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BC38010F-D7E7-49EC-B245-10A500D8951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_cheese_s" sheetId="16" r:id="rId1"/>
    <sheet name="t_cheese_s说明表" sheetId="14" r:id="rId2"/>
    <sheet name="组合消除公式说明表" sheetId="25" r:id="rId3"/>
    <sheet name="组合消除配置整理说明表" sheetId="28" r:id="rId4"/>
    <sheet name="组合消除配置调用说明表" sheetId="26" r:id="rId5"/>
    <sheet name="杂项枚举说明表" sheetId="18" r:id="rId6"/>
  </sheets>
  <externalReferences>
    <externalReference r:id="rId7"/>
  </externalReferences>
  <definedNames>
    <definedName name="_xlnm._FilterDatabase" localSheetId="1" hidden="1">t_cheese_s说明表!$A$5:$AH$380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7" i="14" l="1"/>
  <c r="AN8" i="14"/>
  <c r="AN9" i="14"/>
  <c r="AN10" i="14"/>
  <c r="AN131" i="14"/>
  <c r="AN132" i="14"/>
  <c r="AN133" i="14"/>
  <c r="AN134" i="14"/>
  <c r="AN135" i="14"/>
  <c r="AN256" i="14"/>
  <c r="AN257" i="14"/>
  <c r="AN258" i="14"/>
  <c r="AN259" i="14"/>
  <c r="AN260" i="14"/>
  <c r="AN6" i="14"/>
  <c r="AL7" i="14"/>
  <c r="AL8" i="14"/>
  <c r="AL9" i="14"/>
  <c r="AL10" i="14"/>
  <c r="AL131" i="14"/>
  <c r="AL132" i="14"/>
  <c r="AL133" i="14"/>
  <c r="AL134" i="14"/>
  <c r="AL135" i="14"/>
  <c r="AL256" i="14"/>
  <c r="AL257" i="14"/>
  <c r="AL258" i="14"/>
  <c r="AL259" i="14"/>
  <c r="AL260" i="14"/>
  <c r="AL6" i="14"/>
  <c r="AM7" i="14" l="1"/>
  <c r="AM8" i="14"/>
  <c r="AM9" i="14"/>
  <c r="AM10" i="14"/>
  <c r="AM131" i="14"/>
  <c r="AM132" i="14"/>
  <c r="AM133" i="14"/>
  <c r="AM134" i="14"/>
  <c r="AM135" i="14"/>
  <c r="AM256" i="14"/>
  <c r="AM257" i="14"/>
  <c r="AM258" i="14"/>
  <c r="AM259" i="14"/>
  <c r="AM260" i="14"/>
  <c r="AM6" i="14"/>
  <c r="K2" i="18" l="1"/>
  <c r="L2" i="18"/>
  <c r="M2" i="18"/>
  <c r="N2" i="18"/>
  <c r="K3" i="18"/>
  <c r="L3" i="18"/>
  <c r="M3" i="18"/>
  <c r="N3" i="18"/>
  <c r="K4" i="18"/>
  <c r="L4" i="18"/>
  <c r="M4" i="18"/>
  <c r="N4" i="18"/>
  <c r="K5" i="18"/>
  <c r="L5" i="18"/>
  <c r="M5" i="18"/>
  <c r="N5" i="18"/>
  <c r="K6" i="18"/>
  <c r="L6" i="18"/>
  <c r="M6" i="18"/>
  <c r="N6" i="18"/>
  <c r="J3" i="18"/>
  <c r="J4" i="18"/>
  <c r="J5" i="18"/>
  <c r="J6" i="18"/>
  <c r="J2" i="18"/>
  <c r="D86" i="25" l="1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D8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D105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D116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S116" i="25"/>
  <c r="T116" i="25"/>
  <c r="U116" i="25"/>
  <c r="V116" i="25"/>
  <c r="W116" i="25"/>
  <c r="D117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D118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S118" i="25"/>
  <c r="T118" i="25"/>
  <c r="U118" i="25"/>
  <c r="V118" i="25"/>
  <c r="W118" i="25"/>
  <c r="D119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T119" i="25"/>
  <c r="U119" i="25"/>
  <c r="V119" i="25"/>
  <c r="W119" i="25"/>
  <c r="D120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T120" i="25"/>
  <c r="U120" i="25"/>
  <c r="V120" i="25"/>
  <c r="W120" i="25"/>
  <c r="D121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T121" i="25"/>
  <c r="U121" i="25"/>
  <c r="V121" i="25"/>
  <c r="W121" i="25"/>
  <c r="D122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T122" i="25"/>
  <c r="U122" i="25"/>
  <c r="V122" i="25"/>
  <c r="W122" i="25"/>
  <c r="D123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T123" i="25"/>
  <c r="U123" i="25"/>
  <c r="V123" i="25"/>
  <c r="W123" i="25"/>
  <c r="D124" i="25"/>
  <c r="E124" i="25"/>
  <c r="F124" i="25"/>
  <c r="G124" i="25"/>
  <c r="H124" i="25"/>
  <c r="I124" i="25"/>
  <c r="J124" i="25"/>
  <c r="K124" i="25"/>
  <c r="L124" i="25"/>
  <c r="M124" i="25"/>
  <c r="N124" i="25"/>
  <c r="O124" i="25"/>
  <c r="P124" i="25"/>
  <c r="Q124" i="25"/>
  <c r="R124" i="25"/>
  <c r="S124" i="25"/>
  <c r="T124" i="25"/>
  <c r="U124" i="25"/>
  <c r="V124" i="25"/>
  <c r="W124" i="25"/>
  <c r="D125" i="25"/>
  <c r="E125" i="25"/>
  <c r="F125" i="25"/>
  <c r="G125" i="25"/>
  <c r="H125" i="25"/>
  <c r="I125" i="25"/>
  <c r="J125" i="25"/>
  <c r="K125" i="25"/>
  <c r="L125" i="25"/>
  <c r="M125" i="25"/>
  <c r="N125" i="25"/>
  <c r="O125" i="25"/>
  <c r="P125" i="25"/>
  <c r="Q125" i="25"/>
  <c r="R125" i="25"/>
  <c r="S125" i="25"/>
  <c r="T125" i="25"/>
  <c r="U125" i="25"/>
  <c r="V125" i="25"/>
  <c r="W125" i="25"/>
  <c r="D126" i="25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D127" i="25"/>
  <c r="E127" i="25"/>
  <c r="F127" i="25"/>
  <c r="G127" i="25"/>
  <c r="H127" i="25"/>
  <c r="I127" i="25"/>
  <c r="J127" i="25"/>
  <c r="K127" i="25"/>
  <c r="L127" i="25"/>
  <c r="M127" i="25"/>
  <c r="N127" i="25"/>
  <c r="O127" i="25"/>
  <c r="P127" i="25"/>
  <c r="Q127" i="25"/>
  <c r="R127" i="25"/>
  <c r="S127" i="25"/>
  <c r="T127" i="25"/>
  <c r="U127" i="25"/>
  <c r="V127" i="25"/>
  <c r="W127" i="25"/>
  <c r="D128" i="25"/>
  <c r="E128" i="25"/>
  <c r="F128" i="25"/>
  <c r="G128" i="25"/>
  <c r="H128" i="25"/>
  <c r="I128" i="25"/>
  <c r="J128" i="25"/>
  <c r="K128" i="25"/>
  <c r="L128" i="25"/>
  <c r="M128" i="25"/>
  <c r="N128" i="25"/>
  <c r="O128" i="25"/>
  <c r="P128" i="25"/>
  <c r="Q128" i="25"/>
  <c r="R128" i="25"/>
  <c r="S128" i="25"/>
  <c r="T128" i="25"/>
  <c r="U128" i="25"/>
  <c r="V128" i="25"/>
  <c r="W128" i="25"/>
  <c r="D129" i="25"/>
  <c r="E129" i="25"/>
  <c r="F129" i="25"/>
  <c r="G129" i="25"/>
  <c r="H129" i="25"/>
  <c r="I129" i="25"/>
  <c r="J129" i="25"/>
  <c r="K129" i="25"/>
  <c r="L129" i="25"/>
  <c r="M129" i="25"/>
  <c r="N129" i="25"/>
  <c r="O129" i="25"/>
  <c r="P129" i="25"/>
  <c r="Q129" i="25"/>
  <c r="R129" i="25"/>
  <c r="S129" i="25"/>
  <c r="T129" i="25"/>
  <c r="U129" i="25"/>
  <c r="V129" i="25"/>
  <c r="W129" i="25"/>
  <c r="D130" i="25"/>
  <c r="E130" i="25"/>
  <c r="F130" i="25"/>
  <c r="G130" i="25"/>
  <c r="H130" i="25"/>
  <c r="I130" i="25"/>
  <c r="J130" i="25"/>
  <c r="K130" i="25"/>
  <c r="L130" i="25"/>
  <c r="M130" i="25"/>
  <c r="N130" i="25"/>
  <c r="O130" i="25"/>
  <c r="P130" i="25"/>
  <c r="Q130" i="25"/>
  <c r="R130" i="25"/>
  <c r="S130" i="25"/>
  <c r="T130" i="25"/>
  <c r="U130" i="25"/>
  <c r="V130" i="25"/>
  <c r="W130" i="25"/>
  <c r="D131" i="25"/>
  <c r="E131" i="25"/>
  <c r="F131" i="25"/>
  <c r="G131" i="25"/>
  <c r="H131" i="25"/>
  <c r="I131" i="25"/>
  <c r="J131" i="25"/>
  <c r="K131" i="25"/>
  <c r="L131" i="25"/>
  <c r="M131" i="25"/>
  <c r="N131" i="25"/>
  <c r="O131" i="25"/>
  <c r="P131" i="25"/>
  <c r="Q131" i="25"/>
  <c r="R131" i="25"/>
  <c r="S131" i="25"/>
  <c r="T131" i="25"/>
  <c r="U131" i="25"/>
  <c r="V131" i="25"/>
  <c r="W131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D112" i="25"/>
  <c r="E132" i="25"/>
  <c r="F132" i="25"/>
  <c r="G132" i="25"/>
  <c r="H132" i="25"/>
  <c r="I132" i="25"/>
  <c r="J132" i="25"/>
  <c r="K132" i="25"/>
  <c r="L132" i="25"/>
  <c r="M132" i="25"/>
  <c r="N132" i="25"/>
  <c r="O132" i="25"/>
  <c r="P132" i="25"/>
  <c r="Q132" i="25"/>
  <c r="R132" i="25"/>
  <c r="S132" i="25"/>
  <c r="T132" i="25"/>
  <c r="U132" i="25"/>
  <c r="V132" i="25"/>
  <c r="W132" i="25"/>
  <c r="D132" i="25"/>
  <c r="D140" i="25"/>
  <c r="E140" i="25"/>
  <c r="F140" i="25"/>
  <c r="G140" i="25"/>
  <c r="H140" i="25"/>
  <c r="I140" i="25"/>
  <c r="J140" i="25"/>
  <c r="K140" i="25"/>
  <c r="L140" i="25"/>
  <c r="M140" i="25"/>
  <c r="N140" i="25"/>
  <c r="O140" i="25"/>
  <c r="P140" i="25"/>
  <c r="Q140" i="25"/>
  <c r="R140" i="25"/>
  <c r="S140" i="25"/>
  <c r="T140" i="25"/>
  <c r="U140" i="25"/>
  <c r="V140" i="25"/>
  <c r="W140" i="25"/>
  <c r="D141" i="25"/>
  <c r="E141" i="25"/>
  <c r="F141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S141" i="25"/>
  <c r="T141" i="25"/>
  <c r="U141" i="25"/>
  <c r="V141" i="25"/>
  <c r="W141" i="25"/>
  <c r="D142" i="25"/>
  <c r="E142" i="25"/>
  <c r="F142" i="25"/>
  <c r="G142" i="25"/>
  <c r="H142" i="25"/>
  <c r="I142" i="25"/>
  <c r="J142" i="25"/>
  <c r="K142" i="25"/>
  <c r="L142" i="25"/>
  <c r="M142" i="25"/>
  <c r="N142" i="25"/>
  <c r="O142" i="25"/>
  <c r="P142" i="25"/>
  <c r="Q142" i="25"/>
  <c r="R142" i="25"/>
  <c r="S142" i="25"/>
  <c r="T142" i="25"/>
  <c r="U142" i="25"/>
  <c r="V142" i="25"/>
  <c r="W142" i="25"/>
  <c r="D143" i="25"/>
  <c r="E143" i="25"/>
  <c r="F143" i="25"/>
  <c r="G143" i="25"/>
  <c r="H143" i="25"/>
  <c r="I143" i="25"/>
  <c r="J143" i="25"/>
  <c r="K143" i="25"/>
  <c r="L143" i="25"/>
  <c r="M143" i="25"/>
  <c r="N143" i="25"/>
  <c r="O143" i="25"/>
  <c r="P143" i="25"/>
  <c r="Q143" i="25"/>
  <c r="R143" i="25"/>
  <c r="S143" i="25"/>
  <c r="T143" i="25"/>
  <c r="U143" i="25"/>
  <c r="V143" i="25"/>
  <c r="W143" i="25"/>
  <c r="D144" i="25"/>
  <c r="E144" i="25"/>
  <c r="F144" i="25"/>
  <c r="G144" i="25"/>
  <c r="H144" i="25"/>
  <c r="I144" i="25"/>
  <c r="J144" i="25"/>
  <c r="K144" i="25"/>
  <c r="L144" i="25"/>
  <c r="M144" i="25"/>
  <c r="N144" i="25"/>
  <c r="O144" i="25"/>
  <c r="P144" i="25"/>
  <c r="Q144" i="25"/>
  <c r="R144" i="25"/>
  <c r="S144" i="25"/>
  <c r="T144" i="25"/>
  <c r="U144" i="25"/>
  <c r="V144" i="25"/>
  <c r="W144" i="25"/>
  <c r="D145" i="25"/>
  <c r="E145" i="25"/>
  <c r="F145" i="25"/>
  <c r="G145" i="25"/>
  <c r="H145" i="25"/>
  <c r="I145" i="25"/>
  <c r="J145" i="25"/>
  <c r="K145" i="25"/>
  <c r="L145" i="25"/>
  <c r="M145" i="25"/>
  <c r="N145" i="25"/>
  <c r="O145" i="25"/>
  <c r="P145" i="25"/>
  <c r="Q145" i="25"/>
  <c r="R145" i="25"/>
  <c r="S145" i="25"/>
  <c r="T145" i="25"/>
  <c r="U145" i="25"/>
  <c r="V145" i="25"/>
  <c r="W145" i="25"/>
  <c r="D146" i="25"/>
  <c r="E146" i="25"/>
  <c r="F146" i="25"/>
  <c r="G146" i="25"/>
  <c r="H146" i="25"/>
  <c r="I146" i="25"/>
  <c r="J146" i="25"/>
  <c r="K146" i="25"/>
  <c r="L146" i="25"/>
  <c r="M146" i="25"/>
  <c r="N146" i="25"/>
  <c r="O146" i="25"/>
  <c r="P146" i="25"/>
  <c r="Q146" i="25"/>
  <c r="R146" i="25"/>
  <c r="S146" i="25"/>
  <c r="T146" i="25"/>
  <c r="U146" i="25"/>
  <c r="V146" i="25"/>
  <c r="W146" i="25"/>
  <c r="D147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T147" i="25"/>
  <c r="U147" i="25"/>
  <c r="V147" i="25"/>
  <c r="W147" i="25"/>
  <c r="D148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T148" i="25"/>
  <c r="U148" i="25"/>
  <c r="V148" i="25"/>
  <c r="W148" i="25"/>
  <c r="D149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T149" i="25"/>
  <c r="U149" i="25"/>
  <c r="V149" i="25"/>
  <c r="W149" i="25"/>
  <c r="D150" i="25"/>
  <c r="E150" i="25"/>
  <c r="F150" i="25"/>
  <c r="G150" i="25"/>
  <c r="H150" i="25"/>
  <c r="I150" i="25"/>
  <c r="J150" i="25"/>
  <c r="K150" i="25"/>
  <c r="L150" i="25"/>
  <c r="M150" i="25"/>
  <c r="N150" i="25"/>
  <c r="O150" i="25"/>
  <c r="P150" i="25"/>
  <c r="Q150" i="25"/>
  <c r="R150" i="25"/>
  <c r="S150" i="25"/>
  <c r="T150" i="25"/>
  <c r="U150" i="25"/>
  <c r="V150" i="25"/>
  <c r="W150" i="25"/>
  <c r="D151" i="25"/>
  <c r="E151" i="25"/>
  <c r="F151" i="25"/>
  <c r="G151" i="25"/>
  <c r="H151" i="25"/>
  <c r="I151" i="25"/>
  <c r="J151" i="25"/>
  <c r="K151" i="25"/>
  <c r="L151" i="25"/>
  <c r="M151" i="25"/>
  <c r="N151" i="25"/>
  <c r="O151" i="25"/>
  <c r="P151" i="25"/>
  <c r="Q151" i="25"/>
  <c r="R151" i="25"/>
  <c r="S151" i="25"/>
  <c r="T151" i="25"/>
  <c r="U151" i="25"/>
  <c r="V151" i="25"/>
  <c r="W151" i="25"/>
  <c r="D152" i="25"/>
  <c r="E152" i="25"/>
  <c r="F152" i="25"/>
  <c r="G152" i="25"/>
  <c r="H152" i="25"/>
  <c r="I152" i="25"/>
  <c r="J152" i="25"/>
  <c r="K152" i="25"/>
  <c r="L152" i="25"/>
  <c r="M152" i="25"/>
  <c r="N152" i="25"/>
  <c r="O152" i="25"/>
  <c r="P152" i="25"/>
  <c r="Q152" i="25"/>
  <c r="R152" i="25"/>
  <c r="S152" i="25"/>
  <c r="T152" i="25"/>
  <c r="U152" i="25"/>
  <c r="V152" i="25"/>
  <c r="W152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T153" i="25"/>
  <c r="U153" i="25"/>
  <c r="V153" i="25"/>
  <c r="W153" i="25"/>
  <c r="D154" i="25"/>
  <c r="E154" i="25"/>
  <c r="F154" i="25"/>
  <c r="G154" i="25"/>
  <c r="H154" i="25"/>
  <c r="I154" i="25"/>
  <c r="J154" i="25"/>
  <c r="K154" i="25"/>
  <c r="L154" i="25"/>
  <c r="M154" i="25"/>
  <c r="N154" i="25"/>
  <c r="O154" i="25"/>
  <c r="P154" i="25"/>
  <c r="Q154" i="25"/>
  <c r="R154" i="25"/>
  <c r="S154" i="25"/>
  <c r="T154" i="25"/>
  <c r="U154" i="25"/>
  <c r="V154" i="25"/>
  <c r="W154" i="25"/>
  <c r="D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T155" i="25"/>
  <c r="U155" i="25"/>
  <c r="V155" i="25"/>
  <c r="W155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Q156" i="25"/>
  <c r="R156" i="25"/>
  <c r="S156" i="25"/>
  <c r="T156" i="25"/>
  <c r="U156" i="25"/>
  <c r="V156" i="25"/>
  <c r="W156" i="25"/>
  <c r="D157" i="25"/>
  <c r="E157" i="25"/>
  <c r="F157" i="25"/>
  <c r="G157" i="25"/>
  <c r="H157" i="25"/>
  <c r="I157" i="25"/>
  <c r="J157" i="25"/>
  <c r="K157" i="25"/>
  <c r="L157" i="25"/>
  <c r="M157" i="25"/>
  <c r="N157" i="25"/>
  <c r="O157" i="25"/>
  <c r="P157" i="25"/>
  <c r="Q157" i="25"/>
  <c r="R157" i="25"/>
  <c r="S157" i="25"/>
  <c r="T157" i="25"/>
  <c r="U157" i="25"/>
  <c r="V157" i="25"/>
  <c r="W157" i="25"/>
  <c r="D158" i="25"/>
  <c r="E158" i="25"/>
  <c r="F158" i="25"/>
  <c r="G158" i="25"/>
  <c r="H158" i="25"/>
  <c r="I158" i="25"/>
  <c r="J158" i="25"/>
  <c r="K158" i="25"/>
  <c r="L158" i="25"/>
  <c r="M158" i="25"/>
  <c r="N158" i="25"/>
  <c r="O158" i="25"/>
  <c r="P158" i="25"/>
  <c r="Q158" i="25"/>
  <c r="R158" i="25"/>
  <c r="S158" i="25"/>
  <c r="T158" i="25"/>
  <c r="U158" i="25"/>
  <c r="V158" i="25"/>
  <c r="W158" i="25"/>
  <c r="E139" i="25"/>
  <c r="F139" i="25"/>
  <c r="G139" i="25"/>
  <c r="H139" i="25"/>
  <c r="I139" i="25"/>
  <c r="J139" i="25"/>
  <c r="K139" i="25"/>
  <c r="L139" i="25"/>
  <c r="M139" i="25"/>
  <c r="N139" i="25"/>
  <c r="O139" i="25"/>
  <c r="P139" i="25"/>
  <c r="Q139" i="25"/>
  <c r="R139" i="25"/>
  <c r="S139" i="25"/>
  <c r="T139" i="25"/>
  <c r="U139" i="25"/>
  <c r="V139" i="25"/>
  <c r="W139" i="25"/>
  <c r="D139" i="25"/>
  <c r="E159" i="25"/>
  <c r="F159" i="25"/>
  <c r="G159" i="25"/>
  <c r="H159" i="25"/>
  <c r="I159" i="25"/>
  <c r="J159" i="25"/>
  <c r="K159" i="25"/>
  <c r="L159" i="25"/>
  <c r="M159" i="25"/>
  <c r="N159" i="25"/>
  <c r="O159" i="25"/>
  <c r="P159" i="25"/>
  <c r="Q159" i="25"/>
  <c r="R159" i="25"/>
  <c r="S159" i="25"/>
  <c r="T159" i="25"/>
  <c r="U159" i="25"/>
  <c r="V159" i="25"/>
  <c r="W159" i="25"/>
  <c r="D159" i="25"/>
  <c r="B137" i="25"/>
  <c r="B136" i="25"/>
  <c r="B110" i="25"/>
  <c r="B109" i="25"/>
  <c r="B83" i="25"/>
  <c r="B82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D7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58" i="25"/>
  <c r="B56" i="25"/>
  <c r="B55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D51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D31" i="25"/>
  <c r="B29" i="25"/>
  <c r="B28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D2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4" i="25"/>
  <c r="B1" i="25"/>
  <c r="V106" i="25" l="1"/>
  <c r="D133" i="25"/>
  <c r="D134" i="25" s="1"/>
  <c r="B82" i="28" s="1"/>
  <c r="E106" i="25"/>
  <c r="E107" i="25" s="1"/>
  <c r="B63" i="28" s="1"/>
  <c r="H106" i="25"/>
  <c r="H107" i="25" s="1"/>
  <c r="B66" i="28" s="1"/>
  <c r="D106" i="25"/>
  <c r="D107" i="25" s="1"/>
  <c r="B62" i="28" s="1"/>
  <c r="R133" i="25"/>
  <c r="R134" i="25" s="1"/>
  <c r="B96" i="28" s="1"/>
  <c r="E52" i="25"/>
  <c r="E53" i="25" s="1"/>
  <c r="B23" i="28" s="1"/>
  <c r="U106" i="25"/>
  <c r="U107" i="25" s="1"/>
  <c r="B79" i="28" s="1"/>
  <c r="D160" i="25"/>
  <c r="D161" i="25" s="1"/>
  <c r="B102" i="28" s="1"/>
  <c r="D25" i="25"/>
  <c r="D26" i="25" s="1"/>
  <c r="B2" i="28" s="1"/>
  <c r="E160" i="25"/>
  <c r="E161" i="25" s="1"/>
  <c r="B103" i="28" s="1"/>
  <c r="F52" i="25"/>
  <c r="F53" i="25" s="1"/>
  <c r="B24" i="28" s="1"/>
  <c r="V25" i="25"/>
  <c r="V26" i="25" s="1"/>
  <c r="B20" i="28" s="1"/>
  <c r="J25" i="25"/>
  <c r="J26" i="25" s="1"/>
  <c r="B8" i="28" s="1"/>
  <c r="L25" i="25"/>
  <c r="L26" i="25" s="1"/>
  <c r="B10" i="28" s="1"/>
  <c r="L79" i="25"/>
  <c r="L80" i="25" s="1"/>
  <c r="B50" i="28" s="1"/>
  <c r="M25" i="25"/>
  <c r="M26" i="25" s="1"/>
  <c r="B11" i="28" s="1"/>
  <c r="R25" i="25"/>
  <c r="R26" i="25" s="1"/>
  <c r="B16" i="28" s="1"/>
  <c r="W25" i="25"/>
  <c r="W26" i="25" s="1"/>
  <c r="B21" i="28" s="1"/>
  <c r="K25" i="25"/>
  <c r="K26" i="25" s="1"/>
  <c r="B9" i="28" s="1"/>
  <c r="F25" i="25"/>
  <c r="F26" i="25" s="1"/>
  <c r="B4" i="28" s="1"/>
  <c r="Q25" i="25"/>
  <c r="Q26" i="25" s="1"/>
  <c r="B15" i="28" s="1"/>
  <c r="E25" i="25"/>
  <c r="E26" i="25" s="1"/>
  <c r="B3" i="28" s="1"/>
  <c r="D52" i="25"/>
  <c r="D53" i="25" s="1"/>
  <c r="B22" i="28" s="1"/>
  <c r="U25" i="25"/>
  <c r="U26" i="25" s="1"/>
  <c r="B19" i="28" s="1"/>
  <c r="I25" i="25"/>
  <c r="I26" i="25" s="1"/>
  <c r="B7" i="28" s="1"/>
  <c r="P25" i="25"/>
  <c r="P26" i="25" s="1"/>
  <c r="B14" i="28" s="1"/>
  <c r="T25" i="25"/>
  <c r="T26" i="25" s="1"/>
  <c r="B18" i="28" s="1"/>
  <c r="H25" i="25"/>
  <c r="H26" i="25" s="1"/>
  <c r="B6" i="28" s="1"/>
  <c r="O25" i="25"/>
  <c r="O26" i="25" s="1"/>
  <c r="B13" i="28" s="1"/>
  <c r="S25" i="25"/>
  <c r="S26" i="25" s="1"/>
  <c r="B17" i="28" s="1"/>
  <c r="G25" i="25"/>
  <c r="G26" i="25" s="1"/>
  <c r="B5" i="28" s="1"/>
  <c r="N25" i="25"/>
  <c r="N26" i="25" s="1"/>
  <c r="B12" i="28" s="1"/>
  <c r="T133" i="25"/>
  <c r="T134" i="25" s="1"/>
  <c r="B98" i="28" s="1"/>
  <c r="T106" i="25"/>
  <c r="T107" i="25" s="1"/>
  <c r="B78" i="28" s="1"/>
  <c r="G106" i="25"/>
  <c r="G107" i="25" s="1"/>
  <c r="B65" i="28" s="1"/>
  <c r="F160" i="25"/>
  <c r="F161" i="25" s="1"/>
  <c r="B104" i="28" s="1"/>
  <c r="N160" i="25"/>
  <c r="N161" i="25" s="1"/>
  <c r="B112" i="28" s="1"/>
  <c r="R160" i="25"/>
  <c r="R161" i="25" s="1"/>
  <c r="B116" i="28" s="1"/>
  <c r="F133" i="25"/>
  <c r="F134" i="25" s="1"/>
  <c r="B84" i="28" s="1"/>
  <c r="V133" i="25"/>
  <c r="V134" i="25" s="1"/>
  <c r="B100" i="28" s="1"/>
  <c r="J133" i="25"/>
  <c r="J134" i="25" s="1"/>
  <c r="B88" i="28" s="1"/>
  <c r="F106" i="25"/>
  <c r="F107" i="25" s="1"/>
  <c r="B64" i="28" s="1"/>
  <c r="J106" i="25"/>
  <c r="J107" i="25" s="1"/>
  <c r="B68" i="28" s="1"/>
  <c r="R106" i="25"/>
  <c r="R107" i="25" s="1"/>
  <c r="B76" i="28" s="1"/>
  <c r="J79" i="25"/>
  <c r="J80" i="25" s="1"/>
  <c r="B48" i="28" s="1"/>
  <c r="W133" i="25"/>
  <c r="W134" i="25" s="1"/>
  <c r="B101" i="28" s="1"/>
  <c r="S106" i="25"/>
  <c r="S107" i="25" s="1"/>
  <c r="B77" i="28" s="1"/>
  <c r="M160" i="25"/>
  <c r="M161" i="25" s="1"/>
  <c r="B111" i="28" s="1"/>
  <c r="Q160" i="25"/>
  <c r="Q161" i="25" s="1"/>
  <c r="B115" i="28" s="1"/>
  <c r="U133" i="25"/>
  <c r="U134" i="25" s="1"/>
  <c r="B99" i="28" s="1"/>
  <c r="I133" i="25"/>
  <c r="I134" i="25" s="1"/>
  <c r="B87" i="28" s="1"/>
  <c r="Q133" i="25"/>
  <c r="Q134" i="25" s="1"/>
  <c r="B95" i="28" s="1"/>
  <c r="E133" i="25"/>
  <c r="E134" i="25" s="1"/>
  <c r="B83" i="28" s="1"/>
  <c r="I106" i="25"/>
  <c r="I107" i="25" s="1"/>
  <c r="B67" i="28" s="1"/>
  <c r="Q106" i="25"/>
  <c r="Q107" i="25" s="1"/>
  <c r="B75" i="28" s="1"/>
  <c r="S133" i="25"/>
  <c r="S134" i="25" s="1"/>
  <c r="B97" i="28" s="1"/>
  <c r="L160" i="25"/>
  <c r="L161" i="25" s="1"/>
  <c r="B110" i="28" s="1"/>
  <c r="H160" i="25"/>
  <c r="H161" i="25" s="1"/>
  <c r="B106" i="28" s="1"/>
  <c r="T160" i="25"/>
  <c r="T161" i="25" s="1"/>
  <c r="B118" i="28" s="1"/>
  <c r="H133" i="25"/>
  <c r="H134" i="25" s="1"/>
  <c r="B86" i="28" s="1"/>
  <c r="V79" i="25"/>
  <c r="V80" i="25" s="1"/>
  <c r="B60" i="28" s="1"/>
  <c r="G133" i="25"/>
  <c r="G134" i="25" s="1"/>
  <c r="B85" i="28" s="1"/>
  <c r="S52" i="25"/>
  <c r="S53" i="25" s="1"/>
  <c r="B37" i="28" s="1"/>
  <c r="G52" i="25"/>
  <c r="G53" i="25" s="1"/>
  <c r="B25" i="28" s="1"/>
  <c r="S160" i="25"/>
  <c r="S161" i="25" s="1"/>
  <c r="B117" i="28" s="1"/>
  <c r="R52" i="25"/>
  <c r="R53" i="25" s="1"/>
  <c r="B36" i="28" s="1"/>
  <c r="O106" i="25"/>
  <c r="O107" i="25" s="1"/>
  <c r="B73" i="28" s="1"/>
  <c r="Q52" i="25"/>
  <c r="Q53" i="25" s="1"/>
  <c r="B35" i="28" s="1"/>
  <c r="M52" i="25"/>
  <c r="M53" i="25" s="1"/>
  <c r="B31" i="28" s="1"/>
  <c r="G160" i="25"/>
  <c r="G161" i="25" s="1"/>
  <c r="B105" i="28" s="1"/>
  <c r="H52" i="25"/>
  <c r="H53" i="25" s="1"/>
  <c r="B26" i="28" s="1"/>
  <c r="L52" i="25"/>
  <c r="L53" i="25" s="1"/>
  <c r="B30" i="28" s="1"/>
  <c r="T52" i="25"/>
  <c r="T53" i="25" s="1"/>
  <c r="B38" i="28" s="1"/>
  <c r="K133" i="25"/>
  <c r="K134" i="25" s="1"/>
  <c r="B89" i="28" s="1"/>
  <c r="D79" i="25"/>
  <c r="D80" i="25" s="1"/>
  <c r="B42" i="28" s="1"/>
  <c r="M79" i="25"/>
  <c r="M80" i="25" s="1"/>
  <c r="B51" i="28" s="1"/>
  <c r="O79" i="25"/>
  <c r="O80" i="25" s="1"/>
  <c r="B53" i="28" s="1"/>
  <c r="Q79" i="25"/>
  <c r="Q80" i="25" s="1"/>
  <c r="B55" i="28" s="1"/>
  <c r="E79" i="25"/>
  <c r="E80" i="25" s="1"/>
  <c r="B43" i="28" s="1"/>
  <c r="N79" i="25"/>
  <c r="N80" i="25" s="1"/>
  <c r="B52" i="28" s="1"/>
  <c r="U79" i="25"/>
  <c r="U80" i="25" s="1"/>
  <c r="B59" i="28" s="1"/>
  <c r="I79" i="25"/>
  <c r="I80" i="25" s="1"/>
  <c r="B47" i="28" s="1"/>
  <c r="P79" i="25"/>
  <c r="P80" i="25" s="1"/>
  <c r="B54" i="28" s="1"/>
  <c r="T79" i="25"/>
  <c r="T80" i="25" s="1"/>
  <c r="B58" i="28" s="1"/>
  <c r="R79" i="25"/>
  <c r="R80" i="25" s="1"/>
  <c r="B56" i="28" s="1"/>
  <c r="F79" i="25"/>
  <c r="F80" i="25" s="1"/>
  <c r="B44" i="28" s="1"/>
  <c r="H79" i="25"/>
  <c r="H80" i="25" s="1"/>
  <c r="B46" i="28" s="1"/>
  <c r="S79" i="25"/>
  <c r="S80" i="25" s="1"/>
  <c r="B57" i="28" s="1"/>
  <c r="G79" i="25"/>
  <c r="G80" i="25" s="1"/>
  <c r="B45" i="28" s="1"/>
  <c r="W79" i="25"/>
  <c r="W80" i="25" s="1"/>
  <c r="B61" i="28" s="1"/>
  <c r="K79" i="25"/>
  <c r="K80" i="25" s="1"/>
  <c r="B49" i="28" s="1"/>
  <c r="P106" i="25"/>
  <c r="P107" i="25" s="1"/>
  <c r="B74" i="28" s="1"/>
  <c r="N106" i="25"/>
  <c r="N107" i="25" s="1"/>
  <c r="B72" i="28" s="1"/>
  <c r="M106" i="25"/>
  <c r="M107" i="25" s="1"/>
  <c r="B71" i="28" s="1"/>
  <c r="L106" i="25"/>
  <c r="L107" i="25" s="1"/>
  <c r="B70" i="28" s="1"/>
  <c r="W106" i="25"/>
  <c r="W107" i="25" s="1"/>
  <c r="B81" i="28" s="1"/>
  <c r="K106" i="25"/>
  <c r="K107" i="25" s="1"/>
  <c r="B69" i="28" s="1"/>
  <c r="P133" i="25"/>
  <c r="P134" i="25" s="1"/>
  <c r="B94" i="28" s="1"/>
  <c r="O133" i="25"/>
  <c r="O134" i="25" s="1"/>
  <c r="B93" i="28" s="1"/>
  <c r="N133" i="25"/>
  <c r="N134" i="25" s="1"/>
  <c r="B92" i="28" s="1"/>
  <c r="M133" i="25"/>
  <c r="M134" i="25" s="1"/>
  <c r="B91" i="28" s="1"/>
  <c r="L133" i="25"/>
  <c r="L134" i="25" s="1"/>
  <c r="B90" i="28" s="1"/>
  <c r="P160" i="25"/>
  <c r="P161" i="25" s="1"/>
  <c r="B114" i="28" s="1"/>
  <c r="O160" i="25"/>
  <c r="O161" i="25" s="1"/>
  <c r="B113" i="28" s="1"/>
  <c r="W160" i="25"/>
  <c r="W161" i="25" s="1"/>
  <c r="B121" i="28" s="1"/>
  <c r="K160" i="25"/>
  <c r="K161" i="25" s="1"/>
  <c r="B109" i="28" s="1"/>
  <c r="V160" i="25"/>
  <c r="V161" i="25" s="1"/>
  <c r="B120" i="28" s="1"/>
  <c r="J160" i="25"/>
  <c r="J161" i="25" s="1"/>
  <c r="B108" i="28" s="1"/>
  <c r="U160" i="25"/>
  <c r="U161" i="25" s="1"/>
  <c r="B119" i="28" s="1"/>
  <c r="I160" i="25"/>
  <c r="I161" i="25" s="1"/>
  <c r="B107" i="28" s="1"/>
  <c r="V107" i="25"/>
  <c r="B80" i="28" s="1"/>
  <c r="P52" i="25"/>
  <c r="P53" i="25" s="1"/>
  <c r="B34" i="28" s="1"/>
  <c r="O52" i="25"/>
  <c r="O53" i="25" s="1"/>
  <c r="B33" i="28" s="1"/>
  <c r="W52" i="25"/>
  <c r="W53" i="25" s="1"/>
  <c r="B41" i="28" s="1"/>
  <c r="K52" i="25"/>
  <c r="K53" i="25" s="1"/>
  <c r="B29" i="28" s="1"/>
  <c r="N52" i="25"/>
  <c r="N53" i="25" s="1"/>
  <c r="B32" i="28" s="1"/>
  <c r="V52" i="25"/>
  <c r="V53" i="25" s="1"/>
  <c r="B40" i="28" s="1"/>
  <c r="J52" i="25"/>
  <c r="J53" i="25" s="1"/>
  <c r="B28" i="28" s="1"/>
  <c r="U52" i="25"/>
  <c r="U53" i="25" s="1"/>
  <c r="B39" i="28" s="1"/>
  <c r="I52" i="25"/>
  <c r="I53" i="25" s="1"/>
  <c r="B27" i="28" s="1"/>
  <c r="C302" i="26" l="1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AU131" i="14"/>
  <c r="AU256" i="14"/>
  <c r="AU6" i="14"/>
  <c r="B2" i="25" l="1"/>
  <c r="O281" i="14" l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8" i="26"/>
  <c r="C39" i="26"/>
  <c r="C40" i="26"/>
  <c r="C41" i="26"/>
  <c r="C210" i="26"/>
  <c r="C217" i="26"/>
  <c r="C220" i="26"/>
  <c r="C257" i="26"/>
  <c r="C2" i="26"/>
  <c r="C256" i="26"/>
  <c r="C255" i="26"/>
  <c r="C251" i="26"/>
  <c r="C228" i="26"/>
  <c r="C282" i="26"/>
  <c r="C215" i="26"/>
  <c r="C207" i="26"/>
  <c r="C206" i="26"/>
  <c r="C205" i="26"/>
  <c r="C204" i="26"/>
  <c r="C203" i="26"/>
  <c r="C103" i="26"/>
  <c r="C104" i="26"/>
  <c r="C105" i="26"/>
  <c r="C106" i="26"/>
  <c r="C107" i="26"/>
  <c r="C208" i="26"/>
  <c r="C209" i="26"/>
  <c r="C211" i="26"/>
  <c r="C212" i="26"/>
  <c r="C213" i="26"/>
  <c r="C214" i="26"/>
  <c r="C115" i="26"/>
  <c r="C116" i="26"/>
  <c r="C117" i="26"/>
  <c r="C218" i="26"/>
  <c r="C219" i="26"/>
  <c r="C221" i="26"/>
  <c r="C222" i="26"/>
  <c r="C223" i="26"/>
  <c r="C225" i="26"/>
  <c r="C229" i="26"/>
  <c r="C230" i="26"/>
  <c r="C132" i="26"/>
  <c r="C233" i="26"/>
  <c r="C234" i="26"/>
  <c r="C236" i="26"/>
  <c r="C237" i="26"/>
  <c r="C239" i="26"/>
  <c r="C142" i="26"/>
  <c r="C245" i="26"/>
  <c r="C246" i="26"/>
  <c r="C159" i="26"/>
  <c r="C260" i="26"/>
  <c r="C266" i="26"/>
  <c r="C202" i="26"/>
  <c r="C43" i="26"/>
  <c r="C44" i="26"/>
  <c r="C45" i="26"/>
  <c r="C46" i="26"/>
  <c r="C71" i="26"/>
  <c r="C72" i="26"/>
  <c r="C73" i="26"/>
  <c r="C74" i="26"/>
  <c r="C55" i="26"/>
  <c r="C56" i="26"/>
  <c r="C57" i="26"/>
  <c r="C58" i="26"/>
  <c r="C22" i="26"/>
  <c r="B31" i="14"/>
  <c r="AK6" i="14"/>
  <c r="AU31" i="14" l="1"/>
  <c r="C52" i="26"/>
  <c r="C124" i="26"/>
  <c r="C53" i="26"/>
  <c r="C180" i="26"/>
  <c r="C144" i="26"/>
  <c r="C30" i="26"/>
  <c r="C143" i="26"/>
  <c r="C231" i="26"/>
  <c r="C216" i="26"/>
  <c r="C29" i="26"/>
  <c r="C259" i="26"/>
  <c r="C278" i="26"/>
  <c r="C177" i="26"/>
  <c r="C153" i="26"/>
  <c r="C232" i="26"/>
  <c r="C27" i="26"/>
  <c r="C102" i="26"/>
  <c r="C176" i="26"/>
  <c r="C152" i="26"/>
  <c r="C240" i="26"/>
  <c r="C128" i="26"/>
  <c r="C252" i="26"/>
  <c r="C243" i="26"/>
  <c r="C235" i="26"/>
  <c r="C224" i="26"/>
  <c r="C298" i="26"/>
  <c r="C262" i="26"/>
  <c r="C238" i="26"/>
  <c r="C226" i="26"/>
  <c r="C244" i="26"/>
  <c r="C54" i="26"/>
  <c r="C167" i="26"/>
  <c r="C271" i="26"/>
  <c r="C249" i="26"/>
  <c r="C258" i="26"/>
  <c r="C294" i="26"/>
  <c r="C254" i="26"/>
  <c r="C126" i="26"/>
  <c r="C149" i="26"/>
  <c r="C150" i="26"/>
  <c r="C138" i="26"/>
  <c r="C114" i="26"/>
  <c r="C111" i="26"/>
  <c r="C242" i="26"/>
  <c r="C158" i="26"/>
  <c r="C146" i="26"/>
  <c r="C134" i="26"/>
  <c r="C122" i="26"/>
  <c r="C110" i="26"/>
  <c r="C50" i="26"/>
  <c r="C38" i="26"/>
  <c r="C26" i="26"/>
  <c r="C125" i="26"/>
  <c r="C136" i="26"/>
  <c r="C135" i="26"/>
  <c r="C241" i="26"/>
  <c r="C181" i="26"/>
  <c r="C169" i="26"/>
  <c r="C157" i="26"/>
  <c r="C145" i="26"/>
  <c r="C133" i="26"/>
  <c r="C121" i="26"/>
  <c r="C109" i="26"/>
  <c r="C61" i="26"/>
  <c r="C49" i="26"/>
  <c r="C37" i="26"/>
  <c r="C25" i="26"/>
  <c r="C161" i="26"/>
  <c r="C160" i="26"/>
  <c r="C168" i="26"/>
  <c r="C156" i="26"/>
  <c r="C60" i="26"/>
  <c r="C48" i="26"/>
  <c r="C36" i="26"/>
  <c r="C24" i="26"/>
  <c r="C227" i="26"/>
  <c r="C155" i="26"/>
  <c r="C131" i="26"/>
  <c r="C119" i="26"/>
  <c r="C59" i="26"/>
  <c r="C47" i="26"/>
  <c r="C35" i="26"/>
  <c r="C23" i="26"/>
  <c r="C162" i="26"/>
  <c r="C137" i="26"/>
  <c r="C113" i="26"/>
  <c r="C120" i="26"/>
  <c r="C250" i="26"/>
  <c r="C154" i="26"/>
  <c r="C130" i="26"/>
  <c r="C118" i="26"/>
  <c r="C70" i="26"/>
  <c r="C34" i="26"/>
  <c r="C112" i="26"/>
  <c r="C183" i="26"/>
  <c r="C147" i="26"/>
  <c r="C123" i="26"/>
  <c r="C261" i="26"/>
  <c r="C165" i="26"/>
  <c r="C141" i="26"/>
  <c r="C129" i="26"/>
  <c r="C81" i="26"/>
  <c r="C69" i="26"/>
  <c r="C33" i="26"/>
  <c r="C108" i="26"/>
  <c r="C248" i="26"/>
  <c r="C164" i="26"/>
  <c r="C140" i="26"/>
  <c r="C80" i="26"/>
  <c r="C68" i="26"/>
  <c r="C32" i="26"/>
  <c r="C148" i="26"/>
  <c r="C51" i="26"/>
  <c r="C247" i="26"/>
  <c r="C175" i="26"/>
  <c r="C163" i="26"/>
  <c r="C151" i="26"/>
  <c r="C139" i="26"/>
  <c r="C127" i="26"/>
  <c r="C79" i="26"/>
  <c r="C67" i="26"/>
  <c r="C31" i="26"/>
  <c r="C272" i="26"/>
  <c r="C273" i="26"/>
  <c r="C269" i="26"/>
  <c r="C281" i="26"/>
  <c r="C265" i="26"/>
  <c r="C264" i="26"/>
  <c r="C270" i="26"/>
  <c r="C276" i="26"/>
  <c r="C263" i="26"/>
  <c r="C267" i="26"/>
  <c r="C275" i="26"/>
  <c r="C279" i="26"/>
  <c r="C286" i="26"/>
  <c r="C268" i="26"/>
  <c r="C280" i="26"/>
  <c r="C182" i="26"/>
  <c r="C171" i="26"/>
  <c r="C184" i="26"/>
  <c r="C173" i="26"/>
  <c r="C185" i="26"/>
  <c r="C188" i="26"/>
  <c r="C189" i="26"/>
  <c r="C170" i="26"/>
  <c r="C195" i="26"/>
  <c r="C172" i="26"/>
  <c r="C166" i="26"/>
  <c r="C178" i="26"/>
  <c r="C196" i="26"/>
  <c r="C179" i="26"/>
  <c r="C197" i="26"/>
  <c r="C200" i="26"/>
  <c r="C201" i="26"/>
  <c r="C174" i="26"/>
  <c r="AO131" i="14"/>
  <c r="AO132" i="14"/>
  <c r="AO133" i="14"/>
  <c r="AO134" i="14"/>
  <c r="AO135" i="14"/>
  <c r="AO256" i="14"/>
  <c r="AO257" i="14"/>
  <c r="AO258" i="14"/>
  <c r="AO259" i="14"/>
  <c r="AO260" i="14"/>
  <c r="AP131" i="14"/>
  <c r="AP132" i="14"/>
  <c r="AP133" i="14"/>
  <c r="AP134" i="14"/>
  <c r="AP135" i="14"/>
  <c r="AP256" i="14"/>
  <c r="AP257" i="14"/>
  <c r="AP258" i="14"/>
  <c r="AP259" i="14"/>
  <c r="AP260" i="14"/>
  <c r="AP7" i="14"/>
  <c r="AP8" i="14"/>
  <c r="AP9" i="14"/>
  <c r="AP10" i="14"/>
  <c r="AO7" i="14"/>
  <c r="AO8" i="14"/>
  <c r="AO9" i="14"/>
  <c r="AO10" i="14"/>
  <c r="AO6" i="14"/>
  <c r="AP6" i="14"/>
  <c r="AK7" i="14"/>
  <c r="AK8" i="14"/>
  <c r="AK9" i="14"/>
  <c r="AK10" i="14"/>
  <c r="AK131" i="14"/>
  <c r="AK132" i="14"/>
  <c r="AK133" i="14"/>
  <c r="AK134" i="14"/>
  <c r="AK135" i="14"/>
  <c r="AK256" i="14"/>
  <c r="AK257" i="14"/>
  <c r="AK258" i="14"/>
  <c r="AK259" i="14"/>
  <c r="AK260" i="14"/>
  <c r="C63" i="26" l="1"/>
  <c r="C64" i="26"/>
  <c r="C99" i="26"/>
  <c r="C77" i="26"/>
  <c r="C90" i="26"/>
  <c r="C66" i="26"/>
  <c r="C88" i="26"/>
  <c r="C100" i="26"/>
  <c r="C253" i="26"/>
  <c r="C65" i="26"/>
  <c r="C101" i="26"/>
  <c r="C277" i="26"/>
  <c r="C91" i="26"/>
  <c r="C87" i="26"/>
  <c r="C76" i="26"/>
  <c r="C92" i="26"/>
  <c r="C93" i="26"/>
  <c r="C94" i="26"/>
  <c r="C89" i="26"/>
  <c r="C274" i="26"/>
  <c r="C78" i="26"/>
  <c r="C75" i="26"/>
  <c r="C42" i="26"/>
  <c r="C301" i="26"/>
  <c r="C289" i="26"/>
  <c r="C296" i="26"/>
  <c r="C293" i="26"/>
  <c r="C300" i="26"/>
  <c r="C297" i="26"/>
  <c r="C288" i="26"/>
  <c r="C287" i="26"/>
  <c r="C283" i="26"/>
  <c r="C299" i="26"/>
  <c r="C291" i="26"/>
  <c r="C290" i="26"/>
  <c r="C284" i="26"/>
  <c r="C292" i="26"/>
  <c r="C295" i="26"/>
  <c r="C194" i="26"/>
  <c r="C193" i="26"/>
  <c r="C187" i="26"/>
  <c r="C190" i="26"/>
  <c r="C191" i="26"/>
  <c r="C192" i="26"/>
  <c r="C198" i="26"/>
  <c r="C186" i="26"/>
  <c r="C199" i="26"/>
  <c r="I256" i="14"/>
  <c r="X256" i="14" s="1"/>
  <c r="I6" i="14"/>
  <c r="X6" i="14" s="1"/>
  <c r="I131" i="14"/>
  <c r="X131" i="14" s="1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C62" i="26" l="1"/>
  <c r="C84" i="26"/>
  <c r="C95" i="26"/>
  <c r="C285" i="26"/>
  <c r="C85" i="26"/>
  <c r="C86" i="26"/>
  <c r="C83" i="26"/>
  <c r="C96" i="26"/>
  <c r="C98" i="26"/>
  <c r="C97" i="26"/>
  <c r="C82" i="26" l="1"/>
  <c r="W380" i="14"/>
  <c r="AI380" i="14"/>
  <c r="G380" i="14"/>
  <c r="W379" i="14"/>
  <c r="AI379" i="14"/>
  <c r="G379" i="14"/>
  <c r="W378" i="14"/>
  <c r="AI378" i="14"/>
  <c r="G378" i="14"/>
  <c r="W377" i="14"/>
  <c r="AI377" i="14"/>
  <c r="G377" i="14"/>
  <c r="W376" i="14"/>
  <c r="AI376" i="14"/>
  <c r="G376" i="14"/>
  <c r="AB375" i="14"/>
  <c r="W375" i="14"/>
  <c r="AI375" i="14"/>
  <c r="G375" i="14"/>
  <c r="AB374" i="14"/>
  <c r="W374" i="14"/>
  <c r="AI374" i="14"/>
  <c r="G374" i="14"/>
  <c r="AB373" i="14"/>
  <c r="W373" i="14"/>
  <c r="AI373" i="14"/>
  <c r="G373" i="14"/>
  <c r="AB372" i="14"/>
  <c r="W372" i="14"/>
  <c r="AI372" i="14"/>
  <c r="G372" i="14"/>
  <c r="AB371" i="14"/>
  <c r="W371" i="14"/>
  <c r="AI371" i="14"/>
  <c r="G371" i="14"/>
  <c r="AC370" i="14"/>
  <c r="W370" i="14"/>
  <c r="AI370" i="14"/>
  <c r="G370" i="14"/>
  <c r="AC369" i="14"/>
  <c r="W369" i="14"/>
  <c r="AI369" i="14"/>
  <c r="G369" i="14"/>
  <c r="AC368" i="14"/>
  <c r="W368" i="14"/>
  <c r="AI368" i="14"/>
  <c r="G368" i="14"/>
  <c r="AC367" i="14"/>
  <c r="W367" i="14"/>
  <c r="AI367" i="14"/>
  <c r="G367" i="14"/>
  <c r="AC366" i="14"/>
  <c r="W366" i="14"/>
  <c r="AI366" i="14"/>
  <c r="G366" i="14"/>
  <c r="AB365" i="14"/>
  <c r="AC365" i="14" s="1"/>
  <c r="W365" i="14"/>
  <c r="AI365" i="14"/>
  <c r="G365" i="14"/>
  <c r="AB364" i="14"/>
  <c r="AC364" i="14" s="1"/>
  <c r="W364" i="14"/>
  <c r="AI364" i="14"/>
  <c r="G364" i="14"/>
  <c r="AB363" i="14"/>
  <c r="AC363" i="14" s="1"/>
  <c r="W363" i="14"/>
  <c r="AI363" i="14"/>
  <c r="G363" i="14"/>
  <c r="AB362" i="14"/>
  <c r="AC362" i="14" s="1"/>
  <c r="W362" i="14"/>
  <c r="AI362" i="14"/>
  <c r="G362" i="14"/>
  <c r="AB361" i="14"/>
  <c r="AC361" i="14" s="1"/>
  <c r="W361" i="14"/>
  <c r="AI361" i="14"/>
  <c r="G361" i="14"/>
  <c r="AC360" i="14"/>
  <c r="W360" i="14"/>
  <c r="AI360" i="14"/>
  <c r="G360" i="14"/>
  <c r="AC359" i="14"/>
  <c r="W359" i="14"/>
  <c r="AI359" i="14"/>
  <c r="G359" i="14"/>
  <c r="AC358" i="14"/>
  <c r="W358" i="14"/>
  <c r="AI358" i="14"/>
  <c r="G358" i="14"/>
  <c r="AC357" i="14"/>
  <c r="W357" i="14"/>
  <c r="AI357" i="14"/>
  <c r="G357" i="14"/>
  <c r="AC356" i="14"/>
  <c r="W356" i="14"/>
  <c r="AI356" i="14"/>
  <c r="G356" i="14"/>
  <c r="W355" i="14"/>
  <c r="AI355" i="14"/>
  <c r="G355" i="14"/>
  <c r="W354" i="14"/>
  <c r="AI354" i="14"/>
  <c r="G354" i="14"/>
  <c r="W353" i="14"/>
  <c r="AI353" i="14"/>
  <c r="G353" i="14"/>
  <c r="W352" i="14"/>
  <c r="AI352" i="14"/>
  <c r="G352" i="14"/>
  <c r="W351" i="14"/>
  <c r="AI351" i="14"/>
  <c r="G351" i="14"/>
  <c r="W350" i="14"/>
  <c r="AI350" i="14"/>
  <c r="G350" i="14"/>
  <c r="W349" i="14"/>
  <c r="AI349" i="14"/>
  <c r="G349" i="14"/>
  <c r="W348" i="14"/>
  <c r="AI348" i="14"/>
  <c r="G348" i="14"/>
  <c r="W347" i="14"/>
  <c r="AI347" i="14"/>
  <c r="G347" i="14"/>
  <c r="W346" i="14"/>
  <c r="AI346" i="14"/>
  <c r="G346" i="14"/>
  <c r="AB345" i="14"/>
  <c r="W345" i="14"/>
  <c r="AI345" i="14"/>
  <c r="G345" i="14"/>
  <c r="AB344" i="14"/>
  <c r="W344" i="14"/>
  <c r="AI344" i="14"/>
  <c r="G344" i="14"/>
  <c r="AB343" i="14"/>
  <c r="W343" i="14"/>
  <c r="AI343" i="14"/>
  <c r="G343" i="14"/>
  <c r="AB342" i="14"/>
  <c r="W342" i="14"/>
  <c r="AI342" i="14"/>
  <c r="G342" i="14"/>
  <c r="AB341" i="14"/>
  <c r="W341" i="14"/>
  <c r="AI341" i="14"/>
  <c r="G341" i="14"/>
  <c r="AC340" i="14"/>
  <c r="W340" i="14"/>
  <c r="AI340" i="14"/>
  <c r="G340" i="14"/>
  <c r="AC339" i="14"/>
  <c r="W339" i="14"/>
  <c r="AI339" i="14"/>
  <c r="G339" i="14"/>
  <c r="AC338" i="14"/>
  <c r="W338" i="14"/>
  <c r="AI338" i="14"/>
  <c r="G338" i="14"/>
  <c r="AC337" i="14"/>
  <c r="W337" i="14"/>
  <c r="AI337" i="14"/>
  <c r="G337" i="14"/>
  <c r="AC336" i="14"/>
  <c r="W336" i="14"/>
  <c r="AI336" i="14"/>
  <c r="G336" i="14"/>
  <c r="AC335" i="14"/>
  <c r="W335" i="14"/>
  <c r="AI335" i="14"/>
  <c r="G335" i="14"/>
  <c r="AC334" i="14"/>
  <c r="W334" i="14"/>
  <c r="AI334" i="14"/>
  <c r="G334" i="14"/>
  <c r="AC333" i="14"/>
  <c r="W333" i="14"/>
  <c r="AI333" i="14"/>
  <c r="G333" i="14"/>
  <c r="AC332" i="14"/>
  <c r="W332" i="14"/>
  <c r="AI332" i="14"/>
  <c r="G332" i="14"/>
  <c r="AC331" i="14"/>
  <c r="W331" i="14"/>
  <c r="AI331" i="14"/>
  <c r="G331" i="14"/>
  <c r="W330" i="14"/>
  <c r="AI330" i="14"/>
  <c r="G330" i="14"/>
  <c r="W329" i="14"/>
  <c r="AI329" i="14"/>
  <c r="G329" i="14"/>
  <c r="W328" i="14"/>
  <c r="AI328" i="14"/>
  <c r="G328" i="14"/>
  <c r="W327" i="14"/>
  <c r="AI327" i="14"/>
  <c r="G327" i="14"/>
  <c r="W326" i="14"/>
  <c r="AI326" i="14"/>
  <c r="G326" i="14"/>
  <c r="W325" i="14"/>
  <c r="AI325" i="14"/>
  <c r="G325" i="14"/>
  <c r="W324" i="14"/>
  <c r="AI324" i="14"/>
  <c r="G324" i="14"/>
  <c r="W323" i="14"/>
  <c r="AI323" i="14"/>
  <c r="G323" i="14"/>
  <c r="W322" i="14"/>
  <c r="AI322" i="14"/>
  <c r="G322" i="14"/>
  <c r="W321" i="14"/>
  <c r="AI321" i="14"/>
  <c r="G321" i="14"/>
  <c r="AB320" i="14"/>
  <c r="W320" i="14"/>
  <c r="AI320" i="14"/>
  <c r="G320" i="14"/>
  <c r="AB319" i="14"/>
  <c r="W319" i="14"/>
  <c r="AI319" i="14"/>
  <c r="G319" i="14"/>
  <c r="AB318" i="14"/>
  <c r="W318" i="14"/>
  <c r="AI318" i="14"/>
  <c r="G318" i="14"/>
  <c r="AB317" i="14"/>
  <c r="W317" i="14"/>
  <c r="AI317" i="14"/>
  <c r="G317" i="14"/>
  <c r="AB316" i="14"/>
  <c r="W316" i="14"/>
  <c r="AI316" i="14"/>
  <c r="G316" i="14"/>
  <c r="AC315" i="14"/>
  <c r="W315" i="14"/>
  <c r="AI315" i="14"/>
  <c r="G315" i="14"/>
  <c r="AC314" i="14"/>
  <c r="W314" i="14"/>
  <c r="AI314" i="14"/>
  <c r="G314" i="14"/>
  <c r="AC313" i="14"/>
  <c r="W313" i="14"/>
  <c r="AI313" i="14"/>
  <c r="G313" i="14"/>
  <c r="AC312" i="14"/>
  <c r="W312" i="14"/>
  <c r="AI312" i="14"/>
  <c r="G312" i="14"/>
  <c r="AC311" i="14"/>
  <c r="W311" i="14"/>
  <c r="AI311" i="14"/>
  <c r="G311" i="14"/>
  <c r="AC310" i="14"/>
  <c r="W310" i="14"/>
  <c r="AI310" i="14"/>
  <c r="G310" i="14"/>
  <c r="AC309" i="14"/>
  <c r="W309" i="14"/>
  <c r="AI309" i="14"/>
  <c r="G309" i="14"/>
  <c r="AC308" i="14"/>
  <c r="W308" i="14"/>
  <c r="AI308" i="14"/>
  <c r="G308" i="14"/>
  <c r="AC307" i="14"/>
  <c r="W307" i="14"/>
  <c r="AI307" i="14"/>
  <c r="G307" i="14"/>
  <c r="AC306" i="14"/>
  <c r="W306" i="14"/>
  <c r="AI306" i="14"/>
  <c r="G306" i="14"/>
  <c r="W305" i="14"/>
  <c r="AI305" i="14"/>
  <c r="G305" i="14"/>
  <c r="W304" i="14"/>
  <c r="AI304" i="14"/>
  <c r="G304" i="14"/>
  <c r="W303" i="14"/>
  <c r="AI303" i="14"/>
  <c r="G303" i="14"/>
  <c r="W302" i="14"/>
  <c r="AI302" i="14"/>
  <c r="G302" i="14"/>
  <c r="W301" i="14"/>
  <c r="AI301" i="14"/>
  <c r="G301" i="14"/>
  <c r="W300" i="14"/>
  <c r="AI300" i="14"/>
  <c r="G300" i="14"/>
  <c r="W299" i="14"/>
  <c r="AI299" i="14"/>
  <c r="G299" i="14"/>
  <c r="W298" i="14"/>
  <c r="AI298" i="14"/>
  <c r="G298" i="14"/>
  <c r="W297" i="14"/>
  <c r="AI297" i="14"/>
  <c r="G297" i="14"/>
  <c r="W296" i="14"/>
  <c r="AI296" i="14"/>
  <c r="G296" i="14"/>
  <c r="W295" i="14"/>
  <c r="AI295" i="14"/>
  <c r="G295" i="14"/>
  <c r="W294" i="14"/>
  <c r="AI294" i="14"/>
  <c r="G294" i="14"/>
  <c r="W293" i="14"/>
  <c r="AI293" i="14"/>
  <c r="G293" i="14"/>
  <c r="W292" i="14"/>
  <c r="AI292" i="14"/>
  <c r="G292" i="14"/>
  <c r="W291" i="14"/>
  <c r="AI291" i="14"/>
  <c r="G291" i="14"/>
  <c r="AB290" i="14"/>
  <c r="AC290" i="14" s="1"/>
  <c r="W290" i="14"/>
  <c r="AI290" i="14"/>
  <c r="G290" i="14"/>
  <c r="AB289" i="14"/>
  <c r="AC289" i="14" s="1"/>
  <c r="W289" i="14"/>
  <c r="AI289" i="14"/>
  <c r="G289" i="14"/>
  <c r="AB288" i="14"/>
  <c r="AC288" i="14" s="1"/>
  <c r="W288" i="14"/>
  <c r="AI288" i="14"/>
  <c r="G288" i="14"/>
  <c r="AB287" i="14"/>
  <c r="W287" i="14"/>
  <c r="AI287" i="14"/>
  <c r="G287" i="14"/>
  <c r="AB286" i="14"/>
  <c r="AC286" i="14" s="1"/>
  <c r="W286" i="14"/>
  <c r="AI286" i="14"/>
  <c r="G286" i="14"/>
  <c r="AC285" i="14"/>
  <c r="W285" i="14"/>
  <c r="AI285" i="14"/>
  <c r="G285" i="14"/>
  <c r="AC284" i="14"/>
  <c r="W284" i="14"/>
  <c r="AI284" i="14"/>
  <c r="G284" i="14"/>
  <c r="AC283" i="14"/>
  <c r="W283" i="14"/>
  <c r="AI283" i="14"/>
  <c r="G283" i="14"/>
  <c r="AC282" i="14"/>
  <c r="W282" i="14"/>
  <c r="AI282" i="14"/>
  <c r="G282" i="14"/>
  <c r="AC281" i="14"/>
  <c r="W281" i="14"/>
  <c r="AI281" i="14"/>
  <c r="G281" i="14"/>
  <c r="B281" i="14"/>
  <c r="W280" i="14"/>
  <c r="AI280" i="14"/>
  <c r="G280" i="14"/>
  <c r="W279" i="14"/>
  <c r="AI279" i="14"/>
  <c r="G279" i="14"/>
  <c r="W278" i="14"/>
  <c r="AI278" i="14"/>
  <c r="G278" i="14"/>
  <c r="W277" i="14"/>
  <c r="AI277" i="14"/>
  <c r="G277" i="14"/>
  <c r="W276" i="14"/>
  <c r="AI276" i="14"/>
  <c r="G276" i="14"/>
  <c r="W275" i="14"/>
  <c r="AI275" i="14"/>
  <c r="G275" i="14"/>
  <c r="W274" i="14"/>
  <c r="AI274" i="14"/>
  <c r="G274" i="14"/>
  <c r="W273" i="14"/>
  <c r="AI273" i="14"/>
  <c r="G273" i="14"/>
  <c r="W272" i="14"/>
  <c r="AI272" i="14"/>
  <c r="G272" i="14"/>
  <c r="W271" i="14"/>
  <c r="AI271" i="14"/>
  <c r="G271" i="14"/>
  <c r="W270" i="14"/>
  <c r="AI270" i="14"/>
  <c r="G270" i="14"/>
  <c r="W269" i="14"/>
  <c r="AI269" i="14"/>
  <c r="G269" i="14"/>
  <c r="W268" i="14"/>
  <c r="AI268" i="14"/>
  <c r="G268" i="14"/>
  <c r="W267" i="14"/>
  <c r="AI267" i="14"/>
  <c r="G267" i="14"/>
  <c r="W266" i="14"/>
  <c r="AI266" i="14"/>
  <c r="G266" i="14"/>
  <c r="AE265" i="14"/>
  <c r="AE270" i="14" s="1"/>
  <c r="AB265" i="14"/>
  <c r="AB270" i="14" s="1"/>
  <c r="AA265" i="14"/>
  <c r="AA270" i="14" s="1"/>
  <c r="Z265" i="14"/>
  <c r="Z270" i="14" s="1"/>
  <c r="Z275" i="14" s="1"/>
  <c r="Z280" i="14" s="1"/>
  <c r="Z291" i="14" s="1"/>
  <c r="Z292" i="14" s="1"/>
  <c r="W265" i="14"/>
  <c r="AI265" i="14"/>
  <c r="M265" i="14"/>
  <c r="G265" i="14"/>
  <c r="AE264" i="14"/>
  <c r="AF264" i="14" s="1"/>
  <c r="AB264" i="14"/>
  <c r="AB269" i="14" s="1"/>
  <c r="AA264" i="14"/>
  <c r="AA269" i="14" s="1"/>
  <c r="AA274" i="14" s="1"/>
  <c r="AA279" i="14" s="1"/>
  <c r="Z264" i="14"/>
  <c r="Z269" i="14" s="1"/>
  <c r="Z274" i="14" s="1"/>
  <c r="Z279" i="14" s="1"/>
  <c r="W264" i="14"/>
  <c r="AI264" i="14"/>
  <c r="M264" i="14"/>
  <c r="G264" i="14"/>
  <c r="AE263" i="14"/>
  <c r="AF263" i="14" s="1"/>
  <c r="AB263" i="14"/>
  <c r="AB268" i="14" s="1"/>
  <c r="AC268" i="14" s="1"/>
  <c r="AA263" i="14"/>
  <c r="AA268" i="14" s="1"/>
  <c r="AA273" i="14" s="1"/>
  <c r="AA278" i="14" s="1"/>
  <c r="Z263" i="14"/>
  <c r="Z268" i="14" s="1"/>
  <c r="Z273" i="14" s="1"/>
  <c r="Z278" i="14" s="1"/>
  <c r="W263" i="14"/>
  <c r="AI263" i="14"/>
  <c r="M263" i="14"/>
  <c r="G263" i="14"/>
  <c r="AE262" i="14"/>
  <c r="AF262" i="14" s="1"/>
  <c r="AB262" i="14"/>
  <c r="AB267" i="14" s="1"/>
  <c r="AB272" i="14" s="1"/>
  <c r="AC272" i="14" s="1"/>
  <c r="AA262" i="14"/>
  <c r="AA267" i="14" s="1"/>
  <c r="AA272" i="14" s="1"/>
  <c r="AA277" i="14" s="1"/>
  <c r="Z262" i="14"/>
  <c r="Z267" i="14" s="1"/>
  <c r="Z272" i="14" s="1"/>
  <c r="Z277" i="14" s="1"/>
  <c r="W262" i="14"/>
  <c r="AI262" i="14"/>
  <c r="M262" i="14"/>
  <c r="G262" i="14"/>
  <c r="AE261" i="14"/>
  <c r="AB261" i="14"/>
  <c r="AB266" i="14" s="1"/>
  <c r="AA261" i="14"/>
  <c r="AA266" i="14" s="1"/>
  <c r="AA271" i="14" s="1"/>
  <c r="AA276" i="14" s="1"/>
  <c r="Z261" i="14"/>
  <c r="Z266" i="14" s="1"/>
  <c r="Z271" i="14" s="1"/>
  <c r="Z276" i="14" s="1"/>
  <c r="W261" i="14"/>
  <c r="AI261" i="14"/>
  <c r="M261" i="14"/>
  <c r="G261" i="14"/>
  <c r="B261" i="14"/>
  <c r="AF260" i="14"/>
  <c r="AC260" i="14"/>
  <c r="W260" i="14"/>
  <c r="AI260" i="14"/>
  <c r="N260" i="14"/>
  <c r="G260" i="14"/>
  <c r="AF259" i="14"/>
  <c r="AC259" i="14"/>
  <c r="W259" i="14"/>
  <c r="AI259" i="14"/>
  <c r="N259" i="14"/>
  <c r="R259" i="14" s="1"/>
  <c r="G259" i="14"/>
  <c r="AF258" i="14"/>
  <c r="AC258" i="14"/>
  <c r="W258" i="14"/>
  <c r="AI258" i="14"/>
  <c r="N258" i="14"/>
  <c r="R258" i="14" s="1"/>
  <c r="G258" i="14"/>
  <c r="AF257" i="14"/>
  <c r="AC257" i="14"/>
  <c r="W257" i="14"/>
  <c r="AI257" i="14"/>
  <c r="N257" i="14"/>
  <c r="R257" i="14" s="1"/>
  <c r="G257" i="14"/>
  <c r="B257" i="14"/>
  <c r="AF256" i="14"/>
  <c r="AC256" i="14"/>
  <c r="W256" i="14"/>
  <c r="AI256" i="14"/>
  <c r="N256" i="14"/>
  <c r="J256" i="14"/>
  <c r="G256" i="14"/>
  <c r="W255" i="14"/>
  <c r="AI255" i="14"/>
  <c r="G255" i="14"/>
  <c r="W254" i="14"/>
  <c r="AI254" i="14"/>
  <c r="G254" i="14"/>
  <c r="W253" i="14"/>
  <c r="AI253" i="14"/>
  <c r="G253" i="14"/>
  <c r="W252" i="14"/>
  <c r="AI252" i="14"/>
  <c r="G252" i="14"/>
  <c r="W251" i="14"/>
  <c r="AI251" i="14"/>
  <c r="G251" i="14"/>
  <c r="AB250" i="14"/>
  <c r="AB255" i="14" s="1"/>
  <c r="AC255" i="14" s="1"/>
  <c r="W250" i="14"/>
  <c r="AI250" i="14"/>
  <c r="G250" i="14"/>
  <c r="AB249" i="14"/>
  <c r="AB254" i="14" s="1"/>
  <c r="AC254" i="14" s="1"/>
  <c r="W249" i="14"/>
  <c r="AI249" i="14"/>
  <c r="G249" i="14"/>
  <c r="AB248" i="14"/>
  <c r="AC248" i="14" s="1"/>
  <c r="W248" i="14"/>
  <c r="AI248" i="14"/>
  <c r="G248" i="14"/>
  <c r="AB247" i="14"/>
  <c r="AB252" i="14" s="1"/>
  <c r="AC252" i="14" s="1"/>
  <c r="W247" i="14"/>
  <c r="AI247" i="14"/>
  <c r="G247" i="14"/>
  <c r="AB246" i="14"/>
  <c r="AB251" i="14" s="1"/>
  <c r="AC251" i="14" s="1"/>
  <c r="W246" i="14"/>
  <c r="AI246" i="14"/>
  <c r="G246" i="14"/>
  <c r="AC245" i="14"/>
  <c r="W245" i="14"/>
  <c r="AI245" i="14"/>
  <c r="G245" i="14"/>
  <c r="AC244" i="14"/>
  <c r="W244" i="14"/>
  <c r="AI244" i="14"/>
  <c r="G244" i="14"/>
  <c r="AC243" i="14"/>
  <c r="W243" i="14"/>
  <c r="AI243" i="14"/>
  <c r="G243" i="14"/>
  <c r="AC242" i="14"/>
  <c r="W242" i="14"/>
  <c r="AI242" i="14"/>
  <c r="G242" i="14"/>
  <c r="AC241" i="14"/>
  <c r="W241" i="14"/>
  <c r="AI241" i="14"/>
  <c r="G241" i="14"/>
  <c r="AB240" i="14"/>
  <c r="AC240" i="14" s="1"/>
  <c r="W240" i="14"/>
  <c r="AI240" i="14"/>
  <c r="G240" i="14"/>
  <c r="AB239" i="14"/>
  <c r="AC239" i="14" s="1"/>
  <c r="W239" i="14"/>
  <c r="AI239" i="14"/>
  <c r="G239" i="14"/>
  <c r="AB238" i="14"/>
  <c r="AC238" i="14" s="1"/>
  <c r="W238" i="14"/>
  <c r="AI238" i="14"/>
  <c r="G238" i="14"/>
  <c r="AB237" i="14"/>
  <c r="AC237" i="14" s="1"/>
  <c r="W237" i="14"/>
  <c r="AI237" i="14"/>
  <c r="G237" i="14"/>
  <c r="AB236" i="14"/>
  <c r="AC236" i="14" s="1"/>
  <c r="W236" i="14"/>
  <c r="AI236" i="14"/>
  <c r="G236" i="14"/>
  <c r="AC235" i="14"/>
  <c r="W235" i="14"/>
  <c r="AI235" i="14"/>
  <c r="G235" i="14"/>
  <c r="AC234" i="14"/>
  <c r="W234" i="14"/>
  <c r="AI234" i="14"/>
  <c r="G234" i="14"/>
  <c r="AC233" i="14"/>
  <c r="W233" i="14"/>
  <c r="AI233" i="14"/>
  <c r="G233" i="14"/>
  <c r="AC232" i="14"/>
  <c r="W232" i="14"/>
  <c r="AI232" i="14"/>
  <c r="G232" i="14"/>
  <c r="AC231" i="14"/>
  <c r="W231" i="14"/>
  <c r="AI231" i="14"/>
  <c r="G231" i="14"/>
  <c r="W230" i="14"/>
  <c r="AI230" i="14"/>
  <c r="G230" i="14"/>
  <c r="W229" i="14"/>
  <c r="AI229" i="14"/>
  <c r="G229" i="14"/>
  <c r="W228" i="14"/>
  <c r="AI228" i="14"/>
  <c r="G228" i="14"/>
  <c r="W227" i="14"/>
  <c r="AI227" i="14"/>
  <c r="G227" i="14"/>
  <c r="W226" i="14"/>
  <c r="AI226" i="14"/>
  <c r="G226" i="14"/>
  <c r="W225" i="14"/>
  <c r="AI225" i="14"/>
  <c r="G225" i="14"/>
  <c r="W224" i="14"/>
  <c r="AI224" i="14"/>
  <c r="G224" i="14"/>
  <c r="W223" i="14"/>
  <c r="AI223" i="14"/>
  <c r="G223" i="14"/>
  <c r="W222" i="14"/>
  <c r="AI222" i="14"/>
  <c r="G222" i="14"/>
  <c r="W221" i="14"/>
  <c r="AI221" i="14"/>
  <c r="G221" i="14"/>
  <c r="AB220" i="14"/>
  <c r="AC220" i="14" s="1"/>
  <c r="W220" i="14"/>
  <c r="AI220" i="14"/>
  <c r="G220" i="14"/>
  <c r="AB219" i="14"/>
  <c r="AB224" i="14" s="1"/>
  <c r="W219" i="14"/>
  <c r="AI219" i="14"/>
  <c r="G219" i="14"/>
  <c r="AB218" i="14"/>
  <c r="AB223" i="14" s="1"/>
  <c r="AC223" i="14" s="1"/>
  <c r="W218" i="14"/>
  <c r="AI218" i="14"/>
  <c r="G218" i="14"/>
  <c r="AB217" i="14"/>
  <c r="AB222" i="14" s="1"/>
  <c r="AB227" i="14" s="1"/>
  <c r="AC227" i="14" s="1"/>
  <c r="W217" i="14"/>
  <c r="AI217" i="14"/>
  <c r="G217" i="14"/>
  <c r="AB216" i="14"/>
  <c r="AC216" i="14" s="1"/>
  <c r="W216" i="14"/>
  <c r="AI216" i="14"/>
  <c r="G216" i="14"/>
  <c r="AC215" i="14"/>
  <c r="W215" i="14"/>
  <c r="AI215" i="14"/>
  <c r="G215" i="14"/>
  <c r="AC214" i="14"/>
  <c r="W214" i="14"/>
  <c r="AI214" i="14"/>
  <c r="G214" i="14"/>
  <c r="AC213" i="14"/>
  <c r="W213" i="14"/>
  <c r="AI213" i="14"/>
  <c r="G213" i="14"/>
  <c r="AC212" i="14"/>
  <c r="W212" i="14"/>
  <c r="AI212" i="14"/>
  <c r="G212" i="14"/>
  <c r="AC211" i="14"/>
  <c r="W211" i="14"/>
  <c r="AI211" i="14"/>
  <c r="G211" i="14"/>
  <c r="AC210" i="14"/>
  <c r="W210" i="14"/>
  <c r="AI210" i="14"/>
  <c r="G210" i="14"/>
  <c r="AC209" i="14"/>
  <c r="W209" i="14"/>
  <c r="AI209" i="14"/>
  <c r="G209" i="14"/>
  <c r="AC208" i="14"/>
  <c r="W208" i="14"/>
  <c r="AI208" i="14"/>
  <c r="G208" i="14"/>
  <c r="AC207" i="14"/>
  <c r="W207" i="14"/>
  <c r="AI207" i="14"/>
  <c r="G207" i="14"/>
  <c r="AC206" i="14"/>
  <c r="W206" i="14"/>
  <c r="AI206" i="14"/>
  <c r="G206" i="14"/>
  <c r="W205" i="14"/>
  <c r="AI205" i="14"/>
  <c r="G205" i="14"/>
  <c r="W204" i="14"/>
  <c r="AI204" i="14"/>
  <c r="G204" i="14"/>
  <c r="W203" i="14"/>
  <c r="AI203" i="14"/>
  <c r="G203" i="14"/>
  <c r="W202" i="14"/>
  <c r="AI202" i="14"/>
  <c r="G202" i="14"/>
  <c r="W201" i="14"/>
  <c r="AI201" i="14"/>
  <c r="G201" i="14"/>
  <c r="W200" i="14"/>
  <c r="AI200" i="14"/>
  <c r="G200" i="14"/>
  <c r="W199" i="14"/>
  <c r="AI199" i="14"/>
  <c r="G199" i="14"/>
  <c r="W198" i="14"/>
  <c r="AI198" i="14"/>
  <c r="G198" i="14"/>
  <c r="W197" i="14"/>
  <c r="AI197" i="14"/>
  <c r="G197" i="14"/>
  <c r="W196" i="14"/>
  <c r="AI196" i="14"/>
  <c r="G196" i="14"/>
  <c r="AB195" i="14"/>
  <c r="AC195" i="14" s="1"/>
  <c r="W195" i="14"/>
  <c r="AI195" i="14"/>
  <c r="G195" i="14"/>
  <c r="AB194" i="14"/>
  <c r="AB199" i="14" s="1"/>
  <c r="W194" i="14"/>
  <c r="AI194" i="14"/>
  <c r="G194" i="14"/>
  <c r="AB193" i="14"/>
  <c r="AB198" i="14" s="1"/>
  <c r="W193" i="14"/>
  <c r="AI193" i="14"/>
  <c r="G193" i="14"/>
  <c r="AB192" i="14"/>
  <c r="W192" i="14"/>
  <c r="AI192" i="14"/>
  <c r="G192" i="14"/>
  <c r="AB191" i="14"/>
  <c r="AC191" i="14" s="1"/>
  <c r="W191" i="14"/>
  <c r="AI191" i="14"/>
  <c r="G191" i="14"/>
  <c r="AC190" i="14"/>
  <c r="W190" i="14"/>
  <c r="AI190" i="14"/>
  <c r="G190" i="14"/>
  <c r="AC189" i="14"/>
  <c r="W189" i="14"/>
  <c r="AI189" i="14"/>
  <c r="G189" i="14"/>
  <c r="AC188" i="14"/>
  <c r="W188" i="14"/>
  <c r="AI188" i="14"/>
  <c r="G188" i="14"/>
  <c r="AC187" i="14"/>
  <c r="W187" i="14"/>
  <c r="AI187" i="14"/>
  <c r="G187" i="14"/>
  <c r="AC186" i="14"/>
  <c r="W186" i="14"/>
  <c r="AI186" i="14"/>
  <c r="G186" i="14"/>
  <c r="AC185" i="14"/>
  <c r="W185" i="14"/>
  <c r="AI185" i="14"/>
  <c r="G185" i="14"/>
  <c r="AC184" i="14"/>
  <c r="W184" i="14"/>
  <c r="AI184" i="14"/>
  <c r="G184" i="14"/>
  <c r="AC183" i="14"/>
  <c r="W183" i="14"/>
  <c r="AI183" i="14"/>
  <c r="G183" i="14"/>
  <c r="AC182" i="14"/>
  <c r="W182" i="14"/>
  <c r="AI182" i="14"/>
  <c r="G182" i="14"/>
  <c r="AC181" i="14"/>
  <c r="W181" i="14"/>
  <c r="AI181" i="14"/>
  <c r="G181" i="14"/>
  <c r="W180" i="14"/>
  <c r="AI180" i="14"/>
  <c r="G180" i="14"/>
  <c r="W179" i="14"/>
  <c r="AI179" i="14"/>
  <c r="G179" i="14"/>
  <c r="W178" i="14"/>
  <c r="AI178" i="14"/>
  <c r="G178" i="14"/>
  <c r="W177" i="14"/>
  <c r="AI177" i="14"/>
  <c r="G177" i="14"/>
  <c r="W176" i="14"/>
  <c r="AI176" i="14"/>
  <c r="G176" i="14"/>
  <c r="W175" i="14"/>
  <c r="AI175" i="14"/>
  <c r="G175" i="14"/>
  <c r="W174" i="14"/>
  <c r="AI174" i="14"/>
  <c r="G174" i="14"/>
  <c r="W173" i="14"/>
  <c r="AI173" i="14"/>
  <c r="G173" i="14"/>
  <c r="W172" i="14"/>
  <c r="AI172" i="14"/>
  <c r="G172" i="14"/>
  <c r="W171" i="14"/>
  <c r="AI171" i="14"/>
  <c r="G171" i="14"/>
  <c r="W170" i="14"/>
  <c r="AI170" i="14"/>
  <c r="G170" i="14"/>
  <c r="W169" i="14"/>
  <c r="AI169" i="14"/>
  <c r="G169" i="14"/>
  <c r="W168" i="14"/>
  <c r="AI168" i="14"/>
  <c r="G168" i="14"/>
  <c r="W167" i="14"/>
  <c r="AI167" i="14"/>
  <c r="G167" i="14"/>
  <c r="W166" i="14"/>
  <c r="AI166" i="14"/>
  <c r="G166" i="14"/>
  <c r="AB165" i="14"/>
  <c r="W165" i="14"/>
  <c r="AI165" i="14"/>
  <c r="G165" i="14"/>
  <c r="AB164" i="14"/>
  <c r="AC164" i="14" s="1"/>
  <c r="W164" i="14"/>
  <c r="AI164" i="14"/>
  <c r="G164" i="14"/>
  <c r="AB163" i="14"/>
  <c r="AB168" i="14" s="1"/>
  <c r="AB173" i="14" s="1"/>
  <c r="AB178" i="14" s="1"/>
  <c r="AC178" i="14" s="1"/>
  <c r="W163" i="14"/>
  <c r="AI163" i="14"/>
  <c r="G163" i="14"/>
  <c r="AB162" i="14"/>
  <c r="W162" i="14"/>
  <c r="AI162" i="14"/>
  <c r="G162" i="14"/>
  <c r="AB161" i="14"/>
  <c r="AB166" i="14" s="1"/>
  <c r="W161" i="14"/>
  <c r="AI161" i="14"/>
  <c r="G161" i="14"/>
  <c r="AC160" i="14"/>
  <c r="W160" i="14"/>
  <c r="AI160" i="14"/>
  <c r="G160" i="14"/>
  <c r="AC159" i="14"/>
  <c r="W159" i="14"/>
  <c r="AI159" i="14"/>
  <c r="G159" i="14"/>
  <c r="AC158" i="14"/>
  <c r="W158" i="14"/>
  <c r="AI158" i="14"/>
  <c r="G158" i="14"/>
  <c r="AC157" i="14"/>
  <c r="W157" i="14"/>
  <c r="AI157" i="14"/>
  <c r="G157" i="14"/>
  <c r="AC156" i="14"/>
  <c r="W156" i="14"/>
  <c r="AI156" i="14"/>
  <c r="G156" i="14"/>
  <c r="B156" i="14"/>
  <c r="W155" i="14"/>
  <c r="AI155" i="14"/>
  <c r="G155" i="14"/>
  <c r="W154" i="14"/>
  <c r="AI154" i="14"/>
  <c r="G154" i="14"/>
  <c r="W153" i="14"/>
  <c r="AI153" i="14"/>
  <c r="G153" i="14"/>
  <c r="W152" i="14"/>
  <c r="AI152" i="14"/>
  <c r="G152" i="14"/>
  <c r="W151" i="14"/>
  <c r="AI151" i="14"/>
  <c r="G151" i="14"/>
  <c r="W150" i="14"/>
  <c r="AI150" i="14"/>
  <c r="G150" i="14"/>
  <c r="W149" i="14"/>
  <c r="AI149" i="14"/>
  <c r="G149" i="14"/>
  <c r="W148" i="14"/>
  <c r="AI148" i="14"/>
  <c r="G148" i="14"/>
  <c r="W147" i="14"/>
  <c r="AI147" i="14"/>
  <c r="G147" i="14"/>
  <c r="W146" i="14"/>
  <c r="AI146" i="14"/>
  <c r="G146" i="14"/>
  <c r="W145" i="14"/>
  <c r="AI145" i="14"/>
  <c r="G145" i="14"/>
  <c r="W144" i="14"/>
  <c r="AI144" i="14"/>
  <c r="G144" i="14"/>
  <c r="W143" i="14"/>
  <c r="AI143" i="14"/>
  <c r="G143" i="14"/>
  <c r="W142" i="14"/>
  <c r="AI142" i="14"/>
  <c r="G142" i="14"/>
  <c r="W141" i="14"/>
  <c r="AI141" i="14"/>
  <c r="G141" i="14"/>
  <c r="AE140" i="14"/>
  <c r="AF140" i="14" s="1"/>
  <c r="AB140" i="14"/>
  <c r="AC140" i="14" s="1"/>
  <c r="AA140" i="14"/>
  <c r="AA145" i="14" s="1"/>
  <c r="AA156" i="14" s="1"/>
  <c r="Z140" i="14"/>
  <c r="Z145" i="14" s="1"/>
  <c r="Z156" i="14" s="1"/>
  <c r="W140" i="14"/>
  <c r="AI140" i="14"/>
  <c r="M140" i="14"/>
  <c r="G140" i="14"/>
  <c r="AE139" i="14"/>
  <c r="AE144" i="14" s="1"/>
  <c r="AE159" i="14" s="1"/>
  <c r="AE164" i="14" s="1"/>
  <c r="AE184" i="14" s="1"/>
  <c r="AF184" i="14" s="1"/>
  <c r="AB139" i="14"/>
  <c r="AB144" i="14" s="1"/>
  <c r="AA139" i="14"/>
  <c r="AA144" i="14" s="1"/>
  <c r="AA149" i="14" s="1"/>
  <c r="AA154" i="14" s="1"/>
  <c r="Z139" i="14"/>
  <c r="Z144" i="14" s="1"/>
  <c r="Z149" i="14" s="1"/>
  <c r="Z154" i="14" s="1"/>
  <c r="W139" i="14"/>
  <c r="AI139" i="14"/>
  <c r="M139" i="14"/>
  <c r="G139" i="14"/>
  <c r="AE138" i="14"/>
  <c r="AE143" i="14" s="1"/>
  <c r="AE148" i="14" s="1"/>
  <c r="AB138" i="14"/>
  <c r="AB143" i="14" s="1"/>
  <c r="AC143" i="14" s="1"/>
  <c r="AA138" i="14"/>
  <c r="AA143" i="14" s="1"/>
  <c r="AA148" i="14" s="1"/>
  <c r="AA153" i="14" s="1"/>
  <c r="Z138" i="14"/>
  <c r="Z143" i="14" s="1"/>
  <c r="Z148" i="14" s="1"/>
  <c r="Z153" i="14" s="1"/>
  <c r="W138" i="14"/>
  <c r="AI138" i="14"/>
  <c r="M138" i="14"/>
  <c r="G138" i="14"/>
  <c r="AE137" i="14"/>
  <c r="AF137" i="14" s="1"/>
  <c r="AB137" i="14"/>
  <c r="AC137" i="14" s="1"/>
  <c r="AA137" i="14"/>
  <c r="AA142" i="14" s="1"/>
  <c r="AA147" i="14" s="1"/>
  <c r="AA152" i="14" s="1"/>
  <c r="Z137" i="14"/>
  <c r="Z142" i="14" s="1"/>
  <c r="Z147" i="14" s="1"/>
  <c r="Z152" i="14" s="1"/>
  <c r="W137" i="14"/>
  <c r="AI137" i="14"/>
  <c r="M137" i="14"/>
  <c r="G137" i="14"/>
  <c r="AE136" i="14"/>
  <c r="AE141" i="14" s="1"/>
  <c r="AE156" i="14" s="1"/>
  <c r="AE161" i="14" s="1"/>
  <c r="AF161" i="14" s="1"/>
  <c r="AB136" i="14"/>
  <c r="AC136" i="14" s="1"/>
  <c r="AA136" i="14"/>
  <c r="AA141" i="14" s="1"/>
  <c r="AA146" i="14" s="1"/>
  <c r="AA151" i="14" s="1"/>
  <c r="Z136" i="14"/>
  <c r="Z141" i="14" s="1"/>
  <c r="Z146" i="14" s="1"/>
  <c r="Z151" i="14" s="1"/>
  <c r="W136" i="14"/>
  <c r="AI136" i="14"/>
  <c r="M136" i="14"/>
  <c r="G136" i="14"/>
  <c r="B136" i="14"/>
  <c r="AF135" i="14"/>
  <c r="AC135" i="14"/>
  <c r="W135" i="14"/>
  <c r="AI135" i="14"/>
  <c r="N135" i="14"/>
  <c r="R135" i="14" s="1"/>
  <c r="G135" i="14"/>
  <c r="AF134" i="14"/>
  <c r="AC134" i="14"/>
  <c r="W134" i="14"/>
  <c r="AI134" i="14"/>
  <c r="N134" i="14"/>
  <c r="R134" i="14" s="1"/>
  <c r="G134" i="14"/>
  <c r="AF133" i="14"/>
  <c r="AC133" i="14"/>
  <c r="W133" i="14"/>
  <c r="AI133" i="14"/>
  <c r="N133" i="14"/>
  <c r="R133" i="14" s="1"/>
  <c r="G133" i="14"/>
  <c r="AF132" i="14"/>
  <c r="AC132" i="14"/>
  <c r="W132" i="14"/>
  <c r="AI132" i="14"/>
  <c r="N132" i="14"/>
  <c r="R132" i="14" s="1"/>
  <c r="G132" i="14"/>
  <c r="B132" i="14"/>
  <c r="AF131" i="14"/>
  <c r="AC131" i="14"/>
  <c r="W131" i="14"/>
  <c r="AI131" i="14"/>
  <c r="N131" i="14"/>
  <c r="R131" i="14" s="1"/>
  <c r="J131" i="14"/>
  <c r="G131" i="14"/>
  <c r="B11" i="14"/>
  <c r="B7" i="14"/>
  <c r="AL138" i="14" l="1"/>
  <c r="AN138" i="14"/>
  <c r="AM138" i="14"/>
  <c r="AL262" i="14"/>
  <c r="AN262" i="14"/>
  <c r="AM262" i="14"/>
  <c r="AN265" i="14"/>
  <c r="AL265" i="14"/>
  <c r="AM265" i="14"/>
  <c r="AL137" i="14"/>
  <c r="AN137" i="14"/>
  <c r="AM137" i="14"/>
  <c r="AN140" i="14"/>
  <c r="AL140" i="14"/>
  <c r="AM140" i="14"/>
  <c r="AN263" i="14"/>
  <c r="AL263" i="14"/>
  <c r="AM263" i="14"/>
  <c r="AN261" i="14"/>
  <c r="AL261" i="14"/>
  <c r="AM261" i="14"/>
  <c r="AN264" i="14"/>
  <c r="AL264" i="14"/>
  <c r="AM264" i="14"/>
  <c r="AL136" i="14"/>
  <c r="AN136" i="14"/>
  <c r="AM136" i="14"/>
  <c r="AN139" i="14"/>
  <c r="AL139" i="14"/>
  <c r="AM139" i="14"/>
  <c r="AU11" i="14"/>
  <c r="AU257" i="14"/>
  <c r="AU261" i="14"/>
  <c r="AU132" i="14"/>
  <c r="AU136" i="14"/>
  <c r="AU281" i="14"/>
  <c r="AU7" i="14"/>
  <c r="AU156" i="14"/>
  <c r="AB380" i="14"/>
  <c r="AC373" i="14"/>
  <c r="AB323" i="14"/>
  <c r="AC323" i="14" s="1"/>
  <c r="AB321" i="14"/>
  <c r="AC321" i="14" s="1"/>
  <c r="AB324" i="14"/>
  <c r="AB329" i="14" s="1"/>
  <c r="AB350" i="14"/>
  <c r="AB355" i="14" s="1"/>
  <c r="AB348" i="14"/>
  <c r="AB353" i="14" s="1"/>
  <c r="AB349" i="14"/>
  <c r="AC349" i="14" s="1"/>
  <c r="AB347" i="14"/>
  <c r="AC347" i="14" s="1"/>
  <c r="AC341" i="14"/>
  <c r="AB377" i="14"/>
  <c r="AO137" i="14"/>
  <c r="AP137" i="14"/>
  <c r="AP263" i="14"/>
  <c r="AO263" i="14"/>
  <c r="AO136" i="14"/>
  <c r="AP136" i="14"/>
  <c r="AP140" i="14"/>
  <c r="AO140" i="14"/>
  <c r="AP262" i="14"/>
  <c r="AO262" i="14"/>
  <c r="AP261" i="14"/>
  <c r="AO261" i="14"/>
  <c r="AP265" i="14"/>
  <c r="AO265" i="14"/>
  <c r="AP264" i="14"/>
  <c r="AO264" i="14"/>
  <c r="AP139" i="14"/>
  <c r="AO139" i="14"/>
  <c r="AP138" i="14"/>
  <c r="AO138" i="14"/>
  <c r="M268" i="14"/>
  <c r="AK263" i="14"/>
  <c r="M141" i="14"/>
  <c r="AK136" i="14"/>
  <c r="M145" i="14"/>
  <c r="AK140" i="14"/>
  <c r="M269" i="14"/>
  <c r="AK264" i="14"/>
  <c r="M142" i="14"/>
  <c r="AK137" i="14"/>
  <c r="N261" i="14"/>
  <c r="R261" i="14" s="1"/>
  <c r="AK261" i="14"/>
  <c r="M270" i="14"/>
  <c r="AK265" i="14"/>
  <c r="M267" i="14"/>
  <c r="AK262" i="14"/>
  <c r="M144" i="14"/>
  <c r="AK139" i="14"/>
  <c r="M143" i="14"/>
  <c r="AK138" i="14"/>
  <c r="B161" i="14"/>
  <c r="I136" i="14"/>
  <c r="X136" i="14" s="1"/>
  <c r="B56" i="14"/>
  <c r="I31" i="14"/>
  <c r="X31" i="14" s="1"/>
  <c r="B133" i="14"/>
  <c r="I132" i="14"/>
  <c r="X132" i="14" s="1"/>
  <c r="B306" i="14"/>
  <c r="I281" i="14"/>
  <c r="X281" i="14" s="1"/>
  <c r="B181" i="14"/>
  <c r="I156" i="14"/>
  <c r="X156" i="14" s="1"/>
  <c r="B32" i="14"/>
  <c r="I7" i="14"/>
  <c r="X7" i="14" s="1"/>
  <c r="B16" i="14"/>
  <c r="I11" i="14"/>
  <c r="B286" i="14"/>
  <c r="I261" i="14"/>
  <c r="X261" i="14" s="1"/>
  <c r="B282" i="14"/>
  <c r="I257" i="14"/>
  <c r="X257" i="14" s="1"/>
  <c r="AF159" i="14"/>
  <c r="D135" i="14"/>
  <c r="AC250" i="14"/>
  <c r="AF138" i="14"/>
  <c r="AC345" i="14"/>
  <c r="N137" i="14"/>
  <c r="R137" i="14" s="1"/>
  <c r="D137" i="14" s="1"/>
  <c r="AC344" i="14"/>
  <c r="E132" i="14"/>
  <c r="AC262" i="14"/>
  <c r="AB221" i="14"/>
  <c r="AB226" i="14" s="1"/>
  <c r="AC226" i="14" s="1"/>
  <c r="AC168" i="14"/>
  <c r="N262" i="14"/>
  <c r="R262" i="14" s="1"/>
  <c r="N264" i="14"/>
  <c r="R264" i="14" s="1"/>
  <c r="E257" i="14"/>
  <c r="D134" i="14"/>
  <c r="AC163" i="14"/>
  <c r="AB294" i="14"/>
  <c r="AC319" i="14"/>
  <c r="AB346" i="14"/>
  <c r="AC218" i="14"/>
  <c r="AB228" i="14"/>
  <c r="AC228" i="14" s="1"/>
  <c r="D133" i="14"/>
  <c r="AE145" i="14"/>
  <c r="AF145" i="14" s="1"/>
  <c r="AC173" i="14"/>
  <c r="E259" i="14"/>
  <c r="AC270" i="14"/>
  <c r="AB275" i="14"/>
  <c r="AE153" i="14"/>
  <c r="AE168" i="14" s="1"/>
  <c r="AE188" i="14" s="1"/>
  <c r="AE208" i="14" s="1"/>
  <c r="AF208" i="14" s="1"/>
  <c r="AF148" i="14"/>
  <c r="N140" i="14"/>
  <c r="E140" i="14" s="1"/>
  <c r="Z281" i="14"/>
  <c r="Z286" i="14" s="1"/>
  <c r="AC264" i="14"/>
  <c r="AC342" i="14"/>
  <c r="E133" i="14"/>
  <c r="AE268" i="14"/>
  <c r="AF268" i="14" s="1"/>
  <c r="B12" i="14"/>
  <c r="AB145" i="14"/>
  <c r="AB148" i="14"/>
  <c r="AB153" i="14" s="1"/>
  <c r="AC153" i="14" s="1"/>
  <c r="AC193" i="14"/>
  <c r="AB196" i="14"/>
  <c r="E256" i="14"/>
  <c r="AT256" i="14" s="1"/>
  <c r="N265" i="14"/>
  <c r="R265" i="14" s="1"/>
  <c r="M266" i="14"/>
  <c r="AB295" i="14"/>
  <c r="AC316" i="14"/>
  <c r="B8" i="14"/>
  <c r="AF144" i="14"/>
  <c r="AC217" i="14"/>
  <c r="AC261" i="14"/>
  <c r="AC343" i="14"/>
  <c r="AB225" i="14"/>
  <c r="D258" i="14"/>
  <c r="AE267" i="14"/>
  <c r="AE282" i="14" s="1"/>
  <c r="AE287" i="14" s="1"/>
  <c r="AC265" i="14"/>
  <c r="AC318" i="14"/>
  <c r="AC372" i="14"/>
  <c r="B36" i="14"/>
  <c r="E260" i="14"/>
  <c r="N139" i="14"/>
  <c r="R139" i="14" s="1"/>
  <c r="D132" i="14"/>
  <c r="E134" i="14"/>
  <c r="AC247" i="14"/>
  <c r="AC375" i="14"/>
  <c r="AC138" i="14"/>
  <c r="AB141" i="14"/>
  <c r="AB146" i="14" s="1"/>
  <c r="AC146" i="14" s="1"/>
  <c r="AC194" i="14"/>
  <c r="D259" i="14"/>
  <c r="B258" i="14"/>
  <c r="B266" i="14"/>
  <c r="AB271" i="14"/>
  <c r="AC266" i="14"/>
  <c r="AB274" i="14"/>
  <c r="AC269" i="14"/>
  <c r="Z297" i="14"/>
  <c r="Z302" i="14" s="1"/>
  <c r="Z293" i="14"/>
  <c r="AE266" i="14"/>
  <c r="AF261" i="14"/>
  <c r="AF270" i="14"/>
  <c r="AE285" i="14"/>
  <c r="AE275" i="14"/>
  <c r="AE269" i="14"/>
  <c r="R256" i="14"/>
  <c r="D256" i="14" s="1"/>
  <c r="AC267" i="14"/>
  <c r="R260" i="14"/>
  <c r="D260" i="14" s="1"/>
  <c r="Z296" i="14"/>
  <c r="Z301" i="14" s="1"/>
  <c r="AB291" i="14"/>
  <c r="AB325" i="14"/>
  <c r="AC320" i="14"/>
  <c r="AC263" i="14"/>
  <c r="D257" i="14"/>
  <c r="E258" i="14"/>
  <c r="AB277" i="14"/>
  <c r="AC277" i="14" s="1"/>
  <c r="AB292" i="14"/>
  <c r="AC287" i="14"/>
  <c r="AA275" i="14"/>
  <c r="AA280" i="14" s="1"/>
  <c r="AA291" i="14" s="1"/>
  <c r="AA281" i="14"/>
  <c r="AB273" i="14"/>
  <c r="AB293" i="14"/>
  <c r="B262" i="14"/>
  <c r="N263" i="14"/>
  <c r="R263" i="14" s="1"/>
  <c r="AF265" i="14"/>
  <c r="AC317" i="14"/>
  <c r="AB322" i="14"/>
  <c r="AB376" i="14"/>
  <c r="AC371" i="14"/>
  <c r="AB379" i="14"/>
  <c r="AC374" i="14"/>
  <c r="AB378" i="14"/>
  <c r="B141" i="14"/>
  <c r="AB171" i="14"/>
  <c r="AC166" i="14"/>
  <c r="Z157" i="14"/>
  <c r="Z161" i="14"/>
  <c r="AB149" i="14"/>
  <c r="AC144" i="14"/>
  <c r="AA157" i="14"/>
  <c r="AA161" i="14"/>
  <c r="N136" i="14"/>
  <c r="R136" i="14" s="1"/>
  <c r="D136" i="14" s="1"/>
  <c r="AC161" i="14"/>
  <c r="AC162" i="14"/>
  <c r="AB167" i="14"/>
  <c r="AB169" i="14"/>
  <c r="AE181" i="14"/>
  <c r="AF181" i="14" s="1"/>
  <c r="N138" i="14"/>
  <c r="R138" i="14" s="1"/>
  <c r="E131" i="14"/>
  <c r="AT131" i="14" s="1"/>
  <c r="B157" i="14"/>
  <c r="B137" i="14"/>
  <c r="AC139" i="14"/>
  <c r="AF141" i="14"/>
  <c r="AC165" i="14"/>
  <c r="AB170" i="14"/>
  <c r="AF164" i="14"/>
  <c r="AA150" i="14"/>
  <c r="AA155" i="14" s="1"/>
  <c r="AA166" i="14" s="1"/>
  <c r="AB204" i="14"/>
  <c r="AC204" i="14" s="1"/>
  <c r="AC199" i="14"/>
  <c r="E135" i="14"/>
  <c r="AF139" i="14"/>
  <c r="AB142" i="14"/>
  <c r="AE146" i="14"/>
  <c r="AB203" i="14"/>
  <c r="AC203" i="14" s="1"/>
  <c r="AC198" i="14"/>
  <c r="AE149" i="14"/>
  <c r="Z150" i="14"/>
  <c r="Z155" i="14" s="1"/>
  <c r="Z166" i="14" s="1"/>
  <c r="AF143" i="14"/>
  <c r="AE158" i="14"/>
  <c r="AB197" i="14"/>
  <c r="AC192" i="14"/>
  <c r="AE142" i="14"/>
  <c r="AF156" i="14"/>
  <c r="D131" i="14"/>
  <c r="AF136" i="14"/>
  <c r="AB200" i="14"/>
  <c r="AC222" i="14"/>
  <c r="AB229" i="14"/>
  <c r="AC229" i="14" s="1"/>
  <c r="AC224" i="14"/>
  <c r="AC219" i="14"/>
  <c r="AB253" i="14"/>
  <c r="AC253" i="14" s="1"/>
  <c r="AC246" i="14"/>
  <c r="AC249" i="14"/>
  <c r="AB115" i="14"/>
  <c r="W115" i="14"/>
  <c r="AI115" i="14"/>
  <c r="G115" i="14"/>
  <c r="AB114" i="14"/>
  <c r="W114" i="14"/>
  <c r="AI114" i="14"/>
  <c r="G114" i="14"/>
  <c r="AB113" i="14"/>
  <c r="W113" i="14"/>
  <c r="AI113" i="14"/>
  <c r="G113" i="14"/>
  <c r="AB112" i="14"/>
  <c r="W112" i="14"/>
  <c r="AI112" i="14"/>
  <c r="G112" i="14"/>
  <c r="AB111" i="14"/>
  <c r="W111" i="14"/>
  <c r="AI111" i="14"/>
  <c r="G111" i="14"/>
  <c r="AC110" i="14"/>
  <c r="W110" i="14"/>
  <c r="AI110" i="14"/>
  <c r="G110" i="14"/>
  <c r="AC109" i="14"/>
  <c r="W109" i="14"/>
  <c r="AI109" i="14"/>
  <c r="G109" i="14"/>
  <c r="AC108" i="14"/>
  <c r="W108" i="14"/>
  <c r="AI108" i="14"/>
  <c r="G108" i="14"/>
  <c r="AC107" i="14"/>
  <c r="W107" i="14"/>
  <c r="AI107" i="14"/>
  <c r="G107" i="14"/>
  <c r="AC106" i="14"/>
  <c r="W106" i="14"/>
  <c r="AI106" i="14"/>
  <c r="G106" i="14"/>
  <c r="AC85" i="14"/>
  <c r="W85" i="14"/>
  <c r="AI85" i="14"/>
  <c r="G85" i="14"/>
  <c r="AC84" i="14"/>
  <c r="W84" i="14"/>
  <c r="AI84" i="14"/>
  <c r="G84" i="14"/>
  <c r="AC83" i="14"/>
  <c r="W83" i="14"/>
  <c r="AI83" i="14"/>
  <c r="G83" i="14"/>
  <c r="AC82" i="14"/>
  <c r="W82" i="14"/>
  <c r="AI82" i="14"/>
  <c r="G82" i="14"/>
  <c r="AC81" i="14"/>
  <c r="W81" i="14"/>
  <c r="AI81" i="14"/>
  <c r="G81" i="14"/>
  <c r="AC60" i="14"/>
  <c r="W60" i="14"/>
  <c r="AI60" i="14"/>
  <c r="G60" i="14"/>
  <c r="AC59" i="14"/>
  <c r="W59" i="14"/>
  <c r="AI59" i="14"/>
  <c r="G59" i="14"/>
  <c r="AC58" i="14"/>
  <c r="W58" i="14"/>
  <c r="AI58" i="14"/>
  <c r="G58" i="14"/>
  <c r="AC57" i="14"/>
  <c r="W57" i="14"/>
  <c r="AI57" i="14"/>
  <c r="G57" i="14"/>
  <c r="AC56" i="14"/>
  <c r="W56" i="14"/>
  <c r="AI56" i="14"/>
  <c r="G56" i="14"/>
  <c r="G31" i="14"/>
  <c r="AI31" i="14"/>
  <c r="W31" i="14"/>
  <c r="AC31" i="14"/>
  <c r="G32" i="14"/>
  <c r="AI32" i="14"/>
  <c r="W32" i="14"/>
  <c r="AC32" i="14"/>
  <c r="G33" i="14"/>
  <c r="AI33" i="14"/>
  <c r="W33" i="14"/>
  <c r="AC33" i="14"/>
  <c r="G34" i="14"/>
  <c r="AI34" i="14"/>
  <c r="W34" i="14"/>
  <c r="AC34" i="14"/>
  <c r="G35" i="14"/>
  <c r="AI35" i="14"/>
  <c r="W35" i="14"/>
  <c r="AC35" i="14"/>
  <c r="AN267" i="14" l="1"/>
  <c r="AL267" i="14"/>
  <c r="AM267" i="14"/>
  <c r="AN141" i="14"/>
  <c r="AL141" i="14"/>
  <c r="AM141" i="14"/>
  <c r="AL270" i="14"/>
  <c r="AN270" i="14"/>
  <c r="AM270" i="14"/>
  <c r="AL268" i="14"/>
  <c r="AN268" i="14"/>
  <c r="AM268" i="14"/>
  <c r="AL266" i="14"/>
  <c r="AN266" i="14"/>
  <c r="AM266" i="14"/>
  <c r="AN142" i="14"/>
  <c r="AL142" i="14"/>
  <c r="AM142" i="14"/>
  <c r="AN144" i="14"/>
  <c r="AL144" i="14"/>
  <c r="AM144" i="14"/>
  <c r="AN145" i="14"/>
  <c r="AL145" i="14"/>
  <c r="AM145" i="14"/>
  <c r="AN143" i="14"/>
  <c r="AL143" i="14"/>
  <c r="AM143" i="14"/>
  <c r="AL269" i="14"/>
  <c r="AN269" i="14"/>
  <c r="AM269" i="14"/>
  <c r="AT132" i="14"/>
  <c r="AT257" i="14"/>
  <c r="T156" i="14"/>
  <c r="AU258" i="14"/>
  <c r="AU286" i="14"/>
  <c r="AU266" i="14"/>
  <c r="AU32" i="14"/>
  <c r="AU262" i="14"/>
  <c r="AU282" i="14"/>
  <c r="AU56" i="14"/>
  <c r="AU157" i="14"/>
  <c r="AU161" i="14"/>
  <c r="AU181" i="14"/>
  <c r="AU36" i="14"/>
  <c r="AU8" i="14"/>
  <c r="AU137" i="14"/>
  <c r="AU12" i="14"/>
  <c r="AU306" i="14"/>
  <c r="B134" i="14"/>
  <c r="B139" i="14" s="1"/>
  <c r="AU133" i="14"/>
  <c r="B166" i="14"/>
  <c r="B191" i="14" s="1"/>
  <c r="AU141" i="14"/>
  <c r="B21" i="14"/>
  <c r="AU16" i="14"/>
  <c r="AC350" i="14"/>
  <c r="J257" i="14"/>
  <c r="J132" i="14"/>
  <c r="J261" i="14"/>
  <c r="J136" i="14"/>
  <c r="J156" i="14"/>
  <c r="J31" i="14"/>
  <c r="J281" i="14"/>
  <c r="AB354" i="14"/>
  <c r="AC354" i="14" s="1"/>
  <c r="AC324" i="14"/>
  <c r="AC353" i="14"/>
  <c r="AC355" i="14"/>
  <c r="AC377" i="14"/>
  <c r="AB326" i="14"/>
  <c r="AB351" i="14"/>
  <c r="AC378" i="14"/>
  <c r="AB352" i="14"/>
  <c r="AB328" i="14"/>
  <c r="AB299" i="14"/>
  <c r="AB304" i="14" s="1"/>
  <c r="AC379" i="14"/>
  <c r="AC376" i="14"/>
  <c r="AC329" i="14"/>
  <c r="AC348" i="14"/>
  <c r="AC380" i="14"/>
  <c r="M146" i="14"/>
  <c r="M275" i="14"/>
  <c r="AP270" i="14"/>
  <c r="AO270" i="14"/>
  <c r="AP266" i="14"/>
  <c r="AO266" i="14"/>
  <c r="AP144" i="14"/>
  <c r="AO144" i="14"/>
  <c r="AO269" i="14"/>
  <c r="AP269" i="14"/>
  <c r="AO268" i="14"/>
  <c r="AP268" i="14"/>
  <c r="M149" i="14"/>
  <c r="AP267" i="14"/>
  <c r="AO267" i="14"/>
  <c r="AP141" i="14"/>
  <c r="AO141" i="14"/>
  <c r="M160" i="14"/>
  <c r="AP145" i="14"/>
  <c r="AO145" i="14"/>
  <c r="AP143" i="14"/>
  <c r="AO143" i="14"/>
  <c r="AP142" i="14"/>
  <c r="AO142" i="14"/>
  <c r="N270" i="14"/>
  <c r="R270" i="14" s="1"/>
  <c r="D270" i="14" s="1"/>
  <c r="M283" i="14"/>
  <c r="M273" i="14"/>
  <c r="M150" i="14"/>
  <c r="D261" i="14"/>
  <c r="N269" i="14"/>
  <c r="R269" i="14" s="1"/>
  <c r="D269" i="14" s="1"/>
  <c r="M284" i="14"/>
  <c r="M272" i="14"/>
  <c r="N145" i="14"/>
  <c r="R145" i="14" s="1"/>
  <c r="M148" i="14"/>
  <c r="M157" i="14"/>
  <c r="N141" i="14"/>
  <c r="R141" i="14" s="1"/>
  <c r="N142" i="14"/>
  <c r="R142" i="14" s="1"/>
  <c r="N144" i="14"/>
  <c r="R144" i="14" s="1"/>
  <c r="D144" i="14" s="1"/>
  <c r="M147" i="14"/>
  <c r="N143" i="14"/>
  <c r="R143" i="14" s="1"/>
  <c r="D143" i="14" s="1"/>
  <c r="M158" i="14"/>
  <c r="AK143" i="14"/>
  <c r="AK145" i="14"/>
  <c r="AK142" i="14"/>
  <c r="M156" i="14"/>
  <c r="M285" i="14"/>
  <c r="AK270" i="14"/>
  <c r="M281" i="14"/>
  <c r="AK266" i="14"/>
  <c r="M274" i="14"/>
  <c r="AK269" i="14"/>
  <c r="AK141" i="14"/>
  <c r="AK267" i="14"/>
  <c r="N267" i="14"/>
  <c r="R267" i="14" s="1"/>
  <c r="D267" i="14" s="1"/>
  <c r="M282" i="14"/>
  <c r="M159" i="14"/>
  <c r="AK144" i="14"/>
  <c r="N268" i="14"/>
  <c r="AK268" i="14"/>
  <c r="AC294" i="14"/>
  <c r="B158" i="14"/>
  <c r="B41" i="14"/>
  <c r="I137" i="14"/>
  <c r="X137" i="14" s="1"/>
  <c r="B283" i="14"/>
  <c r="I258" i="14"/>
  <c r="B61" i="14"/>
  <c r="I36" i="14"/>
  <c r="I16" i="14"/>
  <c r="B138" i="14"/>
  <c r="I133" i="14"/>
  <c r="B182" i="14"/>
  <c r="I157" i="14"/>
  <c r="X157" i="14" s="1"/>
  <c r="B311" i="14"/>
  <c r="I286" i="14"/>
  <c r="X286" i="14" s="1"/>
  <c r="B331" i="14"/>
  <c r="I306" i="14"/>
  <c r="X306" i="14" s="1"/>
  <c r="I12" i="14"/>
  <c r="AC148" i="14"/>
  <c r="B271" i="14"/>
  <c r="I266" i="14"/>
  <c r="X266" i="14" s="1"/>
  <c r="I8" i="14"/>
  <c r="X8" i="14" s="1"/>
  <c r="AE150" i="14"/>
  <c r="AF150" i="14" s="1"/>
  <c r="B146" i="14"/>
  <c r="I141" i="14"/>
  <c r="X141" i="14" s="1"/>
  <c r="I262" i="14"/>
  <c r="X262" i="14" s="1"/>
  <c r="B57" i="14"/>
  <c r="I32" i="14"/>
  <c r="X32" i="14" s="1"/>
  <c r="B81" i="14"/>
  <c r="I56" i="14"/>
  <c r="X56" i="14" s="1"/>
  <c r="E137" i="14"/>
  <c r="B307" i="14"/>
  <c r="I282" i="14"/>
  <c r="X282" i="14" s="1"/>
  <c r="B206" i="14"/>
  <c r="I181" i="14"/>
  <c r="X181" i="14" s="1"/>
  <c r="B186" i="14"/>
  <c r="I161" i="14"/>
  <c r="X161" i="14" s="1"/>
  <c r="N266" i="14"/>
  <c r="R266" i="14" s="1"/>
  <c r="D266" i="14" s="1"/>
  <c r="AE160" i="14"/>
  <c r="AE165" i="14" s="1"/>
  <c r="AC114" i="14"/>
  <c r="AB151" i="14"/>
  <c r="AC151" i="14" s="1"/>
  <c r="AC113" i="14"/>
  <c r="D138" i="14"/>
  <c r="AC111" i="14"/>
  <c r="AC115" i="14"/>
  <c r="AC112" i="14"/>
  <c r="AC221" i="14"/>
  <c r="D262" i="14"/>
  <c r="AC141" i="14"/>
  <c r="AC346" i="14"/>
  <c r="E262" i="14"/>
  <c r="D265" i="14"/>
  <c r="D264" i="14"/>
  <c r="E261" i="14"/>
  <c r="AT261" i="14" s="1"/>
  <c r="R140" i="14"/>
  <c r="D140" i="14" s="1"/>
  <c r="B291" i="14"/>
  <c r="B263" i="14"/>
  <c r="AE173" i="14"/>
  <c r="AF173" i="14" s="1"/>
  <c r="AF153" i="14"/>
  <c r="AF168" i="14"/>
  <c r="AF188" i="14"/>
  <c r="M271" i="14"/>
  <c r="E138" i="14"/>
  <c r="Z282" i="14"/>
  <c r="Z283" i="14" s="1"/>
  <c r="AF267" i="14"/>
  <c r="AB230" i="14"/>
  <c r="AC230" i="14" s="1"/>
  <c r="AC225" i="14"/>
  <c r="AB300" i="14"/>
  <c r="AC295" i="14"/>
  <c r="AE283" i="14"/>
  <c r="AF283" i="14" s="1"/>
  <c r="AE272" i="14"/>
  <c r="AE277" i="14" s="1"/>
  <c r="AE273" i="14"/>
  <c r="AE278" i="14" s="1"/>
  <c r="AB201" i="14"/>
  <c r="AC201" i="14" s="1"/>
  <c r="AC196" i="14"/>
  <c r="E265" i="14"/>
  <c r="AF282" i="14"/>
  <c r="B259" i="14"/>
  <c r="E264" i="14"/>
  <c r="B9" i="14"/>
  <c r="B33" i="14"/>
  <c r="B13" i="14"/>
  <c r="AB150" i="14"/>
  <c r="AC145" i="14"/>
  <c r="AC275" i="14"/>
  <c r="AB280" i="14"/>
  <c r="AC280" i="14" s="1"/>
  <c r="B37" i="14"/>
  <c r="B17" i="14"/>
  <c r="D263" i="14"/>
  <c r="E263" i="14"/>
  <c r="AC293" i="14"/>
  <c r="AB298" i="14"/>
  <c r="AE284" i="14"/>
  <c r="AE274" i="14"/>
  <c r="AF269" i="14"/>
  <c r="AF275" i="14"/>
  <c r="AE280" i="14"/>
  <c r="Z294" i="14"/>
  <c r="Z298" i="14"/>
  <c r="Z303" i="14" s="1"/>
  <c r="AB276" i="14"/>
  <c r="AC276" i="14" s="1"/>
  <c r="AC271" i="14"/>
  <c r="AA296" i="14"/>
  <c r="AA301" i="14" s="1"/>
  <c r="AA292" i="14"/>
  <c r="AC325" i="14"/>
  <c r="AB330" i="14"/>
  <c r="AF285" i="14"/>
  <c r="AE290" i="14"/>
  <c r="AC274" i="14"/>
  <c r="AB279" i="14"/>
  <c r="AC279" i="14" s="1"/>
  <c r="AC322" i="14"/>
  <c r="AB327" i="14"/>
  <c r="AC292" i="14"/>
  <c r="AB297" i="14"/>
  <c r="AE307" i="14"/>
  <c r="AF307" i="14" s="1"/>
  <c r="AF287" i="14"/>
  <c r="AB278" i="14"/>
  <c r="AC278" i="14" s="1"/>
  <c r="AC273" i="14"/>
  <c r="AA286" i="14"/>
  <c r="AA282" i="14"/>
  <c r="B287" i="14"/>
  <c r="B267" i="14"/>
  <c r="AB296" i="14"/>
  <c r="AC291" i="14"/>
  <c r="AE281" i="14"/>
  <c r="AF266" i="14"/>
  <c r="AE271" i="14"/>
  <c r="D139" i="14"/>
  <c r="E139" i="14"/>
  <c r="B162" i="14"/>
  <c r="B142" i="14"/>
  <c r="AB205" i="14"/>
  <c r="AC205" i="14" s="1"/>
  <c r="AC200" i="14"/>
  <c r="AB175" i="14"/>
  <c r="AC170" i="14"/>
  <c r="AF146" i="14"/>
  <c r="AE151" i="14"/>
  <c r="AA171" i="14"/>
  <c r="AA176" i="14" s="1"/>
  <c r="AA167" i="14"/>
  <c r="AE163" i="14"/>
  <c r="AF158" i="14"/>
  <c r="AB174" i="14"/>
  <c r="AC169" i="14"/>
  <c r="Z162" i="14"/>
  <c r="Z158" i="14"/>
  <c r="AE157" i="14"/>
  <c r="AE147" i="14"/>
  <c r="AF142" i="14"/>
  <c r="E136" i="14"/>
  <c r="AT136" i="14" s="1"/>
  <c r="Z167" i="14"/>
  <c r="Z171" i="14"/>
  <c r="Z176" i="14" s="1"/>
  <c r="AC171" i="14"/>
  <c r="AB176" i="14"/>
  <c r="AC176" i="14" s="1"/>
  <c r="AF149" i="14"/>
  <c r="AE154" i="14"/>
  <c r="AB147" i="14"/>
  <c r="AC142" i="14"/>
  <c r="AA162" i="14"/>
  <c r="AA158" i="14"/>
  <c r="AC149" i="14"/>
  <c r="AB154" i="14"/>
  <c r="AC154" i="14" s="1"/>
  <c r="AC197" i="14"/>
  <c r="AB202" i="14"/>
  <c r="AC202" i="14" s="1"/>
  <c r="AB172" i="14"/>
  <c r="AC167" i="14"/>
  <c r="AB122" i="14"/>
  <c r="AB123" i="14"/>
  <c r="AB124" i="14"/>
  <c r="AB125" i="14"/>
  <c r="AB121" i="14"/>
  <c r="AC120" i="14"/>
  <c r="W120" i="14"/>
  <c r="AI120" i="14"/>
  <c r="G120" i="14"/>
  <c r="AC119" i="14"/>
  <c r="W119" i="14"/>
  <c r="AI119" i="14"/>
  <c r="G119" i="14"/>
  <c r="AC118" i="14"/>
  <c r="W118" i="14"/>
  <c r="AI118" i="14"/>
  <c r="G118" i="14"/>
  <c r="AC117" i="14"/>
  <c r="W117" i="14"/>
  <c r="AI117" i="14"/>
  <c r="G117" i="14"/>
  <c r="AC116" i="14"/>
  <c r="W116" i="14"/>
  <c r="AI116" i="14"/>
  <c r="G116" i="14"/>
  <c r="AB92" i="14"/>
  <c r="AB93" i="14"/>
  <c r="AB94" i="14"/>
  <c r="AB95" i="14"/>
  <c r="AB91" i="14"/>
  <c r="W95" i="14"/>
  <c r="AI95" i="14"/>
  <c r="G95" i="14"/>
  <c r="W94" i="14"/>
  <c r="AI94" i="14"/>
  <c r="G94" i="14"/>
  <c r="W93" i="14"/>
  <c r="AI93" i="14"/>
  <c r="G93" i="14"/>
  <c r="W92" i="14"/>
  <c r="AI92" i="14"/>
  <c r="G92" i="14"/>
  <c r="W91" i="14"/>
  <c r="AI91" i="14"/>
  <c r="G91" i="14"/>
  <c r="AC90" i="14"/>
  <c r="W90" i="14"/>
  <c r="AI90" i="14"/>
  <c r="G90" i="14"/>
  <c r="AC89" i="14"/>
  <c r="W89" i="14"/>
  <c r="AI89" i="14"/>
  <c r="G89" i="14"/>
  <c r="AC88" i="14"/>
  <c r="W88" i="14"/>
  <c r="AI88" i="14"/>
  <c r="G88" i="14"/>
  <c r="AC87" i="14"/>
  <c r="W87" i="14"/>
  <c r="AI87" i="14"/>
  <c r="G87" i="14"/>
  <c r="AC86" i="14"/>
  <c r="W86" i="14"/>
  <c r="AI86" i="14"/>
  <c r="G86" i="14"/>
  <c r="AB67" i="14"/>
  <c r="AB68" i="14"/>
  <c r="AB69" i="14"/>
  <c r="AB70" i="14"/>
  <c r="AB66" i="14"/>
  <c r="AC65" i="14"/>
  <c r="W65" i="14"/>
  <c r="AI65" i="14"/>
  <c r="G65" i="14"/>
  <c r="AC64" i="14"/>
  <c r="W64" i="14"/>
  <c r="AI64" i="14"/>
  <c r="G64" i="14"/>
  <c r="AC63" i="14"/>
  <c r="W63" i="14"/>
  <c r="AI63" i="14"/>
  <c r="G63" i="14"/>
  <c r="AC62" i="14"/>
  <c r="W62" i="14"/>
  <c r="AI62" i="14"/>
  <c r="G62" i="14"/>
  <c r="AC61" i="14"/>
  <c r="W61" i="14"/>
  <c r="AI61" i="14"/>
  <c r="G61" i="14"/>
  <c r="AB37" i="14"/>
  <c r="AB38" i="14"/>
  <c r="AB39" i="14"/>
  <c r="AB40" i="14"/>
  <c r="AB36" i="14"/>
  <c r="W40" i="14"/>
  <c r="AI40" i="14"/>
  <c r="G40" i="14"/>
  <c r="W39" i="14"/>
  <c r="AI39" i="14"/>
  <c r="G39" i="14"/>
  <c r="W38" i="14"/>
  <c r="AI38" i="14"/>
  <c r="G38" i="14"/>
  <c r="W37" i="14"/>
  <c r="AI37" i="14"/>
  <c r="G37" i="14"/>
  <c r="W36" i="14"/>
  <c r="AI36" i="14"/>
  <c r="G36" i="14"/>
  <c r="AB12" i="14"/>
  <c r="AB17" i="14" s="1"/>
  <c r="AB22" i="14" s="1"/>
  <c r="AB27" i="14" s="1"/>
  <c r="AB13" i="14"/>
  <c r="AB18" i="14" s="1"/>
  <c r="AB23" i="14" s="1"/>
  <c r="AB28" i="14" s="1"/>
  <c r="AB14" i="14"/>
  <c r="AB19" i="14" s="1"/>
  <c r="AB24" i="14" s="1"/>
  <c r="AB29" i="14" s="1"/>
  <c r="AB15" i="14"/>
  <c r="AB20" i="14" s="1"/>
  <c r="AB25" i="14" s="1"/>
  <c r="AB30" i="14" s="1"/>
  <c r="AB11" i="14"/>
  <c r="AB16" i="14" s="1"/>
  <c r="AB21" i="14" s="1"/>
  <c r="AB26" i="14" s="1"/>
  <c r="A6" i="14"/>
  <c r="X36" i="14" l="1"/>
  <c r="X12" i="14"/>
  <c r="AT258" i="14"/>
  <c r="X258" i="14"/>
  <c r="AN150" i="14"/>
  <c r="AL150" i="14"/>
  <c r="AM150" i="14"/>
  <c r="AN158" i="14"/>
  <c r="AL158" i="14"/>
  <c r="AM158" i="14"/>
  <c r="AN147" i="14"/>
  <c r="AL147" i="14"/>
  <c r="AM147" i="14"/>
  <c r="AN273" i="14"/>
  <c r="AL273" i="14"/>
  <c r="AM273" i="14"/>
  <c r="AN271" i="14"/>
  <c r="AL271" i="14"/>
  <c r="AM271" i="14"/>
  <c r="AL149" i="14"/>
  <c r="AN149" i="14"/>
  <c r="AM149" i="14"/>
  <c r="AN146" i="14"/>
  <c r="AL146" i="14"/>
  <c r="AM146" i="14"/>
  <c r="AN284" i="14"/>
  <c r="AL284" i="14"/>
  <c r="AM284" i="14"/>
  <c r="AL281" i="14"/>
  <c r="AN281" i="14"/>
  <c r="AM281" i="14"/>
  <c r="AN282" i="14"/>
  <c r="AL282" i="14"/>
  <c r="AM282" i="14"/>
  <c r="AN157" i="14"/>
  <c r="AL157" i="14"/>
  <c r="AM157" i="14"/>
  <c r="AT133" i="14"/>
  <c r="X133" i="14"/>
  <c r="AN285" i="14"/>
  <c r="AL285" i="14"/>
  <c r="AM285" i="14"/>
  <c r="AL148" i="14"/>
  <c r="AN148" i="14"/>
  <c r="AM148" i="14"/>
  <c r="AL160" i="14"/>
  <c r="AN160" i="14"/>
  <c r="AM160" i="14"/>
  <c r="AN156" i="14"/>
  <c r="AL156" i="14"/>
  <c r="AM156" i="14"/>
  <c r="AN274" i="14"/>
  <c r="AL274" i="14"/>
  <c r="AM274" i="14"/>
  <c r="AN283" i="14"/>
  <c r="AL283" i="14"/>
  <c r="AM283" i="14"/>
  <c r="AN275" i="14"/>
  <c r="AL275" i="14"/>
  <c r="AM275" i="14"/>
  <c r="X16" i="14"/>
  <c r="AN159" i="14"/>
  <c r="AL159" i="14"/>
  <c r="AM159" i="14"/>
  <c r="AN272" i="14"/>
  <c r="AL272" i="14"/>
  <c r="AM272" i="14"/>
  <c r="X11" i="14"/>
  <c r="AT137" i="14"/>
  <c r="AT262" i="14"/>
  <c r="T181" i="14"/>
  <c r="T157" i="14"/>
  <c r="T161" i="14"/>
  <c r="B159" i="14"/>
  <c r="I159" i="14" s="1"/>
  <c r="X159" i="14" s="1"/>
  <c r="B135" i="14"/>
  <c r="B160" i="14" s="1"/>
  <c r="M162" i="14"/>
  <c r="AU191" i="14"/>
  <c r="AU37" i="14"/>
  <c r="AU61" i="14"/>
  <c r="AU21" i="14"/>
  <c r="AU17" i="14"/>
  <c r="AU283" i="14"/>
  <c r="B46" i="14"/>
  <c r="I46" i="14" s="1"/>
  <c r="AU311" i="14"/>
  <c r="I21" i="14"/>
  <c r="X21" i="14" s="1"/>
  <c r="B26" i="14"/>
  <c r="B51" i="14" s="1"/>
  <c r="AU186" i="14"/>
  <c r="I166" i="14"/>
  <c r="X166" i="14" s="1"/>
  <c r="AU134" i="14"/>
  <c r="AU259" i="14"/>
  <c r="AU81" i="14"/>
  <c r="AU57" i="14"/>
  <c r="AU139" i="14"/>
  <c r="AU142" i="14"/>
  <c r="AU162" i="14"/>
  <c r="AU206" i="14"/>
  <c r="AU13" i="14"/>
  <c r="AU182" i="14"/>
  <c r="AU331" i="14"/>
  <c r="AU166" i="14"/>
  <c r="AU33" i="14"/>
  <c r="AU291" i="14"/>
  <c r="AU307" i="14"/>
  <c r="AU267" i="14"/>
  <c r="AU287" i="14"/>
  <c r="AU9" i="14"/>
  <c r="AU138" i="14"/>
  <c r="I134" i="14"/>
  <c r="X134" i="14" s="1"/>
  <c r="B268" i="14"/>
  <c r="B293" i="14" s="1"/>
  <c r="AU263" i="14"/>
  <c r="B296" i="14"/>
  <c r="B321" i="14" s="1"/>
  <c r="AU271" i="14"/>
  <c r="B171" i="14"/>
  <c r="I171" i="14" s="1"/>
  <c r="X171" i="14" s="1"/>
  <c r="AU146" i="14"/>
  <c r="B66" i="14"/>
  <c r="I66" i="14" s="1"/>
  <c r="X66" i="14" s="1"/>
  <c r="AU41" i="14"/>
  <c r="I158" i="14"/>
  <c r="X158" i="14" s="1"/>
  <c r="AU158" i="14"/>
  <c r="J266" i="14"/>
  <c r="J262" i="14"/>
  <c r="J133" i="14"/>
  <c r="J141" i="14"/>
  <c r="J137" i="14"/>
  <c r="J258" i="14"/>
  <c r="J286" i="14"/>
  <c r="J306" i="14"/>
  <c r="J161" i="14"/>
  <c r="J181" i="14"/>
  <c r="J282" i="14"/>
  <c r="J157" i="14"/>
  <c r="J32" i="14"/>
  <c r="J56" i="14"/>
  <c r="J36" i="14"/>
  <c r="N157" i="14"/>
  <c r="R157" i="14" s="1"/>
  <c r="D157" i="14" s="1"/>
  <c r="AO146" i="14"/>
  <c r="AK146" i="14"/>
  <c r="AP146" i="14"/>
  <c r="N275" i="14"/>
  <c r="R275" i="14" s="1"/>
  <c r="D275" i="14" s="1"/>
  <c r="N148" i="14"/>
  <c r="R148" i="14" s="1"/>
  <c r="D148" i="14" s="1"/>
  <c r="M153" i="14"/>
  <c r="AK275" i="14"/>
  <c r="M151" i="14"/>
  <c r="N146" i="14"/>
  <c r="R146" i="14" s="1"/>
  <c r="D146" i="14" s="1"/>
  <c r="E141" i="14"/>
  <c r="AT141" i="14" s="1"/>
  <c r="N149" i="14"/>
  <c r="R149" i="14" s="1"/>
  <c r="D149" i="14" s="1"/>
  <c r="M288" i="14"/>
  <c r="AK149" i="14"/>
  <c r="AC326" i="14"/>
  <c r="M154" i="14"/>
  <c r="AC327" i="14"/>
  <c r="E270" i="14"/>
  <c r="AC299" i="14"/>
  <c r="AC304" i="14"/>
  <c r="AC330" i="14"/>
  <c r="AC328" i="14"/>
  <c r="AC351" i="14"/>
  <c r="AC352" i="14"/>
  <c r="M278" i="14"/>
  <c r="N273" i="14"/>
  <c r="R273" i="14" s="1"/>
  <c r="D273" i="14" s="1"/>
  <c r="N150" i="14"/>
  <c r="R150" i="14" s="1"/>
  <c r="M155" i="14"/>
  <c r="M280" i="14"/>
  <c r="N160" i="14"/>
  <c r="E160" i="14" s="1"/>
  <c r="L160" i="14"/>
  <c r="AK273" i="14"/>
  <c r="M165" i="14"/>
  <c r="E269" i="14"/>
  <c r="N284" i="14"/>
  <c r="R284" i="14" s="1"/>
  <c r="D284" i="14" s="1"/>
  <c r="AK150" i="14"/>
  <c r="AK284" i="14"/>
  <c r="M289" i="14"/>
  <c r="AK160" i="14"/>
  <c r="AP159" i="14"/>
  <c r="AO159" i="14"/>
  <c r="AK272" i="14"/>
  <c r="AP272" i="14"/>
  <c r="AO272" i="14"/>
  <c r="AP281" i="14"/>
  <c r="AO281" i="14"/>
  <c r="AP158" i="14"/>
  <c r="AO158" i="14"/>
  <c r="AP274" i="14"/>
  <c r="AO274" i="14"/>
  <c r="AP156" i="14"/>
  <c r="AO156" i="14"/>
  <c r="AO149" i="14"/>
  <c r="AP149" i="14"/>
  <c r="AP271" i="14"/>
  <c r="AO271" i="14"/>
  <c r="AP282" i="14"/>
  <c r="AO282" i="14"/>
  <c r="AP147" i="14"/>
  <c r="AO147" i="14"/>
  <c r="AP150" i="14"/>
  <c r="AO150" i="14"/>
  <c r="AP275" i="14"/>
  <c r="AO275" i="14"/>
  <c r="AP157" i="14"/>
  <c r="AO157" i="14"/>
  <c r="AP273" i="14"/>
  <c r="AO273" i="14"/>
  <c r="AO160" i="14"/>
  <c r="AP160" i="14"/>
  <c r="AO148" i="14"/>
  <c r="AP148" i="14"/>
  <c r="AP283" i="14"/>
  <c r="AO283" i="14"/>
  <c r="AP285" i="14"/>
  <c r="AO285" i="14"/>
  <c r="AP284" i="14"/>
  <c r="AO284" i="14"/>
  <c r="N283" i="14"/>
  <c r="E283" i="14" s="1"/>
  <c r="AK283" i="14"/>
  <c r="N282" i="14"/>
  <c r="R282" i="14" s="1"/>
  <c r="D282" i="14" s="1"/>
  <c r="E143" i="14"/>
  <c r="E267" i="14"/>
  <c r="AK148" i="14"/>
  <c r="M277" i="14"/>
  <c r="N272" i="14"/>
  <c r="R272" i="14" s="1"/>
  <c r="D272" i="14" s="1"/>
  <c r="N147" i="14"/>
  <c r="R147" i="14" s="1"/>
  <c r="AK147" i="14"/>
  <c r="E144" i="14"/>
  <c r="M152" i="14"/>
  <c r="AK157" i="14"/>
  <c r="N156" i="14"/>
  <c r="R156" i="14" s="1"/>
  <c r="D156" i="14" s="1"/>
  <c r="M161" i="14"/>
  <c r="N285" i="14"/>
  <c r="AK285" i="14"/>
  <c r="M290" i="14"/>
  <c r="L158" i="14"/>
  <c r="AK158" i="14"/>
  <c r="M163" i="14"/>
  <c r="N158" i="14"/>
  <c r="M276" i="14"/>
  <c r="AK271" i="14"/>
  <c r="N281" i="14"/>
  <c r="AK281" i="14"/>
  <c r="AK274" i="14"/>
  <c r="M279" i="14"/>
  <c r="N274" i="14"/>
  <c r="R274" i="14" s="1"/>
  <c r="D274" i="14" s="1"/>
  <c r="L156" i="14"/>
  <c r="AK156" i="14"/>
  <c r="M286" i="14"/>
  <c r="M287" i="14"/>
  <c r="AK282" i="14"/>
  <c r="AK159" i="14"/>
  <c r="M164" i="14"/>
  <c r="N159" i="14"/>
  <c r="R268" i="14"/>
  <c r="D268" i="14" s="1"/>
  <c r="E268" i="14"/>
  <c r="B183" i="14"/>
  <c r="I41" i="14"/>
  <c r="AE155" i="14"/>
  <c r="AF155" i="14" s="1"/>
  <c r="B151" i="14"/>
  <c r="AF160" i="14"/>
  <c r="E266" i="14"/>
  <c r="AT266" i="14" s="1"/>
  <c r="I142" i="14"/>
  <c r="X142" i="14" s="1"/>
  <c r="B332" i="14"/>
  <c r="I307" i="14"/>
  <c r="X307" i="14" s="1"/>
  <c r="B86" i="14"/>
  <c r="I61" i="14"/>
  <c r="X61" i="14" s="1"/>
  <c r="I267" i="14"/>
  <c r="X267" i="14" s="1"/>
  <c r="I146" i="14"/>
  <c r="X146" i="14" s="1"/>
  <c r="B308" i="14"/>
  <c r="I283" i="14"/>
  <c r="X283" i="14" s="1"/>
  <c r="B106" i="14"/>
  <c r="I81" i="14"/>
  <c r="X81" i="14" s="1"/>
  <c r="B207" i="14"/>
  <c r="I182" i="14"/>
  <c r="X182" i="14" s="1"/>
  <c r="I13" i="14"/>
  <c r="X13" i="14" s="1"/>
  <c r="B316" i="14"/>
  <c r="I291" i="14"/>
  <c r="X291" i="14" s="1"/>
  <c r="B187" i="14"/>
  <c r="I162" i="14"/>
  <c r="X162" i="14" s="1"/>
  <c r="B312" i="14"/>
  <c r="I287" i="14"/>
  <c r="X287" i="14" s="1"/>
  <c r="B58" i="14"/>
  <c r="I33" i="14"/>
  <c r="X33" i="14" s="1"/>
  <c r="B211" i="14"/>
  <c r="I186" i="14"/>
  <c r="X186" i="14" s="1"/>
  <c r="B216" i="14"/>
  <c r="I191" i="14"/>
  <c r="X191" i="14" s="1"/>
  <c r="I9" i="14"/>
  <c r="X9" i="14" s="1"/>
  <c r="B82" i="14"/>
  <c r="I57" i="14"/>
  <c r="X57" i="14" s="1"/>
  <c r="B356" i="14"/>
  <c r="I331" i="14"/>
  <c r="X331" i="14" s="1"/>
  <c r="I138" i="14"/>
  <c r="B163" i="14"/>
  <c r="B143" i="14"/>
  <c r="I139" i="14"/>
  <c r="I17" i="14"/>
  <c r="X17" i="14" s="1"/>
  <c r="B62" i="14"/>
  <c r="I37" i="14"/>
  <c r="X37" i="14" s="1"/>
  <c r="B231" i="14"/>
  <c r="I206" i="14"/>
  <c r="X206" i="14" s="1"/>
  <c r="B276" i="14"/>
  <c r="I271" i="14"/>
  <c r="X271" i="14" s="1"/>
  <c r="B288" i="14"/>
  <c r="I263" i="14"/>
  <c r="B284" i="14"/>
  <c r="I259" i="14"/>
  <c r="B336" i="14"/>
  <c r="I311" i="14"/>
  <c r="X311" i="14" s="1"/>
  <c r="AB75" i="14"/>
  <c r="AC75" i="14" s="1"/>
  <c r="AC93" i="14"/>
  <c r="AB74" i="14"/>
  <c r="AC74" i="14" s="1"/>
  <c r="AC92" i="14"/>
  <c r="AB126" i="14"/>
  <c r="AF273" i="14"/>
  <c r="AB41" i="14"/>
  <c r="AC41" i="14" s="1"/>
  <c r="AB130" i="14"/>
  <c r="AC130" i="14" s="1"/>
  <c r="AB72" i="14"/>
  <c r="AC72" i="14" s="1"/>
  <c r="AB127" i="14"/>
  <c r="AC127" i="14" s="1"/>
  <c r="AC40" i="14"/>
  <c r="AC39" i="14"/>
  <c r="AB96" i="14"/>
  <c r="AC96" i="14" s="1"/>
  <c r="D141" i="14"/>
  <c r="AB73" i="14"/>
  <c r="AC73" i="14" s="1"/>
  <c r="AB100" i="14"/>
  <c r="AC100" i="14" s="1"/>
  <c r="AB129" i="14"/>
  <c r="AB128" i="14"/>
  <c r="AC128" i="14" s="1"/>
  <c r="AC38" i="14"/>
  <c r="AB42" i="14"/>
  <c r="AC42" i="14" s="1"/>
  <c r="AB71" i="14"/>
  <c r="AC71" i="14" s="1"/>
  <c r="AC94" i="14"/>
  <c r="AE288" i="14"/>
  <c r="AF288" i="14" s="1"/>
  <c r="AE178" i="14"/>
  <c r="AF178" i="14" s="1"/>
  <c r="AF272" i="14"/>
  <c r="Z287" i="14"/>
  <c r="N271" i="14"/>
  <c r="R271" i="14" s="1"/>
  <c r="D271" i="14" s="1"/>
  <c r="AB305" i="14"/>
  <c r="AC300" i="14"/>
  <c r="AB155" i="14"/>
  <c r="AC155" i="14" s="1"/>
  <c r="AC150" i="14"/>
  <c r="B38" i="14"/>
  <c r="B18" i="14"/>
  <c r="E145" i="14"/>
  <c r="D145" i="14"/>
  <c r="B260" i="14"/>
  <c r="B264" i="14"/>
  <c r="B10" i="14"/>
  <c r="B34" i="14"/>
  <c r="B14" i="14"/>
  <c r="B22" i="14"/>
  <c r="B42" i="14"/>
  <c r="AB301" i="14"/>
  <c r="AC296" i="14"/>
  <c r="B272" i="14"/>
  <c r="B292" i="14"/>
  <c r="AB303" i="14"/>
  <c r="AC298" i="14"/>
  <c r="AE289" i="14"/>
  <c r="AF284" i="14"/>
  <c r="AA293" i="14"/>
  <c r="AA297" i="14"/>
  <c r="AA302" i="14" s="1"/>
  <c r="AF271" i="14"/>
  <c r="AE276" i="14"/>
  <c r="AE292" i="14"/>
  <c r="AF277" i="14"/>
  <c r="Z288" i="14"/>
  <c r="Z284" i="14"/>
  <c r="AC297" i="14"/>
  <c r="AB302" i="14"/>
  <c r="AF281" i="14"/>
  <c r="AE286" i="14"/>
  <c r="AE310" i="14"/>
  <c r="AF310" i="14" s="1"/>
  <c r="AF290" i="14"/>
  <c r="AE279" i="14"/>
  <c r="AF274" i="14"/>
  <c r="AA283" i="14"/>
  <c r="AA287" i="14"/>
  <c r="AF278" i="14"/>
  <c r="AE293" i="14"/>
  <c r="Z295" i="14"/>
  <c r="Z299" i="14"/>
  <c r="Z304" i="14" s="1"/>
  <c r="AE295" i="14"/>
  <c r="AF280" i="14"/>
  <c r="AF147" i="14"/>
  <c r="AE152" i="14"/>
  <c r="AF165" i="14"/>
  <c r="AE185" i="14"/>
  <c r="AF185" i="14" s="1"/>
  <c r="AA168" i="14"/>
  <c r="AA172" i="14"/>
  <c r="AA177" i="14" s="1"/>
  <c r="AF157" i="14"/>
  <c r="AE162" i="14"/>
  <c r="AE166" i="14"/>
  <c r="AF151" i="14"/>
  <c r="Z168" i="14"/>
  <c r="Z172" i="14"/>
  <c r="Z177" i="14" s="1"/>
  <c r="AF163" i="14"/>
  <c r="AE183" i="14"/>
  <c r="AF183" i="14" s="1"/>
  <c r="Z163" i="14"/>
  <c r="Z159" i="14"/>
  <c r="B144" i="14"/>
  <c r="B164" i="14"/>
  <c r="AB177" i="14"/>
  <c r="AC177" i="14" s="1"/>
  <c r="AC172" i="14"/>
  <c r="AA159" i="14"/>
  <c r="AA163" i="14"/>
  <c r="AE169" i="14"/>
  <c r="AF154" i="14"/>
  <c r="D142" i="14"/>
  <c r="E142" i="14"/>
  <c r="AB179" i="14"/>
  <c r="AC179" i="14" s="1"/>
  <c r="AC174" i="14"/>
  <c r="B167" i="14"/>
  <c r="B147" i="14"/>
  <c r="AB152" i="14"/>
  <c r="AC152" i="14" s="1"/>
  <c r="AC147" i="14"/>
  <c r="AC175" i="14"/>
  <c r="AB180" i="14"/>
  <c r="AC180" i="14" s="1"/>
  <c r="AC95" i="14"/>
  <c r="AB99" i="14"/>
  <c r="AC99" i="14" s="1"/>
  <c r="AC91" i="14"/>
  <c r="AB98" i="14"/>
  <c r="AB97" i="14"/>
  <c r="AB44" i="14"/>
  <c r="AC36" i="14"/>
  <c r="AB45" i="14"/>
  <c r="AC37" i="14"/>
  <c r="AB43" i="14"/>
  <c r="J7" i="14"/>
  <c r="J8" i="14"/>
  <c r="J11" i="14"/>
  <c r="J12" i="14"/>
  <c r="J16" i="14"/>
  <c r="J6" i="14"/>
  <c r="AC125" i="14"/>
  <c r="AC124" i="14"/>
  <c r="AC123" i="14"/>
  <c r="AC122" i="14"/>
  <c r="AC121" i="14"/>
  <c r="AC70" i="14"/>
  <c r="AC69" i="14"/>
  <c r="AC68" i="14"/>
  <c r="AC67" i="14"/>
  <c r="AC66" i="14"/>
  <c r="AC30" i="14"/>
  <c r="AC29" i="14"/>
  <c r="AC28" i="14"/>
  <c r="AC27" i="14"/>
  <c r="AC26" i="14"/>
  <c r="AC25" i="14"/>
  <c r="AC24" i="14"/>
  <c r="AC23" i="14"/>
  <c r="AC22" i="14"/>
  <c r="AC21" i="14"/>
  <c r="AC20" i="14"/>
  <c r="AC19" i="14"/>
  <c r="AC18" i="14"/>
  <c r="AC17" i="14"/>
  <c r="AC16" i="14"/>
  <c r="AC15" i="14"/>
  <c r="AC14" i="14"/>
  <c r="AC13" i="14"/>
  <c r="AC12" i="14"/>
  <c r="AC11" i="14"/>
  <c r="AF10" i="14"/>
  <c r="AC10" i="14"/>
  <c r="AF9" i="14"/>
  <c r="AC9" i="14"/>
  <c r="AF8" i="14"/>
  <c r="AC8" i="14"/>
  <c r="AF7" i="14"/>
  <c r="AC7" i="14"/>
  <c r="AF6" i="14"/>
  <c r="AC6" i="14"/>
  <c r="W130" i="14"/>
  <c r="W129" i="14"/>
  <c r="W128" i="14"/>
  <c r="W127" i="14"/>
  <c r="W126" i="14"/>
  <c r="W125" i="14"/>
  <c r="W124" i="14"/>
  <c r="W123" i="14"/>
  <c r="W122" i="14"/>
  <c r="W121" i="14"/>
  <c r="W105" i="14"/>
  <c r="W104" i="14"/>
  <c r="W103" i="14"/>
  <c r="W102" i="14"/>
  <c r="W101" i="14"/>
  <c r="W100" i="14"/>
  <c r="W99" i="14"/>
  <c r="W98" i="14"/>
  <c r="W97" i="14"/>
  <c r="W96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G130" i="14"/>
  <c r="G129" i="14"/>
  <c r="G128" i="14"/>
  <c r="G127" i="14"/>
  <c r="G126" i="14"/>
  <c r="G125" i="14"/>
  <c r="G124" i="14"/>
  <c r="G123" i="14"/>
  <c r="G122" i="14"/>
  <c r="G121" i="14"/>
  <c r="G105" i="14"/>
  <c r="G104" i="14"/>
  <c r="G103" i="14"/>
  <c r="G102" i="14"/>
  <c r="G101" i="14"/>
  <c r="G100" i="14"/>
  <c r="G99" i="14"/>
  <c r="G98" i="14"/>
  <c r="G97" i="14"/>
  <c r="G96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N10" i="14"/>
  <c r="R10" i="14" s="1"/>
  <c r="G10" i="14"/>
  <c r="N9" i="14"/>
  <c r="R9" i="14" s="1"/>
  <c r="G9" i="14"/>
  <c r="N8" i="14"/>
  <c r="R8" i="14" s="1"/>
  <c r="G8" i="14"/>
  <c r="N7" i="14"/>
  <c r="R7" i="14" s="1"/>
  <c r="G7" i="14"/>
  <c r="N6" i="14"/>
  <c r="R6" i="14" s="1"/>
  <c r="G6" i="14"/>
  <c r="AA15" i="14"/>
  <c r="AA20" i="14" s="1"/>
  <c r="AA31" i="14" s="1"/>
  <c r="AA32" i="14" s="1"/>
  <c r="AA33" i="14" s="1"/>
  <c r="AA34" i="14" s="1"/>
  <c r="AA35" i="14" s="1"/>
  <c r="AA14" i="14"/>
  <c r="AA19" i="14" s="1"/>
  <c r="AA24" i="14" s="1"/>
  <c r="AA29" i="14" s="1"/>
  <c r="AA13" i="14"/>
  <c r="AA18" i="14" s="1"/>
  <c r="AA23" i="14" s="1"/>
  <c r="AA28" i="14" s="1"/>
  <c r="AA12" i="14"/>
  <c r="AA17" i="14" s="1"/>
  <c r="AA22" i="14" s="1"/>
  <c r="AA27" i="14" s="1"/>
  <c r="AA11" i="14"/>
  <c r="AA16" i="14" s="1"/>
  <c r="AA21" i="14" s="1"/>
  <c r="AA26" i="14" s="1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AI80" i="14"/>
  <c r="AI96" i="14"/>
  <c r="AI97" i="14"/>
  <c r="AI98" i="14"/>
  <c r="AI99" i="14"/>
  <c r="AI100" i="14"/>
  <c r="AI101" i="14"/>
  <c r="AI102" i="14"/>
  <c r="AI103" i="14"/>
  <c r="AI104" i="14"/>
  <c r="AI105" i="14"/>
  <c r="AI121" i="14"/>
  <c r="AI122" i="14"/>
  <c r="AI123" i="14"/>
  <c r="AI124" i="14"/>
  <c r="AI125" i="14"/>
  <c r="AI126" i="14"/>
  <c r="AI127" i="14"/>
  <c r="AI128" i="14"/>
  <c r="AI129" i="14"/>
  <c r="AI130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E15" i="14"/>
  <c r="AE20" i="14" s="1"/>
  <c r="AE35" i="14" s="1"/>
  <c r="AF35" i="14" s="1"/>
  <c r="Z15" i="14"/>
  <c r="Z20" i="14" s="1"/>
  <c r="Z31" i="14" s="1"/>
  <c r="Z32" i="14" s="1"/>
  <c r="Z33" i="14" s="1"/>
  <c r="Z34" i="14" s="1"/>
  <c r="Z35" i="14" s="1"/>
  <c r="M15" i="14"/>
  <c r="AE14" i="14"/>
  <c r="AF14" i="14" s="1"/>
  <c r="Z14" i="14"/>
  <c r="Z19" i="14" s="1"/>
  <c r="Z24" i="14" s="1"/>
  <c r="Z29" i="14" s="1"/>
  <c r="M14" i="14"/>
  <c r="AE13" i="14"/>
  <c r="AF13" i="14" s="1"/>
  <c r="Z13" i="14"/>
  <c r="Z18" i="14" s="1"/>
  <c r="Z23" i="14" s="1"/>
  <c r="Z28" i="14" s="1"/>
  <c r="M13" i="14"/>
  <c r="AE12" i="14"/>
  <c r="AE17" i="14" s="1"/>
  <c r="AE32" i="14" s="1"/>
  <c r="AF32" i="14" s="1"/>
  <c r="Z12" i="14"/>
  <c r="Z17" i="14" s="1"/>
  <c r="Z22" i="14" s="1"/>
  <c r="Z27" i="14" s="1"/>
  <c r="M12" i="14"/>
  <c r="AE11" i="14"/>
  <c r="AF11" i="14" s="1"/>
  <c r="Z11" i="14"/>
  <c r="Z16" i="14" s="1"/>
  <c r="Z21" i="14" s="1"/>
  <c r="Z26" i="14" s="1"/>
  <c r="M11" i="14"/>
  <c r="B184" i="14" l="1"/>
  <c r="AT139" i="14"/>
  <c r="X139" i="14"/>
  <c r="AN287" i="14"/>
  <c r="AL287" i="14"/>
  <c r="AM287" i="14"/>
  <c r="AN163" i="14"/>
  <c r="AL163" i="14"/>
  <c r="AM163" i="14"/>
  <c r="AL162" i="14"/>
  <c r="AN162" i="14"/>
  <c r="AM162" i="14"/>
  <c r="AT259" i="14"/>
  <c r="X259" i="14"/>
  <c r="AN286" i="14"/>
  <c r="AL286" i="14"/>
  <c r="AM286" i="14"/>
  <c r="AN289" i="14"/>
  <c r="AL289" i="14"/>
  <c r="AM289" i="14"/>
  <c r="AN155" i="14"/>
  <c r="AL155" i="14"/>
  <c r="AM155" i="14"/>
  <c r="AN14" i="14"/>
  <c r="AL14" i="14"/>
  <c r="AM14" i="14"/>
  <c r="AN277" i="14"/>
  <c r="AL277" i="14"/>
  <c r="AM277" i="14"/>
  <c r="AL278" i="14"/>
  <c r="AN278" i="14"/>
  <c r="AM278" i="14"/>
  <c r="AN288" i="14"/>
  <c r="AL288" i="14"/>
  <c r="AM288" i="14"/>
  <c r="AT138" i="14"/>
  <c r="X138" i="14"/>
  <c r="X41" i="14"/>
  <c r="AT263" i="14"/>
  <c r="X263" i="14"/>
  <c r="AN11" i="14"/>
  <c r="AL11" i="14"/>
  <c r="AM11" i="14"/>
  <c r="AL15" i="14"/>
  <c r="AN15" i="14"/>
  <c r="AM15" i="14"/>
  <c r="AN279" i="14"/>
  <c r="AL279" i="14"/>
  <c r="AM279" i="14"/>
  <c r="AL161" i="14"/>
  <c r="AN161" i="14"/>
  <c r="AM161" i="14"/>
  <c r="AN165" i="14"/>
  <c r="AL165" i="14"/>
  <c r="AM165" i="14"/>
  <c r="AN151" i="14"/>
  <c r="AL151" i="14"/>
  <c r="AM151" i="14"/>
  <c r="AL280" i="14"/>
  <c r="AN280" i="14"/>
  <c r="AM280" i="14"/>
  <c r="AN154" i="14"/>
  <c r="AL154" i="14"/>
  <c r="AM154" i="14"/>
  <c r="AN13" i="14"/>
  <c r="AL13" i="14"/>
  <c r="AM13" i="14"/>
  <c r="AN12" i="14"/>
  <c r="AL12" i="14"/>
  <c r="AM12" i="14"/>
  <c r="AN153" i="14"/>
  <c r="AL153" i="14"/>
  <c r="AM153" i="14"/>
  <c r="AN276" i="14"/>
  <c r="AL276" i="14"/>
  <c r="AM276" i="14"/>
  <c r="AN290" i="14"/>
  <c r="AL290" i="14"/>
  <c r="AM290" i="14"/>
  <c r="AN164" i="14"/>
  <c r="AL164" i="14"/>
  <c r="AM164" i="14"/>
  <c r="AN152" i="14"/>
  <c r="AL152" i="14"/>
  <c r="AM152" i="14"/>
  <c r="AU159" i="14"/>
  <c r="AT267" i="14"/>
  <c r="B140" i="14"/>
  <c r="AU140" i="14" s="1"/>
  <c r="I135" i="14"/>
  <c r="AT142" i="14"/>
  <c r="T171" i="14"/>
  <c r="T206" i="14"/>
  <c r="T162" i="14"/>
  <c r="J134" i="14"/>
  <c r="AT134" i="14"/>
  <c r="T186" i="14"/>
  <c r="J21" i="14"/>
  <c r="AU135" i="14"/>
  <c r="T191" i="14"/>
  <c r="T182" i="14"/>
  <c r="T158" i="14"/>
  <c r="T159" i="14"/>
  <c r="AT283" i="14"/>
  <c r="B71" i="14"/>
  <c r="B96" i="14" s="1"/>
  <c r="I268" i="14"/>
  <c r="I296" i="14"/>
  <c r="B273" i="14"/>
  <c r="B278" i="14" s="1"/>
  <c r="J166" i="14"/>
  <c r="T166" i="14"/>
  <c r="J66" i="14"/>
  <c r="J41" i="14"/>
  <c r="AK162" i="14"/>
  <c r="M182" i="14"/>
  <c r="AO162" i="14"/>
  <c r="AP162" i="14"/>
  <c r="N162" i="14"/>
  <c r="R162" i="14" s="1"/>
  <c r="D162" i="14" s="1"/>
  <c r="AU10" i="14"/>
  <c r="AU86" i="14"/>
  <c r="AU51" i="14"/>
  <c r="AU211" i="14"/>
  <c r="AU207" i="14"/>
  <c r="AU356" i="14"/>
  <c r="AU167" i="14"/>
  <c r="AU144" i="14"/>
  <c r="AU58" i="14"/>
  <c r="AU171" i="14"/>
  <c r="AU292" i="14"/>
  <c r="AU231" i="14"/>
  <c r="AU82" i="14"/>
  <c r="AU106" i="14"/>
  <c r="AU316" i="14"/>
  <c r="AU66" i="14"/>
  <c r="AU260" i="14"/>
  <c r="AU272" i="14"/>
  <c r="AU18" i="14"/>
  <c r="B91" i="14"/>
  <c r="B116" i="14" s="1"/>
  <c r="AU312" i="14"/>
  <c r="AO153" i="14"/>
  <c r="AU296" i="14"/>
  <c r="AU293" i="14"/>
  <c r="AU147" i="14"/>
  <c r="AU38" i="14"/>
  <c r="AU62" i="14"/>
  <c r="AU308" i="14"/>
  <c r="AU26" i="14"/>
  <c r="AU34" i="14"/>
  <c r="AU163" i="14"/>
  <c r="AU164" i="14"/>
  <c r="AU276" i="14"/>
  <c r="AU332" i="14"/>
  <c r="AU336" i="14"/>
  <c r="AU184" i="14"/>
  <c r="AU321" i="14"/>
  <c r="AU268" i="14"/>
  <c r="AU264" i="14"/>
  <c r="AU42" i="14"/>
  <c r="AU22" i="14"/>
  <c r="AU284" i="14"/>
  <c r="AU216" i="14"/>
  <c r="AU187" i="14"/>
  <c r="B196" i="14"/>
  <c r="B221" i="14" s="1"/>
  <c r="AU288" i="14"/>
  <c r="AU160" i="14"/>
  <c r="AU14" i="14"/>
  <c r="AU143" i="14"/>
  <c r="I26" i="14"/>
  <c r="X26" i="14" s="1"/>
  <c r="AU46" i="14"/>
  <c r="B176" i="14"/>
  <c r="I176" i="14" s="1"/>
  <c r="X176" i="14" s="1"/>
  <c r="AU151" i="14"/>
  <c r="B208" i="14"/>
  <c r="I208" i="14" s="1"/>
  <c r="X208" i="14" s="1"/>
  <c r="AU183" i="14"/>
  <c r="J158" i="14"/>
  <c r="J263" i="14"/>
  <c r="J267" i="14"/>
  <c r="J139" i="14"/>
  <c r="J17" i="14"/>
  <c r="J138" i="14"/>
  <c r="J13" i="14"/>
  <c r="J271" i="14"/>
  <c r="J259" i="14"/>
  <c r="J146" i="14"/>
  <c r="J142" i="14"/>
  <c r="J9" i="14"/>
  <c r="AK153" i="14"/>
  <c r="J291" i="14"/>
  <c r="J61" i="14"/>
  <c r="J186" i="14"/>
  <c r="J331" i="14"/>
  <c r="J206" i="14"/>
  <c r="J81" i="14"/>
  <c r="J182" i="14"/>
  <c r="J57" i="14"/>
  <c r="J287" i="14"/>
  <c r="J37" i="14"/>
  <c r="J283" i="14"/>
  <c r="J307" i="14"/>
  <c r="J311" i="14"/>
  <c r="J159" i="14"/>
  <c r="J46" i="14"/>
  <c r="J33" i="14"/>
  <c r="J191" i="14"/>
  <c r="J162" i="14"/>
  <c r="J171" i="14"/>
  <c r="N153" i="14"/>
  <c r="E153" i="14" s="1"/>
  <c r="E157" i="14"/>
  <c r="AT157" i="14" s="1"/>
  <c r="M166" i="14"/>
  <c r="AP153" i="14"/>
  <c r="M168" i="14"/>
  <c r="E275" i="14"/>
  <c r="AK151" i="14"/>
  <c r="AP288" i="14"/>
  <c r="M308" i="14"/>
  <c r="E148" i="14"/>
  <c r="E149" i="14"/>
  <c r="N288" i="14"/>
  <c r="R288" i="14" s="1"/>
  <c r="D288" i="14" s="1"/>
  <c r="AK288" i="14"/>
  <c r="AO288" i="14"/>
  <c r="E146" i="14"/>
  <c r="AT146" i="14" s="1"/>
  <c r="AO151" i="14"/>
  <c r="AP151" i="14"/>
  <c r="N151" i="14"/>
  <c r="R151" i="14" s="1"/>
  <c r="D151" i="14" s="1"/>
  <c r="E273" i="14"/>
  <c r="AK278" i="14"/>
  <c r="N278" i="14"/>
  <c r="R278" i="14" s="1"/>
  <c r="D278" i="14" s="1"/>
  <c r="M293" i="14"/>
  <c r="AO278" i="14"/>
  <c r="AP278" i="14"/>
  <c r="N154" i="14"/>
  <c r="R154" i="14" s="1"/>
  <c r="D154" i="14" s="1"/>
  <c r="AO154" i="14"/>
  <c r="M169" i="14"/>
  <c r="AC301" i="14"/>
  <c r="AK155" i="14"/>
  <c r="AP154" i="14"/>
  <c r="M170" i="14"/>
  <c r="AC302" i="14"/>
  <c r="AC305" i="14"/>
  <c r="AK154" i="14"/>
  <c r="AC303" i="14"/>
  <c r="AO155" i="14"/>
  <c r="AP155" i="14"/>
  <c r="N155" i="14"/>
  <c r="R155" i="14" s="1"/>
  <c r="D155" i="14" s="1"/>
  <c r="R283" i="14"/>
  <c r="D283" i="14" s="1"/>
  <c r="AK280" i="14"/>
  <c r="AP280" i="14"/>
  <c r="M295" i="14"/>
  <c r="R160" i="14"/>
  <c r="D160" i="14" s="1"/>
  <c r="N280" i="14"/>
  <c r="R280" i="14" s="1"/>
  <c r="D280" i="14" s="1"/>
  <c r="AO280" i="14"/>
  <c r="L165" i="14"/>
  <c r="AP165" i="14"/>
  <c r="M185" i="14"/>
  <c r="N165" i="14"/>
  <c r="R165" i="14" s="1"/>
  <c r="D165" i="14" s="1"/>
  <c r="AK165" i="14"/>
  <c r="AO165" i="14"/>
  <c r="E284" i="14"/>
  <c r="N289" i="14"/>
  <c r="R289" i="14" s="1"/>
  <c r="D289" i="14" s="1"/>
  <c r="M309" i="14"/>
  <c r="AK289" i="14"/>
  <c r="N277" i="14"/>
  <c r="R277" i="14" s="1"/>
  <c r="D277" i="14" s="1"/>
  <c r="AO289" i="14"/>
  <c r="AP289" i="14"/>
  <c r="AP287" i="14"/>
  <c r="AO287" i="14"/>
  <c r="AP152" i="14"/>
  <c r="AO152" i="14"/>
  <c r="AP164" i="14"/>
  <c r="AO164" i="14"/>
  <c r="AP279" i="14"/>
  <c r="AO279" i="14"/>
  <c r="M292" i="14"/>
  <c r="AP11" i="14"/>
  <c r="AO11" i="14"/>
  <c r="AP14" i="14"/>
  <c r="AO14" i="14"/>
  <c r="M291" i="14"/>
  <c r="AP276" i="14"/>
  <c r="AO276" i="14"/>
  <c r="M181" i="14"/>
  <c r="AO161" i="14"/>
  <c r="AP161" i="14"/>
  <c r="AO290" i="14"/>
  <c r="AP290" i="14"/>
  <c r="AP12" i="14"/>
  <c r="AO12" i="14"/>
  <c r="AO15" i="14"/>
  <c r="AP15" i="14"/>
  <c r="AP286" i="14"/>
  <c r="AO286" i="14"/>
  <c r="AP163" i="14"/>
  <c r="AO163" i="14"/>
  <c r="AP277" i="14"/>
  <c r="AO277" i="14"/>
  <c r="AP13" i="14"/>
  <c r="AO13" i="14"/>
  <c r="E282" i="14"/>
  <c r="AT282" i="14" s="1"/>
  <c r="N276" i="14"/>
  <c r="R276" i="14" s="1"/>
  <c r="D276" i="14" s="1"/>
  <c r="AK277" i="14"/>
  <c r="E272" i="14"/>
  <c r="AK152" i="14"/>
  <c r="I183" i="14"/>
  <c r="X183" i="14" s="1"/>
  <c r="N286" i="14"/>
  <c r="R286" i="14" s="1"/>
  <c r="D286" i="14" s="1"/>
  <c r="M167" i="14"/>
  <c r="N152" i="14"/>
  <c r="R152" i="14" s="1"/>
  <c r="D152" i="14" s="1"/>
  <c r="N161" i="14"/>
  <c r="R161" i="14" s="1"/>
  <c r="D161" i="14" s="1"/>
  <c r="E274" i="14"/>
  <c r="E156" i="14"/>
  <c r="AT156" i="14" s="1"/>
  <c r="R159" i="14"/>
  <c r="D159" i="14" s="1"/>
  <c r="E159" i="14"/>
  <c r="AT159" i="14" s="1"/>
  <c r="R158" i="14"/>
  <c r="D158" i="14" s="1"/>
  <c r="E158" i="14"/>
  <c r="AT158" i="14" s="1"/>
  <c r="M17" i="14"/>
  <c r="AK12" i="14"/>
  <c r="M20" i="14"/>
  <c r="AK15" i="14"/>
  <c r="AK164" i="14"/>
  <c r="M184" i="14"/>
  <c r="N164" i="14"/>
  <c r="L163" i="14"/>
  <c r="AK163" i="14"/>
  <c r="M183" i="14"/>
  <c r="N163" i="14"/>
  <c r="N13" i="14"/>
  <c r="R13" i="14" s="1"/>
  <c r="D13" i="14" s="1"/>
  <c r="AK13" i="14"/>
  <c r="M306" i="14"/>
  <c r="AK286" i="14"/>
  <c r="AK290" i="14"/>
  <c r="M310" i="14"/>
  <c r="N290" i="14"/>
  <c r="R281" i="14"/>
  <c r="D281" i="14" s="1"/>
  <c r="E281" i="14"/>
  <c r="AT281" i="14" s="1"/>
  <c r="AE170" i="14"/>
  <c r="AE175" i="14" s="1"/>
  <c r="L161" i="14"/>
  <c r="AK161" i="14"/>
  <c r="M16" i="14"/>
  <c r="AK11" i="14"/>
  <c r="M19" i="14"/>
  <c r="AK14" i="14"/>
  <c r="AK279" i="14"/>
  <c r="N279" i="14"/>
  <c r="M294" i="14"/>
  <c r="E285" i="14"/>
  <c r="R285" i="14"/>
  <c r="D285" i="14" s="1"/>
  <c r="AK287" i="14"/>
  <c r="N287" i="14"/>
  <c r="M307" i="14"/>
  <c r="AK276" i="14"/>
  <c r="AE308" i="14"/>
  <c r="AF308" i="14" s="1"/>
  <c r="I151" i="14"/>
  <c r="X151" i="14" s="1"/>
  <c r="AE193" i="14"/>
  <c r="AE198" i="14" s="1"/>
  <c r="B189" i="14"/>
  <c r="I164" i="14"/>
  <c r="X164" i="14" s="1"/>
  <c r="I140" i="14"/>
  <c r="B87" i="14"/>
  <c r="I62" i="14"/>
  <c r="X62" i="14" s="1"/>
  <c r="B241" i="14"/>
  <c r="I216" i="14"/>
  <c r="X216" i="14" s="1"/>
  <c r="B337" i="14"/>
  <c r="I312" i="14"/>
  <c r="X312" i="14" s="1"/>
  <c r="B341" i="14"/>
  <c r="I316" i="14"/>
  <c r="X316" i="14" s="1"/>
  <c r="I144" i="14"/>
  <c r="B265" i="14"/>
  <c r="I260" i="14"/>
  <c r="B313" i="14"/>
  <c r="I288" i="14"/>
  <c r="X288" i="14" s="1"/>
  <c r="I356" i="14"/>
  <c r="X356" i="14" s="1"/>
  <c r="B67" i="14"/>
  <c r="I42" i="14"/>
  <c r="X42" i="14" s="1"/>
  <c r="I22" i="14"/>
  <c r="X22" i="14" s="1"/>
  <c r="B107" i="14"/>
  <c r="I82" i="14"/>
  <c r="X82" i="14" s="1"/>
  <c r="B317" i="14"/>
  <c r="I292" i="14"/>
  <c r="X292" i="14" s="1"/>
  <c r="I18" i="14"/>
  <c r="X18" i="14" s="1"/>
  <c r="B232" i="14"/>
  <c r="I207" i="14"/>
  <c r="X207" i="14" s="1"/>
  <c r="B76" i="14"/>
  <c r="I51" i="14"/>
  <c r="I272" i="14"/>
  <c r="X272" i="14" s="1"/>
  <c r="B63" i="14"/>
  <c r="I38" i="14"/>
  <c r="X38" i="14" s="1"/>
  <c r="B361" i="14"/>
  <c r="I336" i="14"/>
  <c r="X336" i="14" s="1"/>
  <c r="B301" i="14"/>
  <c r="I276" i="14"/>
  <c r="X276" i="14" s="1"/>
  <c r="B236" i="14"/>
  <c r="I211" i="14"/>
  <c r="X211" i="14" s="1"/>
  <c r="I14" i="14"/>
  <c r="X14" i="14" s="1"/>
  <c r="I143" i="14"/>
  <c r="B168" i="14"/>
  <c r="B148" i="14"/>
  <c r="B357" i="14"/>
  <c r="I332" i="14"/>
  <c r="X332" i="14" s="1"/>
  <c r="B59" i="14"/>
  <c r="I34" i="14"/>
  <c r="X34" i="14" s="1"/>
  <c r="B188" i="14"/>
  <c r="I163" i="14"/>
  <c r="X163" i="14" s="1"/>
  <c r="I106" i="14"/>
  <c r="X106" i="14" s="1"/>
  <c r="I10" i="14"/>
  <c r="X10" i="14" s="1"/>
  <c r="B309" i="14"/>
  <c r="I284" i="14"/>
  <c r="X284" i="14" s="1"/>
  <c r="I231" i="14"/>
  <c r="X231" i="14" s="1"/>
  <c r="B209" i="14"/>
  <c r="I184" i="14"/>
  <c r="X184" i="14" s="1"/>
  <c r="B83" i="14"/>
  <c r="I58" i="14"/>
  <c r="X58" i="14" s="1"/>
  <c r="B212" i="14"/>
  <c r="I187" i="14"/>
  <c r="X187" i="14" s="1"/>
  <c r="B111" i="14"/>
  <c r="I86" i="14"/>
  <c r="X86" i="14" s="1"/>
  <c r="I147" i="14"/>
  <c r="X147" i="14" s="1"/>
  <c r="B318" i="14"/>
  <c r="I293" i="14"/>
  <c r="X293" i="14" s="1"/>
  <c r="B289" i="14"/>
  <c r="I264" i="14"/>
  <c r="B192" i="14"/>
  <c r="I167" i="14"/>
  <c r="X167" i="14" s="1"/>
  <c r="B185" i="14"/>
  <c r="I160" i="14"/>
  <c r="X160" i="14" s="1"/>
  <c r="B333" i="14"/>
  <c r="I308" i="14"/>
  <c r="X308" i="14" s="1"/>
  <c r="B346" i="14"/>
  <c r="I321" i="14"/>
  <c r="X321" i="14" s="1"/>
  <c r="AB48" i="14"/>
  <c r="AC48" i="14" s="1"/>
  <c r="AB50" i="14"/>
  <c r="AC50" i="14" s="1"/>
  <c r="AB105" i="14"/>
  <c r="AB102" i="14"/>
  <c r="AB76" i="14"/>
  <c r="AB77" i="14"/>
  <c r="AB79" i="14"/>
  <c r="AC126" i="14"/>
  <c r="AB49" i="14"/>
  <c r="AC49" i="14" s="1"/>
  <c r="AB103" i="14"/>
  <c r="AB78" i="14"/>
  <c r="AB47" i="14"/>
  <c r="AB104" i="14"/>
  <c r="AC129" i="14"/>
  <c r="AB101" i="14"/>
  <c r="AB46" i="14"/>
  <c r="X46" i="14" s="1"/>
  <c r="AB80" i="14"/>
  <c r="E271" i="14"/>
  <c r="AT271" i="14" s="1"/>
  <c r="B285" i="14"/>
  <c r="AC44" i="14"/>
  <c r="B39" i="14"/>
  <c r="B19" i="14"/>
  <c r="D150" i="14"/>
  <c r="E150" i="14"/>
  <c r="B35" i="14"/>
  <c r="B15" i="14"/>
  <c r="B269" i="14"/>
  <c r="B27" i="14"/>
  <c r="B47" i="14"/>
  <c r="B23" i="14"/>
  <c r="B43" i="14"/>
  <c r="AF276" i="14"/>
  <c r="AE291" i="14"/>
  <c r="AE306" i="14"/>
  <c r="AF306" i="14" s="1"/>
  <c r="AF286" i="14"/>
  <c r="AA288" i="14"/>
  <c r="AA284" i="14"/>
  <c r="AF289" i="14"/>
  <c r="AE309" i="14"/>
  <c r="AF309" i="14" s="1"/>
  <c r="B297" i="14"/>
  <c r="B277" i="14"/>
  <c r="AE298" i="14"/>
  <c r="AF293" i="14"/>
  <c r="AE313" i="14"/>
  <c r="Z300" i="14"/>
  <c r="Z305" i="14" s="1"/>
  <c r="Z316" i="14" s="1"/>
  <c r="Z311" i="14"/>
  <c r="Z312" i="14" s="1"/>
  <c r="Z313" i="14" s="1"/>
  <c r="Z314" i="14" s="1"/>
  <c r="Z315" i="14" s="1"/>
  <c r="Z331" i="14" s="1"/>
  <c r="Z332" i="14" s="1"/>
  <c r="Z333" i="14" s="1"/>
  <c r="Z334" i="14" s="1"/>
  <c r="Z335" i="14" s="1"/>
  <c r="AF279" i="14"/>
  <c r="AE294" i="14"/>
  <c r="Z285" i="14"/>
  <c r="Z290" i="14" s="1"/>
  <c r="Z306" i="14" s="1"/>
  <c r="Z307" i="14" s="1"/>
  <c r="Z308" i="14" s="1"/>
  <c r="Z309" i="14" s="1"/>
  <c r="Z310" i="14" s="1"/>
  <c r="Z289" i="14"/>
  <c r="AE315" i="14"/>
  <c r="AE300" i="14"/>
  <c r="AF295" i="14"/>
  <c r="AE312" i="14"/>
  <c r="AF292" i="14"/>
  <c r="AE297" i="14"/>
  <c r="AA294" i="14"/>
  <c r="AA298" i="14"/>
  <c r="AA303" i="14" s="1"/>
  <c r="AF152" i="14"/>
  <c r="AE167" i="14"/>
  <c r="AE186" i="14"/>
  <c r="AE171" i="14"/>
  <c r="AF166" i="14"/>
  <c r="E147" i="14"/>
  <c r="D147" i="14"/>
  <c r="AE174" i="14"/>
  <c r="AE189" i="14"/>
  <c r="AF169" i="14"/>
  <c r="AA160" i="14"/>
  <c r="AA165" i="14" s="1"/>
  <c r="AA181" i="14" s="1"/>
  <c r="AA182" i="14" s="1"/>
  <c r="AA183" i="14" s="1"/>
  <c r="AA184" i="14" s="1"/>
  <c r="AA185" i="14" s="1"/>
  <c r="AA164" i="14"/>
  <c r="AE182" i="14"/>
  <c r="AF182" i="14" s="1"/>
  <c r="AF162" i="14"/>
  <c r="Z160" i="14"/>
  <c r="Z165" i="14" s="1"/>
  <c r="Z181" i="14" s="1"/>
  <c r="Z182" i="14" s="1"/>
  <c r="Z183" i="14" s="1"/>
  <c r="Z184" i="14" s="1"/>
  <c r="Z185" i="14" s="1"/>
  <c r="Z164" i="14"/>
  <c r="Z173" i="14"/>
  <c r="Z178" i="14" s="1"/>
  <c r="Z169" i="14"/>
  <c r="B149" i="14"/>
  <c r="B169" i="14"/>
  <c r="B152" i="14"/>
  <c r="B172" i="14"/>
  <c r="AA169" i="14"/>
  <c r="AA173" i="14"/>
  <c r="AA178" i="14" s="1"/>
  <c r="AC98" i="14"/>
  <c r="AC43" i="14"/>
  <c r="AC97" i="14"/>
  <c r="AC45" i="14"/>
  <c r="AA25" i="14"/>
  <c r="AA30" i="14" s="1"/>
  <c r="AA41" i="14" s="1"/>
  <c r="AA46" i="14" s="1"/>
  <c r="AA51" i="14" s="1"/>
  <c r="Z25" i="14"/>
  <c r="Z30" i="14" s="1"/>
  <c r="Z41" i="14" s="1"/>
  <c r="Z46" i="14" s="1"/>
  <c r="Z51" i="14" s="1"/>
  <c r="AE25" i="14"/>
  <c r="AF25" i="14" s="1"/>
  <c r="AF17" i="14"/>
  <c r="AF12" i="14"/>
  <c r="N14" i="14"/>
  <c r="R14" i="14" s="1"/>
  <c r="D14" i="14" s="1"/>
  <c r="N15" i="14"/>
  <c r="AF20" i="14"/>
  <c r="AF15" i="14"/>
  <c r="N11" i="14"/>
  <c r="E11" i="14" s="1"/>
  <c r="AT11" i="14" s="1"/>
  <c r="N12" i="14"/>
  <c r="D6" i="14"/>
  <c r="AE16" i="14"/>
  <c r="AE31" i="14" s="1"/>
  <c r="AF31" i="14" s="1"/>
  <c r="AE22" i="14"/>
  <c r="E6" i="14"/>
  <c r="AT6" i="14" s="1"/>
  <c r="E7" i="14"/>
  <c r="AT7" i="14" s="1"/>
  <c r="AE19" i="14"/>
  <c r="AE34" i="14" s="1"/>
  <c r="AF34" i="14" s="1"/>
  <c r="D8" i="14"/>
  <c r="E9" i="14"/>
  <c r="AT9" i="14" s="1"/>
  <c r="E10" i="14"/>
  <c r="D9" i="14"/>
  <c r="D10" i="14"/>
  <c r="D7" i="14"/>
  <c r="E8" i="14"/>
  <c r="AT8" i="14" s="1"/>
  <c r="AE18" i="14"/>
  <c r="AE33" i="14" s="1"/>
  <c r="AF33" i="14" s="1"/>
  <c r="M18" i="14"/>
  <c r="B145" i="14" l="1"/>
  <c r="B165" i="14"/>
  <c r="J296" i="14"/>
  <c r="X296" i="14"/>
  <c r="AL18" i="14"/>
  <c r="AN18" i="14"/>
  <c r="AM18" i="14"/>
  <c r="AN307" i="14"/>
  <c r="AL307" i="14"/>
  <c r="AM307" i="14"/>
  <c r="AL293" i="14"/>
  <c r="AN293" i="14"/>
  <c r="AM293" i="14"/>
  <c r="AT268" i="14"/>
  <c r="X268" i="14"/>
  <c r="AL17" i="14"/>
  <c r="AN17" i="14"/>
  <c r="AM17" i="14"/>
  <c r="AN183" i="14"/>
  <c r="AL183" i="14"/>
  <c r="AM183" i="14"/>
  <c r="AL292" i="14"/>
  <c r="AN292" i="14"/>
  <c r="AM292" i="14"/>
  <c r="AN170" i="14"/>
  <c r="AL170" i="14"/>
  <c r="AM170" i="14"/>
  <c r="AN291" i="14"/>
  <c r="AL291" i="14"/>
  <c r="AM291" i="14"/>
  <c r="AT143" i="14"/>
  <c r="X143" i="14"/>
  <c r="AN309" i="14"/>
  <c r="AL309" i="14"/>
  <c r="AM309" i="14"/>
  <c r="AN295" i="14"/>
  <c r="AL295" i="14"/>
  <c r="AM295" i="14"/>
  <c r="AN182" i="14"/>
  <c r="AL182" i="14"/>
  <c r="AM182" i="14"/>
  <c r="AT135" i="14"/>
  <c r="X135" i="14"/>
  <c r="AT140" i="14"/>
  <c r="X140" i="14"/>
  <c r="AL294" i="14"/>
  <c r="AN294" i="14"/>
  <c r="AM294" i="14"/>
  <c r="AL184" i="14"/>
  <c r="AN184" i="14"/>
  <c r="AM184" i="14"/>
  <c r="AN168" i="14"/>
  <c r="AL168" i="14"/>
  <c r="AM168" i="14"/>
  <c r="AT260" i="14"/>
  <c r="X260" i="14"/>
  <c r="AL310" i="14"/>
  <c r="AN310" i="14"/>
  <c r="AM310" i="14"/>
  <c r="AL185" i="14"/>
  <c r="AN185" i="14"/>
  <c r="AM185" i="14"/>
  <c r="AN167" i="14"/>
  <c r="AL167" i="14"/>
  <c r="AM167" i="14"/>
  <c r="AN181" i="14"/>
  <c r="AL181" i="14"/>
  <c r="AM181" i="14"/>
  <c r="AN169" i="14"/>
  <c r="AL169" i="14"/>
  <c r="AM169" i="14"/>
  <c r="AL166" i="14"/>
  <c r="AN166" i="14"/>
  <c r="AM166" i="14"/>
  <c r="AT264" i="14"/>
  <c r="X264" i="14"/>
  <c r="AT144" i="14"/>
  <c r="X144" i="14"/>
  <c r="AN20" i="14"/>
  <c r="AL20" i="14"/>
  <c r="AM20" i="14"/>
  <c r="AL16" i="14"/>
  <c r="AN16" i="14"/>
  <c r="AM16" i="14"/>
  <c r="AN308" i="14"/>
  <c r="AL308" i="14"/>
  <c r="AM308" i="14"/>
  <c r="AN19" i="14"/>
  <c r="AL19" i="14"/>
  <c r="AM19" i="14"/>
  <c r="AL306" i="14"/>
  <c r="AN306" i="14"/>
  <c r="AM306" i="14"/>
  <c r="AU273" i="14"/>
  <c r="J135" i="14"/>
  <c r="AT272" i="14"/>
  <c r="AT284" i="14"/>
  <c r="I273" i="14"/>
  <c r="E162" i="14"/>
  <c r="AT162" i="14" s="1"/>
  <c r="AU71" i="14"/>
  <c r="I71" i="14"/>
  <c r="T164" i="14"/>
  <c r="T207" i="14"/>
  <c r="T211" i="14"/>
  <c r="T160" i="14"/>
  <c r="AT160" i="14"/>
  <c r="T167" i="14"/>
  <c r="T187" i="14"/>
  <c r="T163" i="14"/>
  <c r="T184" i="14"/>
  <c r="T231" i="14"/>
  <c r="T216" i="14"/>
  <c r="T183" i="14"/>
  <c r="B298" i="14"/>
  <c r="AU298" i="14" s="1"/>
  <c r="J268" i="14"/>
  <c r="T208" i="14"/>
  <c r="T176" i="14"/>
  <c r="AT147" i="14"/>
  <c r="AT10" i="14"/>
  <c r="AK182" i="14"/>
  <c r="N182" i="14"/>
  <c r="E182" i="14" s="1"/>
  <c r="AT182" i="14" s="1"/>
  <c r="AO182" i="14"/>
  <c r="AP182" i="14"/>
  <c r="I196" i="14"/>
  <c r="X196" i="14" s="1"/>
  <c r="J26" i="14"/>
  <c r="B201" i="14"/>
  <c r="AU201" i="14" s="1"/>
  <c r="J42" i="14"/>
  <c r="I91" i="14"/>
  <c r="X91" i="14" s="1"/>
  <c r="AU152" i="14"/>
  <c r="AU318" i="14"/>
  <c r="AU208" i="14"/>
  <c r="AU149" i="14"/>
  <c r="AU346" i="14"/>
  <c r="B233" i="14"/>
  <c r="I233" i="14" s="1"/>
  <c r="X233" i="14" s="1"/>
  <c r="AU176" i="14"/>
  <c r="AU196" i="14"/>
  <c r="AU317" i="14"/>
  <c r="AU169" i="14"/>
  <c r="AU168" i="14"/>
  <c r="AU19" i="14"/>
  <c r="AU277" i="14"/>
  <c r="AU39" i="14"/>
  <c r="AU333" i="14"/>
  <c r="AU341" i="14"/>
  <c r="AU212" i="14"/>
  <c r="AU188" i="14"/>
  <c r="AU116" i="14"/>
  <c r="AU35" i="14"/>
  <c r="AU221" i="14"/>
  <c r="AU165" i="14"/>
  <c r="AU47" i="14"/>
  <c r="AU285" i="14"/>
  <c r="AU185" i="14"/>
  <c r="AU76" i="14"/>
  <c r="AU67" i="14"/>
  <c r="AU337" i="14"/>
  <c r="AU91" i="14"/>
  <c r="AU309" i="14"/>
  <c r="AU43" i="14"/>
  <c r="AU59" i="14"/>
  <c r="AU172" i="14"/>
  <c r="AU15" i="14"/>
  <c r="AU297" i="14"/>
  <c r="AU192" i="14"/>
  <c r="AU232" i="14"/>
  <c r="AU241" i="14"/>
  <c r="AU301" i="14"/>
  <c r="AU148" i="14"/>
  <c r="AU189" i="14"/>
  <c r="AU145" i="14"/>
  <c r="AU111" i="14"/>
  <c r="AU63" i="14"/>
  <c r="AU23" i="14"/>
  <c r="AU278" i="14"/>
  <c r="AU209" i="14"/>
  <c r="AU357" i="14"/>
  <c r="AU236" i="14"/>
  <c r="AU313" i="14"/>
  <c r="AU361" i="14"/>
  <c r="AU107" i="14"/>
  <c r="AU27" i="14"/>
  <c r="AU83" i="14"/>
  <c r="AU96" i="14"/>
  <c r="AU269" i="14"/>
  <c r="AU289" i="14"/>
  <c r="AU87" i="14"/>
  <c r="B270" i="14"/>
  <c r="I270" i="14" s="1"/>
  <c r="AU265" i="14"/>
  <c r="J276" i="14"/>
  <c r="J140" i="14"/>
  <c r="J144" i="14"/>
  <c r="J147" i="14"/>
  <c r="J10" i="14"/>
  <c r="J264" i="14"/>
  <c r="J260" i="14"/>
  <c r="J143" i="14"/>
  <c r="J14" i="14"/>
  <c r="J151" i="14"/>
  <c r="J18" i="14"/>
  <c r="J272" i="14"/>
  <c r="J22" i="14"/>
  <c r="R153" i="14"/>
  <c r="D153" i="14" s="1"/>
  <c r="E288" i="14"/>
  <c r="AT288" i="14" s="1"/>
  <c r="L168" i="14"/>
  <c r="AO168" i="14"/>
  <c r="M173" i="14"/>
  <c r="M188" i="14"/>
  <c r="AK168" i="14"/>
  <c r="J187" i="14"/>
  <c r="J163" i="14"/>
  <c r="J176" i="14"/>
  <c r="J160" i="14"/>
  <c r="J51" i="14"/>
  <c r="J312" i="14"/>
  <c r="J58" i="14"/>
  <c r="J34" i="14"/>
  <c r="J106" i="14"/>
  <c r="J207" i="14"/>
  <c r="J216" i="14"/>
  <c r="J308" i="14"/>
  <c r="J167" i="14"/>
  <c r="J356" i="14"/>
  <c r="J62" i="14"/>
  <c r="J231" i="14"/>
  <c r="J292" i="14"/>
  <c r="AP168" i="14"/>
  <c r="J184" i="14"/>
  <c r="J211" i="14"/>
  <c r="J293" i="14"/>
  <c r="J284" i="14"/>
  <c r="AP166" i="14"/>
  <c r="J332" i="14"/>
  <c r="J288" i="14"/>
  <c r="J183" i="14"/>
  <c r="J336" i="14"/>
  <c r="J164" i="14"/>
  <c r="J316" i="14"/>
  <c r="J321" i="14"/>
  <c r="J208" i="14"/>
  <c r="N168" i="14"/>
  <c r="R168" i="14" s="1"/>
  <c r="D168" i="14" s="1"/>
  <c r="J86" i="14"/>
  <c r="J38" i="14"/>
  <c r="J82" i="14"/>
  <c r="L166" i="14"/>
  <c r="M186" i="14"/>
  <c r="N166" i="14"/>
  <c r="R166" i="14" s="1"/>
  <c r="D166" i="14" s="1"/>
  <c r="AK166" i="14"/>
  <c r="M171" i="14"/>
  <c r="AO166" i="14"/>
  <c r="AK308" i="14"/>
  <c r="E151" i="14"/>
  <c r="AT151" i="14" s="1"/>
  <c r="E165" i="14"/>
  <c r="AO308" i="14"/>
  <c r="N308" i="14"/>
  <c r="R308" i="14" s="1"/>
  <c r="D308" i="14" s="1"/>
  <c r="AP308" i="14"/>
  <c r="E280" i="14"/>
  <c r="M190" i="14"/>
  <c r="E278" i="14"/>
  <c r="AK170" i="14"/>
  <c r="N169" i="14"/>
  <c r="R169" i="14" s="1"/>
  <c r="D169" i="14" s="1"/>
  <c r="AO295" i="14"/>
  <c r="E154" i="14"/>
  <c r="AK293" i="14"/>
  <c r="L170" i="14"/>
  <c r="M300" i="14"/>
  <c r="AK169" i="14"/>
  <c r="N295" i="14"/>
  <c r="R295" i="14" s="1"/>
  <c r="D295" i="14" s="1"/>
  <c r="M315" i="14"/>
  <c r="AK295" i="14"/>
  <c r="AP295" i="14"/>
  <c r="M313" i="14"/>
  <c r="N170" i="14"/>
  <c r="R170" i="14" s="1"/>
  <c r="D170" i="14" s="1"/>
  <c r="AO170" i="14"/>
  <c r="AO169" i="14"/>
  <c r="AO293" i="14"/>
  <c r="AP170" i="14"/>
  <c r="M174" i="14"/>
  <c r="N293" i="14"/>
  <c r="R293" i="14" s="1"/>
  <c r="D293" i="14" s="1"/>
  <c r="M189" i="14"/>
  <c r="M298" i="14"/>
  <c r="AP169" i="14"/>
  <c r="AP293" i="14"/>
  <c r="M175" i="14"/>
  <c r="E155" i="14"/>
  <c r="AK185" i="14"/>
  <c r="N185" i="14"/>
  <c r="E185" i="14" s="1"/>
  <c r="AO185" i="14"/>
  <c r="E277" i="14"/>
  <c r="N292" i="14"/>
  <c r="R292" i="14" s="1"/>
  <c r="D292" i="14" s="1"/>
  <c r="M25" i="14"/>
  <c r="M297" i="14"/>
  <c r="M312" i="14"/>
  <c r="AK292" i="14"/>
  <c r="AP185" i="14"/>
  <c r="E289" i="14"/>
  <c r="N309" i="14"/>
  <c r="R309" i="14" s="1"/>
  <c r="D309" i="14" s="1"/>
  <c r="AK309" i="14"/>
  <c r="AO309" i="14"/>
  <c r="AP309" i="14"/>
  <c r="N181" i="14"/>
  <c r="R181" i="14" s="1"/>
  <c r="D181" i="14" s="1"/>
  <c r="N20" i="14"/>
  <c r="R20" i="14" s="1"/>
  <c r="D20" i="14" s="1"/>
  <c r="E13" i="14"/>
  <c r="AT13" i="14" s="1"/>
  <c r="AK181" i="14"/>
  <c r="M311" i="14"/>
  <c r="N291" i="14"/>
  <c r="R291" i="14" s="1"/>
  <c r="D291" i="14" s="1"/>
  <c r="E152" i="14"/>
  <c r="M296" i="14"/>
  <c r="E286" i="14"/>
  <c r="AT286" i="14" s="1"/>
  <c r="AK291" i="14"/>
  <c r="AP307" i="14"/>
  <c r="AO307" i="14"/>
  <c r="AP294" i="14"/>
  <c r="AO294" i="14"/>
  <c r="AO291" i="14"/>
  <c r="AP291" i="14"/>
  <c r="AP16" i="14"/>
  <c r="AO16" i="14"/>
  <c r="AP20" i="14"/>
  <c r="AO20" i="14"/>
  <c r="AP18" i="14"/>
  <c r="AO18" i="14"/>
  <c r="AP306" i="14"/>
  <c r="AO306" i="14"/>
  <c r="AP19" i="14"/>
  <c r="AO19" i="14"/>
  <c r="AO184" i="14"/>
  <c r="AP184" i="14"/>
  <c r="AP167" i="14"/>
  <c r="AO167" i="14"/>
  <c r="AP310" i="14"/>
  <c r="AO310" i="14"/>
  <c r="AP183" i="14"/>
  <c r="AO183" i="14"/>
  <c r="N17" i="14"/>
  <c r="R17" i="14" s="1"/>
  <c r="D17" i="14" s="1"/>
  <c r="AP17" i="14"/>
  <c r="AO17" i="14"/>
  <c r="AP292" i="14"/>
  <c r="AO292" i="14"/>
  <c r="E276" i="14"/>
  <c r="AT276" i="14" s="1"/>
  <c r="AP181" i="14"/>
  <c r="AO181" i="14"/>
  <c r="M22" i="14"/>
  <c r="E161" i="14"/>
  <c r="AT161" i="14" s="1"/>
  <c r="AE190" i="14"/>
  <c r="AF190" i="14" s="1"/>
  <c r="AF170" i="14"/>
  <c r="N16" i="14"/>
  <c r="R16" i="14" s="1"/>
  <c r="D16" i="14" s="1"/>
  <c r="N19" i="14"/>
  <c r="E19" i="14" s="1"/>
  <c r="M24" i="14"/>
  <c r="M21" i="14"/>
  <c r="AK167" i="14"/>
  <c r="N167" i="14"/>
  <c r="M187" i="14"/>
  <c r="M172" i="14"/>
  <c r="N307" i="14"/>
  <c r="AK307" i="14"/>
  <c r="M34" i="14"/>
  <c r="AK19" i="14"/>
  <c r="R287" i="14"/>
  <c r="D287" i="14" s="1"/>
  <c r="E287" i="14"/>
  <c r="AT287" i="14" s="1"/>
  <c r="M35" i="14"/>
  <c r="AK20" i="14"/>
  <c r="AK294" i="14"/>
  <c r="M314" i="14"/>
  <c r="M299" i="14"/>
  <c r="N294" i="14"/>
  <c r="N306" i="14"/>
  <c r="AK306" i="14"/>
  <c r="E164" i="14"/>
  <c r="AT164" i="14" s="1"/>
  <c r="R164" i="14"/>
  <c r="D164" i="14" s="1"/>
  <c r="R279" i="14"/>
  <c r="D279" i="14" s="1"/>
  <c r="E279" i="14"/>
  <c r="N184" i="14"/>
  <c r="AK184" i="14"/>
  <c r="R290" i="14"/>
  <c r="D290" i="14" s="1"/>
  <c r="E290" i="14"/>
  <c r="M31" i="14"/>
  <c r="AK16" i="14"/>
  <c r="N310" i="14"/>
  <c r="AK310" i="14"/>
  <c r="M32" i="14"/>
  <c r="AK17" i="14"/>
  <c r="R163" i="14"/>
  <c r="D163" i="14" s="1"/>
  <c r="E163" i="14"/>
  <c r="AT163" i="14" s="1"/>
  <c r="M33" i="14"/>
  <c r="AK18" i="14"/>
  <c r="N183" i="14"/>
  <c r="AK183" i="14"/>
  <c r="AF193" i="14"/>
  <c r="AE213" i="14"/>
  <c r="AE233" i="14" s="1"/>
  <c r="AF233" i="14" s="1"/>
  <c r="B290" i="14"/>
  <c r="I361" i="14"/>
  <c r="X361" i="14" s="1"/>
  <c r="B108" i="14"/>
  <c r="I83" i="14"/>
  <c r="X83" i="14" s="1"/>
  <c r="I241" i="14"/>
  <c r="X241" i="14" s="1"/>
  <c r="B190" i="14"/>
  <c r="I165" i="14"/>
  <c r="X165" i="14" s="1"/>
  <c r="I23" i="14"/>
  <c r="X23" i="14" s="1"/>
  <c r="B310" i="14"/>
  <c r="I285" i="14"/>
  <c r="B237" i="14"/>
  <c r="I212" i="14"/>
  <c r="X212" i="14" s="1"/>
  <c r="I107" i="14"/>
  <c r="X107" i="14" s="1"/>
  <c r="B362" i="14"/>
  <c r="I337" i="14"/>
  <c r="X337" i="14" s="1"/>
  <c r="B177" i="14"/>
  <c r="I152" i="14"/>
  <c r="X152" i="14" s="1"/>
  <c r="B294" i="14"/>
  <c r="I269" i="14"/>
  <c r="B197" i="14"/>
  <c r="I172" i="14"/>
  <c r="X172" i="14" s="1"/>
  <c r="B371" i="14"/>
  <c r="I346" i="14"/>
  <c r="X346" i="14" s="1"/>
  <c r="B314" i="14"/>
  <c r="I289" i="14"/>
  <c r="X289" i="14" s="1"/>
  <c r="I232" i="14"/>
  <c r="X232" i="14" s="1"/>
  <c r="I265" i="14"/>
  <c r="B60" i="14"/>
  <c r="I35" i="14"/>
  <c r="X35" i="14" s="1"/>
  <c r="I116" i="14"/>
  <c r="X116" i="14" s="1"/>
  <c r="B121" i="14"/>
  <c r="I96" i="14"/>
  <c r="X96" i="14" s="1"/>
  <c r="B88" i="14"/>
  <c r="I63" i="14"/>
  <c r="X63" i="14" s="1"/>
  <c r="B92" i="14"/>
  <c r="I67" i="14"/>
  <c r="X67" i="14" s="1"/>
  <c r="B343" i="14"/>
  <c r="I318" i="14"/>
  <c r="X318" i="14" s="1"/>
  <c r="B303" i="14"/>
  <c r="I278" i="14"/>
  <c r="X278" i="14" s="1"/>
  <c r="B234" i="14"/>
  <c r="I209" i="14"/>
  <c r="X209" i="14" s="1"/>
  <c r="I148" i="14"/>
  <c r="B173" i="14"/>
  <c r="B153" i="14"/>
  <c r="B342" i="14"/>
  <c r="I317" i="14"/>
  <c r="X317" i="14" s="1"/>
  <c r="B112" i="14"/>
  <c r="I87" i="14"/>
  <c r="X87" i="14" s="1"/>
  <c r="B210" i="14"/>
  <c r="I185" i="14"/>
  <c r="X185" i="14" s="1"/>
  <c r="B193" i="14"/>
  <c r="I168" i="14"/>
  <c r="X168" i="14" s="1"/>
  <c r="I149" i="14"/>
  <c r="I15" i="14"/>
  <c r="X15" i="14" s="1"/>
  <c r="B358" i="14"/>
  <c r="I333" i="14"/>
  <c r="X333" i="14" s="1"/>
  <c r="I19" i="14"/>
  <c r="X19" i="14" s="1"/>
  <c r="B213" i="14"/>
  <c r="I188" i="14"/>
  <c r="X188" i="14" s="1"/>
  <c r="I236" i="14"/>
  <c r="X236" i="14" s="1"/>
  <c r="I357" i="14"/>
  <c r="X357" i="14" s="1"/>
  <c r="B194" i="14"/>
  <c r="I169" i="14"/>
  <c r="X169" i="14" s="1"/>
  <c r="B72" i="14"/>
  <c r="I47" i="14"/>
  <c r="X47" i="14" s="1"/>
  <c r="B64" i="14"/>
  <c r="I39" i="14"/>
  <c r="X39" i="14" s="1"/>
  <c r="I111" i="14"/>
  <c r="X111" i="14" s="1"/>
  <c r="B246" i="14"/>
  <c r="I221" i="14"/>
  <c r="X221" i="14" s="1"/>
  <c r="B366" i="14"/>
  <c r="I341" i="14"/>
  <c r="X341" i="14" s="1"/>
  <c r="B302" i="14"/>
  <c r="I277" i="14"/>
  <c r="X277" i="14" s="1"/>
  <c r="B52" i="14"/>
  <c r="I27" i="14"/>
  <c r="X27" i="14" s="1"/>
  <c r="B217" i="14"/>
  <c r="I192" i="14"/>
  <c r="X192" i="14" s="1"/>
  <c r="B101" i="14"/>
  <c r="I76" i="14"/>
  <c r="X76" i="14" s="1"/>
  <c r="B338" i="14"/>
  <c r="I313" i="14"/>
  <c r="X313" i="14" s="1"/>
  <c r="I145" i="14"/>
  <c r="B322" i="14"/>
  <c r="I297" i="14"/>
  <c r="X297" i="14" s="1"/>
  <c r="B68" i="14"/>
  <c r="I43" i="14"/>
  <c r="X43" i="14" s="1"/>
  <c r="B334" i="14"/>
  <c r="I309" i="14"/>
  <c r="X309" i="14" s="1"/>
  <c r="B84" i="14"/>
  <c r="I59" i="14"/>
  <c r="X59" i="14" s="1"/>
  <c r="B326" i="14"/>
  <c r="I301" i="14"/>
  <c r="X301" i="14" s="1"/>
  <c r="B214" i="14"/>
  <c r="I189" i="14"/>
  <c r="X189" i="14" s="1"/>
  <c r="AC77" i="14"/>
  <c r="AB52" i="14"/>
  <c r="AC47" i="14"/>
  <c r="AC76" i="14"/>
  <c r="AC80" i="14"/>
  <c r="AC102" i="14"/>
  <c r="AC104" i="14"/>
  <c r="AC103" i="14"/>
  <c r="AB51" i="14"/>
  <c r="X51" i="14" s="1"/>
  <c r="AC46" i="14"/>
  <c r="AC105" i="14"/>
  <c r="AC78" i="14"/>
  <c r="AB54" i="14"/>
  <c r="AC101" i="14"/>
  <c r="AB55" i="14"/>
  <c r="AC79" i="14"/>
  <c r="AB53" i="14"/>
  <c r="B274" i="14"/>
  <c r="B20" i="14"/>
  <c r="B40" i="14"/>
  <c r="B24" i="14"/>
  <c r="B44" i="14"/>
  <c r="B28" i="14"/>
  <c r="B48" i="14"/>
  <c r="AE332" i="14"/>
  <c r="AF332" i="14" s="1"/>
  <c r="AF312" i="14"/>
  <c r="AF300" i="14"/>
  <c r="AE305" i="14"/>
  <c r="AE314" i="14"/>
  <c r="AF294" i="14"/>
  <c r="AE299" i="14"/>
  <c r="AF313" i="14"/>
  <c r="AE333" i="14"/>
  <c r="AF333" i="14" s="1"/>
  <c r="AF298" i="14"/>
  <c r="AE303" i="14"/>
  <c r="Z317" i="14"/>
  <c r="Z321" i="14"/>
  <c r="Z326" i="14" s="1"/>
  <c r="AA285" i="14"/>
  <c r="AA290" i="14" s="1"/>
  <c r="AA306" i="14" s="1"/>
  <c r="AA307" i="14" s="1"/>
  <c r="AA308" i="14" s="1"/>
  <c r="AA309" i="14" s="1"/>
  <c r="AA310" i="14" s="1"/>
  <c r="AA289" i="14"/>
  <c r="AE335" i="14"/>
  <c r="AF335" i="14" s="1"/>
  <c r="AF315" i="14"/>
  <c r="AA299" i="14"/>
  <c r="AA304" i="14" s="1"/>
  <c r="AA295" i="14"/>
  <c r="AE311" i="14"/>
  <c r="AF291" i="14"/>
  <c r="AE296" i="14"/>
  <c r="AF297" i="14"/>
  <c r="AE302" i="14"/>
  <c r="AE209" i="14"/>
  <c r="AF209" i="14" s="1"/>
  <c r="AF189" i="14"/>
  <c r="AE172" i="14"/>
  <c r="AF167" i="14"/>
  <c r="AE187" i="14"/>
  <c r="B170" i="14"/>
  <c r="B150" i="14"/>
  <c r="AE179" i="14"/>
  <c r="AF174" i="14"/>
  <c r="B174" i="14"/>
  <c r="B154" i="14"/>
  <c r="AF175" i="14"/>
  <c r="AE180" i="14"/>
  <c r="AE176" i="14"/>
  <c r="AF171" i="14"/>
  <c r="AE206" i="14"/>
  <c r="AF206" i="14" s="1"/>
  <c r="AF186" i="14"/>
  <c r="AA174" i="14"/>
  <c r="AA179" i="14" s="1"/>
  <c r="AA170" i="14"/>
  <c r="Z170" i="14"/>
  <c r="Z174" i="14"/>
  <c r="Z179" i="14" s="1"/>
  <c r="AF198" i="14"/>
  <c r="AE203" i="14"/>
  <c r="Z42" i="14"/>
  <c r="Z47" i="14" s="1"/>
  <c r="Z52" i="14" s="1"/>
  <c r="AA42" i="14"/>
  <c r="AA43" i="14" s="1"/>
  <c r="AE30" i="14"/>
  <c r="AF30" i="14" s="1"/>
  <c r="AE37" i="14"/>
  <c r="AE40" i="14"/>
  <c r="AF18" i="14"/>
  <c r="Z36" i="14"/>
  <c r="AE36" i="14"/>
  <c r="N18" i="14"/>
  <c r="AA36" i="14"/>
  <c r="AF19" i="14"/>
  <c r="AE27" i="14"/>
  <c r="AF27" i="14" s="1"/>
  <c r="AF22" i="14"/>
  <c r="R11" i="14"/>
  <c r="D11" i="14" s="1"/>
  <c r="AE21" i="14"/>
  <c r="AF16" i="14"/>
  <c r="E14" i="14"/>
  <c r="AT14" i="14" s="1"/>
  <c r="AE24" i="14"/>
  <c r="AF24" i="14" s="1"/>
  <c r="E12" i="14"/>
  <c r="AT12" i="14" s="1"/>
  <c r="R12" i="14"/>
  <c r="D12" i="14" s="1"/>
  <c r="M23" i="14"/>
  <c r="AE23" i="14"/>
  <c r="AF23" i="14" s="1"/>
  <c r="R15" i="14"/>
  <c r="D15" i="14" s="1"/>
  <c r="E15" i="14"/>
  <c r="AN24" i="14" l="1"/>
  <c r="AL24" i="14"/>
  <c r="AM24" i="14"/>
  <c r="AN33" i="14"/>
  <c r="AL33" i="14"/>
  <c r="AM33" i="14"/>
  <c r="AT265" i="14"/>
  <c r="X265" i="14"/>
  <c r="AN32" i="14"/>
  <c r="AL32" i="14"/>
  <c r="AM32" i="14"/>
  <c r="AN34" i="14"/>
  <c r="AL34" i="14"/>
  <c r="AM34" i="14"/>
  <c r="AN171" i="14"/>
  <c r="AL171" i="14"/>
  <c r="AM171" i="14"/>
  <c r="AN296" i="14"/>
  <c r="AL296" i="14"/>
  <c r="AM296" i="14"/>
  <c r="AN175" i="14"/>
  <c r="AL175" i="14"/>
  <c r="AM175" i="14"/>
  <c r="AN313" i="14"/>
  <c r="AL313" i="14"/>
  <c r="AM313" i="14"/>
  <c r="AT270" i="14"/>
  <c r="X270" i="14"/>
  <c r="AL22" i="14"/>
  <c r="AN22" i="14"/>
  <c r="AM22" i="14"/>
  <c r="AT148" i="14"/>
  <c r="X148" i="14"/>
  <c r="AT145" i="14"/>
  <c r="X145" i="14"/>
  <c r="AL172" i="14"/>
  <c r="AN172" i="14"/>
  <c r="AM172" i="14"/>
  <c r="AL190" i="14"/>
  <c r="AN190" i="14"/>
  <c r="AM190" i="14"/>
  <c r="AL186" i="14"/>
  <c r="AN186" i="14"/>
  <c r="AM186" i="14"/>
  <c r="J71" i="14"/>
  <c r="X71" i="14"/>
  <c r="AT149" i="14"/>
  <c r="X149" i="14"/>
  <c r="AN31" i="14"/>
  <c r="AL31" i="14"/>
  <c r="AM31" i="14"/>
  <c r="AN299" i="14"/>
  <c r="AL299" i="14"/>
  <c r="AM299" i="14"/>
  <c r="AN187" i="14"/>
  <c r="AL187" i="14"/>
  <c r="AM187" i="14"/>
  <c r="AN311" i="14"/>
  <c r="AL311" i="14"/>
  <c r="AM311" i="14"/>
  <c r="AN312" i="14"/>
  <c r="AL312" i="14"/>
  <c r="AM312" i="14"/>
  <c r="AN298" i="14"/>
  <c r="AL298" i="14"/>
  <c r="AM298" i="14"/>
  <c r="AN315" i="14"/>
  <c r="AL315" i="14"/>
  <c r="AM315" i="14"/>
  <c r="AN35" i="14"/>
  <c r="AL35" i="14"/>
  <c r="AM35" i="14"/>
  <c r="AT285" i="14"/>
  <c r="X285" i="14"/>
  <c r="AL314" i="14"/>
  <c r="AN314" i="14"/>
  <c r="AM314" i="14"/>
  <c r="AN297" i="14"/>
  <c r="AL297" i="14"/>
  <c r="AM297" i="14"/>
  <c r="AN189" i="14"/>
  <c r="AL189" i="14"/>
  <c r="AM189" i="14"/>
  <c r="AN188" i="14"/>
  <c r="AL188" i="14"/>
  <c r="AM188" i="14"/>
  <c r="AT269" i="14"/>
  <c r="X269" i="14"/>
  <c r="AN25" i="14"/>
  <c r="AL25" i="14"/>
  <c r="AM25" i="14"/>
  <c r="AL173" i="14"/>
  <c r="AN173" i="14"/>
  <c r="AM173" i="14"/>
  <c r="AT273" i="14"/>
  <c r="X273" i="14"/>
  <c r="AN23" i="14"/>
  <c r="AL23" i="14"/>
  <c r="AM23" i="14"/>
  <c r="AN21" i="14"/>
  <c r="AL21" i="14"/>
  <c r="AM21" i="14"/>
  <c r="AL174" i="14"/>
  <c r="AN174" i="14"/>
  <c r="AM174" i="14"/>
  <c r="AN300" i="14"/>
  <c r="AL300" i="14"/>
  <c r="AM300" i="14"/>
  <c r="J273" i="14"/>
  <c r="I298" i="14"/>
  <c r="X298" i="14" s="1"/>
  <c r="AT278" i="14"/>
  <c r="B323" i="14"/>
  <c r="AU323" i="14" s="1"/>
  <c r="R182" i="14"/>
  <c r="D182" i="14" s="1"/>
  <c r="I201" i="14"/>
  <c r="B226" i="14"/>
  <c r="B251" i="14" s="1"/>
  <c r="AT15" i="14"/>
  <c r="T212" i="14"/>
  <c r="T172" i="14"/>
  <c r="T165" i="14"/>
  <c r="AT165" i="14"/>
  <c r="T209" i="14"/>
  <c r="T168" i="14"/>
  <c r="T241" i="14"/>
  <c r="T196" i="14"/>
  <c r="T192" i="14"/>
  <c r="AT277" i="14"/>
  <c r="AT152" i="14"/>
  <c r="T188" i="14"/>
  <c r="T221" i="14"/>
  <c r="T233" i="14"/>
  <c r="T185" i="14"/>
  <c r="AT185" i="14"/>
  <c r="T189" i="14"/>
  <c r="T232" i="14"/>
  <c r="AT289" i="14"/>
  <c r="AT19" i="14"/>
  <c r="T169" i="14"/>
  <c r="T236" i="14"/>
  <c r="J196" i="14"/>
  <c r="J43" i="14"/>
  <c r="J91" i="14"/>
  <c r="J67" i="14"/>
  <c r="J116" i="14"/>
  <c r="M301" i="14"/>
  <c r="L173" i="14"/>
  <c r="AU274" i="14"/>
  <c r="AU233" i="14"/>
  <c r="AU193" i="14"/>
  <c r="AU194" i="14"/>
  <c r="AU60" i="14"/>
  <c r="AU270" i="14"/>
  <c r="AU173" i="14"/>
  <c r="AU217" i="14"/>
  <c r="AU334" i="14"/>
  <c r="AU174" i="14"/>
  <c r="AU48" i="14"/>
  <c r="AU322" i="14"/>
  <c r="AU294" i="14"/>
  <c r="AU190" i="14"/>
  <c r="AU343" i="14"/>
  <c r="AU213" i="14"/>
  <c r="AU371" i="14"/>
  <c r="AU237" i="14"/>
  <c r="AU234" i="14"/>
  <c r="AU214" i="14"/>
  <c r="AU44" i="14"/>
  <c r="AU177" i="14"/>
  <c r="AU150" i="14"/>
  <c r="B295" i="14"/>
  <c r="I295" i="14" s="1"/>
  <c r="X295" i="14" s="1"/>
  <c r="AU338" i="14"/>
  <c r="AU64" i="14"/>
  <c r="AU121" i="14"/>
  <c r="AU72" i="14"/>
  <c r="AU68" i="14"/>
  <c r="AU310" i="14"/>
  <c r="AU210" i="14"/>
  <c r="AU112" i="14"/>
  <c r="AU24" i="14"/>
  <c r="AU326" i="14"/>
  <c r="AU246" i="14"/>
  <c r="AU92" i="14"/>
  <c r="AU108" i="14"/>
  <c r="AU170" i="14"/>
  <c r="B275" i="14"/>
  <c r="B300" i="14" s="1"/>
  <c r="AU40" i="14"/>
  <c r="AU342" i="14"/>
  <c r="AU314" i="14"/>
  <c r="AU362" i="14"/>
  <c r="AU197" i="14"/>
  <c r="AU52" i="14"/>
  <c r="AU154" i="14"/>
  <c r="AU302" i="14"/>
  <c r="AU303" i="14"/>
  <c r="AU28" i="14"/>
  <c r="AU366" i="14"/>
  <c r="AU20" i="14"/>
  <c r="AU84" i="14"/>
  <c r="AU101" i="14"/>
  <c r="AU358" i="14"/>
  <c r="AU153" i="14"/>
  <c r="AU88" i="14"/>
  <c r="I290" i="14"/>
  <c r="AU290" i="14"/>
  <c r="J149" i="14"/>
  <c r="J148" i="14"/>
  <c r="AP173" i="14"/>
  <c r="J270" i="14"/>
  <c r="J277" i="14"/>
  <c r="J278" i="14"/>
  <c r="J23" i="14"/>
  <c r="J15" i="14"/>
  <c r="AO173" i="14"/>
  <c r="J27" i="14"/>
  <c r="J145" i="14"/>
  <c r="J265" i="14"/>
  <c r="J152" i="14"/>
  <c r="AK173" i="14"/>
  <c r="J19" i="14"/>
  <c r="M178" i="14"/>
  <c r="N173" i="14"/>
  <c r="R173" i="14" s="1"/>
  <c r="D173" i="14" s="1"/>
  <c r="J269" i="14"/>
  <c r="AO188" i="14"/>
  <c r="M208" i="14"/>
  <c r="AP188" i="14"/>
  <c r="N188" i="14"/>
  <c r="R188" i="14" s="1"/>
  <c r="D188" i="14" s="1"/>
  <c r="E168" i="14"/>
  <c r="AT168" i="14" s="1"/>
  <c r="AK188" i="14"/>
  <c r="M206" i="14"/>
  <c r="E166" i="14"/>
  <c r="AT166" i="14" s="1"/>
  <c r="N171" i="14"/>
  <c r="R171" i="14" s="1"/>
  <c r="D171" i="14" s="1"/>
  <c r="M176" i="14"/>
  <c r="AK171" i="14"/>
  <c r="L171" i="14"/>
  <c r="AO186" i="14"/>
  <c r="AP186" i="14"/>
  <c r="AP171" i="14"/>
  <c r="AK186" i="14"/>
  <c r="J301" i="14"/>
  <c r="J313" i="14"/>
  <c r="J221" i="14"/>
  <c r="J233" i="14"/>
  <c r="J232" i="14"/>
  <c r="J83" i="14"/>
  <c r="J317" i="14"/>
  <c r="J337" i="14"/>
  <c r="J289" i="14"/>
  <c r="J59" i="14"/>
  <c r="J76" i="14"/>
  <c r="J111" i="14"/>
  <c r="J333" i="14"/>
  <c r="J63" i="14"/>
  <c r="J361" i="14"/>
  <c r="J39" i="14"/>
  <c r="J346" i="14"/>
  <c r="J188" i="14"/>
  <c r="J241" i="14"/>
  <c r="J107" i="14"/>
  <c r="J168" i="14"/>
  <c r="J209" i="14"/>
  <c r="J285" i="14"/>
  <c r="J309" i="14"/>
  <c r="J96" i="14"/>
  <c r="J169" i="14"/>
  <c r="J35" i="14"/>
  <c r="J185" i="14"/>
  <c r="J212" i="14"/>
  <c r="J297" i="14"/>
  <c r="J165" i="14"/>
  <c r="J192" i="14"/>
  <c r="J47" i="14"/>
  <c r="J172" i="14"/>
  <c r="J357" i="14"/>
  <c r="N186" i="14"/>
  <c r="E186" i="14" s="1"/>
  <c r="AT186" i="14" s="1"/>
  <c r="J189" i="14"/>
  <c r="J341" i="14"/>
  <c r="J236" i="14"/>
  <c r="J87" i="14"/>
  <c r="J318" i="14"/>
  <c r="AO171" i="14"/>
  <c r="E170" i="14"/>
  <c r="AO175" i="14"/>
  <c r="AO190" i="14"/>
  <c r="AP190" i="14"/>
  <c r="N190" i="14"/>
  <c r="R190" i="14" s="1"/>
  <c r="D190" i="14" s="1"/>
  <c r="E308" i="14"/>
  <c r="AT308" i="14" s="1"/>
  <c r="M305" i="14"/>
  <c r="N300" i="14"/>
  <c r="R300" i="14" s="1"/>
  <c r="D300" i="14" s="1"/>
  <c r="AK300" i="14"/>
  <c r="AK190" i="14"/>
  <c r="M210" i="14"/>
  <c r="AO174" i="14"/>
  <c r="N189" i="14"/>
  <c r="R189" i="14" s="1"/>
  <c r="D189" i="14" s="1"/>
  <c r="AP189" i="14"/>
  <c r="AP174" i="14"/>
  <c r="M333" i="14"/>
  <c r="E169" i="14"/>
  <c r="AT169" i="14" s="1"/>
  <c r="N313" i="14"/>
  <c r="R313" i="14" s="1"/>
  <c r="D313" i="14" s="1"/>
  <c r="AP175" i="14"/>
  <c r="AK175" i="14"/>
  <c r="AK174" i="14"/>
  <c r="E295" i="14"/>
  <c r="AO300" i="14"/>
  <c r="N175" i="14"/>
  <c r="R175" i="14" s="1"/>
  <c r="D175" i="14" s="1"/>
  <c r="M335" i="14"/>
  <c r="AP300" i="14"/>
  <c r="L175" i="14"/>
  <c r="AO298" i="14"/>
  <c r="AP315" i="14"/>
  <c r="M180" i="14"/>
  <c r="N315" i="14"/>
  <c r="E315" i="14" s="1"/>
  <c r="E17" i="14"/>
  <c r="AT17" i="14" s="1"/>
  <c r="AK315" i="14"/>
  <c r="AP298" i="14"/>
  <c r="AK189" i="14"/>
  <c r="AP313" i="14"/>
  <c r="AK313" i="14"/>
  <c r="M209" i="14"/>
  <c r="AO313" i="14"/>
  <c r="M332" i="14"/>
  <c r="N298" i="14"/>
  <c r="R298" i="14" s="1"/>
  <c r="D298" i="14" s="1"/>
  <c r="N174" i="14"/>
  <c r="R174" i="14" s="1"/>
  <c r="D174" i="14" s="1"/>
  <c r="E293" i="14"/>
  <c r="AT293" i="14" s="1"/>
  <c r="AK312" i="14"/>
  <c r="AO315" i="14"/>
  <c r="M303" i="14"/>
  <c r="M179" i="14"/>
  <c r="AO312" i="14"/>
  <c r="N312" i="14"/>
  <c r="E312" i="14" s="1"/>
  <c r="AT312" i="14" s="1"/>
  <c r="AK298" i="14"/>
  <c r="AP312" i="14"/>
  <c r="AO189" i="14"/>
  <c r="R185" i="14"/>
  <c r="D185" i="14" s="1"/>
  <c r="E292" i="14"/>
  <c r="AT292" i="14" s="1"/>
  <c r="AK25" i="14"/>
  <c r="AK297" i="14"/>
  <c r="M30" i="14"/>
  <c r="N25" i="14"/>
  <c r="E25" i="14" s="1"/>
  <c r="N297" i="14"/>
  <c r="R297" i="14" s="1"/>
  <c r="D297" i="14" s="1"/>
  <c r="AO25" i="14"/>
  <c r="AP25" i="14"/>
  <c r="E291" i="14"/>
  <c r="AT291" i="14" s="1"/>
  <c r="M302" i="14"/>
  <c r="AO297" i="14"/>
  <c r="AP297" i="14"/>
  <c r="E309" i="14"/>
  <c r="AT309" i="14" s="1"/>
  <c r="M37" i="14"/>
  <c r="M331" i="14"/>
  <c r="N311" i="14"/>
  <c r="R311" i="14" s="1"/>
  <c r="D311" i="14" s="1"/>
  <c r="B315" i="14"/>
  <c r="AK311" i="14"/>
  <c r="AK296" i="14"/>
  <c r="AO296" i="14"/>
  <c r="N296" i="14"/>
  <c r="R296" i="14" s="1"/>
  <c r="D296" i="14" s="1"/>
  <c r="AO311" i="14"/>
  <c r="E20" i="14"/>
  <c r="E181" i="14"/>
  <c r="AT181" i="14" s="1"/>
  <c r="AE210" i="14"/>
  <c r="AF210" i="14" s="1"/>
  <c r="AP311" i="14"/>
  <c r="E16" i="14"/>
  <c r="AT16" i="14" s="1"/>
  <c r="AP296" i="14"/>
  <c r="M40" i="14"/>
  <c r="M26" i="14"/>
  <c r="R19" i="14"/>
  <c r="D19" i="14" s="1"/>
  <c r="M27" i="14"/>
  <c r="AK22" i="14"/>
  <c r="AP32" i="14"/>
  <c r="AO32" i="14"/>
  <c r="AP22" i="14"/>
  <c r="AO22" i="14"/>
  <c r="AO172" i="14"/>
  <c r="AP172" i="14"/>
  <c r="N22" i="14"/>
  <c r="R22" i="14" s="1"/>
  <c r="D22" i="14" s="1"/>
  <c r="AF213" i="14"/>
  <c r="AE218" i="14"/>
  <c r="AE238" i="14" s="1"/>
  <c r="AF238" i="14" s="1"/>
  <c r="AP187" i="14"/>
  <c r="AO187" i="14"/>
  <c r="N21" i="14"/>
  <c r="E21" i="14" s="1"/>
  <c r="AT21" i="14" s="1"/>
  <c r="AP21" i="14"/>
  <c r="AO21" i="14"/>
  <c r="AP24" i="14"/>
  <c r="AO24" i="14"/>
  <c r="AP34" i="14"/>
  <c r="AO34" i="14"/>
  <c r="AO31" i="14"/>
  <c r="AP31" i="14"/>
  <c r="AP33" i="14"/>
  <c r="AO33" i="14"/>
  <c r="AP35" i="14"/>
  <c r="AO35" i="14"/>
  <c r="AP23" i="14"/>
  <c r="AO23" i="14"/>
  <c r="AP299" i="14"/>
  <c r="AO299" i="14"/>
  <c r="AO314" i="14"/>
  <c r="AP314" i="14"/>
  <c r="AK24" i="14"/>
  <c r="M29" i="14"/>
  <c r="N24" i="14"/>
  <c r="E24" i="14" s="1"/>
  <c r="M39" i="14"/>
  <c r="AK21" i="14"/>
  <c r="AK172" i="14"/>
  <c r="N172" i="14"/>
  <c r="M177" i="14"/>
  <c r="M36" i="14"/>
  <c r="N187" i="14"/>
  <c r="AK187" i="14"/>
  <c r="M207" i="14"/>
  <c r="R167" i="14"/>
  <c r="D167" i="14" s="1"/>
  <c r="E167" i="14"/>
  <c r="AT167" i="14" s="1"/>
  <c r="AK299" i="14"/>
  <c r="N299" i="14"/>
  <c r="M304" i="14"/>
  <c r="E183" i="14"/>
  <c r="AT183" i="14" s="1"/>
  <c r="R183" i="14"/>
  <c r="D183" i="14" s="1"/>
  <c r="AK314" i="14"/>
  <c r="M334" i="14"/>
  <c r="N314" i="14"/>
  <c r="N33" i="14"/>
  <c r="AK33" i="14"/>
  <c r="E307" i="14"/>
  <c r="AT307" i="14" s="1"/>
  <c r="R307" i="14"/>
  <c r="D307" i="14" s="1"/>
  <c r="E184" i="14"/>
  <c r="AT184" i="14" s="1"/>
  <c r="R184" i="14"/>
  <c r="D184" i="14" s="1"/>
  <c r="N32" i="14"/>
  <c r="AK32" i="14"/>
  <c r="N35" i="14"/>
  <c r="AK35" i="14"/>
  <c r="E310" i="14"/>
  <c r="R310" i="14"/>
  <c r="D310" i="14" s="1"/>
  <c r="N31" i="14"/>
  <c r="AK31" i="14"/>
  <c r="R306" i="14"/>
  <c r="D306" i="14" s="1"/>
  <c r="E306" i="14"/>
  <c r="AT306" i="14" s="1"/>
  <c r="N34" i="14"/>
  <c r="AK34" i="14"/>
  <c r="N23" i="14"/>
  <c r="AK23" i="14"/>
  <c r="R294" i="14"/>
  <c r="D294" i="14" s="1"/>
  <c r="E294" i="14"/>
  <c r="B242" i="14"/>
  <c r="I217" i="14"/>
  <c r="X217" i="14" s="1"/>
  <c r="I246" i="14"/>
  <c r="X246" i="14" s="1"/>
  <c r="I112" i="14"/>
  <c r="X112" i="14" s="1"/>
  <c r="I234" i="14"/>
  <c r="X234" i="14" s="1"/>
  <c r="B113" i="14"/>
  <c r="I88" i="14"/>
  <c r="X88" i="14" s="1"/>
  <c r="B222" i="14"/>
  <c r="I197" i="14"/>
  <c r="X197" i="14" s="1"/>
  <c r="I362" i="14"/>
  <c r="X362" i="14" s="1"/>
  <c r="B347" i="14"/>
  <c r="I322" i="14"/>
  <c r="X322" i="14" s="1"/>
  <c r="B328" i="14"/>
  <c r="I303" i="14"/>
  <c r="X303" i="14" s="1"/>
  <c r="B179" i="14"/>
  <c r="I154" i="14"/>
  <c r="B73" i="14"/>
  <c r="I48" i="14"/>
  <c r="X48" i="14" s="1"/>
  <c r="I20" i="14"/>
  <c r="X20" i="14" s="1"/>
  <c r="B215" i="14"/>
  <c r="I190" i="14"/>
  <c r="X190" i="14" s="1"/>
  <c r="B65" i="14"/>
  <c r="I40" i="14"/>
  <c r="X40" i="14" s="1"/>
  <c r="B199" i="14"/>
  <c r="I174" i="14"/>
  <c r="X174" i="14" s="1"/>
  <c r="B53" i="14"/>
  <c r="I28" i="14"/>
  <c r="X28" i="14" s="1"/>
  <c r="B299" i="14"/>
  <c r="I274" i="14"/>
  <c r="B359" i="14"/>
  <c r="I334" i="14"/>
  <c r="X334" i="14" s="1"/>
  <c r="B89" i="14"/>
  <c r="I64" i="14"/>
  <c r="X64" i="14" s="1"/>
  <c r="B367" i="14"/>
  <c r="I342" i="14"/>
  <c r="X342" i="14" s="1"/>
  <c r="I237" i="14"/>
  <c r="X237" i="14" s="1"/>
  <c r="B363" i="14"/>
  <c r="I338" i="14"/>
  <c r="X338" i="14" s="1"/>
  <c r="B327" i="14"/>
  <c r="I302" i="14"/>
  <c r="X302" i="14" s="1"/>
  <c r="B238" i="14"/>
  <c r="I213" i="14"/>
  <c r="X213" i="14" s="1"/>
  <c r="B218" i="14"/>
  <c r="I193" i="14"/>
  <c r="X193" i="14" s="1"/>
  <c r="B178" i="14"/>
  <c r="I153" i="14"/>
  <c r="B368" i="14"/>
  <c r="I343" i="14"/>
  <c r="X343" i="14" s="1"/>
  <c r="B339" i="14"/>
  <c r="I314" i="14"/>
  <c r="X314" i="14" s="1"/>
  <c r="B319" i="14"/>
  <c r="I294" i="14"/>
  <c r="X294" i="14" s="1"/>
  <c r="B69" i="14"/>
  <c r="I44" i="14"/>
  <c r="X44" i="14" s="1"/>
  <c r="B198" i="14"/>
  <c r="I173" i="14"/>
  <c r="X173" i="14" s="1"/>
  <c r="B109" i="14"/>
  <c r="I84" i="14"/>
  <c r="X84" i="14" s="1"/>
  <c r="B77" i="14"/>
  <c r="I52" i="14"/>
  <c r="X52" i="14" s="1"/>
  <c r="I121" i="14"/>
  <c r="X121" i="14" s="1"/>
  <c r="I24" i="14"/>
  <c r="X24" i="14" s="1"/>
  <c r="B239" i="14"/>
  <c r="I214" i="14"/>
  <c r="X214" i="14" s="1"/>
  <c r="B93" i="14"/>
  <c r="I68" i="14"/>
  <c r="X68" i="14" s="1"/>
  <c r="B97" i="14"/>
  <c r="I72" i="14"/>
  <c r="X72" i="14" s="1"/>
  <c r="B85" i="14"/>
  <c r="I60" i="14"/>
  <c r="X60" i="14" s="1"/>
  <c r="B335" i="14"/>
  <c r="I310" i="14"/>
  <c r="X310" i="14" s="1"/>
  <c r="B126" i="14"/>
  <c r="I101" i="14"/>
  <c r="X101" i="14" s="1"/>
  <c r="I366" i="14"/>
  <c r="X366" i="14" s="1"/>
  <c r="B235" i="14"/>
  <c r="I210" i="14"/>
  <c r="X210" i="14" s="1"/>
  <c r="B117" i="14"/>
  <c r="I92" i="14"/>
  <c r="X92" i="14" s="1"/>
  <c r="I371" i="14"/>
  <c r="X371" i="14" s="1"/>
  <c r="B202" i="14"/>
  <c r="I177" i="14"/>
  <c r="X177" i="14" s="1"/>
  <c r="I108" i="14"/>
  <c r="X108" i="14" s="1"/>
  <c r="I150" i="14"/>
  <c r="B195" i="14"/>
  <c r="I170" i="14"/>
  <c r="X170" i="14" s="1"/>
  <c r="B351" i="14"/>
  <c r="I326" i="14"/>
  <c r="X326" i="14" s="1"/>
  <c r="B219" i="14"/>
  <c r="I194" i="14"/>
  <c r="X194" i="14" s="1"/>
  <c r="I358" i="14"/>
  <c r="X358" i="14" s="1"/>
  <c r="AC54" i="14"/>
  <c r="AC51" i="14"/>
  <c r="B279" i="14"/>
  <c r="AC55" i="14"/>
  <c r="AC52" i="14"/>
  <c r="AC53" i="14"/>
  <c r="B29" i="14"/>
  <c r="B49" i="14"/>
  <c r="B25" i="14"/>
  <c r="B45" i="14"/>
  <c r="Z322" i="14"/>
  <c r="Z327" i="14" s="1"/>
  <c r="Z318" i="14"/>
  <c r="AF299" i="14"/>
  <c r="AE304" i="14"/>
  <c r="AE301" i="14"/>
  <c r="AF296" i="14"/>
  <c r="AE334" i="14"/>
  <c r="AF334" i="14" s="1"/>
  <c r="AF314" i="14"/>
  <c r="AE320" i="14"/>
  <c r="AF305" i="14"/>
  <c r="AE318" i="14"/>
  <c r="AF303" i="14"/>
  <c r="AF302" i="14"/>
  <c r="AE317" i="14"/>
  <c r="AE331" i="14"/>
  <c r="AF331" i="14" s="1"/>
  <c r="AF311" i="14"/>
  <c r="AA311" i="14"/>
  <c r="AA312" i="14" s="1"/>
  <c r="AA313" i="14" s="1"/>
  <c r="AA314" i="14" s="1"/>
  <c r="AA315" i="14" s="1"/>
  <c r="AA331" i="14" s="1"/>
  <c r="AA332" i="14" s="1"/>
  <c r="AA333" i="14" s="1"/>
  <c r="AA334" i="14" s="1"/>
  <c r="AA335" i="14" s="1"/>
  <c r="AA300" i="14"/>
  <c r="AA305" i="14" s="1"/>
  <c r="AA316" i="14" s="1"/>
  <c r="AF172" i="14"/>
  <c r="AE177" i="14"/>
  <c r="AA175" i="14"/>
  <c r="AA180" i="14" s="1"/>
  <c r="AA191" i="14" s="1"/>
  <c r="AA186" i="14"/>
  <c r="AA187" i="14" s="1"/>
  <c r="AA188" i="14" s="1"/>
  <c r="AA189" i="14" s="1"/>
  <c r="AA190" i="14" s="1"/>
  <c r="AA206" i="14" s="1"/>
  <c r="AA207" i="14" s="1"/>
  <c r="AA208" i="14" s="1"/>
  <c r="AA209" i="14" s="1"/>
  <c r="AA210" i="14" s="1"/>
  <c r="AE223" i="14"/>
  <c r="AF203" i="14"/>
  <c r="AE191" i="14"/>
  <c r="AF176" i="14"/>
  <c r="Z186" i="14"/>
  <c r="Z187" i="14" s="1"/>
  <c r="Z188" i="14" s="1"/>
  <c r="Z189" i="14" s="1"/>
  <c r="Z190" i="14" s="1"/>
  <c r="Z206" i="14" s="1"/>
  <c r="Z207" i="14" s="1"/>
  <c r="Z208" i="14" s="1"/>
  <c r="Z209" i="14" s="1"/>
  <c r="Z210" i="14" s="1"/>
  <c r="Z175" i="14"/>
  <c r="Z180" i="14" s="1"/>
  <c r="Z191" i="14" s="1"/>
  <c r="AE195" i="14"/>
  <c r="AF180" i="14"/>
  <c r="AF179" i="14"/>
  <c r="AE194" i="14"/>
  <c r="B155" i="14"/>
  <c r="B175" i="14"/>
  <c r="AF187" i="14"/>
  <c r="AE207" i="14"/>
  <c r="AF207" i="14" s="1"/>
  <c r="AA47" i="14"/>
  <c r="AA52" i="14" s="1"/>
  <c r="AE45" i="14"/>
  <c r="AE65" i="14" s="1"/>
  <c r="AE85" i="14" s="1"/>
  <c r="AF85" i="14" s="1"/>
  <c r="Z43" i="14"/>
  <c r="Z48" i="14" s="1"/>
  <c r="Z53" i="14" s="1"/>
  <c r="AF40" i="14"/>
  <c r="AE60" i="14"/>
  <c r="AF60" i="14" s="1"/>
  <c r="AF36" i="14"/>
  <c r="AE56" i="14"/>
  <c r="AF56" i="14" s="1"/>
  <c r="AF37" i="14"/>
  <c r="AE57" i="14"/>
  <c r="AF57" i="14" s="1"/>
  <c r="AE42" i="14"/>
  <c r="AE47" i="14" s="1"/>
  <c r="AF47" i="14" s="1"/>
  <c r="AA37" i="14"/>
  <c r="AE38" i="14"/>
  <c r="AE39" i="14"/>
  <c r="M38" i="14"/>
  <c r="Z37" i="14"/>
  <c r="AE29" i="14"/>
  <c r="AF29" i="14" s="1"/>
  <c r="AE26" i="14"/>
  <c r="AF21" i="14"/>
  <c r="AA44" i="14"/>
  <c r="AA48" i="14"/>
  <c r="AA53" i="14" s="1"/>
  <c r="E18" i="14"/>
  <c r="AT18" i="14" s="1"/>
  <c r="R18" i="14"/>
  <c r="D18" i="14" s="1"/>
  <c r="M28" i="14"/>
  <c r="AE28" i="14"/>
  <c r="AF28" i="14" s="1"/>
  <c r="I323" i="14" l="1"/>
  <c r="X323" i="14" s="1"/>
  <c r="B348" i="14"/>
  <c r="AU348" i="14" s="1"/>
  <c r="J298" i="14"/>
  <c r="AN335" i="14"/>
  <c r="AL335" i="14"/>
  <c r="AM335" i="14"/>
  <c r="T201" i="14"/>
  <c r="X201" i="14"/>
  <c r="AN38" i="14"/>
  <c r="AL38" i="14"/>
  <c r="AM38" i="14"/>
  <c r="AN27" i="14"/>
  <c r="AL27" i="14"/>
  <c r="AM27" i="14"/>
  <c r="AN39" i="14"/>
  <c r="AL39" i="14"/>
  <c r="AM39" i="14"/>
  <c r="AN26" i="14"/>
  <c r="AL26" i="14"/>
  <c r="AM26" i="14"/>
  <c r="AN179" i="14"/>
  <c r="AL179" i="14"/>
  <c r="AM179" i="14"/>
  <c r="AL210" i="14"/>
  <c r="AN210" i="14"/>
  <c r="AM210" i="14"/>
  <c r="AN176" i="14"/>
  <c r="AL176" i="14"/>
  <c r="AM176" i="14"/>
  <c r="N178" i="14"/>
  <c r="R178" i="14" s="1"/>
  <c r="D178" i="14" s="1"/>
  <c r="AN178" i="14"/>
  <c r="AL178" i="14"/>
  <c r="AM178" i="14"/>
  <c r="AL28" i="14"/>
  <c r="AN28" i="14"/>
  <c r="AM28" i="14"/>
  <c r="AL29" i="14"/>
  <c r="AN29" i="14"/>
  <c r="AM29" i="14"/>
  <c r="AL40" i="14"/>
  <c r="AN40" i="14"/>
  <c r="AM40" i="14"/>
  <c r="AN303" i="14"/>
  <c r="AL303" i="14"/>
  <c r="AM303" i="14"/>
  <c r="AL209" i="14"/>
  <c r="AN209" i="14"/>
  <c r="AM209" i="14"/>
  <c r="AT154" i="14"/>
  <c r="X154" i="14"/>
  <c r="AN207" i="14"/>
  <c r="AL207" i="14"/>
  <c r="AM207" i="14"/>
  <c r="AN331" i="14"/>
  <c r="AL331" i="14"/>
  <c r="AM331" i="14"/>
  <c r="AN206" i="14"/>
  <c r="AL206" i="14"/>
  <c r="AM206" i="14"/>
  <c r="AN301" i="14"/>
  <c r="AL301" i="14"/>
  <c r="AM301" i="14"/>
  <c r="AT274" i="14"/>
  <c r="X274" i="14"/>
  <c r="AN30" i="14"/>
  <c r="AL30" i="14"/>
  <c r="AM30" i="14"/>
  <c r="AN37" i="14"/>
  <c r="AL37" i="14"/>
  <c r="AM37" i="14"/>
  <c r="AL305" i="14"/>
  <c r="AN305" i="14"/>
  <c r="AM305" i="14"/>
  <c r="AN180" i="14"/>
  <c r="AL180" i="14"/>
  <c r="AM180" i="14"/>
  <c r="AT290" i="14"/>
  <c r="X290" i="14"/>
  <c r="AN334" i="14"/>
  <c r="AL334" i="14"/>
  <c r="AM334" i="14"/>
  <c r="AN36" i="14"/>
  <c r="AL36" i="14"/>
  <c r="AM36" i="14"/>
  <c r="AT153" i="14"/>
  <c r="X153" i="14"/>
  <c r="AL304" i="14"/>
  <c r="AN304" i="14"/>
  <c r="AM304" i="14"/>
  <c r="AT150" i="14"/>
  <c r="X150" i="14"/>
  <c r="AN177" i="14"/>
  <c r="AL177" i="14"/>
  <c r="AM177" i="14"/>
  <c r="AN332" i="14"/>
  <c r="AL332" i="14"/>
  <c r="AM332" i="14"/>
  <c r="AN333" i="14"/>
  <c r="AL333" i="14"/>
  <c r="AM333" i="14"/>
  <c r="AL302" i="14"/>
  <c r="AN302" i="14"/>
  <c r="AM302" i="14"/>
  <c r="AL208" i="14"/>
  <c r="AN208" i="14"/>
  <c r="AM208" i="14"/>
  <c r="J201" i="14"/>
  <c r="I226" i="14"/>
  <c r="AU226" i="14"/>
  <c r="AT20" i="14"/>
  <c r="AT310" i="14"/>
  <c r="AT295" i="14"/>
  <c r="T173" i="14"/>
  <c r="T190" i="14"/>
  <c r="T193" i="14"/>
  <c r="T197" i="14"/>
  <c r="T237" i="14"/>
  <c r="T217" i="14"/>
  <c r="AT294" i="14"/>
  <c r="T213" i="14"/>
  <c r="T234" i="14"/>
  <c r="T214" i="14"/>
  <c r="T170" i="14"/>
  <c r="AT170" i="14"/>
  <c r="AT24" i="14"/>
  <c r="T177" i="14"/>
  <c r="T194" i="14"/>
  <c r="T210" i="14"/>
  <c r="T174" i="14"/>
  <c r="T246" i="14"/>
  <c r="B320" i="14"/>
  <c r="AU320" i="14" s="1"/>
  <c r="M193" i="14"/>
  <c r="L178" i="14"/>
  <c r="J290" i="14"/>
  <c r="AK301" i="14"/>
  <c r="J92" i="14"/>
  <c r="J68" i="14"/>
  <c r="J44" i="14"/>
  <c r="AP210" i="14"/>
  <c r="AO301" i="14"/>
  <c r="I275" i="14"/>
  <c r="B280" i="14"/>
  <c r="B305" i="14" s="1"/>
  <c r="AP301" i="14"/>
  <c r="E188" i="14"/>
  <c r="AT188" i="14" s="1"/>
  <c r="N301" i="14"/>
  <c r="E301" i="14" s="1"/>
  <c r="AT301" i="14" s="1"/>
  <c r="M316" i="14"/>
  <c r="AU351" i="14"/>
  <c r="AU300" i="14"/>
  <c r="AU327" i="14"/>
  <c r="AU175" i="14"/>
  <c r="AU117" i="14"/>
  <c r="AU319" i="14"/>
  <c r="AU73" i="14"/>
  <c r="AU53" i="14"/>
  <c r="AU238" i="14"/>
  <c r="AU239" i="14"/>
  <c r="AU179" i="14"/>
  <c r="AU275" i="14"/>
  <c r="AU93" i="14"/>
  <c r="AU235" i="14"/>
  <c r="AU113" i="14"/>
  <c r="AU339" i="14"/>
  <c r="AU368" i="14"/>
  <c r="AU328" i="14"/>
  <c r="AU126" i="14"/>
  <c r="AU69" i="14"/>
  <c r="AU199" i="14"/>
  <c r="AU251" i="14"/>
  <c r="AU25" i="14"/>
  <c r="AU202" i="14"/>
  <c r="AU85" i="14"/>
  <c r="AU109" i="14"/>
  <c r="AU178" i="14"/>
  <c r="AU347" i="14"/>
  <c r="AU295" i="14"/>
  <c r="AU215" i="14"/>
  <c r="AU299" i="14"/>
  <c r="AU279" i="14"/>
  <c r="AU363" i="14"/>
  <c r="AU335" i="14"/>
  <c r="AU242" i="14"/>
  <c r="AU45" i="14"/>
  <c r="AU49" i="14"/>
  <c r="AU65" i="14"/>
  <c r="AU359" i="14"/>
  <c r="AU222" i="14"/>
  <c r="AU195" i="14"/>
  <c r="AU155" i="14"/>
  <c r="AU77" i="14"/>
  <c r="AU367" i="14"/>
  <c r="E173" i="14"/>
  <c r="AT173" i="14" s="1"/>
  <c r="AU219" i="14"/>
  <c r="AU89" i="14"/>
  <c r="AK178" i="14"/>
  <c r="AU29" i="14"/>
  <c r="AU97" i="14"/>
  <c r="AU198" i="14"/>
  <c r="AU218" i="14"/>
  <c r="B340" i="14"/>
  <c r="B365" i="14" s="1"/>
  <c r="AU315" i="14"/>
  <c r="AO178" i="14"/>
  <c r="J274" i="14"/>
  <c r="J20" i="14"/>
  <c r="N208" i="14"/>
  <c r="R208" i="14" s="1"/>
  <c r="D208" i="14" s="1"/>
  <c r="AK208" i="14"/>
  <c r="J153" i="14"/>
  <c r="J28" i="14"/>
  <c r="J24" i="14"/>
  <c r="J154" i="14"/>
  <c r="AO208" i="14"/>
  <c r="AP178" i="14"/>
  <c r="J150" i="14"/>
  <c r="AP208" i="14"/>
  <c r="AP206" i="14"/>
  <c r="AO206" i="14"/>
  <c r="N206" i="14"/>
  <c r="R206" i="14" s="1"/>
  <c r="D206" i="14" s="1"/>
  <c r="AK176" i="14"/>
  <c r="E171" i="14"/>
  <c r="AT171" i="14" s="1"/>
  <c r="L176" i="14"/>
  <c r="AK206" i="14"/>
  <c r="AO176" i="14"/>
  <c r="M191" i="14"/>
  <c r="N176" i="14"/>
  <c r="E176" i="14" s="1"/>
  <c r="AT176" i="14" s="1"/>
  <c r="R186" i="14"/>
  <c r="D186" i="14" s="1"/>
  <c r="AP176" i="14"/>
  <c r="J358" i="14"/>
  <c r="J177" i="14"/>
  <c r="J60" i="14"/>
  <c r="J84" i="14"/>
  <c r="J322" i="14"/>
  <c r="J64" i="14"/>
  <c r="J371" i="14"/>
  <c r="J72" i="14"/>
  <c r="J173" i="14"/>
  <c r="J193" i="14"/>
  <c r="J362" i="14"/>
  <c r="J194" i="14"/>
  <c r="J40" i="14"/>
  <c r="J326" i="14"/>
  <c r="J190" i="14"/>
  <c r="J210" i="14"/>
  <c r="J88" i="14"/>
  <c r="J342" i="14"/>
  <c r="J170" i="14"/>
  <c r="J214" i="14"/>
  <c r="J294" i="14"/>
  <c r="J302" i="14"/>
  <c r="J48" i="14"/>
  <c r="J366" i="14"/>
  <c r="J234" i="14"/>
  <c r="J101" i="14"/>
  <c r="J314" i="14"/>
  <c r="J338" i="14"/>
  <c r="J112" i="14"/>
  <c r="J108" i="14"/>
  <c r="J334" i="14"/>
  <c r="J197" i="14"/>
  <c r="J213" i="14"/>
  <c r="J295" i="14"/>
  <c r="J121" i="14"/>
  <c r="J174" i="14"/>
  <c r="J246" i="14"/>
  <c r="J323" i="14"/>
  <c r="J310" i="14"/>
  <c r="J52" i="14"/>
  <c r="J343" i="14"/>
  <c r="J237" i="14"/>
  <c r="J303" i="14"/>
  <c r="J217" i="14"/>
  <c r="E189" i="14"/>
  <c r="AT189" i="14" s="1"/>
  <c r="AO305" i="14"/>
  <c r="AP305" i="14"/>
  <c r="E174" i="14"/>
  <c r="AT174" i="14" s="1"/>
  <c r="AK305" i="14"/>
  <c r="E190" i="14"/>
  <c r="AT190" i="14" s="1"/>
  <c r="M320" i="14"/>
  <c r="M317" i="14"/>
  <c r="E300" i="14"/>
  <c r="M195" i="14"/>
  <c r="N305" i="14"/>
  <c r="R305" i="14" s="1"/>
  <c r="D305" i="14" s="1"/>
  <c r="N210" i="14"/>
  <c r="E210" i="14" s="1"/>
  <c r="AT210" i="14" s="1"/>
  <c r="N335" i="14"/>
  <c r="R335" i="14" s="1"/>
  <c r="D335" i="14" s="1"/>
  <c r="AO335" i="14"/>
  <c r="AO210" i="14"/>
  <c r="N302" i="14"/>
  <c r="R302" i="14" s="1"/>
  <c r="D302" i="14" s="1"/>
  <c r="R315" i="14"/>
  <c r="D315" i="14" s="1"/>
  <c r="AP335" i="14"/>
  <c r="AK210" i="14"/>
  <c r="E313" i="14"/>
  <c r="AT313" i="14" s="1"/>
  <c r="AK332" i="14"/>
  <c r="AK333" i="14"/>
  <c r="AP302" i="14"/>
  <c r="AP303" i="14"/>
  <c r="N333" i="14"/>
  <c r="E333" i="14" s="1"/>
  <c r="AT333" i="14" s="1"/>
  <c r="AO333" i="14"/>
  <c r="E175" i="14"/>
  <c r="AP333" i="14"/>
  <c r="N180" i="14"/>
  <c r="L180" i="14"/>
  <c r="AO332" i="14"/>
  <c r="AP180" i="14"/>
  <c r="N332" i="14"/>
  <c r="E332" i="14" s="1"/>
  <c r="AT332" i="14" s="1"/>
  <c r="AP332" i="14"/>
  <c r="R25" i="14"/>
  <c r="D25" i="14" s="1"/>
  <c r="E298" i="14"/>
  <c r="AT298" i="14" s="1"/>
  <c r="R312" i="14"/>
  <c r="D312" i="14" s="1"/>
  <c r="AO180" i="14"/>
  <c r="AK335" i="14"/>
  <c r="AK180" i="14"/>
  <c r="AK30" i="14"/>
  <c r="AO303" i="14"/>
  <c r="N179" i="14"/>
  <c r="R179" i="14" s="1"/>
  <c r="D179" i="14" s="1"/>
  <c r="M45" i="14"/>
  <c r="AO209" i="14"/>
  <c r="AP179" i="14"/>
  <c r="M194" i="14"/>
  <c r="AP209" i="14"/>
  <c r="AK303" i="14"/>
  <c r="N303" i="14"/>
  <c r="E303" i="14" s="1"/>
  <c r="AT303" i="14" s="1"/>
  <c r="N30" i="14"/>
  <c r="E30" i="14" s="1"/>
  <c r="AO30" i="14"/>
  <c r="AK179" i="14"/>
  <c r="AP30" i="14"/>
  <c r="AK209" i="14"/>
  <c r="AO179" i="14"/>
  <c r="M318" i="14"/>
  <c r="N209" i="14"/>
  <c r="E209" i="14" s="1"/>
  <c r="AT209" i="14" s="1"/>
  <c r="E297" i="14"/>
  <c r="AT297" i="14" s="1"/>
  <c r="AK331" i="14"/>
  <c r="AO302" i="14"/>
  <c r="I315" i="14"/>
  <c r="AF218" i="14"/>
  <c r="AK302" i="14"/>
  <c r="E311" i="14"/>
  <c r="AT311" i="14" s="1"/>
  <c r="M41" i="14"/>
  <c r="AK40" i="14"/>
  <c r="AP37" i="14"/>
  <c r="AK37" i="14"/>
  <c r="R24" i="14"/>
  <c r="D24" i="14" s="1"/>
  <c r="AO37" i="14"/>
  <c r="N331" i="14"/>
  <c r="R331" i="14" s="1"/>
  <c r="D331" i="14" s="1"/>
  <c r="M57" i="14"/>
  <c r="N37" i="14"/>
  <c r="R37" i="14" s="1"/>
  <c r="D37" i="14" s="1"/>
  <c r="AO331" i="14"/>
  <c r="AP40" i="14"/>
  <c r="M60" i="14"/>
  <c r="N40" i="14"/>
  <c r="E40" i="14" s="1"/>
  <c r="AT40" i="14" s="1"/>
  <c r="AP331" i="14"/>
  <c r="AO40" i="14"/>
  <c r="AK39" i="14"/>
  <c r="N27" i="14"/>
  <c r="R27" i="14" s="1"/>
  <c r="D27" i="14" s="1"/>
  <c r="M42" i="14"/>
  <c r="E296" i="14"/>
  <c r="AT296" i="14" s="1"/>
  <c r="AK27" i="14"/>
  <c r="AP26" i="14"/>
  <c r="AO26" i="14"/>
  <c r="N29" i="14"/>
  <c r="E29" i="14" s="1"/>
  <c r="AO27" i="14"/>
  <c r="AK26" i="14"/>
  <c r="AP27" i="14"/>
  <c r="N26" i="14"/>
  <c r="E26" i="14" s="1"/>
  <c r="AT26" i="14" s="1"/>
  <c r="AK29" i="14"/>
  <c r="M44" i="14"/>
  <c r="E22" i="14"/>
  <c r="AT22" i="14" s="1"/>
  <c r="R21" i="14"/>
  <c r="D21" i="14" s="1"/>
  <c r="M59" i="14"/>
  <c r="N39" i="14"/>
  <c r="E39" i="14" s="1"/>
  <c r="AT39" i="14" s="1"/>
  <c r="AP28" i="14"/>
  <c r="AO28" i="14"/>
  <c r="AP36" i="14"/>
  <c r="AO36" i="14"/>
  <c r="AP207" i="14"/>
  <c r="AO207" i="14"/>
  <c r="AP177" i="14"/>
  <c r="AO177" i="14"/>
  <c r="AP39" i="14"/>
  <c r="AO39" i="14"/>
  <c r="AP304" i="14"/>
  <c r="AO304" i="14"/>
  <c r="AP38" i="14"/>
  <c r="AO38" i="14"/>
  <c r="AP334" i="14"/>
  <c r="AO334" i="14"/>
  <c r="AP29" i="14"/>
  <c r="AO29" i="14"/>
  <c r="M56" i="14"/>
  <c r="N36" i="14"/>
  <c r="R36" i="14" s="1"/>
  <c r="D36" i="14" s="1"/>
  <c r="E187" i="14"/>
  <c r="AT187" i="14" s="1"/>
  <c r="R187" i="14"/>
  <c r="D187" i="14" s="1"/>
  <c r="AK36" i="14"/>
  <c r="AK177" i="14"/>
  <c r="N177" i="14"/>
  <c r="M192" i="14"/>
  <c r="R172" i="14"/>
  <c r="D172" i="14" s="1"/>
  <c r="E172" i="14"/>
  <c r="AT172" i="14" s="1"/>
  <c r="AK207" i="14"/>
  <c r="N207" i="14"/>
  <c r="R34" i="14"/>
  <c r="D34" i="14" s="1"/>
  <c r="E34" i="14"/>
  <c r="AT34" i="14" s="1"/>
  <c r="R31" i="14"/>
  <c r="D31" i="14" s="1"/>
  <c r="E31" i="14"/>
  <c r="AT31" i="14" s="1"/>
  <c r="R35" i="14"/>
  <c r="D35" i="14" s="1"/>
  <c r="E35" i="14"/>
  <c r="AT35" i="14" s="1"/>
  <c r="R33" i="14"/>
  <c r="D33" i="14" s="1"/>
  <c r="E33" i="14"/>
  <c r="AT33" i="14" s="1"/>
  <c r="R314" i="14"/>
  <c r="D314" i="14" s="1"/>
  <c r="E314" i="14"/>
  <c r="AT314" i="14" s="1"/>
  <c r="AK304" i="14"/>
  <c r="N304" i="14"/>
  <c r="M319" i="14"/>
  <c r="R32" i="14"/>
  <c r="D32" i="14" s="1"/>
  <c r="E32" i="14"/>
  <c r="AT32" i="14" s="1"/>
  <c r="N334" i="14"/>
  <c r="AK334" i="14"/>
  <c r="R299" i="14"/>
  <c r="D299" i="14" s="1"/>
  <c r="E299" i="14"/>
  <c r="N28" i="14"/>
  <c r="AK28" i="14"/>
  <c r="AK38" i="14"/>
  <c r="B220" i="14"/>
  <c r="I195" i="14"/>
  <c r="X195" i="14" s="1"/>
  <c r="B364" i="14"/>
  <c r="I339" i="14"/>
  <c r="X339" i="14" s="1"/>
  <c r="I113" i="14"/>
  <c r="X113" i="14" s="1"/>
  <c r="B325" i="14"/>
  <c r="I300" i="14"/>
  <c r="X300" i="14" s="1"/>
  <c r="B360" i="14"/>
  <c r="I335" i="14"/>
  <c r="X335" i="14" s="1"/>
  <c r="I239" i="14"/>
  <c r="X239" i="14" s="1"/>
  <c r="B114" i="14"/>
  <c r="I89" i="14"/>
  <c r="X89" i="14" s="1"/>
  <c r="B224" i="14"/>
  <c r="I199" i="14"/>
  <c r="X199" i="14" s="1"/>
  <c r="B240" i="14"/>
  <c r="I215" i="14"/>
  <c r="X215" i="14" s="1"/>
  <c r="B70" i="14"/>
  <c r="I45" i="14"/>
  <c r="X45" i="14" s="1"/>
  <c r="I117" i="14"/>
  <c r="X117" i="14" s="1"/>
  <c r="B223" i="14"/>
  <c r="I198" i="14"/>
  <c r="X198" i="14" s="1"/>
  <c r="I368" i="14"/>
  <c r="X368" i="14" s="1"/>
  <c r="B352" i="14"/>
  <c r="I327" i="14"/>
  <c r="X327" i="14" s="1"/>
  <c r="I126" i="14"/>
  <c r="X126" i="14" s="1"/>
  <c r="I25" i="14"/>
  <c r="B244" i="14"/>
  <c r="I219" i="14"/>
  <c r="X219" i="14" s="1"/>
  <c r="B98" i="14"/>
  <c r="I73" i="14"/>
  <c r="X73" i="14" s="1"/>
  <c r="B372" i="14"/>
  <c r="I347" i="14"/>
  <c r="X347" i="14" s="1"/>
  <c r="B110" i="14"/>
  <c r="I85" i="14"/>
  <c r="X85" i="14" s="1"/>
  <c r="I359" i="14"/>
  <c r="X359" i="14" s="1"/>
  <c r="I251" i="14"/>
  <c r="X251" i="14" s="1"/>
  <c r="B78" i="14"/>
  <c r="I53" i="14"/>
  <c r="X53" i="14" s="1"/>
  <c r="B304" i="14"/>
  <c r="I279" i="14"/>
  <c r="I363" i="14"/>
  <c r="X363" i="14" s="1"/>
  <c r="B200" i="14"/>
  <c r="I175" i="14"/>
  <c r="X175" i="14" s="1"/>
  <c r="B74" i="14"/>
  <c r="I49" i="14"/>
  <c r="X49" i="14" s="1"/>
  <c r="B376" i="14"/>
  <c r="I351" i="14"/>
  <c r="X351" i="14" s="1"/>
  <c r="B204" i="14"/>
  <c r="I179" i="14"/>
  <c r="X179" i="14" s="1"/>
  <c r="B227" i="14"/>
  <c r="I202" i="14"/>
  <c r="X202" i="14" s="1"/>
  <c r="I235" i="14"/>
  <c r="X235" i="14" s="1"/>
  <c r="B94" i="14"/>
  <c r="I69" i="14"/>
  <c r="X69" i="14" s="1"/>
  <c r="B180" i="14"/>
  <c r="I155" i="14"/>
  <c r="B54" i="14"/>
  <c r="I29" i="14"/>
  <c r="X29" i="14" s="1"/>
  <c r="B122" i="14"/>
  <c r="I97" i="14"/>
  <c r="X97" i="14" s="1"/>
  <c r="B324" i="14"/>
  <c r="I299" i="14"/>
  <c r="X299" i="14" s="1"/>
  <c r="B90" i="14"/>
  <c r="I65" i="14"/>
  <c r="X65" i="14" s="1"/>
  <c r="B353" i="14"/>
  <c r="I328" i="14"/>
  <c r="X328" i="14" s="1"/>
  <c r="B118" i="14"/>
  <c r="I93" i="14"/>
  <c r="X93" i="14" s="1"/>
  <c r="I367" i="14"/>
  <c r="X367" i="14" s="1"/>
  <c r="I109" i="14"/>
  <c r="X109" i="14" s="1"/>
  <c r="I238" i="14"/>
  <c r="X238" i="14" s="1"/>
  <c r="B203" i="14"/>
  <c r="I178" i="14"/>
  <c r="X178" i="14" s="1"/>
  <c r="B102" i="14"/>
  <c r="I77" i="14"/>
  <c r="X77" i="14" s="1"/>
  <c r="B344" i="14"/>
  <c r="I319" i="14"/>
  <c r="X319" i="14" s="1"/>
  <c r="B243" i="14"/>
  <c r="I218" i="14"/>
  <c r="X218" i="14" s="1"/>
  <c r="B247" i="14"/>
  <c r="I222" i="14"/>
  <c r="X222" i="14" s="1"/>
  <c r="I242" i="14"/>
  <c r="X242" i="14" s="1"/>
  <c r="AE50" i="14"/>
  <c r="AF50" i="14" s="1"/>
  <c r="AF45" i="14"/>
  <c r="B30" i="14"/>
  <c r="B50" i="14"/>
  <c r="AE323" i="14"/>
  <c r="AE338" i="14"/>
  <c r="AF318" i="14"/>
  <c r="AE340" i="14"/>
  <c r="AE325" i="14"/>
  <c r="AF320" i="14"/>
  <c r="AE316" i="14"/>
  <c r="AF301" i="14"/>
  <c r="AA321" i="14"/>
  <c r="AA326" i="14" s="1"/>
  <c r="AA317" i="14"/>
  <c r="AE337" i="14"/>
  <c r="AE322" i="14"/>
  <c r="AF317" i="14"/>
  <c r="Z319" i="14"/>
  <c r="Z323" i="14"/>
  <c r="Z328" i="14" s="1"/>
  <c r="AF304" i="14"/>
  <c r="AE319" i="14"/>
  <c r="AF195" i="14"/>
  <c r="AE215" i="14"/>
  <c r="AE200" i="14"/>
  <c r="AE211" i="14"/>
  <c r="AF191" i="14"/>
  <c r="AE196" i="14"/>
  <c r="Z196" i="14"/>
  <c r="Z201" i="14" s="1"/>
  <c r="Z192" i="14"/>
  <c r="AF223" i="14"/>
  <c r="AE243" i="14"/>
  <c r="AF243" i="14" s="1"/>
  <c r="AE228" i="14"/>
  <c r="AF194" i="14"/>
  <c r="AE214" i="14"/>
  <c r="AE199" i="14"/>
  <c r="AE192" i="14"/>
  <c r="AF177" i="14"/>
  <c r="AA196" i="14"/>
  <c r="AA201" i="14" s="1"/>
  <c r="AA192" i="14"/>
  <c r="Z44" i="14"/>
  <c r="Z45" i="14" s="1"/>
  <c r="AF39" i="14"/>
  <c r="AE59" i="14"/>
  <c r="AF59" i="14" s="1"/>
  <c r="AF38" i="14"/>
  <c r="AE58" i="14"/>
  <c r="AF58" i="14" s="1"/>
  <c r="N38" i="14"/>
  <c r="E38" i="14" s="1"/>
  <c r="AT38" i="14" s="1"/>
  <c r="M58" i="14"/>
  <c r="AE44" i="14"/>
  <c r="AE49" i="14" s="1"/>
  <c r="AF49" i="14" s="1"/>
  <c r="AF65" i="14"/>
  <c r="AF42" i="14"/>
  <c r="AE62" i="14"/>
  <c r="AE82" i="14" s="1"/>
  <c r="AF82" i="14" s="1"/>
  <c r="Z38" i="14"/>
  <c r="AA38" i="14"/>
  <c r="AF26" i="14"/>
  <c r="AE41" i="14"/>
  <c r="AE61" i="14" s="1"/>
  <c r="AE81" i="14" s="1"/>
  <c r="AF81" i="14" s="1"/>
  <c r="AA49" i="14"/>
  <c r="AA54" i="14" s="1"/>
  <c r="AA45" i="14"/>
  <c r="AE43" i="14"/>
  <c r="AE52" i="14"/>
  <c r="AF52" i="14" s="1"/>
  <c r="R23" i="14"/>
  <c r="D23" i="14" s="1"/>
  <c r="E23" i="14"/>
  <c r="AT23" i="14" s="1"/>
  <c r="M43" i="14"/>
  <c r="B373" i="14" l="1"/>
  <c r="I348" i="14"/>
  <c r="X348" i="14" s="1"/>
  <c r="AT315" i="14"/>
  <c r="X315" i="14"/>
  <c r="AN59" i="14"/>
  <c r="AL59" i="14"/>
  <c r="AM59" i="14"/>
  <c r="AN57" i="14"/>
  <c r="AL57" i="14"/>
  <c r="AM57" i="14"/>
  <c r="AN191" i="14"/>
  <c r="AL191" i="14"/>
  <c r="AM191" i="14"/>
  <c r="AT275" i="14"/>
  <c r="X275" i="14"/>
  <c r="AL42" i="14"/>
  <c r="AN42" i="14"/>
  <c r="AM42" i="14"/>
  <c r="AN194" i="14"/>
  <c r="AL194" i="14"/>
  <c r="AM194" i="14"/>
  <c r="AN43" i="14"/>
  <c r="AL43" i="14"/>
  <c r="AM43" i="14"/>
  <c r="AN319" i="14"/>
  <c r="AL319" i="14"/>
  <c r="AM319" i="14"/>
  <c r="AN56" i="14"/>
  <c r="AL56" i="14"/>
  <c r="AM56" i="14"/>
  <c r="AL318" i="14"/>
  <c r="AN318" i="14"/>
  <c r="AM318" i="14"/>
  <c r="AN45" i="14"/>
  <c r="AL45" i="14"/>
  <c r="AM45" i="14"/>
  <c r="AL317" i="14"/>
  <c r="AN317" i="14"/>
  <c r="AM317" i="14"/>
  <c r="AP316" i="14"/>
  <c r="AL316" i="14"/>
  <c r="AN316" i="14"/>
  <c r="AM316" i="14"/>
  <c r="AN195" i="14"/>
  <c r="AL195" i="14"/>
  <c r="AM195" i="14"/>
  <c r="AT25" i="14"/>
  <c r="X25" i="14"/>
  <c r="AN44" i="14"/>
  <c r="AL44" i="14"/>
  <c r="AM44" i="14"/>
  <c r="AN58" i="14"/>
  <c r="AL58" i="14"/>
  <c r="AM58" i="14"/>
  <c r="AL41" i="14"/>
  <c r="AN41" i="14"/>
  <c r="AM41" i="14"/>
  <c r="N193" i="14"/>
  <c r="R193" i="14" s="1"/>
  <c r="D193" i="14" s="1"/>
  <c r="AN193" i="14"/>
  <c r="AL193" i="14"/>
  <c r="AM193" i="14"/>
  <c r="J226" i="14"/>
  <c r="X226" i="14"/>
  <c r="E178" i="14"/>
  <c r="AT178" i="14" s="1"/>
  <c r="AN60" i="14"/>
  <c r="AL60" i="14"/>
  <c r="AM60" i="14"/>
  <c r="AT279" i="14"/>
  <c r="X279" i="14"/>
  <c r="AN320" i="14"/>
  <c r="AL320" i="14"/>
  <c r="AM320" i="14"/>
  <c r="AT155" i="14"/>
  <c r="X155" i="14"/>
  <c r="AN192" i="14"/>
  <c r="AL192" i="14"/>
  <c r="AM192" i="14"/>
  <c r="T226" i="14"/>
  <c r="AT29" i="14"/>
  <c r="AO193" i="14"/>
  <c r="R301" i="14"/>
  <c r="D301" i="14" s="1"/>
  <c r="AT299" i="14"/>
  <c r="AT300" i="14"/>
  <c r="T238" i="14"/>
  <c r="T198" i="14"/>
  <c r="T222" i="14"/>
  <c r="T239" i="14"/>
  <c r="T175" i="14"/>
  <c r="AT175" i="14"/>
  <c r="T219" i="14"/>
  <c r="T195" i="14"/>
  <c r="T242" i="14"/>
  <c r="T202" i="14"/>
  <c r="T215" i="14"/>
  <c r="T178" i="14"/>
  <c r="T179" i="14"/>
  <c r="T218" i="14"/>
  <c r="T235" i="14"/>
  <c r="I280" i="14"/>
  <c r="T251" i="14"/>
  <c r="T199" i="14"/>
  <c r="AK316" i="14"/>
  <c r="AP193" i="14"/>
  <c r="I320" i="14"/>
  <c r="X320" i="14" s="1"/>
  <c r="M213" i="14"/>
  <c r="AK193" i="14"/>
  <c r="B345" i="14"/>
  <c r="B370" i="14" s="1"/>
  <c r="M198" i="14"/>
  <c r="M336" i="14"/>
  <c r="M321" i="14"/>
  <c r="N321" i="14" s="1"/>
  <c r="N316" i="14"/>
  <c r="E316" i="14" s="1"/>
  <c r="AT316" i="14" s="1"/>
  <c r="AU280" i="14"/>
  <c r="J275" i="14"/>
  <c r="J117" i="14"/>
  <c r="J45" i="14"/>
  <c r="J93" i="14"/>
  <c r="J69" i="14"/>
  <c r="I340" i="14"/>
  <c r="X340" i="14" s="1"/>
  <c r="AO316" i="14"/>
  <c r="AU54" i="14"/>
  <c r="AU224" i="14"/>
  <c r="AU243" i="14"/>
  <c r="AU305" i="14"/>
  <c r="AU373" i="14"/>
  <c r="AU110" i="14"/>
  <c r="AU180" i="14"/>
  <c r="AU114" i="14"/>
  <c r="AU360" i="14"/>
  <c r="AU74" i="14"/>
  <c r="AU364" i="14"/>
  <c r="AU200" i="14"/>
  <c r="AU352" i="14"/>
  <c r="AU353" i="14"/>
  <c r="AU344" i="14"/>
  <c r="AU372" i="14"/>
  <c r="AU223" i="14"/>
  <c r="AU90" i="14"/>
  <c r="AU50" i="14"/>
  <c r="AU227" i="14"/>
  <c r="AU376" i="14"/>
  <c r="AU247" i="14"/>
  <c r="AU94" i="14"/>
  <c r="AU220" i="14"/>
  <c r="AU304" i="14"/>
  <c r="AU102" i="14"/>
  <c r="AU325" i="14"/>
  <c r="AU30" i="14"/>
  <c r="AU244" i="14"/>
  <c r="AU203" i="14"/>
  <c r="AU204" i="14"/>
  <c r="AU365" i="14"/>
  <c r="E206" i="14"/>
  <c r="AT206" i="14" s="1"/>
  <c r="AU340" i="14"/>
  <c r="AU118" i="14"/>
  <c r="AU98" i="14"/>
  <c r="AU324" i="14"/>
  <c r="AU78" i="14"/>
  <c r="AU70" i="14"/>
  <c r="AU122" i="14"/>
  <c r="AU240" i="14"/>
  <c r="J279" i="14"/>
  <c r="J25" i="14"/>
  <c r="J29" i="14"/>
  <c r="E208" i="14"/>
  <c r="AT208" i="14" s="1"/>
  <c r="J155" i="14"/>
  <c r="M196" i="14"/>
  <c r="N191" i="14"/>
  <c r="R191" i="14" s="1"/>
  <c r="D191" i="14" s="1"/>
  <c r="M211" i="14"/>
  <c r="AP191" i="14"/>
  <c r="AK191" i="14"/>
  <c r="R176" i="14"/>
  <c r="D176" i="14" s="1"/>
  <c r="AO191" i="14"/>
  <c r="J97" i="14"/>
  <c r="J251" i="14"/>
  <c r="J215" i="14"/>
  <c r="J178" i="14"/>
  <c r="J242" i="14"/>
  <c r="J109" i="14"/>
  <c r="J85" i="14"/>
  <c r="J348" i="14"/>
  <c r="J199" i="14"/>
  <c r="J315" i="14"/>
  <c r="J327" i="14"/>
  <c r="J339" i="14"/>
  <c r="J218" i="14"/>
  <c r="J175" i="14"/>
  <c r="J222" i="14"/>
  <c r="J49" i="14"/>
  <c r="J113" i="14"/>
  <c r="J328" i="14"/>
  <c r="J347" i="14"/>
  <c r="J368" i="14"/>
  <c r="J239" i="14"/>
  <c r="J195" i="14"/>
  <c r="J89" i="14"/>
  <c r="J319" i="14"/>
  <c r="J363" i="14"/>
  <c r="J198" i="14"/>
  <c r="J335" i="14"/>
  <c r="J367" i="14"/>
  <c r="J65" i="14"/>
  <c r="J235" i="14"/>
  <c r="J73" i="14"/>
  <c r="J179" i="14"/>
  <c r="J238" i="14"/>
  <c r="J351" i="14"/>
  <c r="J359" i="14"/>
  <c r="J126" i="14"/>
  <c r="J77" i="14"/>
  <c r="J202" i="14"/>
  <c r="J300" i="14"/>
  <c r="J299" i="14"/>
  <c r="J53" i="14"/>
  <c r="J219" i="14"/>
  <c r="AK320" i="14"/>
  <c r="N195" i="14"/>
  <c r="E195" i="14" s="1"/>
  <c r="AT195" i="14" s="1"/>
  <c r="M337" i="14"/>
  <c r="AK317" i="14"/>
  <c r="AO317" i="14"/>
  <c r="M322" i="14"/>
  <c r="AP317" i="14"/>
  <c r="M325" i="14"/>
  <c r="E302" i="14"/>
  <c r="AT302" i="14" s="1"/>
  <c r="M340" i="14"/>
  <c r="AO320" i="14"/>
  <c r="N320" i="14"/>
  <c r="E320" i="14" s="1"/>
  <c r="AP320" i="14"/>
  <c r="R210" i="14"/>
  <c r="D210" i="14" s="1"/>
  <c r="E305" i="14"/>
  <c r="N317" i="14"/>
  <c r="R317" i="14" s="1"/>
  <c r="D317" i="14" s="1"/>
  <c r="AP195" i="14"/>
  <c r="M200" i="14"/>
  <c r="M215" i="14"/>
  <c r="AK195" i="14"/>
  <c r="AO195" i="14"/>
  <c r="R332" i="14"/>
  <c r="D332" i="14" s="1"/>
  <c r="E335" i="14"/>
  <c r="AT335" i="14" s="1"/>
  <c r="R333" i="14"/>
  <c r="D333" i="14" s="1"/>
  <c r="M323" i="14"/>
  <c r="R30" i="14"/>
  <c r="D30" i="14" s="1"/>
  <c r="M50" i="14"/>
  <c r="AO194" i="14"/>
  <c r="M65" i="14"/>
  <c r="AK45" i="14"/>
  <c r="E179" i="14"/>
  <c r="AT179" i="14" s="1"/>
  <c r="N45" i="14"/>
  <c r="E45" i="14" s="1"/>
  <c r="AT45" i="14" s="1"/>
  <c r="E180" i="14"/>
  <c r="R180" i="14"/>
  <c r="D180" i="14" s="1"/>
  <c r="AK41" i="14"/>
  <c r="AP194" i="14"/>
  <c r="N194" i="14"/>
  <c r="R194" i="14" s="1"/>
  <c r="D194" i="14" s="1"/>
  <c r="M214" i="14"/>
  <c r="AO45" i="14"/>
  <c r="AP318" i="14"/>
  <c r="M338" i="14"/>
  <c r="N318" i="14"/>
  <c r="E318" i="14" s="1"/>
  <c r="AT318" i="14" s="1"/>
  <c r="AO318" i="14"/>
  <c r="R303" i="14"/>
  <c r="D303" i="14" s="1"/>
  <c r="R209" i="14"/>
  <c r="D209" i="14" s="1"/>
  <c r="AP45" i="14"/>
  <c r="AK194" i="14"/>
  <c r="AK60" i="14"/>
  <c r="M199" i="14"/>
  <c r="AK318" i="14"/>
  <c r="M61" i="14"/>
  <c r="M46" i="14"/>
  <c r="N41" i="14"/>
  <c r="R41" i="14" s="1"/>
  <c r="D41" i="14" s="1"/>
  <c r="AP41" i="14"/>
  <c r="AO41" i="14"/>
  <c r="AK57" i="14"/>
  <c r="AO57" i="14"/>
  <c r="AO60" i="14"/>
  <c r="AP60" i="14"/>
  <c r="N60" i="14"/>
  <c r="E60" i="14" s="1"/>
  <c r="AT60" i="14" s="1"/>
  <c r="E37" i="14"/>
  <c r="AT37" i="14" s="1"/>
  <c r="R40" i="14"/>
  <c r="D40" i="14" s="1"/>
  <c r="E331" i="14"/>
  <c r="AT331" i="14" s="1"/>
  <c r="AK42" i="14"/>
  <c r="M47" i="14"/>
  <c r="AP57" i="14"/>
  <c r="M62" i="14"/>
  <c r="N57" i="14"/>
  <c r="R57" i="14" s="1"/>
  <c r="D57" i="14" s="1"/>
  <c r="AP42" i="14"/>
  <c r="E27" i="14"/>
  <c r="AT27" i="14" s="1"/>
  <c r="M49" i="14"/>
  <c r="N42" i="14"/>
  <c r="E42" i="14" s="1"/>
  <c r="AT42" i="14" s="1"/>
  <c r="AO42" i="14"/>
  <c r="N44" i="14"/>
  <c r="R44" i="14" s="1"/>
  <c r="D44" i="14" s="1"/>
  <c r="M64" i="14"/>
  <c r="R29" i="14"/>
  <c r="D29" i="14" s="1"/>
  <c r="AO44" i="14"/>
  <c r="AK44" i="14"/>
  <c r="AP44" i="14"/>
  <c r="R26" i="14"/>
  <c r="D26" i="14" s="1"/>
  <c r="N59" i="14"/>
  <c r="R59" i="14" s="1"/>
  <c r="D59" i="14" s="1"/>
  <c r="AK59" i="14"/>
  <c r="R39" i="14"/>
  <c r="D39" i="14" s="1"/>
  <c r="AP56" i="14"/>
  <c r="AO56" i="14"/>
  <c r="AP192" i="14"/>
  <c r="AO192" i="14"/>
  <c r="AP319" i="14"/>
  <c r="AO319" i="14"/>
  <c r="AP59" i="14"/>
  <c r="AO59" i="14"/>
  <c r="AO43" i="14"/>
  <c r="AP43" i="14"/>
  <c r="AP58" i="14"/>
  <c r="AO58" i="14"/>
  <c r="AK56" i="14"/>
  <c r="E36" i="14"/>
  <c r="AT36" i="14" s="1"/>
  <c r="N56" i="14"/>
  <c r="AE55" i="14"/>
  <c r="AF55" i="14" s="1"/>
  <c r="AK192" i="14"/>
  <c r="M197" i="14"/>
  <c r="M212" i="14"/>
  <c r="N192" i="14"/>
  <c r="R177" i="14"/>
  <c r="D177" i="14" s="1"/>
  <c r="E177" i="14"/>
  <c r="AT177" i="14" s="1"/>
  <c r="E207" i="14"/>
  <c r="AT207" i="14" s="1"/>
  <c r="R207" i="14"/>
  <c r="D207" i="14" s="1"/>
  <c r="E334" i="14"/>
  <c r="AT334" i="14" s="1"/>
  <c r="R334" i="14"/>
  <c r="D334" i="14" s="1"/>
  <c r="R304" i="14"/>
  <c r="D304" i="14" s="1"/>
  <c r="E304" i="14"/>
  <c r="AK319" i="14"/>
  <c r="M324" i="14"/>
  <c r="N319" i="14"/>
  <c r="M339" i="14"/>
  <c r="N58" i="14"/>
  <c r="E58" i="14" s="1"/>
  <c r="AT58" i="14" s="1"/>
  <c r="AK58" i="14"/>
  <c r="AK43" i="14"/>
  <c r="B103" i="14"/>
  <c r="I78" i="14"/>
  <c r="X78" i="14" s="1"/>
  <c r="I114" i="14"/>
  <c r="X114" i="14" s="1"/>
  <c r="B55" i="14"/>
  <c r="I30" i="14"/>
  <c r="I247" i="14"/>
  <c r="X247" i="14" s="1"/>
  <c r="B228" i="14"/>
  <c r="I203" i="14"/>
  <c r="X203" i="14" s="1"/>
  <c r="B378" i="14"/>
  <c r="I353" i="14"/>
  <c r="X353" i="14" s="1"/>
  <c r="B79" i="14"/>
  <c r="I54" i="14"/>
  <c r="X54" i="14" s="1"/>
  <c r="B252" i="14"/>
  <c r="I227" i="14"/>
  <c r="X227" i="14" s="1"/>
  <c r="B225" i="14"/>
  <c r="I200" i="14"/>
  <c r="X200" i="14" s="1"/>
  <c r="B123" i="14"/>
  <c r="I98" i="14"/>
  <c r="X98" i="14" s="1"/>
  <c r="I365" i="14"/>
  <c r="X365" i="14" s="1"/>
  <c r="B95" i="14"/>
  <c r="I70" i="14"/>
  <c r="X70" i="14" s="1"/>
  <c r="B377" i="14"/>
  <c r="I352" i="14"/>
  <c r="X352" i="14" s="1"/>
  <c r="I360" i="14"/>
  <c r="X360" i="14" s="1"/>
  <c r="I118" i="14"/>
  <c r="X118" i="14" s="1"/>
  <c r="B330" i="14"/>
  <c r="I305" i="14"/>
  <c r="X305" i="14" s="1"/>
  <c r="B75" i="14"/>
  <c r="I50" i="14"/>
  <c r="X50" i="14" s="1"/>
  <c r="I240" i="14"/>
  <c r="X240" i="14" s="1"/>
  <c r="I373" i="14"/>
  <c r="X373" i="14" s="1"/>
  <c r="I243" i="14"/>
  <c r="X243" i="14" s="1"/>
  <c r="B115" i="14"/>
  <c r="I90" i="14"/>
  <c r="X90" i="14" s="1"/>
  <c r="B205" i="14"/>
  <c r="I180" i="14"/>
  <c r="X180" i="14" s="1"/>
  <c r="B229" i="14"/>
  <c r="I204" i="14"/>
  <c r="X204" i="14" s="1"/>
  <c r="I110" i="14"/>
  <c r="X110" i="14" s="1"/>
  <c r="I244" i="14"/>
  <c r="X244" i="14" s="1"/>
  <c r="I364" i="14"/>
  <c r="X364" i="14" s="1"/>
  <c r="B99" i="14"/>
  <c r="I74" i="14"/>
  <c r="X74" i="14" s="1"/>
  <c r="R38" i="14"/>
  <c r="D38" i="14" s="1"/>
  <c r="B350" i="14"/>
  <c r="I325" i="14"/>
  <c r="X325" i="14" s="1"/>
  <c r="B329" i="14"/>
  <c r="I304" i="14"/>
  <c r="X304" i="14" s="1"/>
  <c r="B249" i="14"/>
  <c r="I224" i="14"/>
  <c r="X224" i="14" s="1"/>
  <c r="B127" i="14"/>
  <c r="I102" i="14"/>
  <c r="X102" i="14" s="1"/>
  <c r="I122" i="14"/>
  <c r="X122" i="14" s="1"/>
  <c r="I372" i="14"/>
  <c r="X372" i="14" s="1"/>
  <c r="B369" i="14"/>
  <c r="I344" i="14"/>
  <c r="X344" i="14" s="1"/>
  <c r="B349" i="14"/>
  <c r="I324" i="14"/>
  <c r="X324" i="14" s="1"/>
  <c r="B119" i="14"/>
  <c r="I94" i="14"/>
  <c r="X94" i="14" s="1"/>
  <c r="I376" i="14"/>
  <c r="X376" i="14" s="1"/>
  <c r="B248" i="14"/>
  <c r="I223" i="14"/>
  <c r="X223" i="14" s="1"/>
  <c r="B245" i="14"/>
  <c r="I220" i="14"/>
  <c r="X220" i="14" s="1"/>
  <c r="Z49" i="14"/>
  <c r="Z54" i="14" s="1"/>
  <c r="AF44" i="14"/>
  <c r="AE64" i="14"/>
  <c r="AE84" i="14" s="1"/>
  <c r="AF84" i="14" s="1"/>
  <c r="AE328" i="14"/>
  <c r="AF323" i="14"/>
  <c r="AE345" i="14"/>
  <c r="AE360" i="14"/>
  <c r="AF360" i="14" s="1"/>
  <c r="AF340" i="14"/>
  <c r="AE358" i="14"/>
  <c r="AF358" i="14" s="1"/>
  <c r="AE343" i="14"/>
  <c r="AF338" i="14"/>
  <c r="AF319" i="14"/>
  <c r="AE339" i="14"/>
  <c r="AE324" i="14"/>
  <c r="AF322" i="14"/>
  <c r="AE327" i="14"/>
  <c r="AE336" i="14"/>
  <c r="AF316" i="14"/>
  <c r="AE321" i="14"/>
  <c r="AE357" i="14"/>
  <c r="AF357" i="14" s="1"/>
  <c r="AE342" i="14"/>
  <c r="AF337" i="14"/>
  <c r="Z324" i="14"/>
  <c r="Z329" i="14" s="1"/>
  <c r="Z320" i="14"/>
  <c r="AA318" i="14"/>
  <c r="AA322" i="14"/>
  <c r="AA327" i="14" s="1"/>
  <c r="AF325" i="14"/>
  <c r="AE330" i="14"/>
  <c r="AE201" i="14"/>
  <c r="AF196" i="14"/>
  <c r="AE216" i="14"/>
  <c r="AF211" i="14"/>
  <c r="AE231" i="14"/>
  <c r="AF231" i="14" s="1"/>
  <c r="AF200" i="14"/>
  <c r="AE205" i="14"/>
  <c r="AE220" i="14"/>
  <c r="AE235" i="14"/>
  <c r="AF235" i="14" s="1"/>
  <c r="AF215" i="14"/>
  <c r="AE212" i="14"/>
  <c r="AE197" i="14"/>
  <c r="AF192" i="14"/>
  <c r="AE234" i="14"/>
  <c r="AF234" i="14" s="1"/>
  <c r="AE219" i="14"/>
  <c r="AF214" i="14"/>
  <c r="Z193" i="14"/>
  <c r="Z197" i="14"/>
  <c r="Z202" i="14" s="1"/>
  <c r="AA193" i="14"/>
  <c r="AA197" i="14"/>
  <c r="AA202" i="14" s="1"/>
  <c r="AE204" i="14"/>
  <c r="AF199" i="14"/>
  <c r="AE248" i="14"/>
  <c r="AF228" i="14"/>
  <c r="AF43" i="14"/>
  <c r="AE63" i="14"/>
  <c r="AE83" i="14" s="1"/>
  <c r="AF83" i="14" s="1"/>
  <c r="Z50" i="14"/>
  <c r="Z55" i="14" s="1"/>
  <c r="Z66" i="14" s="1"/>
  <c r="Z67" i="14" s="1"/>
  <c r="Z61" i="14"/>
  <c r="AA50" i="14"/>
  <c r="AA55" i="14" s="1"/>
  <c r="AA66" i="14" s="1"/>
  <c r="AA71" i="14" s="1"/>
  <c r="AA76" i="14" s="1"/>
  <c r="AA61" i="14"/>
  <c r="AF62" i="14"/>
  <c r="N43" i="14"/>
  <c r="M63" i="14"/>
  <c r="AF61" i="14"/>
  <c r="AA39" i="14"/>
  <c r="AA40" i="14"/>
  <c r="AA56" i="14" s="1"/>
  <c r="AA57" i="14" s="1"/>
  <c r="AA58" i="14" s="1"/>
  <c r="AA59" i="14" s="1"/>
  <c r="AA60" i="14" s="1"/>
  <c r="Z39" i="14"/>
  <c r="Z40" i="14"/>
  <c r="Z56" i="14" s="1"/>
  <c r="Z57" i="14" s="1"/>
  <c r="Z58" i="14" s="1"/>
  <c r="Z59" i="14" s="1"/>
  <c r="Z60" i="14" s="1"/>
  <c r="AE46" i="14"/>
  <c r="AF41" i="14"/>
  <c r="R28" i="14"/>
  <c r="D28" i="14" s="1"/>
  <c r="E28" i="14"/>
  <c r="AT28" i="14" s="1"/>
  <c r="AE48" i="14"/>
  <c r="AF48" i="14" s="1"/>
  <c r="AE54" i="14"/>
  <c r="AF54" i="14" s="1"/>
  <c r="AE67" i="14"/>
  <c r="M48" i="14"/>
  <c r="E193" i="14" l="1"/>
  <c r="AT193" i="14" s="1"/>
  <c r="M326" i="14"/>
  <c r="AN200" i="14"/>
  <c r="AL200" i="14"/>
  <c r="AM200" i="14"/>
  <c r="AT280" i="14"/>
  <c r="X280" i="14"/>
  <c r="AK211" i="14"/>
  <c r="AN211" i="14"/>
  <c r="AL211" i="14"/>
  <c r="AM211" i="14"/>
  <c r="AN339" i="14"/>
  <c r="AL339" i="14"/>
  <c r="AM339" i="14"/>
  <c r="AN62" i="14"/>
  <c r="AL62" i="14"/>
  <c r="AM62" i="14"/>
  <c r="AN215" i="14"/>
  <c r="AL215" i="14"/>
  <c r="AM215" i="14"/>
  <c r="AN322" i="14"/>
  <c r="AL322" i="14"/>
  <c r="AM322" i="14"/>
  <c r="AL46" i="14"/>
  <c r="AN46" i="14"/>
  <c r="AM46" i="14"/>
  <c r="AN321" i="14"/>
  <c r="AL321" i="14"/>
  <c r="AM321" i="14"/>
  <c r="AN324" i="14"/>
  <c r="AL324" i="14"/>
  <c r="AM324" i="14"/>
  <c r="AL338" i="14"/>
  <c r="AN338" i="14"/>
  <c r="AM338" i="14"/>
  <c r="AT30" i="14"/>
  <c r="X30" i="14"/>
  <c r="AL64" i="14"/>
  <c r="AN64" i="14"/>
  <c r="AM64" i="14"/>
  <c r="AN61" i="14"/>
  <c r="AL61" i="14"/>
  <c r="AM61" i="14"/>
  <c r="AN50" i="14"/>
  <c r="AL50" i="14"/>
  <c r="AM50" i="14"/>
  <c r="AN337" i="14"/>
  <c r="AL337" i="14"/>
  <c r="AM337" i="14"/>
  <c r="AN336" i="14"/>
  <c r="AL336" i="14"/>
  <c r="AM336" i="14"/>
  <c r="AL197" i="14"/>
  <c r="AN197" i="14"/>
  <c r="AM197" i="14"/>
  <c r="AN199" i="14"/>
  <c r="AL199" i="14"/>
  <c r="AM199" i="14"/>
  <c r="AN323" i="14"/>
  <c r="AL323" i="14"/>
  <c r="AM323" i="14"/>
  <c r="AL196" i="14"/>
  <c r="AN196" i="14"/>
  <c r="AM196" i="14"/>
  <c r="AN49" i="14"/>
  <c r="AL49" i="14"/>
  <c r="AM49" i="14"/>
  <c r="AN213" i="14"/>
  <c r="AL213" i="14"/>
  <c r="AM213" i="14"/>
  <c r="N198" i="14"/>
  <c r="R198" i="14" s="1"/>
  <c r="D198" i="14" s="1"/>
  <c r="AL198" i="14"/>
  <c r="AN198" i="14"/>
  <c r="AM198" i="14"/>
  <c r="AL340" i="14"/>
  <c r="AN340" i="14"/>
  <c r="AM340" i="14"/>
  <c r="AN326" i="14"/>
  <c r="AL326" i="14"/>
  <c r="AM326" i="14"/>
  <c r="AN214" i="14"/>
  <c r="AL214" i="14"/>
  <c r="AM214" i="14"/>
  <c r="AN48" i="14"/>
  <c r="AL48" i="14"/>
  <c r="AM48" i="14"/>
  <c r="AN212" i="14"/>
  <c r="AL212" i="14"/>
  <c r="AM212" i="14"/>
  <c r="AN47" i="14"/>
  <c r="AL47" i="14"/>
  <c r="AM47" i="14"/>
  <c r="AL65" i="14"/>
  <c r="AN65" i="14"/>
  <c r="AM65" i="14"/>
  <c r="AL63" i="14"/>
  <c r="AN63" i="14"/>
  <c r="AM63" i="14"/>
  <c r="AN325" i="14"/>
  <c r="AL325" i="14"/>
  <c r="AM325" i="14"/>
  <c r="M233" i="14"/>
  <c r="AP233" i="14" s="1"/>
  <c r="AT304" i="14"/>
  <c r="J280" i="14"/>
  <c r="AP213" i="14"/>
  <c r="J340" i="14"/>
  <c r="T243" i="14"/>
  <c r="T203" i="14"/>
  <c r="T220" i="14"/>
  <c r="T180" i="14"/>
  <c r="AT180" i="14"/>
  <c r="T240" i="14"/>
  <c r="T223" i="14"/>
  <c r="AT305" i="14"/>
  <c r="J320" i="14"/>
  <c r="AT320" i="14"/>
  <c r="T244" i="14"/>
  <c r="T224" i="14"/>
  <c r="T227" i="14"/>
  <c r="T247" i="14"/>
  <c r="T200" i="14"/>
  <c r="T204" i="14"/>
  <c r="AK213" i="14"/>
  <c r="M218" i="14"/>
  <c r="AO213" i="14"/>
  <c r="AO198" i="14"/>
  <c r="AP198" i="14"/>
  <c r="M203" i="14"/>
  <c r="AK198" i="14"/>
  <c r="N213" i="14"/>
  <c r="R213" i="14" s="1"/>
  <c r="D213" i="14" s="1"/>
  <c r="AU345" i="14"/>
  <c r="AK321" i="14"/>
  <c r="M356" i="14"/>
  <c r="AP336" i="14"/>
  <c r="N336" i="14"/>
  <c r="E336" i="14" s="1"/>
  <c r="AT336" i="14" s="1"/>
  <c r="AO321" i="14"/>
  <c r="M341" i="14"/>
  <c r="AK336" i="14"/>
  <c r="I345" i="14"/>
  <c r="X345" i="14" s="1"/>
  <c r="R316" i="14"/>
  <c r="D316" i="14" s="1"/>
  <c r="AP321" i="14"/>
  <c r="AO336" i="14"/>
  <c r="J94" i="14"/>
  <c r="J70" i="14"/>
  <c r="AO211" i="14"/>
  <c r="J118" i="14"/>
  <c r="N211" i="14"/>
  <c r="R211" i="14" s="1"/>
  <c r="D211" i="14" s="1"/>
  <c r="AP211" i="14"/>
  <c r="E191" i="14"/>
  <c r="AT191" i="14" s="1"/>
  <c r="M231" i="14"/>
  <c r="M216" i="14"/>
  <c r="AU377" i="14"/>
  <c r="AU350" i="14"/>
  <c r="AU378" i="14"/>
  <c r="AU228" i="14"/>
  <c r="AU245" i="14"/>
  <c r="AU123" i="14"/>
  <c r="AU349" i="14"/>
  <c r="AU248" i="14"/>
  <c r="AU75" i="14"/>
  <c r="AU55" i="14"/>
  <c r="AU369" i="14"/>
  <c r="AU127" i="14"/>
  <c r="AU225" i="14"/>
  <c r="AU370" i="14"/>
  <c r="AU249" i="14"/>
  <c r="AU229" i="14"/>
  <c r="AU252" i="14"/>
  <c r="AU103" i="14"/>
  <c r="AU99" i="14"/>
  <c r="AU330" i="14"/>
  <c r="AU115" i="14"/>
  <c r="AU95" i="14"/>
  <c r="AU119" i="14"/>
  <c r="AU329" i="14"/>
  <c r="AU205" i="14"/>
  <c r="AU79" i="14"/>
  <c r="AK196" i="14"/>
  <c r="AP196" i="14"/>
  <c r="J30" i="14"/>
  <c r="AO196" i="14"/>
  <c r="N196" i="14"/>
  <c r="R196" i="14" s="1"/>
  <c r="D196" i="14" s="1"/>
  <c r="N61" i="14"/>
  <c r="E61" i="14" s="1"/>
  <c r="AT61" i="14" s="1"/>
  <c r="M201" i="14"/>
  <c r="AO338" i="14"/>
  <c r="M342" i="14"/>
  <c r="AK337" i="14"/>
  <c r="J304" i="14"/>
  <c r="J180" i="14"/>
  <c r="J360" i="14"/>
  <c r="J54" i="14"/>
  <c r="J352" i="14"/>
  <c r="J324" i="14"/>
  <c r="J325" i="14"/>
  <c r="J90" i="14"/>
  <c r="J353" i="14"/>
  <c r="J220" i="14"/>
  <c r="J74" i="14"/>
  <c r="J373" i="14"/>
  <c r="J365" i="14"/>
  <c r="J344" i="14"/>
  <c r="J243" i="14"/>
  <c r="J203" i="14"/>
  <c r="J372" i="14"/>
  <c r="J240" i="14"/>
  <c r="J98" i="14"/>
  <c r="J247" i="14"/>
  <c r="J102" i="14"/>
  <c r="J244" i="14"/>
  <c r="J200" i="14"/>
  <c r="J223" i="14"/>
  <c r="J122" i="14"/>
  <c r="J364" i="14"/>
  <c r="J50" i="14"/>
  <c r="J110" i="14"/>
  <c r="J305" i="14"/>
  <c r="J114" i="14"/>
  <c r="J376" i="14"/>
  <c r="J224" i="14"/>
  <c r="J204" i="14"/>
  <c r="J227" i="14"/>
  <c r="J78" i="14"/>
  <c r="M357" i="14"/>
  <c r="AO340" i="14"/>
  <c r="AP340" i="14"/>
  <c r="AK340" i="14"/>
  <c r="M360" i="14"/>
  <c r="AO337" i="14"/>
  <c r="R195" i="14"/>
  <c r="D195" i="14" s="1"/>
  <c r="N215" i="14"/>
  <c r="E215" i="14" s="1"/>
  <c r="AT215" i="14" s="1"/>
  <c r="N337" i="14"/>
  <c r="R337" i="14" s="1"/>
  <c r="D337" i="14" s="1"/>
  <c r="AP337" i="14"/>
  <c r="N340" i="14"/>
  <c r="E340" i="14" s="1"/>
  <c r="AT340" i="14" s="1"/>
  <c r="AK338" i="14"/>
  <c r="N322" i="14"/>
  <c r="E322" i="14" s="1"/>
  <c r="AT322" i="14" s="1"/>
  <c r="M345" i="14"/>
  <c r="AP338" i="14"/>
  <c r="N338" i="14"/>
  <c r="E338" i="14" s="1"/>
  <c r="AT338" i="14" s="1"/>
  <c r="M327" i="14"/>
  <c r="AP322" i="14"/>
  <c r="R318" i="14"/>
  <c r="D318" i="14" s="1"/>
  <c r="M343" i="14"/>
  <c r="E317" i="14"/>
  <c r="AT317" i="14" s="1"/>
  <c r="R320" i="14"/>
  <c r="D320" i="14" s="1"/>
  <c r="AK323" i="14"/>
  <c r="M205" i="14"/>
  <c r="AP215" i="14"/>
  <c r="AP325" i="14"/>
  <c r="N325" i="14"/>
  <c r="R325" i="14" s="1"/>
  <c r="D325" i="14" s="1"/>
  <c r="AO325" i="14"/>
  <c r="E194" i="14"/>
  <c r="AT194" i="14" s="1"/>
  <c r="N200" i="14"/>
  <c r="M330" i="14"/>
  <c r="AK325" i="14"/>
  <c r="AK200" i="14"/>
  <c r="AO215" i="14"/>
  <c r="AK322" i="14"/>
  <c r="AO322" i="14"/>
  <c r="AP323" i="14"/>
  <c r="AP200" i="14"/>
  <c r="AO200" i="14"/>
  <c r="AP199" i="14"/>
  <c r="AK215" i="14"/>
  <c r="M328" i="14"/>
  <c r="N323" i="14"/>
  <c r="R323" i="14" s="1"/>
  <c r="D323" i="14" s="1"/>
  <c r="M235" i="14"/>
  <c r="M220" i="14"/>
  <c r="M85" i="14"/>
  <c r="M51" i="14"/>
  <c r="E41" i="14"/>
  <c r="AT41" i="14" s="1"/>
  <c r="N46" i="14"/>
  <c r="E46" i="14" s="1"/>
  <c r="AT46" i="14" s="1"/>
  <c r="AO199" i="14"/>
  <c r="AK199" i="14"/>
  <c r="AK50" i="14"/>
  <c r="N199" i="14"/>
  <c r="R199" i="14" s="1"/>
  <c r="D199" i="14" s="1"/>
  <c r="M204" i="14"/>
  <c r="N65" i="14"/>
  <c r="E65" i="14" s="1"/>
  <c r="AT65" i="14" s="1"/>
  <c r="M84" i="14"/>
  <c r="AO50" i="14"/>
  <c r="M55" i="14"/>
  <c r="N50" i="14"/>
  <c r="E50" i="14" s="1"/>
  <c r="AT50" i="14" s="1"/>
  <c r="AO46" i="14"/>
  <c r="R60" i="14"/>
  <c r="D60" i="14" s="1"/>
  <c r="AO323" i="14"/>
  <c r="AP46" i="14"/>
  <c r="R45" i="14"/>
  <c r="D45" i="14" s="1"/>
  <c r="AO214" i="14"/>
  <c r="AP65" i="14"/>
  <c r="AP214" i="14"/>
  <c r="AO65" i="14"/>
  <c r="N214" i="14"/>
  <c r="E214" i="14" s="1"/>
  <c r="AT214" i="14" s="1"/>
  <c r="AK65" i="14"/>
  <c r="AP50" i="14"/>
  <c r="AK49" i="14"/>
  <c r="AK46" i="14"/>
  <c r="M81" i="14"/>
  <c r="N49" i="14"/>
  <c r="R49" i="14" s="1"/>
  <c r="D49" i="14" s="1"/>
  <c r="AO61" i="14"/>
  <c r="AK61" i="14"/>
  <c r="AO49" i="14"/>
  <c r="AK214" i="14"/>
  <c r="M54" i="14"/>
  <c r="M219" i="14"/>
  <c r="M358" i="14"/>
  <c r="AP61" i="14"/>
  <c r="M234" i="14"/>
  <c r="E57" i="14"/>
  <c r="AT57" i="14" s="1"/>
  <c r="N64" i="14"/>
  <c r="R64" i="14" s="1"/>
  <c r="D64" i="14" s="1"/>
  <c r="AK64" i="14"/>
  <c r="AO64" i="14"/>
  <c r="AP49" i="14"/>
  <c r="M52" i="14"/>
  <c r="AK47" i="14"/>
  <c r="N47" i="14"/>
  <c r="E47" i="14" s="1"/>
  <c r="AT47" i="14" s="1"/>
  <c r="AO47" i="14"/>
  <c r="AP47" i="14"/>
  <c r="R42" i="14"/>
  <c r="D42" i="14" s="1"/>
  <c r="AP62" i="14"/>
  <c r="N62" i="14"/>
  <c r="E62" i="14" s="1"/>
  <c r="AT62" i="14" s="1"/>
  <c r="M82" i="14"/>
  <c r="E59" i="14"/>
  <c r="AT59" i="14" s="1"/>
  <c r="AE70" i="14"/>
  <c r="AF70" i="14" s="1"/>
  <c r="AK62" i="14"/>
  <c r="AO62" i="14"/>
  <c r="E44" i="14"/>
  <c r="AT44" i="14" s="1"/>
  <c r="AP64" i="14"/>
  <c r="R58" i="14"/>
  <c r="D58" i="14" s="1"/>
  <c r="AO326" i="14"/>
  <c r="AP326" i="14"/>
  <c r="AO233" i="14"/>
  <c r="AP63" i="14"/>
  <c r="AO63" i="14"/>
  <c r="AO339" i="14"/>
  <c r="AP339" i="14"/>
  <c r="AP212" i="14"/>
  <c r="AO212" i="14"/>
  <c r="AP324" i="14"/>
  <c r="AO324" i="14"/>
  <c r="AP48" i="14"/>
  <c r="AO48" i="14"/>
  <c r="AO197" i="14"/>
  <c r="AP197" i="14"/>
  <c r="E56" i="14"/>
  <c r="AT56" i="14" s="1"/>
  <c r="R56" i="14"/>
  <c r="D56" i="14" s="1"/>
  <c r="E192" i="14"/>
  <c r="AT192" i="14" s="1"/>
  <c r="R192" i="14"/>
  <c r="D192" i="14" s="1"/>
  <c r="N212" i="14"/>
  <c r="M217" i="14"/>
  <c r="AK212" i="14"/>
  <c r="M232" i="14"/>
  <c r="AK197" i="14"/>
  <c r="N197" i="14"/>
  <c r="M202" i="14"/>
  <c r="AK326" i="14"/>
  <c r="AK339" i="14"/>
  <c r="N339" i="14"/>
  <c r="M359" i="14"/>
  <c r="M344" i="14"/>
  <c r="N48" i="14"/>
  <c r="AK48" i="14"/>
  <c r="R319" i="14"/>
  <c r="D319" i="14" s="1"/>
  <c r="E319" i="14"/>
  <c r="AT319" i="14" s="1"/>
  <c r="AK324" i="14"/>
  <c r="M329" i="14"/>
  <c r="N324" i="14"/>
  <c r="M83" i="14"/>
  <c r="AK63" i="14"/>
  <c r="B375" i="14"/>
  <c r="I350" i="14"/>
  <c r="X350" i="14" s="1"/>
  <c r="B254" i="14"/>
  <c r="I229" i="14"/>
  <c r="X229" i="14" s="1"/>
  <c r="B250" i="14"/>
  <c r="I225" i="14"/>
  <c r="X225" i="14" s="1"/>
  <c r="B253" i="14"/>
  <c r="I228" i="14"/>
  <c r="X228" i="14" s="1"/>
  <c r="B374" i="14"/>
  <c r="I349" i="14"/>
  <c r="X349" i="14" s="1"/>
  <c r="B120" i="14"/>
  <c r="I95" i="14"/>
  <c r="X95" i="14" s="1"/>
  <c r="I245" i="14"/>
  <c r="X245" i="14" s="1"/>
  <c r="I127" i="14"/>
  <c r="X127" i="14" s="1"/>
  <c r="B124" i="14"/>
  <c r="I99" i="14"/>
  <c r="X99" i="14" s="1"/>
  <c r="B230" i="14"/>
  <c r="I205" i="14"/>
  <c r="X205" i="14" s="1"/>
  <c r="B100" i="14"/>
  <c r="I75" i="14"/>
  <c r="X75" i="14" s="1"/>
  <c r="I252" i="14"/>
  <c r="X252" i="14" s="1"/>
  <c r="I248" i="14"/>
  <c r="X248" i="14" s="1"/>
  <c r="I249" i="14"/>
  <c r="X249" i="14" s="1"/>
  <c r="B80" i="14"/>
  <c r="I55" i="14"/>
  <c r="X55" i="14" s="1"/>
  <c r="I115" i="14"/>
  <c r="X115" i="14" s="1"/>
  <c r="B355" i="14"/>
  <c r="I330" i="14"/>
  <c r="X330" i="14" s="1"/>
  <c r="B104" i="14"/>
  <c r="I79" i="14"/>
  <c r="X79" i="14" s="1"/>
  <c r="I369" i="14"/>
  <c r="X369" i="14" s="1"/>
  <c r="I370" i="14"/>
  <c r="X370" i="14" s="1"/>
  <c r="B354" i="14"/>
  <c r="I329" i="14"/>
  <c r="X329" i="14" s="1"/>
  <c r="I119" i="14"/>
  <c r="X119" i="14" s="1"/>
  <c r="I123" i="14"/>
  <c r="X123" i="14" s="1"/>
  <c r="I378" i="14"/>
  <c r="X378" i="14" s="1"/>
  <c r="I377" i="14"/>
  <c r="X377" i="14" s="1"/>
  <c r="B128" i="14"/>
  <c r="I103" i="14"/>
  <c r="X103" i="14" s="1"/>
  <c r="Z71" i="14"/>
  <c r="Z76" i="14" s="1"/>
  <c r="AF64" i="14"/>
  <c r="AE363" i="14"/>
  <c r="AF363" i="14" s="1"/>
  <c r="AF343" i="14"/>
  <c r="AE326" i="14"/>
  <c r="AF321" i="14"/>
  <c r="R321" i="14"/>
  <c r="D321" i="14" s="1"/>
  <c r="E321" i="14"/>
  <c r="AT321" i="14" s="1"/>
  <c r="AE341" i="14"/>
  <c r="AF336" i="14"/>
  <c r="AE356" i="14"/>
  <c r="AF356" i="14" s="1"/>
  <c r="Z325" i="14"/>
  <c r="Z330" i="14" s="1"/>
  <c r="Z346" i="14" s="1"/>
  <c r="Z336" i="14"/>
  <c r="AE365" i="14"/>
  <c r="AF365" i="14" s="1"/>
  <c r="AF345" i="14"/>
  <c r="AE362" i="14"/>
  <c r="AF362" i="14" s="1"/>
  <c r="AF342" i="14"/>
  <c r="AE329" i="14"/>
  <c r="AF324" i="14"/>
  <c r="AF339" i="14"/>
  <c r="AE359" i="14"/>
  <c r="AF359" i="14" s="1"/>
  <c r="AE344" i="14"/>
  <c r="AE348" i="14"/>
  <c r="AF328" i="14"/>
  <c r="AF327" i="14"/>
  <c r="AE347" i="14"/>
  <c r="M346" i="14"/>
  <c r="N326" i="14"/>
  <c r="AE350" i="14"/>
  <c r="AF330" i="14"/>
  <c r="AA323" i="14"/>
  <c r="AA328" i="14" s="1"/>
  <c r="AA319" i="14"/>
  <c r="AE225" i="14"/>
  <c r="AF205" i="14"/>
  <c r="AE232" i="14"/>
  <c r="AF232" i="14" s="1"/>
  <c r="AE217" i="14"/>
  <c r="AF212" i="14"/>
  <c r="AA194" i="14"/>
  <c r="AA198" i="14"/>
  <c r="AA203" i="14" s="1"/>
  <c r="AF197" i="14"/>
  <c r="AE202" i="14"/>
  <c r="AF248" i="14"/>
  <c r="AE253" i="14"/>
  <c r="AF253" i="14" s="1"/>
  <c r="AE236" i="14"/>
  <c r="AF236" i="14" s="1"/>
  <c r="AF216" i="14"/>
  <c r="AE240" i="14"/>
  <c r="AF240" i="14" s="1"/>
  <c r="AF220" i="14"/>
  <c r="Z198" i="14"/>
  <c r="Z203" i="14" s="1"/>
  <c r="Z194" i="14"/>
  <c r="AF204" i="14"/>
  <c r="AE224" i="14"/>
  <c r="AE239" i="14"/>
  <c r="AF239" i="14" s="1"/>
  <c r="AF219" i="14"/>
  <c r="AE221" i="14"/>
  <c r="AF201" i="14"/>
  <c r="AF67" i="14"/>
  <c r="AE87" i="14"/>
  <c r="AE107" i="14" s="1"/>
  <c r="AF107" i="14" s="1"/>
  <c r="AA67" i="14"/>
  <c r="AA72" i="14" s="1"/>
  <c r="AA77" i="14" s="1"/>
  <c r="AA62" i="14"/>
  <c r="AF63" i="14"/>
  <c r="N63" i="14"/>
  <c r="Z62" i="14"/>
  <c r="AE51" i="14"/>
  <c r="AF46" i="14"/>
  <c r="AE69" i="14"/>
  <c r="AE72" i="14"/>
  <c r="AF72" i="14" s="1"/>
  <c r="Z72" i="14"/>
  <c r="Z77" i="14" s="1"/>
  <c r="Z68" i="14"/>
  <c r="AE53" i="14"/>
  <c r="AF53" i="14" s="1"/>
  <c r="R43" i="14"/>
  <c r="D43" i="14" s="1"/>
  <c r="E43" i="14"/>
  <c r="AT43" i="14" s="1"/>
  <c r="M53" i="14"/>
  <c r="E198" i="14" l="1"/>
  <c r="AT198" i="14" s="1"/>
  <c r="AN202" i="14"/>
  <c r="AL202" i="14"/>
  <c r="AM202" i="14"/>
  <c r="AP231" i="14"/>
  <c r="AN231" i="14"/>
  <c r="AL231" i="14"/>
  <c r="AM231" i="14"/>
  <c r="AL53" i="14"/>
  <c r="AN53" i="14"/>
  <c r="AM53" i="14"/>
  <c r="AL329" i="14"/>
  <c r="AN329" i="14"/>
  <c r="AM329" i="14"/>
  <c r="N233" i="14"/>
  <c r="R233" i="14" s="1"/>
  <c r="D233" i="14" s="1"/>
  <c r="AN357" i="14"/>
  <c r="AL357" i="14"/>
  <c r="AM357" i="14"/>
  <c r="AO216" i="14"/>
  <c r="AN216" i="14"/>
  <c r="AL216" i="14"/>
  <c r="AM216" i="14"/>
  <c r="AL346" i="14"/>
  <c r="AN346" i="14"/>
  <c r="AM346" i="14"/>
  <c r="AL51" i="14"/>
  <c r="AN51" i="14"/>
  <c r="AM51" i="14"/>
  <c r="AL341" i="14"/>
  <c r="AN341" i="14"/>
  <c r="AM341" i="14"/>
  <c r="AN205" i="14"/>
  <c r="AL205" i="14"/>
  <c r="AM205" i="14"/>
  <c r="AL232" i="14"/>
  <c r="AN232" i="14"/>
  <c r="AM232" i="14"/>
  <c r="AN219" i="14"/>
  <c r="AL219" i="14"/>
  <c r="AM219" i="14"/>
  <c r="AL220" i="14"/>
  <c r="AN220" i="14"/>
  <c r="AM220" i="14"/>
  <c r="AL54" i="14"/>
  <c r="AN54" i="14"/>
  <c r="AM54" i="14"/>
  <c r="AN84" i="14"/>
  <c r="AL84" i="14"/>
  <c r="AM84" i="14"/>
  <c r="AN235" i="14"/>
  <c r="AL235" i="14"/>
  <c r="AM235" i="14"/>
  <c r="AN343" i="14"/>
  <c r="AL343" i="14"/>
  <c r="AM343" i="14"/>
  <c r="AN344" i="14"/>
  <c r="AL344" i="14"/>
  <c r="AM344" i="14"/>
  <c r="AN217" i="14"/>
  <c r="AL217" i="14"/>
  <c r="AM217" i="14"/>
  <c r="AL330" i="14"/>
  <c r="AN330" i="14"/>
  <c r="AM330" i="14"/>
  <c r="AN356" i="14"/>
  <c r="AL356" i="14"/>
  <c r="AM356" i="14"/>
  <c r="AN55" i="14"/>
  <c r="AL55" i="14"/>
  <c r="AM55" i="14"/>
  <c r="AN201" i="14"/>
  <c r="AL201" i="14"/>
  <c r="AM201" i="14"/>
  <c r="AN359" i="14"/>
  <c r="AL359" i="14"/>
  <c r="AM359" i="14"/>
  <c r="AL52" i="14"/>
  <c r="AN52" i="14"/>
  <c r="AM52" i="14"/>
  <c r="AN204" i="14"/>
  <c r="AL204" i="14"/>
  <c r="AM204" i="14"/>
  <c r="AL328" i="14"/>
  <c r="AN328" i="14"/>
  <c r="AM328" i="14"/>
  <c r="AN234" i="14"/>
  <c r="AL234" i="14"/>
  <c r="AM234" i="14"/>
  <c r="AL342" i="14"/>
  <c r="AN342" i="14"/>
  <c r="AM342" i="14"/>
  <c r="AL233" i="14"/>
  <c r="AN233" i="14"/>
  <c r="AM233" i="14"/>
  <c r="M238" i="14"/>
  <c r="AP238" i="14" s="1"/>
  <c r="AN218" i="14"/>
  <c r="AL218" i="14"/>
  <c r="AM218" i="14"/>
  <c r="AN327" i="14"/>
  <c r="AL327" i="14"/>
  <c r="AM327" i="14"/>
  <c r="AN360" i="14"/>
  <c r="AL360" i="14"/>
  <c r="AM360" i="14"/>
  <c r="AL358" i="14"/>
  <c r="AN358" i="14"/>
  <c r="AM358" i="14"/>
  <c r="AN85" i="14"/>
  <c r="AL85" i="14"/>
  <c r="AM85" i="14"/>
  <c r="AN83" i="14"/>
  <c r="AL83" i="14"/>
  <c r="AM83" i="14"/>
  <c r="AK233" i="14"/>
  <c r="AN82" i="14"/>
  <c r="AL82" i="14"/>
  <c r="AM82" i="14"/>
  <c r="AN81" i="14"/>
  <c r="AL81" i="14"/>
  <c r="AM81" i="14"/>
  <c r="AN345" i="14"/>
  <c r="AL345" i="14"/>
  <c r="AM345" i="14"/>
  <c r="M223" i="14"/>
  <c r="M243" i="14" s="1"/>
  <c r="AN203" i="14"/>
  <c r="AL203" i="14"/>
  <c r="AM203" i="14"/>
  <c r="AK203" i="14"/>
  <c r="AO203" i="14"/>
  <c r="R336" i="14"/>
  <c r="D336" i="14" s="1"/>
  <c r="AP218" i="14"/>
  <c r="AO218" i="14"/>
  <c r="AP203" i="14"/>
  <c r="AP357" i="14"/>
  <c r="AK356" i="14"/>
  <c r="AK218" i="14"/>
  <c r="T229" i="14"/>
  <c r="T225" i="14"/>
  <c r="T245" i="14"/>
  <c r="E211" i="14"/>
  <c r="AT211" i="14" s="1"/>
  <c r="N356" i="14"/>
  <c r="R356" i="14" s="1"/>
  <c r="D356" i="14" s="1"/>
  <c r="T248" i="14"/>
  <c r="AP356" i="14"/>
  <c r="T205" i="14"/>
  <c r="AO356" i="14"/>
  <c r="N218" i="14"/>
  <c r="E218" i="14" s="1"/>
  <c r="AT218" i="14" s="1"/>
  <c r="T249" i="14"/>
  <c r="T252" i="14"/>
  <c r="T228" i="14"/>
  <c r="J345" i="14"/>
  <c r="N203" i="14"/>
  <c r="R203" i="14" s="1"/>
  <c r="D203" i="14" s="1"/>
  <c r="N231" i="14"/>
  <c r="E231" i="14" s="1"/>
  <c r="AT231" i="14" s="1"/>
  <c r="AK341" i="14"/>
  <c r="AK231" i="14"/>
  <c r="AP341" i="14"/>
  <c r="AO341" i="14"/>
  <c r="E213" i="14"/>
  <c r="AT213" i="14" s="1"/>
  <c r="N341" i="14"/>
  <c r="R341" i="14" s="1"/>
  <c r="D341" i="14" s="1"/>
  <c r="E337" i="14"/>
  <c r="AT337" i="14" s="1"/>
  <c r="M361" i="14"/>
  <c r="AK357" i="14"/>
  <c r="AK216" i="14"/>
  <c r="N216" i="14"/>
  <c r="E216" i="14" s="1"/>
  <c r="AT216" i="14" s="1"/>
  <c r="M236" i="14"/>
  <c r="AO231" i="14"/>
  <c r="AP216" i="14"/>
  <c r="J119" i="14"/>
  <c r="J95" i="14"/>
  <c r="AO357" i="14"/>
  <c r="AO205" i="14"/>
  <c r="AP220" i="14"/>
  <c r="R61" i="14"/>
  <c r="D61" i="14" s="1"/>
  <c r="AU253" i="14"/>
  <c r="AU250" i="14"/>
  <c r="AU104" i="14"/>
  <c r="AU124" i="14"/>
  <c r="AU100" i="14"/>
  <c r="AU355" i="14"/>
  <c r="AU375" i="14"/>
  <c r="AU230" i="14"/>
  <c r="E196" i="14"/>
  <c r="AT196" i="14" s="1"/>
  <c r="AU80" i="14"/>
  <c r="AU128" i="14"/>
  <c r="AU254" i="14"/>
  <c r="AU120" i="14"/>
  <c r="AU354" i="14"/>
  <c r="AU374" i="14"/>
  <c r="AK201" i="14"/>
  <c r="AO342" i="14"/>
  <c r="AP342" i="14"/>
  <c r="M362" i="14"/>
  <c r="AK342" i="14"/>
  <c r="AO201" i="14"/>
  <c r="AP201" i="14"/>
  <c r="N201" i="14"/>
  <c r="R201" i="14" s="1"/>
  <c r="D201" i="14" s="1"/>
  <c r="N342" i="14"/>
  <c r="E342" i="14" s="1"/>
  <c r="AT342" i="14" s="1"/>
  <c r="M221" i="14"/>
  <c r="N357" i="14"/>
  <c r="R357" i="14" s="1"/>
  <c r="D357" i="14" s="1"/>
  <c r="AK205" i="14"/>
  <c r="R322" i="14"/>
  <c r="D322" i="14" s="1"/>
  <c r="N327" i="14"/>
  <c r="E327" i="14" s="1"/>
  <c r="AT327" i="14" s="1"/>
  <c r="R340" i="14"/>
  <c r="D340" i="14" s="1"/>
  <c r="AO360" i="14"/>
  <c r="AK360" i="14"/>
  <c r="N360" i="14"/>
  <c r="R360" i="14" s="1"/>
  <c r="D360" i="14" s="1"/>
  <c r="AO345" i="14"/>
  <c r="AK345" i="14"/>
  <c r="R215" i="14"/>
  <c r="D215" i="14" s="1"/>
  <c r="J349" i="14"/>
  <c r="J370" i="14"/>
  <c r="J75" i="14"/>
  <c r="J228" i="14"/>
  <c r="J79" i="14"/>
  <c r="J205" i="14"/>
  <c r="J225" i="14"/>
  <c r="N345" i="14"/>
  <c r="E345" i="14" s="1"/>
  <c r="AT345" i="14" s="1"/>
  <c r="AP360" i="14"/>
  <c r="J249" i="14"/>
  <c r="J248" i="14"/>
  <c r="J252" i="14"/>
  <c r="J369" i="14"/>
  <c r="J103" i="14"/>
  <c r="J330" i="14"/>
  <c r="J99" i="14"/>
  <c r="J229" i="14"/>
  <c r="J377" i="14"/>
  <c r="J115" i="14"/>
  <c r="J127" i="14"/>
  <c r="J350" i="14"/>
  <c r="J329" i="14"/>
  <c r="J378" i="14"/>
  <c r="J55" i="14"/>
  <c r="J245" i="14"/>
  <c r="J123" i="14"/>
  <c r="AP345" i="14"/>
  <c r="E325" i="14"/>
  <c r="AT325" i="14" s="1"/>
  <c r="AP327" i="14"/>
  <c r="AO327" i="14"/>
  <c r="AK327" i="14"/>
  <c r="R338" i="14"/>
  <c r="D338" i="14" s="1"/>
  <c r="N343" i="14"/>
  <c r="R343" i="14" s="1"/>
  <c r="D343" i="14" s="1"/>
  <c r="M363" i="14"/>
  <c r="M347" i="14"/>
  <c r="M365" i="14"/>
  <c r="AO330" i="14"/>
  <c r="AP205" i="14"/>
  <c r="AO220" i="14"/>
  <c r="AO343" i="14"/>
  <c r="AK343" i="14"/>
  <c r="AP343" i="14"/>
  <c r="E200" i="14"/>
  <c r="AT200" i="14" s="1"/>
  <c r="R200" i="14"/>
  <c r="D200" i="14" s="1"/>
  <c r="AK220" i="14"/>
  <c r="N330" i="14"/>
  <c r="E330" i="14" s="1"/>
  <c r="AT330" i="14" s="1"/>
  <c r="M224" i="14"/>
  <c r="M350" i="14"/>
  <c r="AP330" i="14"/>
  <c r="M66" i="14"/>
  <c r="AK330" i="14"/>
  <c r="AP204" i="14"/>
  <c r="R46" i="14"/>
  <c r="D46" i="14" s="1"/>
  <c r="N51" i="14"/>
  <c r="E51" i="14" s="1"/>
  <c r="AT51" i="14" s="1"/>
  <c r="AP328" i="14"/>
  <c r="M240" i="14"/>
  <c r="M225" i="14"/>
  <c r="N205" i="14"/>
  <c r="AP235" i="14"/>
  <c r="AO235" i="14"/>
  <c r="AK328" i="14"/>
  <c r="E323" i="14"/>
  <c r="AT323" i="14" s="1"/>
  <c r="N235" i="14"/>
  <c r="E235" i="14" s="1"/>
  <c r="AT235" i="14" s="1"/>
  <c r="AK204" i="14"/>
  <c r="AK235" i="14"/>
  <c r="N85" i="14"/>
  <c r="R85" i="14" s="1"/>
  <c r="D85" i="14" s="1"/>
  <c r="N328" i="14"/>
  <c r="R328" i="14" s="1"/>
  <c r="D328" i="14" s="1"/>
  <c r="M348" i="14"/>
  <c r="AO328" i="14"/>
  <c r="AO204" i="14"/>
  <c r="N220" i="14"/>
  <c r="AO51" i="14"/>
  <c r="AP84" i="14"/>
  <c r="N204" i="14"/>
  <c r="R204" i="14" s="1"/>
  <c r="D204" i="14" s="1"/>
  <c r="AO85" i="14"/>
  <c r="AP85" i="14"/>
  <c r="AO84" i="14"/>
  <c r="R65" i="14"/>
  <c r="D65" i="14" s="1"/>
  <c r="E199" i="14"/>
  <c r="AT199" i="14" s="1"/>
  <c r="AK85" i="14"/>
  <c r="AO234" i="14"/>
  <c r="AP234" i="14"/>
  <c r="AK84" i="14"/>
  <c r="N52" i="14"/>
  <c r="E52" i="14" s="1"/>
  <c r="AT52" i="14" s="1"/>
  <c r="AK55" i="14"/>
  <c r="AP51" i="14"/>
  <c r="M69" i="14"/>
  <c r="AK51" i="14"/>
  <c r="N55" i="14"/>
  <c r="E55" i="14" s="1"/>
  <c r="AT55" i="14" s="1"/>
  <c r="AP55" i="14"/>
  <c r="R50" i="14"/>
  <c r="D50" i="14" s="1"/>
  <c r="AO55" i="14"/>
  <c r="M70" i="14"/>
  <c r="N219" i="14"/>
  <c r="R219" i="14" s="1"/>
  <c r="D219" i="14" s="1"/>
  <c r="E64" i="14"/>
  <c r="AT64" i="14" s="1"/>
  <c r="M239" i="14"/>
  <c r="N84" i="14"/>
  <c r="E84" i="14" s="1"/>
  <c r="AT84" i="14" s="1"/>
  <c r="N358" i="14"/>
  <c r="R358" i="14" s="1"/>
  <c r="D358" i="14" s="1"/>
  <c r="AK219" i="14"/>
  <c r="R214" i="14"/>
  <c r="D214" i="14" s="1"/>
  <c r="AO81" i="14"/>
  <c r="AP54" i="14"/>
  <c r="AO54" i="14"/>
  <c r="AP81" i="14"/>
  <c r="N54" i="14"/>
  <c r="R54" i="14" s="1"/>
  <c r="D54" i="14" s="1"/>
  <c r="AK81" i="14"/>
  <c r="N81" i="14"/>
  <c r="R81" i="14" s="1"/>
  <c r="D81" i="14" s="1"/>
  <c r="AO358" i="14"/>
  <c r="AP358" i="14"/>
  <c r="N234" i="14"/>
  <c r="R234" i="14" s="1"/>
  <c r="D234" i="14" s="1"/>
  <c r="AO219" i="14"/>
  <c r="E49" i="14"/>
  <c r="AT49" i="14" s="1"/>
  <c r="AP219" i="14"/>
  <c r="AK358" i="14"/>
  <c r="AK234" i="14"/>
  <c r="AK54" i="14"/>
  <c r="AP52" i="14"/>
  <c r="AK52" i="14"/>
  <c r="M67" i="14"/>
  <c r="AO52" i="14"/>
  <c r="AK82" i="14"/>
  <c r="N82" i="14"/>
  <c r="R82" i="14" s="1"/>
  <c r="D82" i="14" s="1"/>
  <c r="AP82" i="14"/>
  <c r="R47" i="14"/>
  <c r="D47" i="14" s="1"/>
  <c r="AO82" i="14"/>
  <c r="AE75" i="14"/>
  <c r="AF75" i="14" s="1"/>
  <c r="AE90" i="14"/>
  <c r="AE110" i="14" s="1"/>
  <c r="AF110" i="14" s="1"/>
  <c r="R62" i="14"/>
  <c r="D62" i="14" s="1"/>
  <c r="AP346" i="14"/>
  <c r="AO346" i="14"/>
  <c r="AP329" i="14"/>
  <c r="AO329" i="14"/>
  <c r="AO53" i="14"/>
  <c r="AP53" i="14"/>
  <c r="AP202" i="14"/>
  <c r="AO202" i="14"/>
  <c r="AP83" i="14"/>
  <c r="AO83" i="14"/>
  <c r="AP344" i="14"/>
  <c r="AO344" i="14"/>
  <c r="AP217" i="14"/>
  <c r="AO217" i="14"/>
  <c r="AP359" i="14"/>
  <c r="AO359" i="14"/>
  <c r="AO232" i="14"/>
  <c r="AP232" i="14"/>
  <c r="AO223" i="14"/>
  <c r="AK232" i="14"/>
  <c r="N232" i="14"/>
  <c r="AK217" i="14"/>
  <c r="N217" i="14"/>
  <c r="M237" i="14"/>
  <c r="E212" i="14"/>
  <c r="AT212" i="14" s="1"/>
  <c r="R212" i="14"/>
  <c r="D212" i="14" s="1"/>
  <c r="N202" i="14"/>
  <c r="AK202" i="14"/>
  <c r="M222" i="14"/>
  <c r="R197" i="14"/>
  <c r="D197" i="14" s="1"/>
  <c r="E197" i="14"/>
  <c r="AT197" i="14" s="1"/>
  <c r="N83" i="14"/>
  <c r="AK83" i="14"/>
  <c r="AK344" i="14"/>
  <c r="N344" i="14"/>
  <c r="M364" i="14"/>
  <c r="AK329" i="14"/>
  <c r="N329" i="14"/>
  <c r="M349" i="14"/>
  <c r="N359" i="14"/>
  <c r="AK359" i="14"/>
  <c r="R324" i="14"/>
  <c r="D324" i="14" s="1"/>
  <c r="E324" i="14"/>
  <c r="AT324" i="14" s="1"/>
  <c r="AK346" i="14"/>
  <c r="E339" i="14"/>
  <c r="AT339" i="14" s="1"/>
  <c r="R339" i="14"/>
  <c r="D339" i="14" s="1"/>
  <c r="N238" i="14"/>
  <c r="R238" i="14" s="1"/>
  <c r="D238" i="14" s="1"/>
  <c r="N53" i="14"/>
  <c r="AK53" i="14"/>
  <c r="I124" i="14"/>
  <c r="X124" i="14" s="1"/>
  <c r="B380" i="14"/>
  <c r="I355" i="14"/>
  <c r="X355" i="14" s="1"/>
  <c r="I250" i="14"/>
  <c r="X250" i="14" s="1"/>
  <c r="I253" i="14"/>
  <c r="X253" i="14" s="1"/>
  <c r="B379" i="14"/>
  <c r="I354" i="14"/>
  <c r="X354" i="14" s="1"/>
  <c r="B125" i="14"/>
  <c r="I100" i="14"/>
  <c r="X100" i="14" s="1"/>
  <c r="B129" i="14"/>
  <c r="I104" i="14"/>
  <c r="X104" i="14" s="1"/>
  <c r="I128" i="14"/>
  <c r="X128" i="14" s="1"/>
  <c r="I254" i="14"/>
  <c r="X254" i="14" s="1"/>
  <c r="I120" i="14"/>
  <c r="X120" i="14" s="1"/>
  <c r="B105" i="14"/>
  <c r="I80" i="14"/>
  <c r="X80" i="14" s="1"/>
  <c r="B255" i="14"/>
  <c r="I230" i="14"/>
  <c r="X230" i="14" s="1"/>
  <c r="I374" i="14"/>
  <c r="X374" i="14" s="1"/>
  <c r="I375" i="14"/>
  <c r="X375" i="14" s="1"/>
  <c r="AA68" i="14"/>
  <c r="AA73" i="14" s="1"/>
  <c r="AA78" i="14" s="1"/>
  <c r="AE355" i="14"/>
  <c r="AE370" i="14"/>
  <c r="AF370" i="14" s="1"/>
  <c r="AF350" i="14"/>
  <c r="AA324" i="14"/>
  <c r="AA329" i="14" s="1"/>
  <c r="AA320" i="14"/>
  <c r="Z341" i="14"/>
  <c r="Z337" i="14"/>
  <c r="Z347" i="14"/>
  <c r="Z351" i="14"/>
  <c r="AE346" i="14"/>
  <c r="AF326" i="14"/>
  <c r="AE352" i="14"/>
  <c r="AF347" i="14"/>
  <c r="AE367" i="14"/>
  <c r="AF367" i="14" s="1"/>
  <c r="R326" i="14"/>
  <c r="D326" i="14" s="1"/>
  <c r="E326" i="14"/>
  <c r="AT326" i="14" s="1"/>
  <c r="AF329" i="14"/>
  <c r="AE349" i="14"/>
  <c r="M351" i="14"/>
  <c r="M366" i="14"/>
  <c r="N346" i="14"/>
  <c r="AF348" i="14"/>
  <c r="AE368" i="14"/>
  <c r="AF368" i="14" s="1"/>
  <c r="AE353" i="14"/>
  <c r="AE361" i="14"/>
  <c r="AF361" i="14" s="1"/>
  <c r="AF341" i="14"/>
  <c r="AE364" i="14"/>
  <c r="AF364" i="14" s="1"/>
  <c r="AF344" i="14"/>
  <c r="AA199" i="14"/>
  <c r="AA204" i="14" s="1"/>
  <c r="AA195" i="14"/>
  <c r="AE237" i="14"/>
  <c r="AF237" i="14" s="1"/>
  <c r="AF217" i="14"/>
  <c r="AE226" i="14"/>
  <c r="AF221" i="14"/>
  <c r="AE241" i="14"/>
  <c r="AF241" i="14" s="1"/>
  <c r="AF224" i="14"/>
  <c r="AE244" i="14"/>
  <c r="AF244" i="14" s="1"/>
  <c r="AE229" i="14"/>
  <c r="Z195" i="14"/>
  <c r="Z199" i="14"/>
  <c r="Z204" i="14" s="1"/>
  <c r="AE230" i="14"/>
  <c r="AE245" i="14"/>
  <c r="AF245" i="14" s="1"/>
  <c r="AF225" i="14"/>
  <c r="AE222" i="14"/>
  <c r="AF202" i="14"/>
  <c r="AF69" i="14"/>
  <c r="AE89" i="14"/>
  <c r="AE109" i="14" s="1"/>
  <c r="AF109" i="14" s="1"/>
  <c r="AF87" i="14"/>
  <c r="AE92" i="14"/>
  <c r="R63" i="14"/>
  <c r="D63" i="14" s="1"/>
  <c r="E63" i="14"/>
  <c r="AT63" i="14" s="1"/>
  <c r="Z63" i="14"/>
  <c r="AA63" i="14"/>
  <c r="AF51" i="14"/>
  <c r="AE66" i="14"/>
  <c r="AE86" i="14" s="1"/>
  <c r="AE106" i="14" s="1"/>
  <c r="AF106" i="14" s="1"/>
  <c r="AE68" i="14"/>
  <c r="R48" i="14"/>
  <c r="D48" i="14" s="1"/>
  <c r="E48" i="14"/>
  <c r="AT48" i="14" s="1"/>
  <c r="AE77" i="14"/>
  <c r="AF77" i="14" s="1"/>
  <c r="Z69" i="14"/>
  <c r="Z73" i="14"/>
  <c r="Z78" i="14" s="1"/>
  <c r="AE74" i="14"/>
  <c r="AF74" i="14" s="1"/>
  <c r="M68" i="14"/>
  <c r="AP223" i="14" l="1"/>
  <c r="AK223" i="14"/>
  <c r="AK238" i="14"/>
  <c r="AO238" i="14"/>
  <c r="N223" i="14"/>
  <c r="M228" i="14"/>
  <c r="E233" i="14"/>
  <c r="AT233" i="14" s="1"/>
  <c r="AP236" i="14"/>
  <c r="AN236" i="14"/>
  <c r="AL236" i="14"/>
  <c r="AM236" i="14"/>
  <c r="AN349" i="14"/>
  <c r="AL349" i="14"/>
  <c r="AM349" i="14"/>
  <c r="AN69" i="14"/>
  <c r="AL69" i="14"/>
  <c r="AM69" i="14"/>
  <c r="N221" i="14"/>
  <c r="R221" i="14" s="1"/>
  <c r="D221" i="14" s="1"/>
  <c r="AL221" i="14"/>
  <c r="AN221" i="14"/>
  <c r="AM221" i="14"/>
  <c r="AL364" i="14"/>
  <c r="AN364" i="14"/>
  <c r="AM364" i="14"/>
  <c r="AN237" i="14"/>
  <c r="AL237" i="14"/>
  <c r="AM237" i="14"/>
  <c r="AN239" i="14"/>
  <c r="AL239" i="14"/>
  <c r="AM239" i="14"/>
  <c r="AL350" i="14"/>
  <c r="AN350" i="14"/>
  <c r="AM350" i="14"/>
  <c r="AL365" i="14"/>
  <c r="AN365" i="14"/>
  <c r="AM365" i="14"/>
  <c r="AN361" i="14"/>
  <c r="AL361" i="14"/>
  <c r="AM361" i="14"/>
  <c r="AN66" i="14"/>
  <c r="AL66" i="14"/>
  <c r="AM66" i="14"/>
  <c r="AN67" i="14"/>
  <c r="AL67" i="14"/>
  <c r="AM67" i="14"/>
  <c r="AN224" i="14"/>
  <c r="AL224" i="14"/>
  <c r="AM224" i="14"/>
  <c r="AN347" i="14"/>
  <c r="AL347" i="14"/>
  <c r="AM347" i="14"/>
  <c r="AN223" i="14"/>
  <c r="AL223" i="14"/>
  <c r="AM223" i="14"/>
  <c r="AL70" i="14"/>
  <c r="AN70" i="14"/>
  <c r="AM70" i="14"/>
  <c r="AL238" i="14"/>
  <c r="AN238" i="14"/>
  <c r="AM238" i="14"/>
  <c r="AN363" i="14"/>
  <c r="AL363" i="14"/>
  <c r="AM363" i="14"/>
  <c r="AN366" i="14"/>
  <c r="AL366" i="14"/>
  <c r="AM366" i="14"/>
  <c r="AN348" i="14"/>
  <c r="AL348" i="14"/>
  <c r="AM348" i="14"/>
  <c r="AN240" i="14"/>
  <c r="AL240" i="14"/>
  <c r="AM240" i="14"/>
  <c r="AL222" i="14"/>
  <c r="AN222" i="14"/>
  <c r="AM222" i="14"/>
  <c r="AN243" i="14"/>
  <c r="AL243" i="14"/>
  <c r="AM243" i="14"/>
  <c r="AN351" i="14"/>
  <c r="AL351" i="14"/>
  <c r="AM351" i="14"/>
  <c r="AN362" i="14"/>
  <c r="AL362" i="14"/>
  <c r="AM362" i="14"/>
  <c r="AN228" i="14"/>
  <c r="AL228" i="14"/>
  <c r="AM228" i="14"/>
  <c r="AN225" i="14"/>
  <c r="AL225" i="14"/>
  <c r="AM225" i="14"/>
  <c r="AN68" i="14"/>
  <c r="AL68" i="14"/>
  <c r="AM68" i="14"/>
  <c r="R218" i="14"/>
  <c r="D218" i="14" s="1"/>
  <c r="E203" i="14"/>
  <c r="AT203" i="14" s="1"/>
  <c r="R231" i="14"/>
  <c r="D231" i="14" s="1"/>
  <c r="T250" i="14"/>
  <c r="T230" i="14"/>
  <c r="T254" i="14"/>
  <c r="AO361" i="14"/>
  <c r="T253" i="14"/>
  <c r="E356" i="14"/>
  <c r="AT356" i="14" s="1"/>
  <c r="AP361" i="14"/>
  <c r="E341" i="14"/>
  <c r="AT341" i="14" s="1"/>
  <c r="AK361" i="14"/>
  <c r="N361" i="14"/>
  <c r="R361" i="14" s="1"/>
  <c r="D361" i="14" s="1"/>
  <c r="N236" i="14"/>
  <c r="R236" i="14" s="1"/>
  <c r="D236" i="14" s="1"/>
  <c r="AK236" i="14"/>
  <c r="R216" i="14"/>
  <c r="D216" i="14" s="1"/>
  <c r="AO236" i="14"/>
  <c r="E343" i="14"/>
  <c r="AT343" i="14" s="1"/>
  <c r="R342" i="14"/>
  <c r="D342" i="14" s="1"/>
  <c r="J120" i="14"/>
  <c r="M241" i="14"/>
  <c r="M226" i="14"/>
  <c r="E357" i="14"/>
  <c r="AT357" i="14" s="1"/>
  <c r="AU255" i="14"/>
  <c r="AU380" i="14"/>
  <c r="AU379" i="14"/>
  <c r="AU129" i="14"/>
  <c r="AU125" i="14"/>
  <c r="AU105" i="14"/>
  <c r="AP221" i="14"/>
  <c r="AK221" i="14"/>
  <c r="AO221" i="14"/>
  <c r="E201" i="14"/>
  <c r="AT201" i="14" s="1"/>
  <c r="R327" i="14"/>
  <c r="D327" i="14" s="1"/>
  <c r="N362" i="14"/>
  <c r="E362" i="14" s="1"/>
  <c r="AT362" i="14" s="1"/>
  <c r="AP362" i="14"/>
  <c r="AO362" i="14"/>
  <c r="AK362" i="14"/>
  <c r="M370" i="14"/>
  <c r="M355" i="14"/>
  <c r="E360" i="14"/>
  <c r="AT360" i="14" s="1"/>
  <c r="R345" i="14"/>
  <c r="D345" i="14" s="1"/>
  <c r="AK224" i="14"/>
  <c r="N365" i="14"/>
  <c r="E365" i="14" s="1"/>
  <c r="AT365" i="14" s="1"/>
  <c r="R51" i="14"/>
  <c r="D51" i="14" s="1"/>
  <c r="R330" i="14"/>
  <c r="D330" i="14" s="1"/>
  <c r="J354" i="14"/>
  <c r="J230" i="14"/>
  <c r="J253" i="14"/>
  <c r="J355" i="14"/>
  <c r="J254" i="14"/>
  <c r="J124" i="14"/>
  <c r="J128" i="14"/>
  <c r="J104" i="14"/>
  <c r="J100" i="14"/>
  <c r="J375" i="14"/>
  <c r="J374" i="14"/>
  <c r="J80" i="14"/>
  <c r="J250" i="14"/>
  <c r="M367" i="14"/>
  <c r="AP347" i="14"/>
  <c r="AP348" i="14"/>
  <c r="AK365" i="14"/>
  <c r="N347" i="14"/>
  <c r="R347" i="14" s="1"/>
  <c r="D347" i="14" s="1"/>
  <c r="M352" i="14"/>
  <c r="AO365" i="14"/>
  <c r="AP365" i="14"/>
  <c r="AP239" i="14"/>
  <c r="AO347" i="14"/>
  <c r="AO239" i="14"/>
  <c r="AK347" i="14"/>
  <c r="N363" i="14"/>
  <c r="R363" i="14" s="1"/>
  <c r="D363" i="14" s="1"/>
  <c r="N66" i="14"/>
  <c r="R66" i="14" s="1"/>
  <c r="D66" i="14" s="1"/>
  <c r="AO363" i="14"/>
  <c r="AP363" i="14"/>
  <c r="AK350" i="14"/>
  <c r="M229" i="14"/>
  <c r="M244" i="14"/>
  <c r="AK363" i="14"/>
  <c r="AP350" i="14"/>
  <c r="AP240" i="14"/>
  <c r="AK348" i="14"/>
  <c r="N348" i="14"/>
  <c r="E348" i="14" s="1"/>
  <c r="AT348" i="14" s="1"/>
  <c r="AO350" i="14"/>
  <c r="AK240" i="14"/>
  <c r="AP66" i="14"/>
  <c r="M86" i="14"/>
  <c r="AO66" i="14"/>
  <c r="M353" i="14"/>
  <c r="M368" i="14"/>
  <c r="M71" i="14"/>
  <c r="AO348" i="14"/>
  <c r="E205" i="14"/>
  <c r="AT205" i="14" s="1"/>
  <c r="R205" i="14"/>
  <c r="D205" i="14" s="1"/>
  <c r="AO240" i="14"/>
  <c r="M74" i="14"/>
  <c r="AO224" i="14"/>
  <c r="E85" i="14"/>
  <c r="AT85" i="14" s="1"/>
  <c r="M89" i="14"/>
  <c r="M245" i="14"/>
  <c r="M230" i="14"/>
  <c r="N225" i="14"/>
  <c r="AP225" i="14"/>
  <c r="AK225" i="14"/>
  <c r="AO225" i="14"/>
  <c r="N239" i="14"/>
  <c r="R239" i="14" s="1"/>
  <c r="D239" i="14" s="1"/>
  <c r="N224" i="14"/>
  <c r="R224" i="14" s="1"/>
  <c r="D224" i="14" s="1"/>
  <c r="N240" i="14"/>
  <c r="AP224" i="14"/>
  <c r="N69" i="14"/>
  <c r="R69" i="14" s="1"/>
  <c r="D69" i="14" s="1"/>
  <c r="AK66" i="14"/>
  <c r="N350" i="14"/>
  <c r="R350" i="14" s="1"/>
  <c r="D350" i="14" s="1"/>
  <c r="R220" i="14"/>
  <c r="D220" i="14" s="1"/>
  <c r="E220" i="14"/>
  <c r="AT220" i="14" s="1"/>
  <c r="R235" i="14"/>
  <c r="D235" i="14" s="1"/>
  <c r="AO69" i="14"/>
  <c r="E328" i="14"/>
  <c r="AT328" i="14" s="1"/>
  <c r="AK69" i="14"/>
  <c r="AP69" i="14"/>
  <c r="R55" i="14"/>
  <c r="D55" i="14" s="1"/>
  <c r="E204" i="14"/>
  <c r="AT204" i="14" s="1"/>
  <c r="AO70" i="14"/>
  <c r="M90" i="14"/>
  <c r="E219" i="14"/>
  <c r="AT219" i="14" s="1"/>
  <c r="AP70" i="14"/>
  <c r="N70" i="14"/>
  <c r="R70" i="14" s="1"/>
  <c r="D70" i="14" s="1"/>
  <c r="R84" i="14"/>
  <c r="D84" i="14" s="1"/>
  <c r="R52" i="14"/>
  <c r="D52" i="14" s="1"/>
  <c r="M75" i="14"/>
  <c r="AK70" i="14"/>
  <c r="E54" i="14"/>
  <c r="AT54" i="14" s="1"/>
  <c r="AE80" i="14"/>
  <c r="AF80" i="14" s="1"/>
  <c r="AK239" i="14"/>
  <c r="AF90" i="14"/>
  <c r="E358" i="14"/>
  <c r="AT358" i="14" s="1"/>
  <c r="AP67" i="14"/>
  <c r="AO67" i="14"/>
  <c r="E81" i="14"/>
  <c r="AT81" i="14" s="1"/>
  <c r="AK67" i="14"/>
  <c r="M87" i="14"/>
  <c r="E234" i="14"/>
  <c r="AT234" i="14" s="1"/>
  <c r="M72" i="14"/>
  <c r="E82" i="14"/>
  <c r="AT82" i="14" s="1"/>
  <c r="N67" i="14"/>
  <c r="R67" i="14" s="1"/>
  <c r="D67" i="14" s="1"/>
  <c r="AE95" i="14"/>
  <c r="AE115" i="14" s="1"/>
  <c r="AF115" i="14" s="1"/>
  <c r="AP243" i="14"/>
  <c r="AO243" i="14"/>
  <c r="AP228" i="14"/>
  <c r="AO228" i="14"/>
  <c r="AP366" i="14"/>
  <c r="AO366" i="14"/>
  <c r="AO351" i="14"/>
  <c r="AP351" i="14"/>
  <c r="AP364" i="14"/>
  <c r="AO364" i="14"/>
  <c r="AP237" i="14"/>
  <c r="AO237" i="14"/>
  <c r="AP68" i="14"/>
  <c r="AO68" i="14"/>
  <c r="AP349" i="14"/>
  <c r="AO349" i="14"/>
  <c r="AP222" i="14"/>
  <c r="AO222" i="14"/>
  <c r="R202" i="14"/>
  <c r="D202" i="14" s="1"/>
  <c r="E202" i="14"/>
  <c r="AT202" i="14" s="1"/>
  <c r="E232" i="14"/>
  <c r="AT232" i="14" s="1"/>
  <c r="R232" i="14"/>
  <c r="D232" i="14" s="1"/>
  <c r="N237" i="14"/>
  <c r="AK237" i="14"/>
  <c r="M242" i="14"/>
  <c r="AK222" i="14"/>
  <c r="M227" i="14"/>
  <c r="N222" i="14"/>
  <c r="E217" i="14"/>
  <c r="AT217" i="14" s="1"/>
  <c r="R217" i="14"/>
  <c r="D217" i="14" s="1"/>
  <c r="N366" i="14"/>
  <c r="R366" i="14" s="1"/>
  <c r="D366" i="14" s="1"/>
  <c r="AK366" i="14"/>
  <c r="AK351" i="14"/>
  <c r="N364" i="14"/>
  <c r="AK364" i="14"/>
  <c r="AK68" i="14"/>
  <c r="E238" i="14"/>
  <c r="AT238" i="14" s="1"/>
  <c r="E344" i="14"/>
  <c r="AT344" i="14" s="1"/>
  <c r="R344" i="14"/>
  <c r="D344" i="14" s="1"/>
  <c r="E83" i="14"/>
  <c r="AT83" i="14" s="1"/>
  <c r="R83" i="14"/>
  <c r="D83" i="14" s="1"/>
  <c r="E359" i="14"/>
  <c r="AT359" i="14" s="1"/>
  <c r="R359" i="14"/>
  <c r="D359" i="14" s="1"/>
  <c r="AK349" i="14"/>
  <c r="M369" i="14"/>
  <c r="M354" i="14"/>
  <c r="N349" i="14"/>
  <c r="R329" i="14"/>
  <c r="D329" i="14" s="1"/>
  <c r="E329" i="14"/>
  <c r="AT329" i="14" s="1"/>
  <c r="AK228" i="14"/>
  <c r="N243" i="14"/>
  <c r="E243" i="14" s="1"/>
  <c r="AT243" i="14" s="1"/>
  <c r="AK243" i="14"/>
  <c r="I379" i="14"/>
  <c r="X379" i="14" s="1"/>
  <c r="I255" i="14"/>
  <c r="X255" i="14" s="1"/>
  <c r="I129" i="14"/>
  <c r="X129" i="14" s="1"/>
  <c r="I380" i="14"/>
  <c r="X380" i="14" s="1"/>
  <c r="B130" i="14"/>
  <c r="I105" i="14"/>
  <c r="X105" i="14" s="1"/>
  <c r="I125" i="14"/>
  <c r="X125" i="14" s="1"/>
  <c r="AA69" i="14"/>
  <c r="AA74" i="14" s="1"/>
  <c r="AA79" i="14" s="1"/>
  <c r="AF349" i="14"/>
  <c r="AE369" i="14"/>
  <c r="AF369" i="14" s="1"/>
  <c r="AE354" i="14"/>
  <c r="AE351" i="14"/>
  <c r="AF346" i="14"/>
  <c r="AE366" i="14"/>
  <c r="AF366" i="14" s="1"/>
  <c r="N351" i="14"/>
  <c r="M371" i="14"/>
  <c r="AE373" i="14"/>
  <c r="AF353" i="14"/>
  <c r="AA336" i="14"/>
  <c r="AA325" i="14"/>
  <c r="AA330" i="14" s="1"/>
  <c r="AA346" i="14" s="1"/>
  <c r="Z338" i="14"/>
  <c r="Z342" i="14"/>
  <c r="AF355" i="14"/>
  <c r="AE375" i="14"/>
  <c r="Z348" i="14"/>
  <c r="Z352" i="14"/>
  <c r="R346" i="14"/>
  <c r="D346" i="14" s="1"/>
  <c r="E346" i="14"/>
  <c r="AT346" i="14" s="1"/>
  <c r="AF352" i="14"/>
  <c r="AE372" i="14"/>
  <c r="AF226" i="14"/>
  <c r="AE246" i="14"/>
  <c r="AA200" i="14"/>
  <c r="AA205" i="14" s="1"/>
  <c r="AA221" i="14" s="1"/>
  <c r="AA211" i="14"/>
  <c r="AF230" i="14"/>
  <c r="AE250" i="14"/>
  <c r="Z211" i="14"/>
  <c r="Z200" i="14"/>
  <c r="Z205" i="14" s="1"/>
  <c r="Z221" i="14" s="1"/>
  <c r="R223" i="14"/>
  <c r="D223" i="14" s="1"/>
  <c r="E223" i="14"/>
  <c r="AT223" i="14" s="1"/>
  <c r="AE249" i="14"/>
  <c r="AF229" i="14"/>
  <c r="M248" i="14"/>
  <c r="N228" i="14"/>
  <c r="AE227" i="14"/>
  <c r="AF222" i="14"/>
  <c r="AE242" i="14"/>
  <c r="AF242" i="14" s="1"/>
  <c r="AF92" i="14"/>
  <c r="AE112" i="14"/>
  <c r="AF112" i="14" s="1"/>
  <c r="N68" i="14"/>
  <c r="M88" i="14"/>
  <c r="AF86" i="14"/>
  <c r="AE91" i="14"/>
  <c r="AF89" i="14"/>
  <c r="AE94" i="14"/>
  <c r="AF68" i="14"/>
  <c r="AE88" i="14"/>
  <c r="AE108" i="14" s="1"/>
  <c r="AF108" i="14" s="1"/>
  <c r="AA64" i="14"/>
  <c r="Z64" i="14"/>
  <c r="AF66" i="14"/>
  <c r="AE71" i="14"/>
  <c r="R53" i="14"/>
  <c r="D53" i="14" s="1"/>
  <c r="E53" i="14"/>
  <c r="AT53" i="14" s="1"/>
  <c r="M73" i="14"/>
  <c r="Z70" i="14"/>
  <c r="Z74" i="14"/>
  <c r="Z79" i="14" s="1"/>
  <c r="AE73" i="14"/>
  <c r="AF73" i="14" s="1"/>
  <c r="AE97" i="14"/>
  <c r="AE79" i="14"/>
  <c r="AF79" i="14" s="1"/>
  <c r="E221" i="14" l="1"/>
  <c r="AT221" i="14" s="1"/>
  <c r="AN227" i="14"/>
  <c r="AL227" i="14"/>
  <c r="AM227" i="14"/>
  <c r="AN230" i="14"/>
  <c r="AL230" i="14"/>
  <c r="AM230" i="14"/>
  <c r="AL353" i="14"/>
  <c r="AN353" i="14"/>
  <c r="AM353" i="14"/>
  <c r="AN229" i="14"/>
  <c r="AL229" i="14"/>
  <c r="AM229" i="14"/>
  <c r="AL352" i="14"/>
  <c r="AN352" i="14"/>
  <c r="AM352" i="14"/>
  <c r="AL245" i="14"/>
  <c r="AN245" i="14"/>
  <c r="AM245" i="14"/>
  <c r="AN355" i="14"/>
  <c r="AL355" i="14"/>
  <c r="AM355" i="14"/>
  <c r="AL89" i="14"/>
  <c r="AN89" i="14"/>
  <c r="AM89" i="14"/>
  <c r="AN370" i="14"/>
  <c r="AL370" i="14"/>
  <c r="AM370" i="14"/>
  <c r="AL354" i="14"/>
  <c r="AN354" i="14"/>
  <c r="AM354" i="14"/>
  <c r="E361" i="14"/>
  <c r="AT361" i="14" s="1"/>
  <c r="AN74" i="14"/>
  <c r="AL74" i="14"/>
  <c r="AM74" i="14"/>
  <c r="AN367" i="14"/>
  <c r="AL367" i="14"/>
  <c r="AM367" i="14"/>
  <c r="AN368" i="14"/>
  <c r="AL368" i="14"/>
  <c r="AM368" i="14"/>
  <c r="AL244" i="14"/>
  <c r="AN244" i="14"/>
  <c r="AM244" i="14"/>
  <c r="AN248" i="14"/>
  <c r="AL248" i="14"/>
  <c r="AM248" i="14"/>
  <c r="AL88" i="14"/>
  <c r="AN88" i="14"/>
  <c r="AM88" i="14"/>
  <c r="AN369" i="14"/>
  <c r="AL369" i="14"/>
  <c r="AM369" i="14"/>
  <c r="AN242" i="14"/>
  <c r="AL242" i="14"/>
  <c r="AM242" i="14"/>
  <c r="AN73" i="14"/>
  <c r="AL73" i="14"/>
  <c r="AM73" i="14"/>
  <c r="AN371" i="14"/>
  <c r="AL371" i="14"/>
  <c r="AM371" i="14"/>
  <c r="AN72" i="14"/>
  <c r="AL72" i="14"/>
  <c r="AM72" i="14"/>
  <c r="AK226" i="14"/>
  <c r="AL226" i="14"/>
  <c r="AN226" i="14"/>
  <c r="AM226" i="14"/>
  <c r="AN86" i="14"/>
  <c r="AL86" i="14"/>
  <c r="AM86" i="14"/>
  <c r="AN75" i="14"/>
  <c r="AL75" i="14"/>
  <c r="AM75" i="14"/>
  <c r="AP241" i="14"/>
  <c r="AN241" i="14"/>
  <c r="AL241" i="14"/>
  <c r="AM241" i="14"/>
  <c r="AL90" i="14"/>
  <c r="AN90" i="14"/>
  <c r="AM90" i="14"/>
  <c r="AN87" i="14"/>
  <c r="AL87" i="14"/>
  <c r="AM87" i="14"/>
  <c r="AN71" i="14"/>
  <c r="AL71" i="14"/>
  <c r="AM71" i="14"/>
  <c r="T255" i="14"/>
  <c r="AO241" i="14"/>
  <c r="E236" i="14"/>
  <c r="AT236" i="14" s="1"/>
  <c r="N241" i="14"/>
  <c r="E241" i="14" s="1"/>
  <c r="AT241" i="14" s="1"/>
  <c r="AK241" i="14"/>
  <c r="AP370" i="14"/>
  <c r="M246" i="14"/>
  <c r="N226" i="14"/>
  <c r="E226" i="14" s="1"/>
  <c r="AT226" i="14" s="1"/>
  <c r="AP226" i="14"/>
  <c r="AO226" i="14"/>
  <c r="AU130" i="14"/>
  <c r="R365" i="14"/>
  <c r="D365" i="14" s="1"/>
  <c r="R362" i="14"/>
  <c r="D362" i="14" s="1"/>
  <c r="N355" i="14"/>
  <c r="R355" i="14" s="1"/>
  <c r="D355" i="14" s="1"/>
  <c r="AK355" i="14"/>
  <c r="M375" i="14"/>
  <c r="AK370" i="14"/>
  <c r="N370" i="14"/>
  <c r="E370" i="14" s="1"/>
  <c r="AT370" i="14" s="1"/>
  <c r="AO355" i="14"/>
  <c r="AP355" i="14"/>
  <c r="AO370" i="14"/>
  <c r="E66" i="14"/>
  <c r="AT66" i="14" s="1"/>
  <c r="E363" i="14"/>
  <c r="AT363" i="14" s="1"/>
  <c r="E69" i="14"/>
  <c r="AT69" i="14" s="1"/>
  <c r="AK367" i="14"/>
  <c r="R348" i="14"/>
  <c r="D348" i="14" s="1"/>
  <c r="AO352" i="14"/>
  <c r="AO367" i="14"/>
  <c r="AP367" i="14"/>
  <c r="AP352" i="14"/>
  <c r="J129" i="14"/>
  <c r="J379" i="14"/>
  <c r="J105" i="14"/>
  <c r="J380" i="14"/>
  <c r="J255" i="14"/>
  <c r="N352" i="14"/>
  <c r="R352" i="14" s="1"/>
  <c r="D352" i="14" s="1"/>
  <c r="E347" i="14"/>
  <c r="AT347" i="14" s="1"/>
  <c r="N367" i="14"/>
  <c r="E367" i="14" s="1"/>
  <c r="AT367" i="14" s="1"/>
  <c r="M106" i="14"/>
  <c r="J125" i="14"/>
  <c r="AK229" i="14"/>
  <c r="AP244" i="14"/>
  <c r="M76" i="14"/>
  <c r="M95" i="14"/>
  <c r="AK352" i="14"/>
  <c r="N71" i="14"/>
  <c r="R71" i="14" s="1"/>
  <c r="D71" i="14" s="1"/>
  <c r="M372" i="14"/>
  <c r="AK244" i="14"/>
  <c r="N229" i="14"/>
  <c r="R229" i="14" s="1"/>
  <c r="D229" i="14" s="1"/>
  <c r="M249" i="14"/>
  <c r="M94" i="14"/>
  <c r="AP89" i="14"/>
  <c r="AO244" i="14"/>
  <c r="N244" i="14"/>
  <c r="R244" i="14" s="1"/>
  <c r="D244" i="14" s="1"/>
  <c r="AP353" i="14"/>
  <c r="AP229" i="14"/>
  <c r="AO368" i="14"/>
  <c r="N89" i="14"/>
  <c r="R89" i="14" s="1"/>
  <c r="D89" i="14" s="1"/>
  <c r="N353" i="14"/>
  <c r="R353" i="14" s="1"/>
  <c r="D353" i="14" s="1"/>
  <c r="AO229" i="14"/>
  <c r="AK89" i="14"/>
  <c r="AO71" i="14"/>
  <c r="AP368" i="14"/>
  <c r="AO89" i="14"/>
  <c r="AO353" i="14"/>
  <c r="M373" i="14"/>
  <c r="AK353" i="14"/>
  <c r="AK368" i="14"/>
  <c r="AP71" i="14"/>
  <c r="AK74" i="14"/>
  <c r="N74" i="14"/>
  <c r="E74" i="14" s="1"/>
  <c r="AT74" i="14" s="1"/>
  <c r="M91" i="14"/>
  <c r="AK71" i="14"/>
  <c r="AP86" i="14"/>
  <c r="M79" i="14"/>
  <c r="E350" i="14"/>
  <c r="AT350" i="14" s="1"/>
  <c r="AK86" i="14"/>
  <c r="N368" i="14"/>
  <c r="E368" i="14" s="1"/>
  <c r="AT368" i="14" s="1"/>
  <c r="AO87" i="14"/>
  <c r="N86" i="14"/>
  <c r="E86" i="14" s="1"/>
  <c r="AT86" i="14" s="1"/>
  <c r="AO86" i="14"/>
  <c r="E239" i="14"/>
  <c r="AT239" i="14" s="1"/>
  <c r="AP87" i="14"/>
  <c r="R225" i="14"/>
  <c r="D225" i="14" s="1"/>
  <c r="E225" i="14"/>
  <c r="AT225" i="14" s="1"/>
  <c r="AK245" i="14"/>
  <c r="N245" i="14"/>
  <c r="AP245" i="14"/>
  <c r="AO245" i="14"/>
  <c r="M109" i="14"/>
  <c r="M110" i="14"/>
  <c r="N87" i="14"/>
  <c r="R87" i="14" s="1"/>
  <c r="D87" i="14" s="1"/>
  <c r="R240" i="14"/>
  <c r="D240" i="14" s="1"/>
  <c r="E240" i="14"/>
  <c r="AT240" i="14" s="1"/>
  <c r="AO230" i="14"/>
  <c r="M250" i="14"/>
  <c r="AK230" i="14"/>
  <c r="N230" i="14"/>
  <c r="AP230" i="14"/>
  <c r="M92" i="14"/>
  <c r="AO74" i="14"/>
  <c r="M77" i="14"/>
  <c r="AE100" i="14"/>
  <c r="AE120" i="14" s="1"/>
  <c r="AF120" i="14" s="1"/>
  <c r="E224" i="14"/>
  <c r="AT224" i="14" s="1"/>
  <c r="N90" i="14"/>
  <c r="E90" i="14" s="1"/>
  <c r="AT90" i="14" s="1"/>
  <c r="AP74" i="14"/>
  <c r="AF95" i="14"/>
  <c r="AP90" i="14"/>
  <c r="AO90" i="14"/>
  <c r="AK90" i="14"/>
  <c r="E70" i="14"/>
  <c r="AT70" i="14" s="1"/>
  <c r="AK75" i="14"/>
  <c r="AO75" i="14"/>
  <c r="AP75" i="14"/>
  <c r="N75" i="14"/>
  <c r="R75" i="14" s="1"/>
  <c r="D75" i="14" s="1"/>
  <c r="M80" i="14"/>
  <c r="E67" i="14"/>
  <c r="AT67" i="14" s="1"/>
  <c r="M107" i="14"/>
  <c r="AK87" i="14"/>
  <c r="AO72" i="14"/>
  <c r="AK72" i="14"/>
  <c r="N72" i="14"/>
  <c r="R72" i="14" s="1"/>
  <c r="D72" i="14" s="1"/>
  <c r="AP72" i="14"/>
  <c r="AA70" i="14"/>
  <c r="AA86" i="14" s="1"/>
  <c r="AP227" i="14"/>
  <c r="AO227" i="14"/>
  <c r="AP242" i="14"/>
  <c r="AO242" i="14"/>
  <c r="AP73" i="14"/>
  <c r="AO73" i="14"/>
  <c r="AP354" i="14"/>
  <c r="AO354" i="14"/>
  <c r="AP88" i="14"/>
  <c r="AO88" i="14"/>
  <c r="AP369" i="14"/>
  <c r="AO369" i="14"/>
  <c r="AP248" i="14"/>
  <c r="AO248" i="14"/>
  <c r="AP371" i="14"/>
  <c r="AO371" i="14"/>
  <c r="E366" i="14"/>
  <c r="AT366" i="14" s="1"/>
  <c r="R243" i="14"/>
  <c r="D243" i="14" s="1"/>
  <c r="R222" i="14"/>
  <c r="D222" i="14" s="1"/>
  <c r="E222" i="14"/>
  <c r="AT222" i="14" s="1"/>
  <c r="E237" i="14"/>
  <c r="AT237" i="14" s="1"/>
  <c r="R237" i="14"/>
  <c r="D237" i="14" s="1"/>
  <c r="M247" i="14"/>
  <c r="N227" i="14"/>
  <c r="AK227" i="14"/>
  <c r="AK242" i="14"/>
  <c r="N242" i="14"/>
  <c r="AK248" i="14"/>
  <c r="AK371" i="14"/>
  <c r="M108" i="14"/>
  <c r="AK88" i="14"/>
  <c r="N73" i="14"/>
  <c r="AK73" i="14"/>
  <c r="R364" i="14"/>
  <c r="D364" i="14" s="1"/>
  <c r="E364" i="14"/>
  <c r="AT364" i="14" s="1"/>
  <c r="N369" i="14"/>
  <c r="AK369" i="14"/>
  <c r="R349" i="14"/>
  <c r="D349" i="14" s="1"/>
  <c r="E349" i="14"/>
  <c r="AT349" i="14" s="1"/>
  <c r="AK354" i="14"/>
  <c r="N354" i="14"/>
  <c r="M374" i="14"/>
  <c r="I130" i="14"/>
  <c r="X130" i="14" s="1"/>
  <c r="AF373" i="14"/>
  <c r="AE378" i="14"/>
  <c r="AF378" i="14" s="1"/>
  <c r="AE377" i="14"/>
  <c r="AF377" i="14" s="1"/>
  <c r="AF372" i="14"/>
  <c r="AA347" i="14"/>
  <c r="AA351" i="14"/>
  <c r="AE380" i="14"/>
  <c r="AF380" i="14" s="1"/>
  <c r="AF375" i="14"/>
  <c r="R351" i="14"/>
  <c r="D351" i="14" s="1"/>
  <c r="E351" i="14"/>
  <c r="AT351" i="14" s="1"/>
  <c r="AA341" i="14"/>
  <c r="AA337" i="14"/>
  <c r="Z339" i="14"/>
  <c r="Z343" i="14"/>
  <c r="AF351" i="14"/>
  <c r="AE371" i="14"/>
  <c r="AE374" i="14"/>
  <c r="AF354" i="14"/>
  <c r="M376" i="14"/>
  <c r="N371" i="14"/>
  <c r="Z349" i="14"/>
  <c r="Z353" i="14"/>
  <c r="AE251" i="14"/>
  <c r="AF251" i="14" s="1"/>
  <c r="AF246" i="14"/>
  <c r="AF227" i="14"/>
  <c r="AE247" i="14"/>
  <c r="AF249" i="14"/>
  <c r="AE254" i="14"/>
  <c r="AF254" i="14" s="1"/>
  <c r="AA216" i="14"/>
  <c r="AA212" i="14"/>
  <c r="N248" i="14"/>
  <c r="M253" i="14"/>
  <c r="Z222" i="14"/>
  <c r="Z226" i="14"/>
  <c r="AA222" i="14"/>
  <c r="AA226" i="14"/>
  <c r="Z216" i="14"/>
  <c r="Z212" i="14"/>
  <c r="R228" i="14"/>
  <c r="D228" i="14" s="1"/>
  <c r="E228" i="14"/>
  <c r="AT228" i="14" s="1"/>
  <c r="AE255" i="14"/>
  <c r="AF255" i="14" s="1"/>
  <c r="AF250" i="14"/>
  <c r="AF94" i="14"/>
  <c r="AE114" i="14"/>
  <c r="AF114" i="14" s="1"/>
  <c r="AF91" i="14"/>
  <c r="AE111" i="14"/>
  <c r="AF111" i="14" s="1"/>
  <c r="AF97" i="14"/>
  <c r="AE117" i="14"/>
  <c r="AF117" i="14" s="1"/>
  <c r="M93" i="14"/>
  <c r="N88" i="14"/>
  <c r="Z75" i="14"/>
  <c r="Z80" i="14" s="1"/>
  <c r="Z96" i="14" s="1"/>
  <c r="Z101" i="14" s="1"/>
  <c r="Z86" i="14"/>
  <c r="AF88" i="14"/>
  <c r="AE93" i="14"/>
  <c r="Z65" i="14"/>
  <c r="Z81" i="14" s="1"/>
  <c r="Z82" i="14" s="1"/>
  <c r="Z83" i="14" s="1"/>
  <c r="Z84" i="14" s="1"/>
  <c r="Z85" i="14" s="1"/>
  <c r="AA65" i="14"/>
  <c r="AA81" i="14" s="1"/>
  <c r="AA82" i="14" s="1"/>
  <c r="AA83" i="14" s="1"/>
  <c r="AA84" i="14" s="1"/>
  <c r="AA85" i="14" s="1"/>
  <c r="AF71" i="14"/>
  <c r="AE76" i="14"/>
  <c r="R68" i="14"/>
  <c r="D68" i="14" s="1"/>
  <c r="E68" i="14"/>
  <c r="AT68" i="14" s="1"/>
  <c r="AE102" i="14"/>
  <c r="AF102" i="14" s="1"/>
  <c r="M78" i="14"/>
  <c r="AE78" i="14"/>
  <c r="AF78" i="14" s="1"/>
  <c r="AE99" i="14"/>
  <c r="AN247" i="14" l="1"/>
  <c r="AL247" i="14"/>
  <c r="AM247" i="14"/>
  <c r="AN79" i="14"/>
  <c r="AL79" i="14"/>
  <c r="AM79" i="14"/>
  <c r="AL94" i="14"/>
  <c r="AN94" i="14"/>
  <c r="AM94" i="14"/>
  <c r="AL106" i="14"/>
  <c r="AN106" i="14"/>
  <c r="AM106" i="14"/>
  <c r="AL78" i="14"/>
  <c r="AN78" i="14"/>
  <c r="AM78" i="14"/>
  <c r="AN93" i="14"/>
  <c r="AL93" i="14"/>
  <c r="AM93" i="14"/>
  <c r="AN250" i="14"/>
  <c r="AL250" i="14"/>
  <c r="AM250" i="14"/>
  <c r="AN91" i="14"/>
  <c r="AL91" i="14"/>
  <c r="AM91" i="14"/>
  <c r="AN372" i="14"/>
  <c r="AL372" i="14"/>
  <c r="AM372" i="14"/>
  <c r="AN249" i="14"/>
  <c r="AL249" i="14"/>
  <c r="AM249" i="14"/>
  <c r="AN80" i="14"/>
  <c r="AL80" i="14"/>
  <c r="AM80" i="14"/>
  <c r="AN95" i="14"/>
  <c r="AL95" i="14"/>
  <c r="AM95" i="14"/>
  <c r="AL374" i="14"/>
  <c r="AN374" i="14"/>
  <c r="AM374" i="14"/>
  <c r="AN108" i="14"/>
  <c r="AL108" i="14"/>
  <c r="AM108" i="14"/>
  <c r="AN107" i="14"/>
  <c r="AL107" i="14"/>
  <c r="AM107" i="14"/>
  <c r="AN253" i="14"/>
  <c r="AL253" i="14"/>
  <c r="AM253" i="14"/>
  <c r="AN110" i="14"/>
  <c r="AL110" i="14"/>
  <c r="AM110" i="14"/>
  <c r="AL76" i="14"/>
  <c r="AN76" i="14"/>
  <c r="AM76" i="14"/>
  <c r="AL246" i="14"/>
  <c r="AN246" i="14"/>
  <c r="AM246" i="14"/>
  <c r="AN92" i="14"/>
  <c r="AL92" i="14"/>
  <c r="AM92" i="14"/>
  <c r="AN375" i="14"/>
  <c r="AL375" i="14"/>
  <c r="AM375" i="14"/>
  <c r="AL376" i="14"/>
  <c r="AN376" i="14"/>
  <c r="AM376" i="14"/>
  <c r="AL77" i="14"/>
  <c r="AN77" i="14"/>
  <c r="AM77" i="14"/>
  <c r="AN109" i="14"/>
  <c r="AL109" i="14"/>
  <c r="AM109" i="14"/>
  <c r="AN373" i="14"/>
  <c r="AL373" i="14"/>
  <c r="AM373" i="14"/>
  <c r="AK246" i="14"/>
  <c r="R226" i="14"/>
  <c r="D226" i="14" s="1"/>
  <c r="N246" i="14"/>
  <c r="R246" i="14" s="1"/>
  <c r="D246" i="14" s="1"/>
  <c r="AO246" i="14"/>
  <c r="AP246" i="14"/>
  <c r="M251" i="14"/>
  <c r="R241" i="14"/>
  <c r="D241" i="14" s="1"/>
  <c r="AO107" i="14"/>
  <c r="AO375" i="14"/>
  <c r="E355" i="14"/>
  <c r="AT355" i="14" s="1"/>
  <c r="AP375" i="14"/>
  <c r="M380" i="14"/>
  <c r="N375" i="14"/>
  <c r="E375" i="14" s="1"/>
  <c r="AT375" i="14" s="1"/>
  <c r="AK76" i="14"/>
  <c r="R370" i="14"/>
  <c r="D370" i="14" s="1"/>
  <c r="AK375" i="14"/>
  <c r="E229" i="14"/>
  <c r="AT229" i="14" s="1"/>
  <c r="E352" i="14"/>
  <c r="AT352" i="14" s="1"/>
  <c r="M112" i="14"/>
  <c r="AO76" i="14"/>
  <c r="R367" i="14"/>
  <c r="D367" i="14" s="1"/>
  <c r="AP76" i="14"/>
  <c r="N106" i="14"/>
  <c r="R106" i="14" s="1"/>
  <c r="D106" i="14" s="1"/>
  <c r="M96" i="14"/>
  <c r="N76" i="14"/>
  <c r="R76" i="14" s="1"/>
  <c r="D76" i="14" s="1"/>
  <c r="M378" i="14"/>
  <c r="AK249" i="14"/>
  <c r="AP249" i="14"/>
  <c r="J130" i="14"/>
  <c r="AO106" i="14"/>
  <c r="E244" i="14"/>
  <c r="AT244" i="14" s="1"/>
  <c r="AP106" i="14"/>
  <c r="AK106" i="14"/>
  <c r="N373" i="14"/>
  <c r="R373" i="14" s="1"/>
  <c r="D373" i="14" s="1"/>
  <c r="AK372" i="14"/>
  <c r="N372" i="14"/>
  <c r="R372" i="14" s="1"/>
  <c r="D372" i="14" s="1"/>
  <c r="M254" i="14"/>
  <c r="M377" i="14"/>
  <c r="AK95" i="14"/>
  <c r="AO94" i="14"/>
  <c r="R368" i="14"/>
  <c r="D368" i="14" s="1"/>
  <c r="AK92" i="14"/>
  <c r="R74" i="14"/>
  <c r="D74" i="14" s="1"/>
  <c r="AP94" i="14"/>
  <c r="AO372" i="14"/>
  <c r="AK373" i="14"/>
  <c r="M114" i="14"/>
  <c r="E71" i="14"/>
  <c r="AT71" i="14" s="1"/>
  <c r="AO95" i="14"/>
  <c r="AO110" i="14"/>
  <c r="AP372" i="14"/>
  <c r="N249" i="14"/>
  <c r="E249" i="14" s="1"/>
  <c r="AT249" i="14" s="1"/>
  <c r="N94" i="14"/>
  <c r="R94" i="14" s="1"/>
  <c r="D94" i="14" s="1"/>
  <c r="E89" i="14"/>
  <c r="AT89" i="14" s="1"/>
  <c r="M115" i="14"/>
  <c r="AK94" i="14"/>
  <c r="AO373" i="14"/>
  <c r="E87" i="14"/>
  <c r="AT87" i="14" s="1"/>
  <c r="N95" i="14"/>
  <c r="E95" i="14" s="1"/>
  <c r="AT95" i="14" s="1"/>
  <c r="AP95" i="14"/>
  <c r="AP373" i="14"/>
  <c r="AO249" i="14"/>
  <c r="N92" i="14"/>
  <c r="R92" i="14" s="1"/>
  <c r="D92" i="14" s="1"/>
  <c r="N110" i="14"/>
  <c r="E110" i="14" s="1"/>
  <c r="AT110" i="14" s="1"/>
  <c r="AP110" i="14"/>
  <c r="AP79" i="14"/>
  <c r="N79" i="14"/>
  <c r="E79" i="14" s="1"/>
  <c r="AT79" i="14" s="1"/>
  <c r="AP107" i="14"/>
  <c r="M99" i="14"/>
  <c r="E353" i="14"/>
  <c r="AT353" i="14" s="1"/>
  <c r="AK79" i="14"/>
  <c r="AK110" i="14"/>
  <c r="AK77" i="14"/>
  <c r="M111" i="14"/>
  <c r="AP91" i="14"/>
  <c r="M97" i="14"/>
  <c r="AO80" i="14"/>
  <c r="AP92" i="14"/>
  <c r="AP109" i="14"/>
  <c r="AO91" i="14"/>
  <c r="AO92" i="14"/>
  <c r="AP80" i="14"/>
  <c r="R86" i="14"/>
  <c r="D86" i="14" s="1"/>
  <c r="AK91" i="14"/>
  <c r="AF100" i="14"/>
  <c r="N80" i="14"/>
  <c r="R80" i="14" s="1"/>
  <c r="D80" i="14" s="1"/>
  <c r="AO79" i="14"/>
  <c r="N91" i="14"/>
  <c r="E91" i="14" s="1"/>
  <c r="AT91" i="14" s="1"/>
  <c r="R245" i="14"/>
  <c r="D245" i="14" s="1"/>
  <c r="E245" i="14"/>
  <c r="AT245" i="14" s="1"/>
  <c r="AE105" i="14"/>
  <c r="AF105" i="14" s="1"/>
  <c r="N77" i="14"/>
  <c r="E77" i="14" s="1"/>
  <c r="AT77" i="14" s="1"/>
  <c r="M100" i="14"/>
  <c r="R90" i="14"/>
  <c r="D90" i="14" s="1"/>
  <c r="AO77" i="14"/>
  <c r="M255" i="14"/>
  <c r="N250" i="14"/>
  <c r="AP250" i="14"/>
  <c r="AO250" i="14"/>
  <c r="AK250" i="14"/>
  <c r="AK109" i="14"/>
  <c r="AP77" i="14"/>
  <c r="N109" i="14"/>
  <c r="E109" i="14" s="1"/>
  <c r="AT109" i="14" s="1"/>
  <c r="AO109" i="14"/>
  <c r="R230" i="14"/>
  <c r="D230" i="14" s="1"/>
  <c r="E230" i="14"/>
  <c r="AT230" i="14" s="1"/>
  <c r="E75" i="14"/>
  <c r="AT75" i="14" s="1"/>
  <c r="AK80" i="14"/>
  <c r="AK107" i="14"/>
  <c r="E72" i="14"/>
  <c r="AT72" i="14" s="1"/>
  <c r="N107" i="14"/>
  <c r="AA75" i="14"/>
  <c r="AA80" i="14" s="1"/>
  <c r="AA96" i="14" s="1"/>
  <c r="AA101" i="14" s="1"/>
  <c r="AO374" i="14"/>
  <c r="AP374" i="14"/>
  <c r="AP78" i="14"/>
  <c r="AO78" i="14"/>
  <c r="AP376" i="14"/>
  <c r="AO376" i="14"/>
  <c r="AP108" i="14"/>
  <c r="AO108" i="14"/>
  <c r="AP247" i="14"/>
  <c r="AO247" i="14"/>
  <c r="AP253" i="14"/>
  <c r="AO253" i="14"/>
  <c r="AP93" i="14"/>
  <c r="AO93" i="14"/>
  <c r="E227" i="14"/>
  <c r="AT227" i="14" s="1"/>
  <c r="R227" i="14"/>
  <c r="D227" i="14" s="1"/>
  <c r="M252" i="14"/>
  <c r="N247" i="14"/>
  <c r="AK247" i="14"/>
  <c r="E242" i="14"/>
  <c r="AT242" i="14" s="1"/>
  <c r="R242" i="14"/>
  <c r="D242" i="14" s="1"/>
  <c r="R369" i="14"/>
  <c r="D369" i="14" s="1"/>
  <c r="E369" i="14"/>
  <c r="AT369" i="14" s="1"/>
  <c r="N253" i="14"/>
  <c r="E253" i="14" s="1"/>
  <c r="AT253" i="14" s="1"/>
  <c r="AK253" i="14"/>
  <c r="AK93" i="14"/>
  <c r="N108" i="14"/>
  <c r="AK108" i="14"/>
  <c r="N78" i="14"/>
  <c r="AK78" i="14"/>
  <c r="AK374" i="14"/>
  <c r="N374" i="14"/>
  <c r="M379" i="14"/>
  <c r="N376" i="14"/>
  <c r="R376" i="14" s="1"/>
  <c r="D376" i="14" s="1"/>
  <c r="AK376" i="14"/>
  <c r="R354" i="14"/>
  <c r="D354" i="14" s="1"/>
  <c r="E354" i="14"/>
  <c r="AT354" i="14" s="1"/>
  <c r="Z97" i="14"/>
  <c r="Z102" i="14" s="1"/>
  <c r="AA348" i="14"/>
  <c r="AA352" i="14"/>
  <c r="Z354" i="14"/>
  <c r="Z350" i="14"/>
  <c r="R371" i="14"/>
  <c r="D371" i="14" s="1"/>
  <c r="E371" i="14"/>
  <c r="AT371" i="14" s="1"/>
  <c r="AA338" i="14"/>
  <c r="AA342" i="14"/>
  <c r="AE376" i="14"/>
  <c r="AF376" i="14" s="1"/>
  <c r="AF371" i="14"/>
  <c r="Z340" i="14"/>
  <c r="Z344" i="14"/>
  <c r="AF374" i="14"/>
  <c r="AE379" i="14"/>
  <c r="AF379" i="14" s="1"/>
  <c r="Z213" i="14"/>
  <c r="Z217" i="14"/>
  <c r="AE252" i="14"/>
  <c r="AF252" i="14" s="1"/>
  <c r="AF247" i="14"/>
  <c r="Z223" i="14"/>
  <c r="Z227" i="14"/>
  <c r="AA223" i="14"/>
  <c r="AA227" i="14"/>
  <c r="AA213" i="14"/>
  <c r="AA217" i="14"/>
  <c r="R248" i="14"/>
  <c r="D248" i="14" s="1"/>
  <c r="E248" i="14"/>
  <c r="AT248" i="14" s="1"/>
  <c r="N93" i="14"/>
  <c r="R93" i="14" s="1"/>
  <c r="D93" i="14" s="1"/>
  <c r="M113" i="14"/>
  <c r="AF93" i="14"/>
  <c r="AE113" i="14"/>
  <c r="AF113" i="14" s="1"/>
  <c r="AF99" i="14"/>
  <c r="AE119" i="14"/>
  <c r="AF119" i="14" s="1"/>
  <c r="E88" i="14"/>
  <c r="AT88" i="14" s="1"/>
  <c r="R88" i="14"/>
  <c r="D88" i="14" s="1"/>
  <c r="Z91" i="14"/>
  <c r="Z87" i="14"/>
  <c r="AA91" i="14"/>
  <c r="AA87" i="14"/>
  <c r="AF76" i="14"/>
  <c r="AE96" i="14"/>
  <c r="AE116" i="14" s="1"/>
  <c r="AF116" i="14" s="1"/>
  <c r="M98" i="14"/>
  <c r="E73" i="14"/>
  <c r="AT73" i="14" s="1"/>
  <c r="R73" i="14"/>
  <c r="D73" i="14" s="1"/>
  <c r="AE122" i="14"/>
  <c r="AF122" i="14" s="1"/>
  <c r="AE104" i="14"/>
  <c r="AF104" i="14" s="1"/>
  <c r="AE98" i="14"/>
  <c r="AN115" i="14" l="1"/>
  <c r="AL115" i="14"/>
  <c r="AM115" i="14"/>
  <c r="AL112" i="14"/>
  <c r="AN112" i="14"/>
  <c r="AM112" i="14"/>
  <c r="AP251" i="14"/>
  <c r="AN251" i="14"/>
  <c r="AL251" i="14"/>
  <c r="AM251" i="14"/>
  <c r="AN97" i="14"/>
  <c r="AL97" i="14"/>
  <c r="AM97" i="14"/>
  <c r="AL378" i="14"/>
  <c r="AN378" i="14"/>
  <c r="AM378" i="14"/>
  <c r="AN379" i="14"/>
  <c r="AL379" i="14"/>
  <c r="AM379" i="14"/>
  <c r="AN254" i="14"/>
  <c r="AL254" i="14"/>
  <c r="AM254" i="14"/>
  <c r="AN255" i="14"/>
  <c r="AL255" i="14"/>
  <c r="AM255" i="14"/>
  <c r="AN96" i="14"/>
  <c r="AL96" i="14"/>
  <c r="AM96" i="14"/>
  <c r="AN380" i="14"/>
  <c r="AL380" i="14"/>
  <c r="AM380" i="14"/>
  <c r="AN111" i="14"/>
  <c r="AL111" i="14"/>
  <c r="AM111" i="14"/>
  <c r="AL377" i="14"/>
  <c r="AN377" i="14"/>
  <c r="AM377" i="14"/>
  <c r="AN98" i="14"/>
  <c r="AL98" i="14"/>
  <c r="AM98" i="14"/>
  <c r="AL114" i="14"/>
  <c r="AN114" i="14"/>
  <c r="AM114" i="14"/>
  <c r="AL113" i="14"/>
  <c r="AN113" i="14"/>
  <c r="AM113" i="14"/>
  <c r="AN252" i="14"/>
  <c r="AL252" i="14"/>
  <c r="AM252" i="14"/>
  <c r="AL100" i="14"/>
  <c r="AN100" i="14"/>
  <c r="AM100" i="14"/>
  <c r="AN99" i="14"/>
  <c r="AL99" i="14"/>
  <c r="AM99" i="14"/>
  <c r="E246" i="14"/>
  <c r="AT246" i="14" s="1"/>
  <c r="AK251" i="14"/>
  <c r="R375" i="14"/>
  <c r="D375" i="14" s="1"/>
  <c r="N251" i="14"/>
  <c r="R251" i="14" s="1"/>
  <c r="D251" i="14" s="1"/>
  <c r="N380" i="14"/>
  <c r="R380" i="14" s="1"/>
  <c r="D380" i="14" s="1"/>
  <c r="AO251" i="14"/>
  <c r="AP380" i="14"/>
  <c r="AO380" i="14"/>
  <c r="AK380" i="14"/>
  <c r="AK96" i="14"/>
  <c r="AO112" i="14"/>
  <c r="AK112" i="14"/>
  <c r="N96" i="14"/>
  <c r="E96" i="14" s="1"/>
  <c r="AT96" i="14" s="1"/>
  <c r="AO96" i="14"/>
  <c r="R79" i="14"/>
  <c r="D79" i="14" s="1"/>
  <c r="N254" i="14"/>
  <c r="R254" i="14" s="1"/>
  <c r="D254" i="14" s="1"/>
  <c r="AP112" i="14"/>
  <c r="M105" i="14"/>
  <c r="R249" i="14"/>
  <c r="D249" i="14" s="1"/>
  <c r="AP254" i="14"/>
  <c r="N112" i="14"/>
  <c r="R112" i="14" s="1"/>
  <c r="D112" i="14" s="1"/>
  <c r="E373" i="14"/>
  <c r="AT373" i="14" s="1"/>
  <c r="M102" i="14"/>
  <c r="AK378" i="14"/>
  <c r="N378" i="14"/>
  <c r="R378" i="14" s="1"/>
  <c r="D378" i="14" s="1"/>
  <c r="AP378" i="14"/>
  <c r="AP96" i="14"/>
  <c r="E76" i="14"/>
  <c r="AT76" i="14" s="1"/>
  <c r="AO100" i="14"/>
  <c r="AK100" i="14"/>
  <c r="AO378" i="14"/>
  <c r="M116" i="14"/>
  <c r="R110" i="14"/>
  <c r="D110" i="14" s="1"/>
  <c r="AP100" i="14"/>
  <c r="AK254" i="14"/>
  <c r="E106" i="14"/>
  <c r="AT106" i="14" s="1"/>
  <c r="AP97" i="14"/>
  <c r="AK114" i="14"/>
  <c r="M101" i="14"/>
  <c r="AP114" i="14"/>
  <c r="AO114" i="14"/>
  <c r="AP377" i="14"/>
  <c r="E94" i="14"/>
  <c r="AT94" i="14" s="1"/>
  <c r="R95" i="14"/>
  <c r="D95" i="14" s="1"/>
  <c r="AO377" i="14"/>
  <c r="N377" i="14"/>
  <c r="E377" i="14" s="1"/>
  <c r="AT377" i="14" s="1"/>
  <c r="AO97" i="14"/>
  <c r="AO115" i="14"/>
  <c r="N115" i="14"/>
  <c r="R115" i="14" s="1"/>
  <c r="D115" i="14" s="1"/>
  <c r="AP115" i="14"/>
  <c r="N114" i="14"/>
  <c r="E114" i="14" s="1"/>
  <c r="AT114" i="14" s="1"/>
  <c r="AE125" i="14"/>
  <c r="AF125" i="14" s="1"/>
  <c r="E92" i="14"/>
  <c r="AT92" i="14" s="1"/>
  <c r="E372" i="14"/>
  <c r="AT372" i="14" s="1"/>
  <c r="AK377" i="14"/>
  <c r="AK115" i="14"/>
  <c r="E80" i="14"/>
  <c r="AT80" i="14" s="1"/>
  <c r="R77" i="14"/>
  <c r="D77" i="14" s="1"/>
  <c r="AO254" i="14"/>
  <c r="M119" i="14"/>
  <c r="M104" i="14"/>
  <c r="AP111" i="14"/>
  <c r="N99" i="14"/>
  <c r="R99" i="14" s="1"/>
  <c r="D99" i="14" s="1"/>
  <c r="AK99" i="14"/>
  <c r="AO99" i="14"/>
  <c r="AO111" i="14"/>
  <c r="N111" i="14"/>
  <c r="E111" i="14" s="1"/>
  <c r="AT111" i="14" s="1"/>
  <c r="AP99" i="14"/>
  <c r="AK111" i="14"/>
  <c r="R91" i="14"/>
  <c r="D91" i="14" s="1"/>
  <c r="R109" i="14"/>
  <c r="D109" i="14" s="1"/>
  <c r="AK97" i="14"/>
  <c r="M117" i="14"/>
  <c r="N97" i="14"/>
  <c r="M120" i="14"/>
  <c r="E250" i="14"/>
  <c r="AT250" i="14" s="1"/>
  <c r="R250" i="14"/>
  <c r="D250" i="14" s="1"/>
  <c r="N100" i="14"/>
  <c r="E100" i="14" s="1"/>
  <c r="AT100" i="14" s="1"/>
  <c r="AP255" i="14"/>
  <c r="N255" i="14"/>
  <c r="AK255" i="14"/>
  <c r="AO255" i="14"/>
  <c r="AA97" i="14"/>
  <c r="AA102" i="14" s="1"/>
  <c r="R107" i="14"/>
  <c r="D107" i="14" s="1"/>
  <c r="E107" i="14"/>
  <c r="AT107" i="14" s="1"/>
  <c r="R253" i="14"/>
  <c r="D253" i="14" s="1"/>
  <c r="AP113" i="14"/>
  <c r="AO113" i="14"/>
  <c r="AP98" i="14"/>
  <c r="AO98" i="14"/>
  <c r="AP252" i="14"/>
  <c r="AO252" i="14"/>
  <c r="AP379" i="14"/>
  <c r="AO379" i="14"/>
  <c r="E376" i="14"/>
  <c r="AT376" i="14" s="1"/>
  <c r="R247" i="14"/>
  <c r="D247" i="14" s="1"/>
  <c r="E247" i="14"/>
  <c r="AT247" i="14" s="1"/>
  <c r="AK252" i="14"/>
  <c r="N252" i="14"/>
  <c r="N113" i="14"/>
  <c r="R113" i="14" s="1"/>
  <c r="D113" i="14" s="1"/>
  <c r="AK113" i="14"/>
  <c r="R108" i="14"/>
  <c r="D108" i="14" s="1"/>
  <c r="E108" i="14"/>
  <c r="AT108" i="14" s="1"/>
  <c r="AK98" i="14"/>
  <c r="N379" i="14"/>
  <c r="AK379" i="14"/>
  <c r="E374" i="14"/>
  <c r="AT374" i="14" s="1"/>
  <c r="R374" i="14"/>
  <c r="D374" i="14" s="1"/>
  <c r="Z98" i="14"/>
  <c r="Z99" i="14" s="1"/>
  <c r="E93" i="14"/>
  <c r="AT93" i="14" s="1"/>
  <c r="AA339" i="14"/>
  <c r="AA343" i="14"/>
  <c r="Z355" i="14"/>
  <c r="Z371" i="14" s="1"/>
  <c r="Z366" i="14"/>
  <c r="Z367" i="14" s="1"/>
  <c r="Z368" i="14" s="1"/>
  <c r="Z369" i="14" s="1"/>
  <c r="Z370" i="14" s="1"/>
  <c r="Z345" i="14"/>
  <c r="Z361" i="14" s="1"/>
  <c r="Z362" i="14" s="1"/>
  <c r="Z363" i="14" s="1"/>
  <c r="Z364" i="14" s="1"/>
  <c r="Z365" i="14" s="1"/>
  <c r="Z356" i="14"/>
  <c r="Z357" i="14" s="1"/>
  <c r="Z358" i="14" s="1"/>
  <c r="Z359" i="14" s="1"/>
  <c r="Z360" i="14" s="1"/>
  <c r="AA349" i="14"/>
  <c r="AA353" i="14"/>
  <c r="Z224" i="14"/>
  <c r="Z228" i="14"/>
  <c r="Z218" i="14"/>
  <c r="Z214" i="14"/>
  <c r="AA214" i="14"/>
  <c r="AA218" i="14"/>
  <c r="AA228" i="14"/>
  <c r="AA224" i="14"/>
  <c r="AF98" i="14"/>
  <c r="AE118" i="14"/>
  <c r="AF118" i="14" s="1"/>
  <c r="N98" i="14"/>
  <c r="M118" i="14"/>
  <c r="AA92" i="14"/>
  <c r="AA88" i="14"/>
  <c r="Z92" i="14"/>
  <c r="Z88" i="14"/>
  <c r="AF96" i="14"/>
  <c r="AE101" i="14"/>
  <c r="AE103" i="14"/>
  <c r="AF103" i="14" s="1"/>
  <c r="AE124" i="14"/>
  <c r="AF124" i="14" s="1"/>
  <c r="M103" i="14"/>
  <c r="AE127" i="14"/>
  <c r="AF127" i="14" s="1"/>
  <c r="E78" i="14"/>
  <c r="AT78" i="14" s="1"/>
  <c r="R78" i="14"/>
  <c r="D78" i="14" s="1"/>
  <c r="AN103" i="14" l="1"/>
  <c r="AL103" i="14"/>
  <c r="AM103" i="14"/>
  <c r="AL102" i="14"/>
  <c r="AN102" i="14"/>
  <c r="AM102" i="14"/>
  <c r="AN118" i="14"/>
  <c r="AL118" i="14"/>
  <c r="AM118" i="14"/>
  <c r="AN120" i="14"/>
  <c r="AL120" i="14"/>
  <c r="AM120" i="14"/>
  <c r="AL101" i="14"/>
  <c r="AN101" i="14"/>
  <c r="AM101" i="14"/>
  <c r="AN116" i="14"/>
  <c r="AL116" i="14"/>
  <c r="AM116" i="14"/>
  <c r="AN117" i="14"/>
  <c r="AL117" i="14"/>
  <c r="AM117" i="14"/>
  <c r="AN104" i="14"/>
  <c r="AL104" i="14"/>
  <c r="AM104" i="14"/>
  <c r="AN105" i="14"/>
  <c r="AL105" i="14"/>
  <c r="AM105" i="14"/>
  <c r="AN119" i="14"/>
  <c r="AL119" i="14"/>
  <c r="AM119" i="14"/>
  <c r="E251" i="14"/>
  <c r="AT251" i="14" s="1"/>
  <c r="E380" i="14"/>
  <c r="AT380" i="14" s="1"/>
  <c r="R96" i="14"/>
  <c r="D96" i="14" s="1"/>
  <c r="E254" i="14"/>
  <c r="AT254" i="14" s="1"/>
  <c r="AO105" i="14"/>
  <c r="AK105" i="14"/>
  <c r="AP105" i="14"/>
  <c r="M125" i="14"/>
  <c r="N105" i="14"/>
  <c r="R105" i="14" s="1"/>
  <c r="D105" i="14" s="1"/>
  <c r="E112" i="14"/>
  <c r="AT112" i="14" s="1"/>
  <c r="AP116" i="14"/>
  <c r="N102" i="14"/>
  <c r="R102" i="14" s="1"/>
  <c r="D102" i="14" s="1"/>
  <c r="AO116" i="14"/>
  <c r="N101" i="14"/>
  <c r="R101" i="14" s="1"/>
  <c r="D101" i="14" s="1"/>
  <c r="AE130" i="14"/>
  <c r="AF130" i="14" s="1"/>
  <c r="AO101" i="14"/>
  <c r="M122" i="14"/>
  <c r="AP101" i="14"/>
  <c r="N116" i="14"/>
  <c r="E116" i="14" s="1"/>
  <c r="AT116" i="14" s="1"/>
  <c r="AO102" i="14"/>
  <c r="M121" i="14"/>
  <c r="AK101" i="14"/>
  <c r="AP102" i="14"/>
  <c r="AK116" i="14"/>
  <c r="E378" i="14"/>
  <c r="AT378" i="14" s="1"/>
  <c r="AK102" i="14"/>
  <c r="AK104" i="14"/>
  <c r="N120" i="14"/>
  <c r="E120" i="14" s="1"/>
  <c r="AT120" i="14" s="1"/>
  <c r="E115" i="14"/>
  <c r="AT115" i="14" s="1"/>
  <c r="AO104" i="14"/>
  <c r="R377" i="14"/>
  <c r="D377" i="14" s="1"/>
  <c r="M124" i="14"/>
  <c r="N104" i="14"/>
  <c r="R104" i="14" s="1"/>
  <c r="D104" i="14" s="1"/>
  <c r="AP104" i="14"/>
  <c r="R114" i="14"/>
  <c r="D114" i="14" s="1"/>
  <c r="AK119" i="14"/>
  <c r="E99" i="14"/>
  <c r="AT99" i="14" s="1"/>
  <c r="N119" i="14"/>
  <c r="E119" i="14" s="1"/>
  <c r="AT119" i="14" s="1"/>
  <c r="AO119" i="14"/>
  <c r="AP119" i="14"/>
  <c r="AK117" i="14"/>
  <c r="N117" i="14"/>
  <c r="E117" i="14" s="1"/>
  <c r="AT117" i="14" s="1"/>
  <c r="R111" i="14"/>
  <c r="D111" i="14" s="1"/>
  <c r="AP117" i="14"/>
  <c r="AO120" i="14"/>
  <c r="AK120" i="14"/>
  <c r="E97" i="14"/>
  <c r="AT97" i="14" s="1"/>
  <c r="R97" i="14"/>
  <c r="D97" i="14" s="1"/>
  <c r="AA98" i="14"/>
  <c r="AA99" i="14" s="1"/>
  <c r="AA104" i="14" s="1"/>
  <c r="AP120" i="14"/>
  <c r="AO117" i="14"/>
  <c r="R100" i="14"/>
  <c r="D100" i="14" s="1"/>
  <c r="R255" i="14"/>
  <c r="D255" i="14" s="1"/>
  <c r="E255" i="14"/>
  <c r="AT255" i="14" s="1"/>
  <c r="E113" i="14"/>
  <c r="AT113" i="14" s="1"/>
  <c r="AO103" i="14"/>
  <c r="AP103" i="14"/>
  <c r="AP118" i="14"/>
  <c r="AO118" i="14"/>
  <c r="Z103" i="14"/>
  <c r="R252" i="14"/>
  <c r="D252" i="14" s="1"/>
  <c r="E252" i="14"/>
  <c r="AT252" i="14" s="1"/>
  <c r="R379" i="14"/>
  <c r="D379" i="14" s="1"/>
  <c r="E379" i="14"/>
  <c r="AT379" i="14" s="1"/>
  <c r="N118" i="14"/>
  <c r="E118" i="14" s="1"/>
  <c r="AT118" i="14" s="1"/>
  <c r="AK118" i="14"/>
  <c r="N103" i="14"/>
  <c r="AK103" i="14"/>
  <c r="AA354" i="14"/>
  <c r="AA350" i="14"/>
  <c r="Z372" i="14"/>
  <c r="Z376" i="14"/>
  <c r="AA344" i="14"/>
  <c r="AA340" i="14"/>
  <c r="AA229" i="14"/>
  <c r="AA225" i="14"/>
  <c r="Z215" i="14"/>
  <c r="Z219" i="14"/>
  <c r="AA219" i="14"/>
  <c r="AA215" i="14"/>
  <c r="Z229" i="14"/>
  <c r="Z225" i="14"/>
  <c r="Z93" i="14"/>
  <c r="Z89" i="14"/>
  <c r="AA93" i="14"/>
  <c r="AA89" i="14"/>
  <c r="AF101" i="14"/>
  <c r="AE121" i="14"/>
  <c r="R98" i="14"/>
  <c r="D98" i="14" s="1"/>
  <c r="E98" i="14"/>
  <c r="AT98" i="14" s="1"/>
  <c r="M123" i="14"/>
  <c r="AE129" i="14"/>
  <c r="AF129" i="14" s="1"/>
  <c r="AE123" i="14"/>
  <c r="AF123" i="14" s="1"/>
  <c r="Z104" i="14"/>
  <c r="Z100" i="14"/>
  <c r="AL125" i="14" l="1"/>
  <c r="AN125" i="14"/>
  <c r="AM125" i="14"/>
  <c r="AL124" i="14"/>
  <c r="AN124" i="14"/>
  <c r="AM124" i="14"/>
  <c r="AN123" i="14"/>
  <c r="AL123" i="14"/>
  <c r="AM123" i="14"/>
  <c r="AN122" i="14"/>
  <c r="AL122" i="14"/>
  <c r="AM122" i="14"/>
  <c r="AN121" i="14"/>
  <c r="AL121" i="14"/>
  <c r="AM121" i="14"/>
  <c r="AP125" i="14"/>
  <c r="AO125" i="14"/>
  <c r="M130" i="14"/>
  <c r="R116" i="14"/>
  <c r="D116" i="14" s="1"/>
  <c r="AK125" i="14"/>
  <c r="E105" i="14"/>
  <c r="AT105" i="14" s="1"/>
  <c r="N125" i="14"/>
  <c r="E125" i="14" s="1"/>
  <c r="AT125" i="14" s="1"/>
  <c r="E101" i="14"/>
  <c r="AT101" i="14" s="1"/>
  <c r="M126" i="14"/>
  <c r="E102" i="14"/>
  <c r="AT102" i="14" s="1"/>
  <c r="AK122" i="14"/>
  <c r="M127" i="14"/>
  <c r="AO122" i="14"/>
  <c r="AP122" i="14"/>
  <c r="N121" i="14"/>
  <c r="R121" i="14" s="1"/>
  <c r="D121" i="14" s="1"/>
  <c r="AK121" i="14"/>
  <c r="N122" i="14"/>
  <c r="R122" i="14" s="1"/>
  <c r="D122" i="14" s="1"/>
  <c r="AA100" i="14"/>
  <c r="AA116" i="14" s="1"/>
  <c r="AA117" i="14" s="1"/>
  <c r="AA118" i="14" s="1"/>
  <c r="AA119" i="14" s="1"/>
  <c r="AA120" i="14" s="1"/>
  <c r="R119" i="14"/>
  <c r="D119" i="14" s="1"/>
  <c r="AO121" i="14"/>
  <c r="AP121" i="14"/>
  <c r="N124" i="14"/>
  <c r="R124" i="14" s="1"/>
  <c r="D124" i="14" s="1"/>
  <c r="AA103" i="14"/>
  <c r="AO124" i="14"/>
  <c r="M129" i="14"/>
  <c r="E104" i="14"/>
  <c r="AT104" i="14" s="1"/>
  <c r="R120" i="14"/>
  <c r="D120" i="14" s="1"/>
  <c r="AP124" i="14"/>
  <c r="AK124" i="14"/>
  <c r="R117" i="14"/>
  <c r="D117" i="14" s="1"/>
  <c r="AP123" i="14"/>
  <c r="AO123" i="14"/>
  <c r="N123" i="14"/>
  <c r="AK123" i="14"/>
  <c r="R118" i="14"/>
  <c r="D118" i="14" s="1"/>
  <c r="AA345" i="14"/>
  <c r="AA361" i="14" s="1"/>
  <c r="AA362" i="14" s="1"/>
  <c r="AA363" i="14" s="1"/>
  <c r="AA364" i="14" s="1"/>
  <c r="AA365" i="14" s="1"/>
  <c r="AA356" i="14"/>
  <c r="AA357" i="14" s="1"/>
  <c r="AA358" i="14" s="1"/>
  <c r="AA359" i="14" s="1"/>
  <c r="AA360" i="14" s="1"/>
  <c r="AA355" i="14"/>
  <c r="AA371" i="14" s="1"/>
  <c r="AA366" i="14"/>
  <c r="AA367" i="14" s="1"/>
  <c r="AA368" i="14" s="1"/>
  <c r="AA369" i="14" s="1"/>
  <c r="AA370" i="14" s="1"/>
  <c r="Z373" i="14"/>
  <c r="Z377" i="14"/>
  <c r="Z230" i="14"/>
  <c r="Z246" i="14" s="1"/>
  <c r="Z241" i="14"/>
  <c r="Z242" i="14" s="1"/>
  <c r="Z243" i="14" s="1"/>
  <c r="Z244" i="14" s="1"/>
  <c r="Z245" i="14" s="1"/>
  <c r="AA230" i="14"/>
  <c r="AA246" i="14" s="1"/>
  <c r="AA241" i="14"/>
  <c r="AA242" i="14" s="1"/>
  <c r="AA243" i="14" s="1"/>
  <c r="AA244" i="14" s="1"/>
  <c r="AA245" i="14" s="1"/>
  <c r="AA220" i="14"/>
  <c r="AA236" i="14" s="1"/>
  <c r="AA237" i="14" s="1"/>
  <c r="AA238" i="14" s="1"/>
  <c r="AA239" i="14" s="1"/>
  <c r="AA240" i="14" s="1"/>
  <c r="AA231" i="14"/>
  <c r="AA232" i="14" s="1"/>
  <c r="AA233" i="14" s="1"/>
  <c r="AA234" i="14" s="1"/>
  <c r="AA235" i="14" s="1"/>
  <c r="Z220" i="14"/>
  <c r="Z236" i="14" s="1"/>
  <c r="Z237" i="14" s="1"/>
  <c r="Z238" i="14" s="1"/>
  <c r="Z239" i="14" s="1"/>
  <c r="Z240" i="14" s="1"/>
  <c r="Z231" i="14"/>
  <c r="Z232" i="14" s="1"/>
  <c r="Z233" i="14" s="1"/>
  <c r="Z234" i="14" s="1"/>
  <c r="Z235" i="14" s="1"/>
  <c r="Z105" i="14"/>
  <c r="Z121" i="14" s="1"/>
  <c r="Z126" i="14" s="1"/>
  <c r="Z116" i="14"/>
  <c r="Z117" i="14" s="1"/>
  <c r="Z118" i="14" s="1"/>
  <c r="Z119" i="14" s="1"/>
  <c r="Z120" i="14" s="1"/>
  <c r="AA90" i="14"/>
  <c r="AA94" i="14"/>
  <c r="Z94" i="14"/>
  <c r="Z90" i="14"/>
  <c r="AF121" i="14"/>
  <c r="AE126" i="14"/>
  <c r="AF126" i="14" s="1"/>
  <c r="M128" i="14"/>
  <c r="AE128" i="14"/>
  <c r="AF128" i="14" s="1"/>
  <c r="R103" i="14"/>
  <c r="D103" i="14" s="1"/>
  <c r="E103" i="14"/>
  <c r="AT103" i="14" s="1"/>
  <c r="AL130" i="14" l="1"/>
  <c r="AN130" i="14"/>
  <c r="AM130" i="14"/>
  <c r="AN127" i="14"/>
  <c r="AL127" i="14"/>
  <c r="AM127" i="14"/>
  <c r="AN129" i="14"/>
  <c r="AL129" i="14"/>
  <c r="AM129" i="14"/>
  <c r="AL126" i="14"/>
  <c r="AN126" i="14"/>
  <c r="AM126" i="14"/>
  <c r="AN128" i="14"/>
  <c r="AL128" i="14"/>
  <c r="AM128" i="14"/>
  <c r="AO130" i="14"/>
  <c r="AP130" i="14"/>
  <c r="N130" i="14"/>
  <c r="R130" i="14" s="1"/>
  <c r="D130" i="14" s="1"/>
  <c r="AA105" i="14"/>
  <c r="AA121" i="14" s="1"/>
  <c r="AA126" i="14" s="1"/>
  <c r="AP129" i="14"/>
  <c r="AK130" i="14"/>
  <c r="AP126" i="14"/>
  <c r="R125" i="14"/>
  <c r="D125" i="14" s="1"/>
  <c r="AO126" i="14"/>
  <c r="AK126" i="14"/>
  <c r="AO129" i="14"/>
  <c r="N126" i="14"/>
  <c r="R126" i="14" s="1"/>
  <c r="D126" i="14" s="1"/>
  <c r="N127" i="14"/>
  <c r="E127" i="14" s="1"/>
  <c r="AT127" i="14" s="1"/>
  <c r="E121" i="14"/>
  <c r="AT121" i="14" s="1"/>
  <c r="AK127" i="14"/>
  <c r="AP127" i="14"/>
  <c r="E122" i="14"/>
  <c r="AT122" i="14" s="1"/>
  <c r="AO127" i="14"/>
  <c r="E124" i="14"/>
  <c r="AT124" i="14" s="1"/>
  <c r="N129" i="14"/>
  <c r="E129" i="14" s="1"/>
  <c r="AT129" i="14" s="1"/>
  <c r="AK129" i="14"/>
  <c r="AP128" i="14"/>
  <c r="AO128" i="14"/>
  <c r="N128" i="14"/>
  <c r="AK128" i="14"/>
  <c r="AA372" i="14"/>
  <c r="AA376" i="14"/>
  <c r="Z378" i="14"/>
  <c r="Z374" i="14"/>
  <c r="AA247" i="14"/>
  <c r="AA251" i="14"/>
  <c r="Z247" i="14"/>
  <c r="Z251" i="14"/>
  <c r="Z95" i="14"/>
  <c r="Z111" i="14" s="1"/>
  <c r="Z112" i="14" s="1"/>
  <c r="Z113" i="14" s="1"/>
  <c r="Z114" i="14" s="1"/>
  <c r="Z115" i="14" s="1"/>
  <c r="Z106" i="14"/>
  <c r="Z107" i="14" s="1"/>
  <c r="Z108" i="14" s="1"/>
  <c r="Z109" i="14" s="1"/>
  <c r="Z110" i="14" s="1"/>
  <c r="AA95" i="14"/>
  <c r="AA111" i="14" s="1"/>
  <c r="AA112" i="14" s="1"/>
  <c r="AA113" i="14" s="1"/>
  <c r="AA114" i="14" s="1"/>
  <c r="AA115" i="14" s="1"/>
  <c r="AA106" i="14"/>
  <c r="AA107" i="14" s="1"/>
  <c r="AA108" i="14" s="1"/>
  <c r="AA109" i="14" s="1"/>
  <c r="AA110" i="14" s="1"/>
  <c r="Z122" i="14"/>
  <c r="Z123" i="14" s="1"/>
  <c r="R123" i="14"/>
  <c r="D123" i="14" s="1"/>
  <c r="E123" i="14"/>
  <c r="AT123" i="14" s="1"/>
  <c r="AA122" i="14" l="1"/>
  <c r="AA123" i="14" s="1"/>
  <c r="AA128" i="14" s="1"/>
  <c r="E130" i="14"/>
  <c r="AT130" i="14" s="1"/>
  <c r="E126" i="14"/>
  <c r="AT126" i="14" s="1"/>
  <c r="R127" i="14"/>
  <c r="D127" i="14" s="1"/>
  <c r="R129" i="14"/>
  <c r="D129" i="14" s="1"/>
  <c r="Z127" i="14"/>
  <c r="Z379" i="14"/>
  <c r="Z375" i="14"/>
  <c r="Z380" i="14" s="1"/>
  <c r="AA373" i="14"/>
  <c r="AA377" i="14"/>
  <c r="Z248" i="14"/>
  <c r="Z252" i="14"/>
  <c r="AA248" i="14"/>
  <c r="AA252" i="14"/>
  <c r="R128" i="14"/>
  <c r="D128" i="14" s="1"/>
  <c r="E128" i="14"/>
  <c r="AT128" i="14" s="1"/>
  <c r="Z124" i="14"/>
  <c r="Z128" i="14"/>
  <c r="AA127" i="14" l="1"/>
  <c r="AA124" i="14"/>
  <c r="AA129" i="14" s="1"/>
  <c r="AA374" i="14"/>
  <c r="AA378" i="14"/>
  <c r="AA249" i="14"/>
  <c r="AA253" i="14"/>
  <c r="Z253" i="14"/>
  <c r="Z249" i="14"/>
  <c r="AA125" i="14"/>
  <c r="AA130" i="14" s="1"/>
  <c r="Z129" i="14"/>
  <c r="Z125" i="14"/>
  <c r="Z130" i="14" s="1"/>
  <c r="E157" i="26" l="1"/>
  <c r="U161" i="14" s="1"/>
  <c r="E333" i="26"/>
  <c r="U337" i="14" s="1"/>
  <c r="E252" i="26"/>
  <c r="U256" i="14" s="1"/>
  <c r="E107" i="26"/>
  <c r="U111" i="14" s="1"/>
  <c r="E128" i="26"/>
  <c r="U132" i="14" s="1"/>
  <c r="E84" i="26"/>
  <c r="U88" i="14" s="1"/>
  <c r="E305" i="26"/>
  <c r="U309" i="14" s="1"/>
  <c r="E137" i="26"/>
  <c r="U141" i="14" s="1"/>
  <c r="E289" i="26"/>
  <c r="U293" i="14" s="1"/>
  <c r="E227" i="26"/>
  <c r="U231" i="14" s="1"/>
  <c r="E369" i="26"/>
  <c r="U373" i="14" s="1"/>
  <c r="E349" i="26"/>
  <c r="U353" i="14" s="1"/>
  <c r="E14" i="26"/>
  <c r="U18" i="14" s="1"/>
  <c r="E304" i="26"/>
  <c r="U308" i="14" s="1"/>
  <c r="E270" i="26"/>
  <c r="U274" i="14" s="1"/>
  <c r="E259" i="26"/>
  <c r="U263" i="14" s="1"/>
  <c r="E141" i="26"/>
  <c r="U145" i="14" s="1"/>
  <c r="E189" i="26"/>
  <c r="U193" i="14" s="1"/>
  <c r="E294" i="26"/>
  <c r="U298" i="14" s="1"/>
  <c r="E106" i="26"/>
  <c r="U110" i="14" s="1"/>
  <c r="E275" i="26"/>
  <c r="U279" i="14" s="1"/>
  <c r="E158" i="26"/>
  <c r="U162" i="14" s="1"/>
  <c r="E342" i="26"/>
  <c r="U346" i="14" s="1"/>
  <c r="E204" i="26"/>
  <c r="U208" i="14" s="1"/>
  <c r="E255" i="26"/>
  <c r="U259" i="14" s="1"/>
  <c r="E373" i="26"/>
  <c r="U377" i="14" s="1"/>
  <c r="E130" i="26"/>
  <c r="U134" i="14" s="1"/>
  <c r="E163" i="26"/>
  <c r="U167" i="14" s="1"/>
  <c r="E356" i="26"/>
  <c r="U360" i="14" s="1"/>
  <c r="E146" i="26"/>
  <c r="U150" i="14" s="1"/>
  <c r="E86" i="26"/>
  <c r="U90" i="14" s="1"/>
  <c r="E195" i="26"/>
  <c r="U199" i="14" s="1"/>
  <c r="E85" i="26"/>
  <c r="U89" i="14" s="1"/>
  <c r="E292" i="26"/>
  <c r="U296" i="14" s="1"/>
  <c r="E29" i="26"/>
  <c r="U33" i="14" s="1"/>
  <c r="E244" i="26"/>
  <c r="U248" i="14" s="1"/>
  <c r="E235" i="26"/>
  <c r="U239" i="14" s="1"/>
  <c r="E229" i="26"/>
  <c r="U233" i="14" s="1"/>
  <c r="E332" i="26"/>
  <c r="U336" i="14" s="1"/>
  <c r="E281" i="26"/>
  <c r="U285" i="14" s="1"/>
  <c r="E110" i="26"/>
  <c r="U114" i="14" s="1"/>
  <c r="E145" i="26"/>
  <c r="U149" i="14" s="1"/>
  <c r="E155" i="26"/>
  <c r="U159" i="14" s="1"/>
  <c r="E360" i="26"/>
  <c r="U364" i="14" s="1"/>
  <c r="E265" i="26"/>
  <c r="U269" i="14" s="1"/>
  <c r="E23" i="26"/>
  <c r="U27" i="14" s="1"/>
  <c r="E269" i="26"/>
  <c r="U273" i="14" s="1"/>
  <c r="E139" i="26"/>
  <c r="U143" i="14" s="1"/>
  <c r="E10" i="26"/>
  <c r="U14" i="14" s="1"/>
  <c r="E209" i="26"/>
  <c r="U213" i="14" s="1"/>
  <c r="E301" i="26"/>
  <c r="U305" i="14" s="1"/>
  <c r="E372" i="26"/>
  <c r="U376" i="14" s="1"/>
  <c r="E314" i="26"/>
  <c r="U318" i="14" s="1"/>
  <c r="E322" i="26"/>
  <c r="U326" i="14" s="1"/>
  <c r="E167" i="26"/>
  <c r="U171" i="14" s="1"/>
  <c r="E36" i="26"/>
  <c r="U40" i="14" s="1"/>
  <c r="E25" i="26"/>
  <c r="U29" i="14" s="1"/>
  <c r="E197" i="26"/>
  <c r="U201" i="14" s="1"/>
  <c r="E143" i="26"/>
  <c r="U147" i="14" s="1"/>
  <c r="E280" i="26"/>
  <c r="U284" i="14" s="1"/>
  <c r="E285" i="26"/>
  <c r="U289" i="14" s="1"/>
  <c r="E203" i="26"/>
  <c r="U207" i="14" s="1"/>
  <c r="E306" i="26"/>
  <c r="U310" i="14" s="1"/>
  <c r="E150" i="26"/>
  <c r="U154" i="14" s="1"/>
  <c r="E286" i="26"/>
  <c r="U290" i="14" s="1"/>
  <c r="E16" i="26"/>
  <c r="U20" i="14" s="1"/>
  <c r="E347" i="26"/>
  <c r="U351" i="14" s="1"/>
  <c r="E370" i="26"/>
  <c r="U374" i="14" s="1"/>
  <c r="E326" i="26"/>
  <c r="U330" i="14" s="1"/>
  <c r="E348" i="26"/>
  <c r="U352" i="14" s="1"/>
  <c r="E366" i="26"/>
  <c r="U370" i="14" s="1"/>
  <c r="E221" i="26"/>
  <c r="U225" i="14" s="1"/>
  <c r="E213" i="26"/>
  <c r="U217" i="14" s="1"/>
  <c r="E20" i="26"/>
  <c r="U24" i="14" s="1"/>
  <c r="E231" i="26"/>
  <c r="U235" i="14" s="1"/>
  <c r="E300" i="26"/>
  <c r="U304" i="14" s="1"/>
  <c r="E154" i="26"/>
  <c r="U158" i="14" s="1"/>
  <c r="E358" i="26"/>
  <c r="U362" i="14" s="1"/>
  <c r="E254" i="26"/>
  <c r="U258" i="14" s="1"/>
  <c r="E309" i="26"/>
  <c r="U313" i="14" s="1"/>
  <c r="E17" i="26"/>
  <c r="U21" i="14" s="1"/>
  <c r="E8" i="26"/>
  <c r="U12" i="14" s="1"/>
  <c r="E362" i="26"/>
  <c r="U366" i="14" s="1"/>
  <c r="E324" i="26"/>
  <c r="U328" i="14" s="1"/>
  <c r="E210" i="26"/>
  <c r="U214" i="14" s="1"/>
  <c r="E198" i="26"/>
  <c r="U202" i="14" s="1"/>
  <c r="E191" i="26"/>
  <c r="U195" i="14" s="1"/>
  <c r="E52" i="26"/>
  <c r="U56" i="14" s="1"/>
  <c r="E250" i="26"/>
  <c r="U254" i="14" s="1"/>
  <c r="E354" i="26"/>
  <c r="U358" i="14" s="1"/>
  <c r="E331" i="26"/>
  <c r="U335" i="14" s="1"/>
  <c r="E374" i="26"/>
  <c r="U378" i="14" s="1"/>
  <c r="E220" i="26"/>
  <c r="U224" i="14" s="1"/>
  <c r="E282" i="26"/>
  <c r="U286" i="14" s="1"/>
  <c r="E206" i="26"/>
  <c r="U210" i="14" s="1"/>
  <c r="E205" i="26"/>
  <c r="U209" i="14" s="1"/>
  <c r="E83" i="26"/>
  <c r="U87" i="14" s="1"/>
  <c r="E129" i="26"/>
  <c r="U133" i="14" s="1"/>
  <c r="E218" i="26"/>
  <c r="U222" i="14" s="1"/>
  <c r="E367" i="26"/>
  <c r="U371" i="14" s="1"/>
  <c r="E179" i="26"/>
  <c r="U183" i="14" s="1"/>
  <c r="E271" i="26"/>
  <c r="U275" i="14" s="1"/>
  <c r="E61" i="26"/>
  <c r="U65" i="14" s="1"/>
  <c r="E60" i="26"/>
  <c r="U64" i="14" s="1"/>
  <c r="E200" i="26"/>
  <c r="U204" i="14" s="1"/>
  <c r="E151" i="26"/>
  <c r="U155" i="14" s="1"/>
  <c r="E132" i="26"/>
  <c r="U136" i="14" s="1"/>
  <c r="E219" i="26"/>
  <c r="U223" i="14" s="1"/>
  <c r="E172" i="26"/>
  <c r="U176" i="14" s="1"/>
  <c r="E247" i="26"/>
  <c r="U251" i="14" s="1"/>
  <c r="E103" i="26"/>
  <c r="U107" i="14" s="1"/>
  <c r="E224" i="26"/>
  <c r="U228" i="14" s="1"/>
  <c r="E262" i="26"/>
  <c r="U266" i="14" s="1"/>
  <c r="E156" i="26"/>
  <c r="U160" i="14" s="1"/>
  <c r="E279" i="26"/>
  <c r="U283" i="14" s="1"/>
  <c r="E343" i="26"/>
  <c r="U347" i="14" s="1"/>
  <c r="E4" i="26"/>
  <c r="U8" i="14" s="1"/>
  <c r="E78" i="26"/>
  <c r="U82" i="14" s="1"/>
  <c r="E361" i="26"/>
  <c r="U365" i="14" s="1"/>
  <c r="E258" i="26"/>
  <c r="U262" i="14" s="1"/>
  <c r="E169" i="26"/>
  <c r="U173" i="14" s="1"/>
  <c r="E256" i="26"/>
  <c r="U260" i="14" s="1"/>
  <c r="E276" i="26"/>
  <c r="U280" i="14" s="1"/>
  <c r="E246" i="26"/>
  <c r="U250" i="14" s="1"/>
  <c r="E171" i="26"/>
  <c r="U175" i="14" s="1"/>
  <c r="E303" i="26"/>
  <c r="U307" i="14" s="1"/>
  <c r="E12" i="26"/>
  <c r="U16" i="14" s="1"/>
  <c r="E338" i="26"/>
  <c r="U342" i="14" s="1"/>
  <c r="E18" i="26"/>
  <c r="U22" i="14" s="1"/>
  <c r="E108" i="26"/>
  <c r="U112" i="14" s="1"/>
  <c r="E353" i="26"/>
  <c r="U357" i="14" s="1"/>
  <c r="E239" i="26"/>
  <c r="U243" i="14" s="1"/>
  <c r="E186" i="26"/>
  <c r="U190" i="14" s="1"/>
  <c r="E79" i="26"/>
  <c r="U83" i="14" s="1"/>
  <c r="E344" i="26"/>
  <c r="U348" i="14" s="1"/>
  <c r="E311" i="26"/>
  <c r="U315" i="14" s="1"/>
  <c r="E144" i="26"/>
  <c r="U148" i="14" s="1"/>
  <c r="E302" i="26"/>
  <c r="U306" i="14" s="1"/>
  <c r="E297" i="26"/>
  <c r="U301" i="14" s="1"/>
  <c r="E9" i="26"/>
  <c r="U13" i="14" s="1"/>
  <c r="E201" i="26"/>
  <c r="U205" i="14" s="1"/>
  <c r="E295" i="26"/>
  <c r="U299" i="14" s="1"/>
  <c r="E337" i="26"/>
  <c r="U341" i="14" s="1"/>
  <c r="E350" i="26"/>
  <c r="U354" i="14" s="1"/>
  <c r="E57" i="26"/>
  <c r="U61" i="14" s="1"/>
  <c r="E291" i="26"/>
  <c r="U295" i="14" s="1"/>
  <c r="E268" i="26"/>
  <c r="U272" i="14" s="1"/>
  <c r="E194" i="26"/>
  <c r="U198" i="14" s="1"/>
  <c r="E228" i="26"/>
  <c r="U232" i="14" s="1"/>
  <c r="E257" i="26"/>
  <c r="U261" i="14" s="1"/>
  <c r="E160" i="26"/>
  <c r="U164" i="14" s="1"/>
  <c r="E148" i="26"/>
  <c r="U152" i="14" s="1"/>
  <c r="E175" i="26"/>
  <c r="U179" i="14" s="1"/>
  <c r="E278" i="26"/>
  <c r="U282" i="14" s="1"/>
  <c r="E375" i="26"/>
  <c r="U379" i="14" s="1"/>
  <c r="E5" i="26"/>
  <c r="U9" i="14" s="1"/>
  <c r="E308" i="26"/>
  <c r="U312" i="14" s="1"/>
  <c r="E293" i="26"/>
  <c r="U297" i="14" s="1"/>
  <c r="E181" i="26"/>
  <c r="U185" i="14" s="1"/>
  <c r="E102" i="26"/>
  <c r="U106" i="14" s="1"/>
  <c r="E11" i="26"/>
  <c r="U15" i="14" s="1"/>
  <c r="E236" i="26"/>
  <c r="U240" i="14" s="1"/>
  <c r="E241" i="26"/>
  <c r="U245" i="14" s="1"/>
  <c r="E2" i="26"/>
  <c r="U6" i="14" s="1"/>
  <c r="E170" i="26"/>
  <c r="U174" i="14" s="1"/>
  <c r="E283" i="26"/>
  <c r="U287" i="14" s="1"/>
  <c r="E223" i="26"/>
  <c r="U227" i="14" s="1"/>
  <c r="E21" i="26"/>
  <c r="U25" i="14" s="1"/>
  <c r="E341" i="26"/>
  <c r="U345" i="14" s="1"/>
  <c r="E364" i="26"/>
  <c r="U368" i="14" s="1"/>
  <c r="E290" i="26"/>
  <c r="U294" i="14" s="1"/>
  <c r="E232" i="26"/>
  <c r="U236" i="14" s="1"/>
  <c r="E287" i="26"/>
  <c r="U291" i="14" s="1"/>
  <c r="E31" i="26"/>
  <c r="U35" i="14" s="1"/>
  <c r="E168" i="26"/>
  <c r="U172" i="14" s="1"/>
  <c r="E180" i="26"/>
  <c r="U184" i="14" s="1"/>
  <c r="E272" i="26"/>
  <c r="U276" i="14" s="1"/>
  <c r="E199" i="26"/>
  <c r="U203" i="14" s="1"/>
  <c r="E330" i="26"/>
  <c r="U334" i="14" s="1"/>
  <c r="E53" i="26"/>
  <c r="U57" i="14" s="1"/>
  <c r="E58" i="26"/>
  <c r="U62" i="14" s="1"/>
  <c r="E266" i="26"/>
  <c r="U270" i="14" s="1"/>
  <c r="E138" i="26"/>
  <c r="U142" i="14" s="1"/>
  <c r="E24" i="26"/>
  <c r="U28" i="14" s="1"/>
  <c r="E296" i="26"/>
  <c r="U300" i="14" s="1"/>
  <c r="E310" i="26"/>
  <c r="U314" i="14" s="1"/>
  <c r="E323" i="26"/>
  <c r="U327" i="14" s="1"/>
  <c r="E136" i="26"/>
  <c r="U140" i="14" s="1"/>
  <c r="E159" i="26"/>
  <c r="U163" i="14" s="1"/>
  <c r="E7" i="26"/>
  <c r="U11" i="14" s="1"/>
  <c r="E313" i="26"/>
  <c r="U317" i="14" s="1"/>
  <c r="E162" i="26"/>
  <c r="U166" i="14" s="1"/>
  <c r="E307" i="26"/>
  <c r="U311" i="14" s="1"/>
  <c r="E238" i="26"/>
  <c r="U242" i="14" s="1"/>
  <c r="E184" i="26"/>
  <c r="U188" i="14" s="1"/>
  <c r="E243" i="26"/>
  <c r="U247" i="14" s="1"/>
  <c r="E253" i="26"/>
  <c r="U257" i="14" s="1"/>
  <c r="E211" i="26"/>
  <c r="U215" i="14" s="1"/>
  <c r="E298" i="26"/>
  <c r="U302" i="14" s="1"/>
  <c r="E321" i="26"/>
  <c r="U325" i="14" s="1"/>
  <c r="E56" i="26"/>
  <c r="U60" i="14" s="1"/>
  <c r="E299" i="26"/>
  <c r="U303" i="14" s="1"/>
  <c r="E267" i="26"/>
  <c r="U271" i="14" s="1"/>
  <c r="E251" i="26"/>
  <c r="U255" i="14" s="1"/>
  <c r="E80" i="26"/>
  <c r="U84" i="14" s="1"/>
  <c r="E274" i="26"/>
  <c r="U278" i="14" s="1"/>
  <c r="E312" i="26"/>
  <c r="U316" i="14" s="1"/>
  <c r="E173" i="26"/>
  <c r="U177" i="14" s="1"/>
  <c r="E77" i="26"/>
  <c r="U81" i="14" s="1"/>
  <c r="E26" i="26"/>
  <c r="U30" i="14" s="1"/>
  <c r="E152" i="26"/>
  <c r="U156" i="14" s="1"/>
  <c r="E133" i="26"/>
  <c r="U137" i="14" s="1"/>
  <c r="E193" i="26"/>
  <c r="U197" i="14" s="1"/>
  <c r="E237" i="26"/>
  <c r="U241" i="14" s="1"/>
  <c r="E161" i="26"/>
  <c r="U165" i="14" s="1"/>
  <c r="E147" i="26"/>
  <c r="U151" i="14" s="1"/>
  <c r="E207" i="26"/>
  <c r="U211" i="14" s="1"/>
  <c r="E318" i="26"/>
  <c r="U322" i="14" s="1"/>
  <c r="E105" i="26"/>
  <c r="U109" i="14" s="1"/>
  <c r="E340" i="26"/>
  <c r="U344" i="14" s="1"/>
  <c r="E187" i="26"/>
  <c r="U191" i="14" s="1"/>
  <c r="E81" i="26"/>
  <c r="U85" i="14" s="1"/>
  <c r="E164" i="26"/>
  <c r="U168" i="14" s="1"/>
  <c r="E263" i="26"/>
  <c r="U267" i="14" s="1"/>
  <c r="E328" i="26"/>
  <c r="U332" i="14" s="1"/>
  <c r="E277" i="26"/>
  <c r="U281" i="14" s="1"/>
  <c r="E192" i="26"/>
  <c r="U196" i="14" s="1"/>
  <c r="E33" i="26"/>
  <c r="U37" i="14" s="1"/>
  <c r="E196" i="26"/>
  <c r="U200" i="14" s="1"/>
  <c r="E166" i="26"/>
  <c r="U170" i="14" s="1"/>
  <c r="E111" i="26"/>
  <c r="U115" i="14" s="1"/>
  <c r="E230" i="26"/>
  <c r="U234" i="14" s="1"/>
  <c r="E22" i="26"/>
  <c r="U26" i="14" s="1"/>
  <c r="E335" i="26"/>
  <c r="U339" i="14" s="1"/>
  <c r="E217" i="26"/>
  <c r="U221" i="14" s="1"/>
  <c r="E59" i="26"/>
  <c r="U63" i="14" s="1"/>
  <c r="E352" i="26"/>
  <c r="U356" i="14" s="1"/>
  <c r="E27" i="26"/>
  <c r="U31" i="14" s="1"/>
  <c r="E355" i="26"/>
  <c r="U359" i="14" s="1"/>
  <c r="E260" i="26"/>
  <c r="U264" i="14" s="1"/>
  <c r="E19" i="26"/>
  <c r="U23" i="14" s="1"/>
  <c r="E248" i="26"/>
  <c r="U252" i="14" s="1"/>
  <c r="E226" i="26"/>
  <c r="U230" i="14" s="1"/>
  <c r="E363" i="26"/>
  <c r="U367" i="14" s="1"/>
  <c r="E329" i="26"/>
  <c r="U333" i="14" s="1"/>
  <c r="E153" i="26"/>
  <c r="U157" i="14" s="1"/>
  <c r="E142" i="26"/>
  <c r="U146" i="14" s="1"/>
  <c r="E284" i="26"/>
  <c r="U288" i="14" s="1"/>
  <c r="E149" i="26"/>
  <c r="U153" i="14" s="1"/>
  <c r="E315" i="26"/>
  <c r="U319" i="14" s="1"/>
  <c r="E242" i="26"/>
  <c r="U246" i="14" s="1"/>
  <c r="E131" i="26"/>
  <c r="U135" i="14" s="1"/>
  <c r="E135" i="26"/>
  <c r="U139" i="14" s="1"/>
  <c r="E100" i="26"/>
  <c r="U104" i="14" s="1"/>
  <c r="E319" i="26"/>
  <c r="U323" i="14" s="1"/>
  <c r="E178" i="26"/>
  <c r="U182" i="14" s="1"/>
  <c r="E234" i="26"/>
  <c r="U238" i="14" s="1"/>
  <c r="E165" i="26"/>
  <c r="U169" i="14" s="1"/>
  <c r="E134" i="26"/>
  <c r="U138" i="14" s="1"/>
  <c r="E273" i="26"/>
  <c r="U277" i="14" s="1"/>
  <c r="E55" i="26"/>
  <c r="U59" i="14" s="1"/>
  <c r="E212" i="26"/>
  <c r="U216" i="14" s="1"/>
  <c r="E357" i="26"/>
  <c r="U361" i="14" s="1"/>
  <c r="E288" i="26"/>
  <c r="U292" i="14" s="1"/>
  <c r="E346" i="26"/>
  <c r="U350" i="14" s="1"/>
  <c r="E215" i="26"/>
  <c r="U219" i="14" s="1"/>
  <c r="E208" i="26"/>
  <c r="U212" i="14" s="1"/>
  <c r="E216" i="26"/>
  <c r="U220" i="14" s="1"/>
  <c r="E190" i="26"/>
  <c r="U194" i="14" s="1"/>
  <c r="E351" i="26"/>
  <c r="U355" i="14" s="1"/>
  <c r="E82" i="26"/>
  <c r="U86" i="14" s="1"/>
  <c r="E316" i="26"/>
  <c r="U320" i="14" s="1"/>
  <c r="E109" i="26"/>
  <c r="U113" i="14" s="1"/>
  <c r="E32" i="26"/>
  <c r="U36" i="14" s="1"/>
  <c r="E261" i="26"/>
  <c r="U265" i="14" s="1"/>
  <c r="E140" i="26"/>
  <c r="U144" i="14" s="1"/>
  <c r="E376" i="26"/>
  <c r="U380" i="14" s="1"/>
  <c r="E214" i="26"/>
  <c r="U218" i="14" s="1"/>
  <c r="E365" i="26"/>
  <c r="U369" i="14" s="1"/>
  <c r="E183" i="26"/>
  <c r="U187" i="14" s="1"/>
  <c r="E13" i="26"/>
  <c r="U17" i="14" s="1"/>
  <c r="E176" i="26"/>
  <c r="U180" i="14" s="1"/>
  <c r="E35" i="26"/>
  <c r="U39" i="14" s="1"/>
  <c r="E249" i="26"/>
  <c r="U253" i="14" s="1"/>
  <c r="E334" i="26"/>
  <c r="U338" i="14" s="1"/>
  <c r="E188" i="26"/>
  <c r="U192" i="14" s="1"/>
  <c r="E327" i="26"/>
  <c r="U331" i="14" s="1"/>
  <c r="E104" i="26"/>
  <c r="U108" i="14" s="1"/>
  <c r="E28" i="26"/>
  <c r="U32" i="14" s="1"/>
  <c r="E15" i="26"/>
  <c r="U19" i="14" s="1"/>
  <c r="E185" i="26"/>
  <c r="U189" i="14" s="1"/>
  <c r="E325" i="26"/>
  <c r="U329" i="14" s="1"/>
  <c r="E345" i="26"/>
  <c r="U349" i="14" s="1"/>
  <c r="E320" i="26"/>
  <c r="U324" i="14" s="1"/>
  <c r="E177" i="26"/>
  <c r="U181" i="14" s="1"/>
  <c r="E264" i="26"/>
  <c r="U268" i="14" s="1"/>
  <c r="E174" i="26"/>
  <c r="U178" i="14" s="1"/>
  <c r="E30" i="26"/>
  <c r="U34" i="14" s="1"/>
  <c r="E233" i="26"/>
  <c r="U237" i="14" s="1"/>
  <c r="E54" i="26"/>
  <c r="U58" i="14" s="1"/>
  <c r="E339" i="26"/>
  <c r="U343" i="14" s="1"/>
  <c r="E6" i="26"/>
  <c r="U10" i="14" s="1"/>
  <c r="E359" i="26"/>
  <c r="U363" i="14" s="1"/>
  <c r="E317" i="26"/>
  <c r="U321" i="14" s="1"/>
  <c r="E336" i="26"/>
  <c r="U340" i="14" s="1"/>
  <c r="E127" i="26"/>
  <c r="U131" i="14" s="1"/>
  <c r="E245" i="26"/>
  <c r="U249" i="14" s="1"/>
  <c r="E371" i="26"/>
  <c r="U375" i="14" s="1"/>
  <c r="E202" i="26"/>
  <c r="U206" i="14" s="1"/>
  <c r="E182" i="26"/>
  <c r="U186" i="14" s="1"/>
  <c r="E34" i="26"/>
  <c r="U38" i="14" s="1"/>
  <c r="E240" i="26"/>
  <c r="U244" i="14" s="1"/>
  <c r="E368" i="26"/>
  <c r="U372" i="14" s="1"/>
  <c r="E225" i="26"/>
  <c r="U229" i="14" s="1"/>
  <c r="AA379" i="14"/>
  <c r="AA375" i="14"/>
  <c r="AA380" i="14" s="1"/>
  <c r="Z254" i="14"/>
  <c r="Z250" i="14"/>
  <c r="Z255" i="14" s="1"/>
  <c r="AA254" i="14"/>
  <c r="AA250" i="14"/>
  <c r="AA255" i="14" s="1"/>
  <c r="B131" i="18" l="1"/>
  <c r="B130" i="18"/>
  <c r="B129" i="18"/>
  <c r="B128" i="18"/>
  <c r="E37" i="26" l="1"/>
  <c r="U41" i="14" s="1"/>
  <c r="E115" i="26" l="1"/>
  <c r="U119" i="14" s="1"/>
  <c r="E88" i="26"/>
  <c r="U92" i="14" s="1"/>
  <c r="E39" i="26"/>
  <c r="U43" i="14" s="1"/>
  <c r="E38" i="26"/>
  <c r="U42" i="14" s="1"/>
  <c r="E89" i="26"/>
  <c r="U93" i="14" s="1"/>
  <c r="E65" i="26"/>
  <c r="U69" i="14" s="1"/>
  <c r="E41" i="26"/>
  <c r="U45" i="14" s="1"/>
  <c r="E40" i="26"/>
  <c r="U44" i="14" s="1"/>
  <c r="E114" i="26"/>
  <c r="U118" i="14" s="1"/>
  <c r="E64" i="26"/>
  <c r="U68" i="14" s="1"/>
  <c r="E112" i="26"/>
  <c r="U116" i="14" s="1"/>
  <c r="E90" i="26"/>
  <c r="U94" i="14" s="1"/>
  <c r="E66" i="26"/>
  <c r="U70" i="14" s="1"/>
  <c r="E62" i="26"/>
  <c r="U66" i="14" s="1"/>
  <c r="E91" i="26"/>
  <c r="U95" i="14" s="1"/>
  <c r="E113" i="26"/>
  <c r="U117" i="14" s="1"/>
  <c r="E87" i="26"/>
  <c r="U91" i="14" s="1"/>
  <c r="E63" i="26"/>
  <c r="U67" i="14" s="1"/>
  <c r="E116" i="26" l="1"/>
  <c r="U120" i="14" s="1"/>
  <c r="E73" i="26"/>
  <c r="U77" i="14" s="1"/>
  <c r="E117" i="26"/>
  <c r="U121" i="14" s="1"/>
  <c r="E126" i="26"/>
  <c r="U130" i="14" s="1"/>
  <c r="E119" i="26"/>
  <c r="U123" i="14" s="1"/>
  <c r="E120" i="26"/>
  <c r="U124" i="14" s="1"/>
  <c r="E76" i="26"/>
  <c r="U80" i="14" s="1"/>
  <c r="E96" i="26"/>
  <c r="U100" i="14" s="1"/>
  <c r="E51" i="26"/>
  <c r="U55" i="14" s="1"/>
  <c r="E44" i="26"/>
  <c r="U48" i="14" s="1"/>
  <c r="E75" i="26"/>
  <c r="U79" i="14" s="1"/>
  <c r="E222" i="26"/>
  <c r="U226" i="14" s="1"/>
  <c r="E93" i="26"/>
  <c r="U97" i="14" s="1"/>
  <c r="E124" i="26"/>
  <c r="U128" i="14" s="1"/>
  <c r="E47" i="26"/>
  <c r="U51" i="14" s="1"/>
  <c r="E49" i="26"/>
  <c r="U53" i="14" s="1"/>
  <c r="E97" i="26"/>
  <c r="U101" i="14" s="1"/>
  <c r="E125" i="26"/>
  <c r="U129" i="14" s="1"/>
  <c r="E42" i="26"/>
  <c r="U46" i="14" s="1"/>
  <c r="E118" i="26"/>
  <c r="U122" i="14" s="1"/>
  <c r="E50" i="26"/>
  <c r="U54" i="14" s="1"/>
  <c r="E68" i="26"/>
  <c r="U72" i="14" s="1"/>
  <c r="E121" i="26"/>
  <c r="U125" i="14" s="1"/>
  <c r="E122" i="26"/>
  <c r="U126" i="14" s="1"/>
  <c r="E74" i="26"/>
  <c r="U78" i="14" s="1"/>
  <c r="E99" i="26"/>
  <c r="U103" i="14" s="1"/>
  <c r="E92" i="26"/>
  <c r="U96" i="14" s="1"/>
  <c r="E48" i="26"/>
  <c r="U52" i="14" s="1"/>
  <c r="E72" i="26"/>
  <c r="U76" i="14" s="1"/>
  <c r="E43" i="26"/>
  <c r="U47" i="14" s="1"/>
  <c r="E123" i="26"/>
  <c r="U127" i="14" s="1"/>
  <c r="E3" i="26"/>
  <c r="U7" i="14" s="1"/>
  <c r="E45" i="26"/>
  <c r="U49" i="14" s="1"/>
  <c r="E94" i="26"/>
  <c r="U98" i="14" s="1"/>
  <c r="E98" i="26"/>
  <c r="U102" i="14" s="1"/>
  <c r="E101" i="26"/>
  <c r="U105" i="14" s="1"/>
  <c r="E69" i="26"/>
  <c r="U73" i="14" s="1"/>
  <c r="E67" i="26"/>
  <c r="U71" i="14" s="1"/>
  <c r="E46" i="26"/>
  <c r="U50" i="14" s="1"/>
  <c r="E70" i="26"/>
  <c r="U74" i="14" s="1"/>
  <c r="E71" i="26"/>
  <c r="U75" i="14" s="1"/>
  <c r="E95" i="26"/>
  <c r="U99" i="14" s="1"/>
  <c r="T256" i="14" l="1"/>
  <c r="T257" i="14"/>
  <c r="T258" i="14"/>
  <c r="T259" i="14"/>
  <c r="T283" i="14"/>
  <c r="T9" i="14"/>
  <c r="T284" i="14"/>
  <c r="T282" i="14"/>
  <c r="T8" i="14"/>
  <c r="T260" i="14"/>
  <c r="T7" i="14"/>
  <c r="T10" i="14"/>
  <c r="T281" i="14"/>
  <c r="T6" i="14"/>
  <c r="T285" i="14"/>
  <c r="T32" i="14"/>
  <c r="T34" i="14"/>
  <c r="T35" i="14"/>
  <c r="T33" i="14"/>
  <c r="T31" i="14"/>
  <c r="T56" i="14" l="1"/>
  <c r="T306" i="14"/>
  <c r="T307" i="14"/>
  <c r="T308" i="14" l="1"/>
  <c r="T309" i="14"/>
  <c r="T58" i="14"/>
  <c r="T310" i="14"/>
  <c r="T60" i="14"/>
  <c r="T59" i="14"/>
  <c r="T81" i="14"/>
  <c r="T57" i="14"/>
  <c r="T331" i="14" l="1"/>
  <c r="T106" i="14" l="1"/>
  <c r="T335" i="14"/>
  <c r="T85" i="14"/>
  <c r="T333" i="14"/>
  <c r="T334" i="14"/>
  <c r="T84" i="14"/>
  <c r="T332" i="14"/>
  <c r="T83" i="14"/>
  <c r="T82" i="14"/>
  <c r="T356" i="14"/>
  <c r="T13" i="14" l="1"/>
  <c r="T360" i="14"/>
  <c r="T287" i="14"/>
  <c r="T11" i="14"/>
  <c r="T87" i="14"/>
  <c r="T15" i="14"/>
  <c r="T89" i="14"/>
  <c r="T262" i="14"/>
  <c r="T38" i="14"/>
  <c r="T357" i="14"/>
  <c r="T110" i="14"/>
  <c r="T340" i="14"/>
  <c r="T109" i="14"/>
  <c r="T62" i="14"/>
  <c r="T313" i="14"/>
  <c r="T61" i="14"/>
  <c r="T312" i="14"/>
  <c r="T359" i="14"/>
  <c r="T63" i="14"/>
  <c r="T90" i="14"/>
  <c r="T65" i="14"/>
  <c r="T39" i="14"/>
  <c r="T86" i="14"/>
  <c r="T64" i="14"/>
  <c r="T264" i="14"/>
  <c r="T337" i="14"/>
  <c r="T88" i="14"/>
  <c r="T113" i="14"/>
  <c r="T19" i="14" l="1"/>
  <c r="T263" i="14" l="1"/>
  <c r="T358" i="14"/>
  <c r="T269" i="14"/>
  <c r="T343" i="14"/>
  <c r="T267" i="14"/>
  <c r="T289" i="14"/>
  <c r="T18" i="14"/>
  <c r="T270" i="14"/>
  <c r="T338" i="14"/>
  <c r="T336" i="14"/>
  <c r="T266" i="14"/>
  <c r="T53" i="14"/>
  <c r="T74" i="14"/>
  <c r="T69" i="14"/>
  <c r="T363" i="14"/>
  <c r="T277" i="14"/>
  <c r="T272" i="14"/>
  <c r="T288" i="14"/>
  <c r="T14" i="14"/>
  <c r="T265" i="14"/>
  <c r="T76" i="14"/>
  <c r="T55" i="14"/>
  <c r="T378" i="14"/>
  <c r="T339" i="14"/>
  <c r="T107" i="14"/>
  <c r="T346" i="14"/>
  <c r="T37" i="14"/>
  <c r="T119" i="14"/>
  <c r="T315" i="14"/>
  <c r="T36" i="14"/>
  <c r="T12" i="14"/>
  <c r="T350" i="14"/>
  <c r="T379" i="14"/>
  <c r="T318" i="14"/>
  <c r="T20" i="14"/>
  <c r="T349" i="14"/>
  <c r="T108" i="14"/>
  <c r="T290" i="14"/>
  <c r="T319" i="14"/>
  <c r="T314" i="14"/>
  <c r="T311" i="14"/>
  <c r="T25" i="14"/>
  <c r="T67" i="14"/>
  <c r="T26" i="14"/>
  <c r="T40" i="14"/>
  <c r="T75" i="14"/>
  <c r="T370" i="14"/>
  <c r="T101" i="14"/>
  <c r="T268" i="14"/>
  <c r="T352" i="14"/>
  <c r="T292" i="14"/>
  <c r="T48" i="14"/>
  <c r="T271" i="14"/>
  <c r="T54" i="14"/>
  <c r="T286" i="14"/>
  <c r="T43" i="14"/>
  <c r="T362" i="14"/>
  <c r="T261" i="14"/>
  <c r="T353" i="14"/>
  <c r="T320" i="14"/>
  <c r="T345" i="14"/>
  <c r="T355" i="14"/>
  <c r="T291" i="14"/>
  <c r="T324" i="14"/>
  <c r="T79" i="14"/>
  <c r="T122" i="14"/>
  <c r="T305" i="14"/>
  <c r="T374" i="14"/>
  <c r="T300" i="14"/>
  <c r="T120" i="14"/>
  <c r="T91" i="14"/>
  <c r="T278" i="14"/>
  <c r="T77" i="14"/>
  <c r="T16" i="14"/>
  <c r="T93" i="14"/>
  <c r="T342" i="14"/>
  <c r="T66" i="14"/>
  <c r="T95" i="14"/>
  <c r="T72" i="14"/>
  <c r="T102" i="14"/>
  <c r="T73" i="14"/>
  <c r="T304" i="14"/>
  <c r="T298" i="14"/>
  <c r="T130" i="14"/>
  <c r="T51" i="14"/>
  <c r="T98" i="14"/>
  <c r="T104" i="14"/>
  <c r="T47" i="14"/>
  <c r="T114" i="14"/>
  <c r="T71" i="14"/>
  <c r="T100" i="14"/>
  <c r="T28" i="14"/>
  <c r="T103" i="14"/>
  <c r="T361" i="14"/>
  <c r="T341" i="14"/>
  <c r="T295" i="14"/>
  <c r="T372" i="14"/>
  <c r="T297" i="14"/>
  <c r="T30" i="14"/>
  <c r="T41" i="14"/>
  <c r="T348" i="14"/>
  <c r="T42" i="14"/>
  <c r="T21" i="14"/>
  <c r="T68" i="14"/>
  <c r="T367" i="14"/>
  <c r="T365" i="14"/>
  <c r="T112" i="14"/>
  <c r="T50" i="14"/>
  <c r="T116" i="14"/>
  <c r="T274" i="14"/>
  <c r="T123" i="14"/>
  <c r="T121" i="14"/>
  <c r="T364" i="14"/>
  <c r="T371" i="14"/>
  <c r="T368" i="14"/>
  <c r="T276" i="14"/>
  <c r="T330" i="14"/>
  <c r="T127" i="14"/>
  <c r="T99" i="14"/>
  <c r="T111" i="14"/>
  <c r="T115" i="14"/>
  <c r="T118" i="14"/>
  <c r="T78" i="14"/>
  <c r="T27" i="14"/>
  <c r="T24" i="14"/>
  <c r="T279" i="14"/>
  <c r="T94" i="14"/>
  <c r="T375" i="14"/>
  <c r="T344" i="14"/>
  <c r="T351" i="14"/>
  <c r="T301" i="14"/>
  <c r="T366" i="14"/>
  <c r="T321" i="14"/>
  <c r="T97" i="14"/>
  <c r="T376" i="14"/>
  <c r="T369" i="14"/>
  <c r="T124" i="14"/>
  <c r="T275" i="14"/>
  <c r="T327" i="14"/>
  <c r="T354" i="14"/>
  <c r="T128" i="14"/>
  <c r="T45" i="14"/>
  <c r="T125" i="14"/>
  <c r="T52" i="14"/>
  <c r="T105" i="14"/>
  <c r="T299" i="14"/>
  <c r="T317" i="14"/>
  <c r="T377" i="14"/>
  <c r="T273" i="14"/>
  <c r="T117" i="14"/>
  <c r="T303" i="14"/>
  <c r="T326" i="14"/>
  <c r="T126" i="14"/>
  <c r="T296" i="14"/>
  <c r="T280" i="14"/>
  <c r="T293" i="14"/>
  <c r="T80" i="14"/>
  <c r="T322" i="14"/>
  <c r="T129" i="14"/>
  <c r="T347" i="14"/>
  <c r="T70" i="14"/>
  <c r="T46" i="14"/>
  <c r="T29" i="14"/>
  <c r="T380" i="14"/>
  <c r="T92" i="14"/>
  <c r="T316" i="14"/>
  <c r="T23" i="14"/>
  <c r="T22" i="14"/>
  <c r="T294" i="14"/>
  <c r="T17" i="14"/>
  <c r="T328" i="14"/>
  <c r="T329" i="14"/>
  <c r="T373" i="14"/>
  <c r="T96" i="14"/>
  <c r="T325" i="14"/>
  <c r="T323" i="14"/>
  <c r="T44" i="14"/>
  <c r="T49" i="14"/>
  <c r="T302" i="14"/>
</calcChain>
</file>

<file path=xl/sharedStrings.xml><?xml version="1.0" encoding="utf-8"?>
<sst xmlns="http://schemas.openxmlformats.org/spreadsheetml/2006/main" count="7096" uniqueCount="1042">
  <si>
    <t>名称msgID</t>
  </si>
  <si>
    <t>名称</t>
  </si>
  <si>
    <t>id</t>
  </si>
  <si>
    <t>varchar(255)</t>
  </si>
  <si>
    <t>主键ID</t>
  </si>
  <si>
    <t>a_base_type</t>
  </si>
  <si>
    <t>a_base_cheese_id</t>
  </si>
  <si>
    <t>a_base_power_num</t>
  </si>
  <si>
    <t>a_base_unlock</t>
  </si>
  <si>
    <t>小飞机</t>
  </si>
  <si>
    <t>一字消</t>
  </si>
  <si>
    <t>小炸弹</t>
  </si>
  <si>
    <t>同色消</t>
  </si>
  <si>
    <t>火炮</t>
  </si>
  <si>
    <t>飞机</t>
  </si>
  <si>
    <t>连弩</t>
  </si>
  <si>
    <t>火枪</t>
  </si>
  <si>
    <t>火箭筒</t>
  </si>
  <si>
    <t>火药包</t>
  </si>
  <si>
    <t>手雷</t>
  </si>
  <si>
    <t>神秘球</t>
  </si>
  <si>
    <t>水晶球</t>
  </si>
  <si>
    <t>普通棋子</t>
  </si>
  <si>
    <t>类型</t>
  </si>
  <si>
    <t>棋子表</t>
  </si>
  <si>
    <t>颜色</t>
  </si>
  <si>
    <t>棋子资源msg（名称）</t>
  </si>
  <si>
    <t>红色普通棋子</t>
  </si>
  <si>
    <t>蓝色普通棋子</t>
  </si>
  <si>
    <t>蓝色</t>
  </si>
  <si>
    <t>绿色普通棋子</t>
  </si>
  <si>
    <t>绿色</t>
  </si>
  <si>
    <t>金色普通棋子</t>
  </si>
  <si>
    <t>金色</t>
  </si>
  <si>
    <t>紫色普通棋子</t>
  </si>
  <si>
    <t>紫色</t>
  </si>
  <si>
    <t>红色投石器</t>
  </si>
  <si>
    <t>投石器</t>
  </si>
  <si>
    <t>蓝色投石器</t>
  </si>
  <si>
    <t>绿色投石器</t>
  </si>
  <si>
    <t>金色投石器</t>
  </si>
  <si>
    <t>紫色投石器</t>
  </si>
  <si>
    <t>红色火炮</t>
  </si>
  <si>
    <t>蓝色火炮</t>
  </si>
  <si>
    <t>绿色火炮</t>
  </si>
  <si>
    <t>金色火炮</t>
  </si>
  <si>
    <t>紫色火炮</t>
  </si>
  <si>
    <t>红色飞机</t>
  </si>
  <si>
    <t>蓝色飞机</t>
  </si>
  <si>
    <t>绿色飞机</t>
  </si>
  <si>
    <t>金色飞机</t>
  </si>
  <si>
    <t>紫色飞机</t>
  </si>
  <si>
    <t>红色连弩</t>
  </si>
  <si>
    <t>蓝色连弩</t>
  </si>
  <si>
    <t>绿色连弩</t>
  </si>
  <si>
    <t>金色连弩</t>
  </si>
  <si>
    <t>紫色连弩</t>
  </si>
  <si>
    <t>红色火枪</t>
  </si>
  <si>
    <t>蓝色火枪</t>
  </si>
  <si>
    <t>绿色火枪</t>
  </si>
  <si>
    <t>金色火枪</t>
  </si>
  <si>
    <t>紫色火枪</t>
  </si>
  <si>
    <t>红色火箭筒</t>
  </si>
  <si>
    <t>蓝色火箭筒</t>
  </si>
  <si>
    <t>绿色火箭筒</t>
  </si>
  <si>
    <t>金色火箭筒</t>
  </si>
  <si>
    <t>紫色火箭筒</t>
  </si>
  <si>
    <t>红色火药包</t>
  </si>
  <si>
    <t>蓝色火药包</t>
  </si>
  <si>
    <t>绿色火药包</t>
  </si>
  <si>
    <t>金色火药包</t>
  </si>
  <si>
    <t>紫色火药包</t>
  </si>
  <si>
    <t>红色手雷</t>
  </si>
  <si>
    <t>蓝色手雷</t>
  </si>
  <si>
    <t>绿色手雷</t>
  </si>
  <si>
    <t>金色手雷</t>
  </si>
  <si>
    <t>紫色手雷</t>
  </si>
  <si>
    <t>红色神秘球</t>
  </si>
  <si>
    <t>蓝色神秘球</t>
  </si>
  <si>
    <t>绿色神秘球</t>
  </si>
  <si>
    <t>金色神秘球</t>
  </si>
  <si>
    <t>紫色神秘球</t>
  </si>
  <si>
    <t>红色水晶球</t>
  </si>
  <si>
    <t>蓝色水晶球</t>
  </si>
  <si>
    <t>绿色水晶球</t>
  </si>
  <si>
    <t>金色水晶球</t>
  </si>
  <si>
    <t>紫色水晶球</t>
  </si>
  <si>
    <t>解锁时代
1：石器时代
2：青铜时代
3：封建时代
4：工业时代
5：现代</t>
    <phoneticPr fontId="10" type="noConversion"/>
  </si>
  <si>
    <t>类型
1：普通棋子
2：小飞机
3：一字消
4：小炸弹
5：同色消</t>
    <phoneticPr fontId="10" type="noConversion"/>
  </si>
  <si>
    <t>a_base_trigger_type</t>
  </si>
  <si>
    <t>a_base_power_type</t>
  </si>
  <si>
    <t>红色</t>
  </si>
  <si>
    <t>石器时代</t>
  </si>
  <si>
    <t>a_base_barracks_id</t>
  </si>
  <si>
    <t>解锁时代</t>
  </si>
  <si>
    <t>合成方式
读取消除合成库ID</t>
  </si>
  <si>
    <t>合成方式
读取消除合成库ID</t>
    <phoneticPr fontId="10" type="noConversion"/>
  </si>
  <si>
    <t>4,5</t>
  </si>
  <si>
    <t>4,5</t>
    <phoneticPr fontId="10" type="noConversion"/>
  </si>
  <si>
    <t>6,7,8,9,10,11,12,13,14</t>
  </si>
  <si>
    <t>6,7,8,9,10,11,12,13,14</t>
    <phoneticPr fontId="10" type="noConversion"/>
  </si>
  <si>
    <t>15,16</t>
  </si>
  <si>
    <t>15,16</t>
    <phoneticPr fontId="10" type="noConversion"/>
  </si>
  <si>
    <t>c_base_name</t>
  </si>
  <si>
    <t>c_base_name</t>
    <phoneticPr fontId="10" type="noConversion"/>
  </si>
  <si>
    <t>c_base_cheese_res</t>
  </si>
  <si>
    <t>c_base_cheese_res</t>
    <phoneticPr fontId="10" type="noConversion"/>
  </si>
  <si>
    <t>varchar(255)</t>
    <phoneticPr fontId="10" type="noConversion"/>
  </si>
  <si>
    <t xml:space="preserve">能量类型
0：通用能量
1：蓝色能量
2：绿色能量
3：红色能量
4：金色能量
5：紫色能量
6：无能量类型
</t>
    <phoneticPr fontId="10" type="noConversion"/>
  </si>
  <si>
    <t>防御塔</t>
    <phoneticPr fontId="10" type="noConversion"/>
  </si>
  <si>
    <t>名称msgID</t>
    <phoneticPr fontId="10" type="noConversion"/>
  </si>
  <si>
    <t>小飞机</t>
    <phoneticPr fontId="10" type="noConversion"/>
  </si>
  <si>
    <t>一字消</t>
    <phoneticPr fontId="10" type="noConversion"/>
  </si>
  <si>
    <t>小炸弹</t>
    <phoneticPr fontId="10" type="noConversion"/>
  </si>
  <si>
    <t>同色消</t>
    <phoneticPr fontId="10" type="noConversion"/>
  </si>
  <si>
    <t>精英单位</t>
    <phoneticPr fontId="10" type="noConversion"/>
  </si>
  <si>
    <t>石器时代</t>
    <phoneticPr fontId="10" type="noConversion"/>
  </si>
  <si>
    <t>青铜时代</t>
    <phoneticPr fontId="10" type="noConversion"/>
  </si>
  <si>
    <t>封建时代</t>
    <phoneticPr fontId="10" type="noConversion"/>
  </si>
  <si>
    <t>工业时代</t>
    <phoneticPr fontId="10" type="noConversion"/>
  </si>
  <si>
    <t>现代</t>
    <phoneticPr fontId="10" type="noConversion"/>
  </si>
  <si>
    <t>棋子</t>
  </si>
  <si>
    <t>棋子</t>
    <phoneticPr fontId="10" type="noConversion"/>
  </si>
  <si>
    <t xml:space="preserve">能量类型
0：通用能量
1：蓝色能量
2：绿色能量
3：红色能量
4：金色能量
5：紫色能量
6：无能量类型
</t>
  </si>
  <si>
    <t>a_base_addpoint_id</t>
  </si>
  <si>
    <t>a_base_addpoint_id</t>
    <phoneticPr fontId="10" type="noConversion"/>
  </si>
  <si>
    <t>可组合消除的棋子
棋子ID,效果ID;</t>
  </si>
  <si>
    <t>可组合消除的棋子
棋子ID,效果ID;</t>
    <phoneticPr fontId="10" type="noConversion"/>
  </si>
  <si>
    <t>a_base_barracks_id</t>
    <phoneticPr fontId="10" type="noConversion"/>
  </si>
  <si>
    <t>a_base_cheese_id</t>
    <phoneticPr fontId="10" type="noConversion"/>
  </si>
  <si>
    <t>兵营ID组(类型)
(读取对应兵营的当前等级，然后对应单位ID召唤单位)</t>
    <phoneticPr fontId="10" type="noConversion"/>
  </si>
  <si>
    <t>a_base_color_id</t>
  </si>
  <si>
    <t>a_base_color_id</t>
    <phoneticPr fontId="10" type="noConversion"/>
  </si>
  <si>
    <t>石器时代蓝色普通棋子</t>
  </si>
  <si>
    <t>石器时代绿色普通棋子</t>
  </si>
  <si>
    <t>石器时代红色普通棋子</t>
  </si>
  <si>
    <t>石器时代金色普通棋子</t>
  </si>
  <si>
    <t>石器时代紫色普通棋子</t>
  </si>
  <si>
    <t>棋子使用优先级
（AI）</t>
    <phoneticPr fontId="10" type="noConversion"/>
  </si>
  <si>
    <t>棋子使用优先级
（AI）</t>
  </si>
  <si>
    <t>a_base_use_priority</t>
  </si>
  <si>
    <t>a_base_use_priority</t>
    <phoneticPr fontId="10" type="noConversion"/>
  </si>
  <si>
    <t>塔防模式</t>
  </si>
  <si>
    <t>模式类型</t>
  </si>
  <si>
    <t>a_base_mode_type</t>
  </si>
  <si>
    <t>a_base_mode_type</t>
    <phoneticPr fontId="10" type="noConversion"/>
  </si>
  <si>
    <t>兵营ID组(类型)
(读取对应兵营的当前等级，然后对应单位ID召唤单位)</t>
  </si>
  <si>
    <t>特殊棋子合成特效</t>
    <phoneticPr fontId="10" type="noConversion"/>
  </si>
  <si>
    <t>a_base_cheese_composite_effect</t>
    <phoneticPr fontId="10" type="noConversion"/>
  </si>
  <si>
    <t>棋子类型</t>
    <phoneticPr fontId="10" type="noConversion"/>
  </si>
  <si>
    <t>a_arrayints_init_combination_effect</t>
    <phoneticPr fontId="10" type="noConversion"/>
  </si>
  <si>
    <t>a_base_cheese_composite_effect</t>
  </si>
  <si>
    <t/>
  </si>
  <si>
    <t>加点表ID
读取ID产生对应的角色、单位。(塔防模式用)</t>
  </si>
  <si>
    <t>加点表ID
读取ID产生对应的角色、单位。(塔防模式用)</t>
    <phoneticPr fontId="10" type="noConversion"/>
  </si>
  <si>
    <t>兵营ID组(类型)</t>
  </si>
  <si>
    <t>通用能量</t>
  </si>
  <si>
    <t>蓝色能量</t>
  </si>
  <si>
    <t>绿色能量</t>
  </si>
  <si>
    <t>红色能量</t>
  </si>
  <si>
    <t>金色能量</t>
  </si>
  <si>
    <t>紫色能量</t>
  </si>
  <si>
    <t>无能量类型</t>
  </si>
  <si>
    <t>a_arrayints_init_combination_effect</t>
  </si>
  <si>
    <t>类型
1：普通棋子
2：小飞机
3：一字消
4：小炸弹
5：同色消</t>
  </si>
  <si>
    <t>步兵营</t>
  </si>
  <si>
    <t>步兵营</t>
    <phoneticPr fontId="10" type="noConversion"/>
  </si>
  <si>
    <t>弓兵营</t>
  </si>
  <si>
    <t>弓兵营</t>
    <phoneticPr fontId="10" type="noConversion"/>
  </si>
  <si>
    <t>骑兵营</t>
  </si>
  <si>
    <t>骑兵营</t>
    <phoneticPr fontId="10" type="noConversion"/>
  </si>
  <si>
    <t>神像</t>
  </si>
  <si>
    <t>神像</t>
    <phoneticPr fontId="10" type="noConversion"/>
  </si>
  <si>
    <t>魔像</t>
  </si>
  <si>
    <t>魔像</t>
    <phoneticPr fontId="10" type="noConversion"/>
  </si>
  <si>
    <t>a_ints_depotid</t>
  </si>
  <si>
    <t>a_ints_depotid</t>
    <phoneticPr fontId="10" type="noConversion"/>
  </si>
  <si>
    <t>varchar(512)</t>
  </si>
  <si>
    <t>varchar(512)</t>
    <phoneticPr fontId="10" type="noConversion"/>
  </si>
  <si>
    <t>类型</t>
    <phoneticPr fontId="10" type="noConversion"/>
  </si>
  <si>
    <t>c_base_massege_id</t>
  </si>
  <si>
    <t>c_base_massege_id</t>
    <phoneticPr fontId="10" type="noConversion"/>
  </si>
  <si>
    <t>合成特效</t>
    <phoneticPr fontId="10" type="noConversion"/>
  </si>
  <si>
    <t>棋子合成优先级
（AI）</t>
    <phoneticPr fontId="10" type="noConversion"/>
  </si>
  <si>
    <t>a_base_born_priority</t>
    <phoneticPr fontId="10" type="noConversion"/>
  </si>
  <si>
    <t>a_base_born_priority</t>
  </si>
  <si>
    <t>棋子合成优先级
（AI）</t>
  </si>
  <si>
    <t>a_base_towerchess_type</t>
  </si>
  <si>
    <t>a_base_towerchess_type</t>
    <phoneticPr fontId="10" type="noConversion"/>
  </si>
  <si>
    <t>模式类型
1：闯关
2：塔防模式
3：PVP
与关卡表的模式类型保持一致</t>
  </si>
  <si>
    <t>模式类型
1：闯关
2：塔防模式
3：PVP
与关卡表的模式类型保持一致</t>
    <phoneticPr fontId="10" type="noConversion"/>
  </si>
  <si>
    <t>闯关</t>
  </si>
  <si>
    <t>闯关</t>
    <phoneticPr fontId="10" type="noConversion"/>
  </si>
  <si>
    <t>PVP</t>
    <phoneticPr fontId="10" type="noConversion"/>
  </si>
  <si>
    <t>ID
1-999 非塔防模式
1001+塔防模式
3001+PVP</t>
  </si>
  <si>
    <t>ID
1-999 非塔防模式
1001+塔防模式
3001+PVP</t>
    <phoneticPr fontId="10" type="noConversion"/>
  </si>
  <si>
    <t>石器时代蓝色小飞机</t>
  </si>
  <si>
    <t>石器时代绿色小飞机</t>
  </si>
  <si>
    <t>石器时代红色小飞机</t>
  </si>
  <si>
    <t>石器时代金色小飞机</t>
  </si>
  <si>
    <t>石器时代紫色小飞机</t>
  </si>
  <si>
    <t>石器时代蓝色一字消</t>
  </si>
  <si>
    <t>石器时代绿色一字消</t>
  </si>
  <si>
    <t>石器时代红色一字消</t>
  </si>
  <si>
    <t>石器时代金色一字消</t>
  </si>
  <si>
    <t>石器时代紫色一字消</t>
  </si>
  <si>
    <t>石器时代蓝色同色消</t>
  </si>
  <si>
    <t>石器时代绿色同色消</t>
  </si>
  <si>
    <t>石器时代红色同色消</t>
  </si>
  <si>
    <t>石器时代金色同色消</t>
  </si>
  <si>
    <t>石器时代紫色同色消</t>
  </si>
  <si>
    <t>青铜时代蓝色普通棋子</t>
  </si>
  <si>
    <t>青铜时代</t>
  </si>
  <si>
    <t>青铜时代绿色普通棋子</t>
  </si>
  <si>
    <t>青铜时代红色普通棋子</t>
  </si>
  <si>
    <t>青铜时代金色普通棋子</t>
  </si>
  <si>
    <t>青铜时代紫色普通棋子</t>
  </si>
  <si>
    <t>封建时代蓝色普通棋子</t>
  </si>
  <si>
    <t>封建时代</t>
  </si>
  <si>
    <t>封建时代绿色普通棋子</t>
  </si>
  <si>
    <t>封建时代红色普通棋子</t>
  </si>
  <si>
    <t>封建时代金色普通棋子</t>
  </si>
  <si>
    <t>封建时代紫色普通棋子</t>
  </si>
  <si>
    <t>工业时代蓝色普通棋子</t>
  </si>
  <si>
    <t>工业时代</t>
  </si>
  <si>
    <t>工业时代绿色普通棋子</t>
  </si>
  <si>
    <t>工业时代红色普通棋子</t>
  </si>
  <si>
    <t>工业时代金色普通棋子</t>
  </si>
  <si>
    <t>工业时代紫色普通棋子</t>
  </si>
  <si>
    <t>现代蓝色普通棋子</t>
  </si>
  <si>
    <t>现代</t>
  </si>
  <si>
    <t>现代绿色普通棋子</t>
  </si>
  <si>
    <t>现代红色普通棋子</t>
  </si>
  <si>
    <t>现代金色普通棋子</t>
  </si>
  <si>
    <t>现代紫色普通棋子</t>
  </si>
  <si>
    <t>封建时代蓝色投石器</t>
  </si>
  <si>
    <t>封建时代蓝色小飞机</t>
  </si>
  <si>
    <t>封建时代绿色投石器</t>
  </si>
  <si>
    <t>封建时代绿色小飞机</t>
  </si>
  <si>
    <t>封建时代红色投石器</t>
  </si>
  <si>
    <t>封建时代红色小飞机</t>
  </si>
  <si>
    <t>封建时代金色投石器</t>
  </si>
  <si>
    <t>封建时代金色小飞机</t>
  </si>
  <si>
    <t>封建时代紫色投石器</t>
  </si>
  <si>
    <t>封建时代紫色小飞机</t>
  </si>
  <si>
    <t>工业时代蓝色火炮</t>
  </si>
  <si>
    <t>工业时代蓝色小飞机</t>
  </si>
  <si>
    <t>工业时代绿色火炮</t>
  </si>
  <si>
    <t>工业时代绿色小飞机</t>
  </si>
  <si>
    <t>工业时代红色火炮</t>
  </si>
  <si>
    <t>工业时代红色小飞机</t>
  </si>
  <si>
    <t>工业时代金色火炮</t>
  </si>
  <si>
    <t>工业时代金色小飞机</t>
  </si>
  <si>
    <t>工业时代紫色火炮</t>
  </si>
  <si>
    <t>工业时代紫色小飞机</t>
  </si>
  <si>
    <t>现代蓝色飞机</t>
  </si>
  <si>
    <t>现代蓝色小飞机</t>
  </si>
  <si>
    <t>现代绿色飞机</t>
  </si>
  <si>
    <t>现代绿色小飞机</t>
  </si>
  <si>
    <t>现代红色飞机</t>
  </si>
  <si>
    <t>现代红色小飞机</t>
  </si>
  <si>
    <t>现代金色飞机</t>
  </si>
  <si>
    <t>现代金色小飞机</t>
  </si>
  <si>
    <t>现代紫色飞机</t>
  </si>
  <si>
    <t>现代紫色小飞机</t>
  </si>
  <si>
    <t>封建时代蓝色连弩</t>
  </si>
  <si>
    <t>封建时代蓝色一字消</t>
  </si>
  <si>
    <t>封建时代绿色连弩</t>
  </si>
  <si>
    <t>封建时代绿色一字消</t>
  </si>
  <si>
    <t>封建时代红色连弩</t>
  </si>
  <si>
    <t>封建时代红色一字消</t>
  </si>
  <si>
    <t>封建时代金色连弩</t>
  </si>
  <si>
    <t>封建时代金色一字消</t>
  </si>
  <si>
    <t>封建时代紫色连弩</t>
  </si>
  <si>
    <t>封建时代紫色一字消</t>
  </si>
  <si>
    <t>工业时代蓝色火枪</t>
  </si>
  <si>
    <t>工业时代蓝色一字消</t>
  </si>
  <si>
    <t>工业时代绿色火枪</t>
  </si>
  <si>
    <t>工业时代绿色一字消</t>
  </si>
  <si>
    <t>工业时代红色火枪</t>
  </si>
  <si>
    <t>工业时代红色一字消</t>
  </si>
  <si>
    <t>工业时代金色火枪</t>
  </si>
  <si>
    <t>工业时代金色一字消</t>
  </si>
  <si>
    <t>工业时代紫色火枪</t>
  </si>
  <si>
    <t>工业时代紫色一字消</t>
  </si>
  <si>
    <t>现代蓝色火箭筒</t>
  </si>
  <si>
    <t>现代蓝色一字消</t>
  </si>
  <si>
    <t>现代绿色火箭筒</t>
  </si>
  <si>
    <t>现代绿色一字消</t>
  </si>
  <si>
    <t>现代红色火箭筒</t>
  </si>
  <si>
    <t>现代红色一字消</t>
  </si>
  <si>
    <t>现代金色火箭筒</t>
  </si>
  <si>
    <t>现代金色一字消</t>
  </si>
  <si>
    <t>现代紫色火箭筒</t>
  </si>
  <si>
    <t>现代紫色一字消</t>
  </si>
  <si>
    <t>工业时代蓝色小炸弹</t>
  </si>
  <si>
    <t>工业时代绿色火药包</t>
  </si>
  <si>
    <t>工业时代绿色小炸弹</t>
  </si>
  <si>
    <t>工业时代红色火药包</t>
  </si>
  <si>
    <t>工业时代红色小炸弹</t>
  </si>
  <si>
    <t>工业时代金色火药包</t>
  </si>
  <si>
    <t>工业时代金色小炸弹</t>
  </si>
  <si>
    <t>工业时代紫色火药包</t>
  </si>
  <si>
    <t>工业时代紫色小炸弹</t>
  </si>
  <si>
    <t>现代绿色手雷</t>
  </si>
  <si>
    <t>现代绿色小炸弹</t>
  </si>
  <si>
    <t>现代红色手雷</t>
  </si>
  <si>
    <t>现代红色小炸弹</t>
  </si>
  <si>
    <t>现代金色手雷</t>
  </si>
  <si>
    <t>现代金色小炸弹</t>
  </si>
  <si>
    <t>现代紫色手雷</t>
  </si>
  <si>
    <t>现代紫色小炸弹</t>
  </si>
  <si>
    <t>工业时代蓝色神秘球</t>
  </si>
  <si>
    <t>工业时代蓝色同色消</t>
  </si>
  <si>
    <t>工业时代绿色神秘球</t>
  </si>
  <si>
    <t>工业时代绿色同色消</t>
  </si>
  <si>
    <t>工业时代红色神秘球</t>
  </si>
  <si>
    <t>工业时代红色同色消</t>
  </si>
  <si>
    <t>工业时代金色神秘球</t>
  </si>
  <si>
    <t>工业时代金色同色消</t>
  </si>
  <si>
    <t>工业时代紫色神秘球</t>
  </si>
  <si>
    <t>工业时代紫色同色消</t>
  </si>
  <si>
    <t>现代蓝色水晶球</t>
  </si>
  <si>
    <t>现代蓝色同色消</t>
  </si>
  <si>
    <t>现代绿色水晶球</t>
  </si>
  <si>
    <t>现代绿色同色消</t>
  </si>
  <si>
    <t>现代红色水晶球</t>
  </si>
  <si>
    <t>现代红色同色消</t>
  </si>
  <si>
    <t>现代金色水晶球</t>
  </si>
  <si>
    <t>现代金色同色消</t>
  </si>
  <si>
    <t>现代紫色水晶球</t>
  </si>
  <si>
    <t>现代紫色同色消</t>
  </si>
  <si>
    <t>a_base_battletowerchess_type</t>
    <phoneticPr fontId="10" type="noConversion"/>
  </si>
  <si>
    <t>特殊棋子类型
塔防模式下生效
0：本身
1：建筑（棋盘上产生特殊棋子，包含手动、自动释放魔法）
2：技能（棋盘上不产生特殊棋子）</t>
    <phoneticPr fontId="10" type="noConversion"/>
  </si>
  <si>
    <t>a_base_battletowerchess_type</t>
  </si>
  <si>
    <t>特殊棋子类型
塔防模式下生效
0：无
1：弓箭手、魔法师战斗单位
2：防御塔建筑单位
3：手动释放魔法
4：自动释放魔法
5：拒马
6：产生能量</t>
  </si>
  <si>
    <t>特殊棋子类型
塔防模式下生效
0：无
1：弓箭手、魔法师战斗单位
2：防御塔建筑单位
3：手动释放魔法
4：自动释放魔法
5：拒马
6：产生能量</t>
    <phoneticPr fontId="10" type="noConversion"/>
  </si>
  <si>
    <t>特殊棋子类型
塔防模式下生效
0：本身
1：建筑（棋盘上产生特殊棋子，包含手动、自动释放魔法）
2：技能（棋盘上不产生特殊棋子）</t>
  </si>
  <si>
    <t>颜色id
1 蓝色
2 绿色
3 红色
4 金色
5 紫色</t>
  </si>
  <si>
    <t>颜色id
1 蓝色
2 绿色
3 红色
4 金色
5 紫色</t>
    <phoneticPr fontId="10" type="noConversion"/>
  </si>
  <si>
    <t>青铜时代蓝色小飞机</t>
  </si>
  <si>
    <t>青铜时代绿色小飞机</t>
  </si>
  <si>
    <t>青铜时代红色小飞机</t>
  </si>
  <si>
    <t>青铜时代金色小飞机</t>
  </si>
  <si>
    <t>青铜时代紫色小飞机</t>
  </si>
  <si>
    <t>青铜时代蓝色一字消</t>
  </si>
  <si>
    <t>青铜时代绿色一字消</t>
  </si>
  <si>
    <t>青铜时代红色一字消</t>
  </si>
  <si>
    <t>青铜时代金色一字消</t>
  </si>
  <si>
    <t>青铜时代紫色一字消</t>
  </si>
  <si>
    <t>青铜时代蓝色同色消</t>
  </si>
  <si>
    <t>青铜时代绿色同色消</t>
  </si>
  <si>
    <t>青铜时代红色同色消</t>
  </si>
  <si>
    <t>青铜时代金色同色消</t>
  </si>
  <si>
    <t>青铜时代紫色同色消</t>
  </si>
  <si>
    <t>封建时代蓝色同色消</t>
  </si>
  <si>
    <t>封建时代绿色同色消</t>
  </si>
  <si>
    <t>封建时代红色同色消</t>
  </si>
  <si>
    <t>封建时代金色同色消</t>
  </si>
  <si>
    <t>封建时代紫色同色消</t>
  </si>
  <si>
    <t>石器时代蓝色小炸弹</t>
  </si>
  <si>
    <t>石器时代绿色小炸弹</t>
  </si>
  <si>
    <t>石器时代红色小炸弹</t>
  </si>
  <si>
    <t>石器时代金色小炸弹</t>
  </si>
  <si>
    <t>石器时代紫色小炸弹</t>
  </si>
  <si>
    <t>青铜时代蓝色小炸弹</t>
  </si>
  <si>
    <t>青铜时代绿色小炸弹</t>
  </si>
  <si>
    <t>青铜时代红色小炸弹</t>
  </si>
  <si>
    <t>青铜时代金色小炸弹</t>
  </si>
  <si>
    <t>青铜时代紫色小炸弹</t>
  </si>
  <si>
    <t>封建时代蓝色小炸弹</t>
  </si>
  <si>
    <t>封建时代绿色小炸弹</t>
  </si>
  <si>
    <t>封建时代红色小炸弹</t>
  </si>
  <si>
    <t>封建时代金色小炸弹</t>
  </si>
  <si>
    <t>封建时代紫色小炸弹</t>
  </si>
  <si>
    <t>是否开启
关闭则不读取
0 关闭
1 开启</t>
  </si>
  <si>
    <t>是否开启
关闭则不读取
0 关闭
1 开启</t>
    <phoneticPr fontId="10" type="noConversion"/>
  </si>
  <si>
    <t>a_base_chessswitch</t>
  </si>
  <si>
    <t>a_base_chessswitch</t>
    <phoneticPr fontId="10" type="noConversion"/>
  </si>
  <si>
    <t>时代</t>
    <phoneticPr fontId="10" type="noConversion"/>
  </si>
  <si>
    <t>配置</t>
    <phoneticPr fontId="10" type="noConversion"/>
  </si>
  <si>
    <t>石器时代蓝色投石器</t>
  </si>
  <si>
    <t>石器时代绿色投石器</t>
  </si>
  <si>
    <t>石器时代红色投石器</t>
  </si>
  <si>
    <t>石器时代金色投石器</t>
  </si>
  <si>
    <t>石器时代紫色投石器</t>
  </si>
  <si>
    <t>青铜时代蓝色火炮</t>
  </si>
  <si>
    <t>青铜时代绿色火炮</t>
  </si>
  <si>
    <t>青铜时代红色火炮</t>
  </si>
  <si>
    <t>青铜时代金色火炮</t>
  </si>
  <si>
    <t>青铜时代紫色火炮</t>
  </si>
  <si>
    <t>121,122,123,124,125,221,222,223,224,225,321,322,323,324,325,421,422,423,424,425;8,8,8,8,8,13,13,13,13,13,14,14,14,14,14,12,12,12,12,12</t>
  </si>
  <si>
    <t>131,132,133,134,135,231,232,233,234,235,331,332,333,334,335,431,432,433,434,435;8,8,8,8,8,13,13,13,13,13,14,14,14,14,14,12,12,12,12,12</t>
  </si>
  <si>
    <t>141,142,143,144,145,241,242,243,244,245,341,342,343,344,345,441,442,443,444,445;8,8,8,8,8,13,13,13,13,13,14,14,14,14,14,12,12,12,12,12</t>
  </si>
  <si>
    <t>石器时代蓝色连弩</t>
  </si>
  <si>
    <t>石器时代绿色连弩</t>
  </si>
  <si>
    <t>石器时代红色连弩</t>
  </si>
  <si>
    <t>石器时代金色连弩</t>
  </si>
  <si>
    <t>石器时代紫色连弩</t>
  </si>
  <si>
    <t>青铜时代蓝色连弩</t>
  </si>
  <si>
    <t>青铜时代绿色连弩</t>
  </si>
  <si>
    <t>青铜时代红色连弩</t>
  </si>
  <si>
    <t>青铜时代金色连弩</t>
  </si>
  <si>
    <t>青铜时代紫色连弩</t>
  </si>
  <si>
    <t>石器时代蓝色火药包</t>
  </si>
  <si>
    <t>石器时代绿色火药包</t>
  </si>
  <si>
    <t>石器时代红色火药包</t>
  </si>
  <si>
    <t>石器时代金色火药包</t>
  </si>
  <si>
    <t>石器时代紫色火药包</t>
  </si>
  <si>
    <t>青铜时代绿色火药包</t>
  </si>
  <si>
    <t>青铜时代红色火药包</t>
  </si>
  <si>
    <t>青铜时代金色火药包</t>
  </si>
  <si>
    <t>青铜时代紫色火药包</t>
  </si>
  <si>
    <t>封建时代绿色手雷</t>
  </si>
  <si>
    <t>封建时代红色手雷</t>
  </si>
  <si>
    <t>封建时代金色手雷</t>
  </si>
  <si>
    <t>封建时代紫色手雷</t>
  </si>
  <si>
    <t>石器时代蓝色神秘球</t>
  </si>
  <si>
    <t>石器时代绿色神秘球</t>
  </si>
  <si>
    <t>石器时代红色神秘球</t>
  </si>
  <si>
    <t>石器时代金色神秘球</t>
  </si>
  <si>
    <t>石器时代紫色神秘球</t>
  </si>
  <si>
    <t>青铜时代蓝色神秘球</t>
  </si>
  <si>
    <t>青铜时代绿色神秘球</t>
  </si>
  <si>
    <t>青铜时代红色神秘球</t>
  </si>
  <si>
    <t>青铜时代金色神秘球</t>
  </si>
  <si>
    <t>青铜时代紫色神秘球</t>
  </si>
  <si>
    <t>封建时代蓝色神秘球</t>
  </si>
  <si>
    <t>封建时代绿色神秘球</t>
  </si>
  <si>
    <t>封建时代红色神秘球</t>
  </si>
  <si>
    <t>封建时代金色神秘球</t>
  </si>
  <si>
    <t>封建时代紫色神秘球</t>
  </si>
  <si>
    <t>技能</t>
    <phoneticPr fontId="10" type="noConversion"/>
  </si>
  <si>
    <t>拒马</t>
    <phoneticPr fontId="10" type="noConversion"/>
  </si>
  <si>
    <t>石器时代蓝色精英单位</t>
  </si>
  <si>
    <t>精英单位</t>
  </si>
  <si>
    <t>蓝色精英单位</t>
  </si>
  <si>
    <t>石器时代绿色精英单位</t>
  </si>
  <si>
    <t>绿色精英单位</t>
  </si>
  <si>
    <t>石器时代红色精英单位</t>
  </si>
  <si>
    <t>红色精英单位</t>
  </si>
  <si>
    <t>石器时代金色精英单位</t>
  </si>
  <si>
    <t>金色精英单位</t>
  </si>
  <si>
    <t>石器时代紫色精英单位</t>
  </si>
  <si>
    <t>紫色精英单位</t>
  </si>
  <si>
    <t>青铜时代蓝色精英单位</t>
  </si>
  <si>
    <t>青铜时代绿色精英单位</t>
  </si>
  <si>
    <t>青铜时代红色精英单位</t>
  </si>
  <si>
    <t>青铜时代金色精英单位</t>
  </si>
  <si>
    <t>青铜时代紫色精英单位</t>
  </si>
  <si>
    <t>封建时代蓝色精英单位</t>
  </si>
  <si>
    <t>封建时代绿色精英单位</t>
  </si>
  <si>
    <t>封建时代红色精英单位</t>
  </si>
  <si>
    <t>封建时代金色精英单位</t>
  </si>
  <si>
    <t>封建时代紫色精英单位</t>
  </si>
  <si>
    <t>工业时代蓝色精英单位</t>
  </si>
  <si>
    <t>工业时代绿色精英单位</t>
  </si>
  <si>
    <t>工业时代红色精英单位</t>
  </si>
  <si>
    <t>工业时代金色精英单位</t>
  </si>
  <si>
    <t>工业时代紫色精英单位</t>
  </si>
  <si>
    <t>现代蓝色精英单位</t>
  </si>
  <si>
    <t>现代绿色精英单位</t>
  </si>
  <si>
    <t>现代红色精英单位</t>
  </si>
  <si>
    <t>现代金色精英单位</t>
  </si>
  <si>
    <t>现代紫色精英单位</t>
  </si>
  <si>
    <t>石器时代蓝色防御塔</t>
  </si>
  <si>
    <t>防御塔</t>
  </si>
  <si>
    <t>蓝色防御塔</t>
  </si>
  <si>
    <t>石器时代绿色防御塔</t>
  </si>
  <si>
    <t>绿色防御塔</t>
  </si>
  <si>
    <t>石器时代红色防御塔</t>
  </si>
  <si>
    <t>红色防御塔</t>
  </si>
  <si>
    <t>石器时代金色防御塔</t>
  </si>
  <si>
    <t>金色防御塔</t>
  </si>
  <si>
    <t>石器时代紫色防御塔</t>
  </si>
  <si>
    <t>紫色防御塔</t>
  </si>
  <si>
    <t>青铜时代蓝色防御塔</t>
  </si>
  <si>
    <t>青铜时代绿色防御塔</t>
  </si>
  <si>
    <t>青铜时代红色防御塔</t>
  </si>
  <si>
    <t>青铜时代金色防御塔</t>
  </si>
  <si>
    <t>青铜时代紫色防御塔</t>
  </si>
  <si>
    <t>封建时代蓝色防御塔</t>
  </si>
  <si>
    <t>封建时代绿色防御塔</t>
  </si>
  <si>
    <t>封建时代红色防御塔</t>
  </si>
  <si>
    <t>封建时代金色防御塔</t>
  </si>
  <si>
    <t>封建时代紫色防御塔</t>
  </si>
  <si>
    <t>工业时代蓝色防御塔</t>
  </si>
  <si>
    <t>工业时代绿色防御塔</t>
  </si>
  <si>
    <t>工业时代红色防御塔</t>
  </si>
  <si>
    <t>工业时代金色防御塔</t>
  </si>
  <si>
    <t>工业时代紫色防御塔</t>
  </si>
  <si>
    <t>现代蓝色防御塔</t>
  </si>
  <si>
    <t>现代绿色防御塔</t>
  </si>
  <si>
    <t>现代红色防御塔</t>
  </si>
  <si>
    <t>现代金色防御塔</t>
  </si>
  <si>
    <t>现代紫色防御塔</t>
  </si>
  <si>
    <t>石器时代蓝色技能</t>
  </si>
  <si>
    <t>技能</t>
  </si>
  <si>
    <t>蓝色技能</t>
  </si>
  <si>
    <t>石器时代绿色技能</t>
  </si>
  <si>
    <t>绿色技能</t>
  </si>
  <si>
    <t>石器时代红色技能</t>
  </si>
  <si>
    <t>红色技能</t>
  </si>
  <si>
    <t>石器时代金色技能</t>
  </si>
  <si>
    <t>金色技能</t>
  </si>
  <si>
    <t>石器时代紫色技能</t>
  </si>
  <si>
    <t>紫色技能</t>
  </si>
  <si>
    <t>青铜时代绿色技能</t>
  </si>
  <si>
    <t>青铜时代红色技能</t>
  </si>
  <si>
    <t>青铜时代金色技能</t>
  </si>
  <si>
    <t>青铜时代紫色技能</t>
  </si>
  <si>
    <t>青铜时代蓝色技能</t>
  </si>
  <si>
    <t>封建时代绿色技能</t>
  </si>
  <si>
    <t>封建时代红色技能</t>
  </si>
  <si>
    <t>封建时代金色技能</t>
  </si>
  <si>
    <t>封建时代紫色技能</t>
  </si>
  <si>
    <t>封建时代蓝色技能</t>
  </si>
  <si>
    <t>工业时代绿色技能</t>
  </si>
  <si>
    <t>工业时代红色技能</t>
  </si>
  <si>
    <t>工业时代金色技能</t>
  </si>
  <si>
    <t>工业时代紫色技能</t>
  </si>
  <si>
    <t>工业时代蓝色技能</t>
  </si>
  <si>
    <t>现代绿色技能</t>
  </si>
  <si>
    <t>现代红色技能</t>
  </si>
  <si>
    <t>现代金色技能</t>
  </si>
  <si>
    <t>现代紫色技能</t>
  </si>
  <si>
    <t>石器时代蓝色拒马</t>
  </si>
  <si>
    <t>拒马</t>
  </si>
  <si>
    <t>蓝色拒马</t>
  </si>
  <si>
    <t>石器时代绿色拒马</t>
  </si>
  <si>
    <t>绿色拒马</t>
  </si>
  <si>
    <t>石器时代红色拒马</t>
  </si>
  <si>
    <t>红色拒马</t>
  </si>
  <si>
    <t>石器时代金色拒马</t>
  </si>
  <si>
    <t>金色拒马</t>
  </si>
  <si>
    <t>石器时代紫色拒马</t>
  </si>
  <si>
    <t>紫色拒马</t>
  </si>
  <si>
    <t>青铜时代蓝色拒马</t>
  </si>
  <si>
    <t>青铜时代绿色拒马</t>
  </si>
  <si>
    <t>青铜时代红色拒马</t>
  </si>
  <si>
    <t>青铜时代金色拒马</t>
  </si>
  <si>
    <t>青铜时代紫色拒马</t>
  </si>
  <si>
    <t>封建时代蓝色拒马</t>
  </si>
  <si>
    <t>封建时代绿色拒马</t>
  </si>
  <si>
    <t>封建时代红色拒马</t>
  </si>
  <si>
    <t>封建时代金色拒马</t>
  </si>
  <si>
    <t>封建时代紫色拒马</t>
  </si>
  <si>
    <t>工业时代蓝色拒马</t>
  </si>
  <si>
    <t>工业时代绿色拒马</t>
  </si>
  <si>
    <t>工业时代红色拒马</t>
  </si>
  <si>
    <t>工业时代金色拒马</t>
  </si>
  <si>
    <t>工业时代紫色拒马</t>
  </si>
  <si>
    <t>现代蓝色拒马</t>
  </si>
  <si>
    <t>现代绿色拒马</t>
  </si>
  <si>
    <t>现代红色拒马</t>
  </si>
  <si>
    <t>现代金色拒马</t>
  </si>
  <si>
    <t>现代紫色拒马</t>
  </si>
  <si>
    <t>PVP</t>
  </si>
  <si>
    <t>青铜时代蓝色火药包</t>
  </si>
  <si>
    <t>封建时代蓝色手雷</t>
  </si>
  <si>
    <t>工业时代蓝色火药包</t>
  </si>
  <si>
    <t>现代蓝色手雷</t>
  </si>
  <si>
    <t>现代蓝色小炸弹</t>
  </si>
  <si>
    <t>现代蓝色技能</t>
  </si>
  <si>
    <t>a_base_cheese_prompt_effect</t>
  </si>
  <si>
    <t>a_base_cheese_prompt_effect</t>
    <phoneticPr fontId="10" type="noConversion"/>
  </si>
  <si>
    <t>c_ints_cheese_scale</t>
  </si>
  <si>
    <t>c_ints_cheese_scale</t>
    <phoneticPr fontId="10" type="noConversion"/>
  </si>
  <si>
    <t>棋子模型碰撞体积
格式：x,y,z
万分比</t>
  </si>
  <si>
    <t>棋子模型碰撞体积
格式：x,y,z
万分比</t>
    <phoneticPr fontId="10" type="noConversion"/>
  </si>
  <si>
    <t>10000,10000,10000</t>
  </si>
  <si>
    <t>10000,10000,10000</t>
    <phoneticPr fontId="10" type="noConversion"/>
  </si>
  <si>
    <t>棋子选中特效（棋子位置）</t>
  </si>
  <si>
    <t>棋子选中特效（棋子位置）</t>
    <phoneticPr fontId="10" type="noConversion"/>
  </si>
  <si>
    <t>a_base_cheesechosen_effect</t>
  </si>
  <si>
    <t>a_base_cheesechosen_effect</t>
    <phoneticPr fontId="10" type="noConversion"/>
  </si>
  <si>
    <t>a_base_cheeseflip_effect</t>
  </si>
  <si>
    <t>a_base_cheeseflip_effect</t>
    <phoneticPr fontId="10" type="noConversion"/>
  </si>
  <si>
    <t>颜色</t>
    <phoneticPr fontId="10" type="noConversion"/>
  </si>
  <si>
    <t>颜色id</t>
    <phoneticPr fontId="10" type="noConversion"/>
  </si>
  <si>
    <t>通用合成中心高光特效（棋子本身）</t>
  </si>
  <si>
    <t>通用合成中心高光特效（棋子本身）</t>
    <phoneticPr fontId="10" type="noConversion"/>
  </si>
  <si>
    <t>a_base_cheescomposite_effect</t>
  </si>
  <si>
    <t>a_base_cheescomposite_effect</t>
    <phoneticPr fontId="10" type="noConversion"/>
  </si>
  <si>
    <t>通用合成棋盘格子表层高光特效</t>
    <phoneticPr fontId="10" type="noConversion"/>
  </si>
  <si>
    <t>a_base_cheesbordgrow_effect</t>
  </si>
  <si>
    <t>a_base_cheesbordgrow_effect</t>
    <phoneticPr fontId="10" type="noConversion"/>
  </si>
  <si>
    <t>通用合成棋盘格子表层高光特效（棋子位置）</t>
  </si>
  <si>
    <t>通用合成棋盘格子表层高光特效（棋子位置）</t>
    <phoneticPr fontId="10" type="noConversion"/>
  </si>
  <si>
    <t>激活特效排队（棋子本身）</t>
  </si>
  <si>
    <t>激活特效排队（棋子本身）</t>
    <phoneticPr fontId="10" type="noConversion"/>
  </si>
  <si>
    <t>a_base_cheesactivewait_effect</t>
  </si>
  <si>
    <t>a_base_cheesactivewait_effect</t>
    <phoneticPr fontId="10" type="noConversion"/>
  </si>
  <si>
    <t>通用参与合成的棋子的拖尾特效</t>
    <phoneticPr fontId="10" type="noConversion"/>
  </si>
  <si>
    <t>棋子拖尾特效（棋子本身）</t>
  </si>
  <si>
    <t>棋子拖尾特效（棋子本身）</t>
    <phoneticPr fontId="10" type="noConversion"/>
  </si>
  <si>
    <t>a_base_cheesmovetrail_effect</t>
  </si>
  <si>
    <t>a_base_cheesmovetrail_effect</t>
    <phoneticPr fontId="10" type="noConversion"/>
  </si>
  <si>
    <t>棋子提示特效（棋子本身）</t>
    <phoneticPr fontId="10" type="noConversion"/>
  </si>
  <si>
    <t>特殊棋子合成特效（棋子本身）</t>
    <phoneticPr fontId="10" type="noConversion"/>
  </si>
  <si>
    <t>通用参与合成的棋子的拖尾特效（棋子本身）</t>
    <phoneticPr fontId="10" type="noConversion"/>
  </si>
  <si>
    <t>a_base_compositecheesactivewait_effect</t>
    <phoneticPr fontId="10" type="noConversion"/>
  </si>
  <si>
    <t>a_base_compositecheesactivewait_effect</t>
  </si>
  <si>
    <t>特殊棋子合成特效（棋子本身）</t>
  </si>
  <si>
    <t>棋子提示特效（棋子本身）</t>
  </si>
  <si>
    <t>通用参与合成的棋子的拖尾特效（棋子本身）</t>
  </si>
  <si>
    <t>模式</t>
    <phoneticPr fontId="10" type="noConversion"/>
  </si>
  <si>
    <r>
      <t xml:space="preserve">棋子资源（名称）
(Unity预置体)
</t>
    </r>
    <r>
      <rPr>
        <b/>
        <sz val="11"/>
        <color theme="4" tint="-0.499984740745262"/>
        <rFont val="微软雅黑"/>
        <family val="2"/>
        <charset val="134"/>
      </rPr>
      <t>对应预制体表</t>
    </r>
    <phoneticPr fontId="10" type="noConversion"/>
  </si>
  <si>
    <t>棋子资源（名称）
(Unity预置体)
对应预制体表</t>
  </si>
  <si>
    <t>121,122,123,124,125,221,222,223,224,225,321,322,323,324,325,421,422,423,424,425;13,13,13,13,13,11,11,11,11,11,15,15,15,15,15,16,16,16,16,16</t>
  </si>
  <si>
    <t>131,132,133,134,135,231,232,233,234,235,331,332,333,334,335,431,432,433,434,435;13,13,13,13,13,11,11,11,11,11,15,15,15,15,15,16,16,16,16,16</t>
  </si>
  <si>
    <t>141,142,143,144,145,241,242,243,244,245,341,342,343,344,345,441,442,443,444,445;13,13,13,13,13,11,11,11,11,11,15,15,15,15,15,16,16,16,16,16</t>
  </si>
  <si>
    <t>121,122,123,124,125,221,222,223,224,225,321,322,323,324,325,421,422,423,424,425;14,14,14,14,14,15,15,15,15,15,10,10,10,10,10,17,17,17,17,17</t>
  </si>
  <si>
    <t>131,132,133,134,135,231,232,233,234,235,331,332,333,334,335,431,432,433,434,435;14,14,14,14,14,15,15,15,15,15,10,10,10,10,10,17,17,17,17,17</t>
  </si>
  <si>
    <t>141,142,143,144,145,241,242,243,244,245,341,342,343,344,345,441,442,443,444,445;14,14,14,14,14,15,15,15,15,15,10,10,10,10,10,17,17,17,17,17</t>
  </si>
  <si>
    <t>121,122,123,124,125,221,222,223,224,225,321,322,323,324,325,421,422,423,424,425;12,12,12,12,12,16,16,16,16,16,17,17,17,17,17,9,9,9,9,9</t>
  </si>
  <si>
    <t>131,132,133,134,135,231,232,233,234,235,331,332,333,334,335,431,432,433,434,435;12,12,12,12,12,16,16,16,16,16,17,17,17,17,17,9,9,9,9,9</t>
  </si>
  <si>
    <t>141,142,143,144,145,241,242,243,244,245,341,342,343,344,345,441,442,443,444,445;12,12,12,12,12,16,16,16,16,16,17,17,17,17,17,9,9,9,9,9</t>
  </si>
  <si>
    <t>棋子id</t>
    <phoneticPr fontId="10" type="noConversion"/>
  </si>
  <si>
    <t>棋子ID</t>
    <phoneticPr fontId="10" type="noConversion"/>
  </si>
  <si>
    <t>a_base_cheeseliminate_effect</t>
    <phoneticPr fontId="10" type="noConversion"/>
  </si>
  <si>
    <t>不做处理</t>
    <phoneticPr fontId="10" type="noConversion"/>
  </si>
  <si>
    <t>棋子消除特效（棋子本身）(特殊棋子使用)</t>
    <phoneticPr fontId="10" type="noConversion"/>
  </si>
  <si>
    <t>a_base_cheesactive_effect</t>
    <phoneticPr fontId="10" type="noConversion"/>
  </si>
  <si>
    <t>激活特效（棋子本身）（TA、程序处理）</t>
    <phoneticPr fontId="10" type="noConversion"/>
  </si>
  <si>
    <t>a_base_cheeseliminate_effect</t>
  </si>
  <si>
    <t>a_base_cheesactive_effect</t>
  </si>
  <si>
    <t>不做处理</t>
  </si>
  <si>
    <t>棋子消除特效（棋子本身）(特殊棋子使用)</t>
  </si>
  <si>
    <t>激活特效（棋子本身）（TA、程序处理）</t>
  </si>
  <si>
    <t>单个特殊棋子爆炸的效果ID
读取消除效果表a_base_save_id
消除效果表</t>
  </si>
  <si>
    <t>单个特殊棋子爆炸的效果ID
读取消除效果表a_base_save_id
消除效果表</t>
    <phoneticPr fontId="10" type="noConversion"/>
  </si>
  <si>
    <t>a_base_power_fly</t>
  </si>
  <si>
    <t>a_base_power_fly</t>
    <phoneticPr fontId="10" type="noConversion"/>
  </si>
  <si>
    <t>能量是否飞行
0 不飞行
1 飞行</t>
  </si>
  <si>
    <t>能量是否飞行
0 不飞行
1 飞行</t>
    <phoneticPr fontId="10" type="noConversion"/>
  </si>
  <si>
    <t>组合配置</t>
    <phoneticPr fontId="10" type="noConversion"/>
  </si>
  <si>
    <t>1石器时代蓝色普通棋子</t>
  </si>
  <si>
    <t>1石器时代绿色普通棋子</t>
  </si>
  <si>
    <t>1石器时代红色普通棋子</t>
  </si>
  <si>
    <t>1石器时代金色普通棋子</t>
  </si>
  <si>
    <t>1石器时代紫色普通棋子</t>
  </si>
  <si>
    <t>1青铜时代蓝色普通棋子</t>
  </si>
  <si>
    <t>1青铜时代绿色普通棋子</t>
  </si>
  <si>
    <t>1青铜时代红色普通棋子</t>
  </si>
  <si>
    <t>1青铜时代金色普通棋子</t>
  </si>
  <si>
    <t>1青铜时代紫色普通棋子</t>
  </si>
  <si>
    <t>1封建时代蓝色普通棋子</t>
  </si>
  <si>
    <t>1封建时代绿色普通棋子</t>
  </si>
  <si>
    <t>1封建时代红色普通棋子</t>
  </si>
  <si>
    <t>1封建时代金色普通棋子</t>
  </si>
  <si>
    <t>1封建时代紫色普通棋子</t>
  </si>
  <si>
    <t>1工业时代蓝色普通棋子</t>
  </si>
  <si>
    <t>1工业时代绿色普通棋子</t>
  </si>
  <si>
    <t>1工业时代红色普通棋子</t>
  </si>
  <si>
    <t>1工业时代金色普通棋子</t>
  </si>
  <si>
    <t>1工业时代紫色普通棋子</t>
  </si>
  <si>
    <t>1现代蓝色普通棋子</t>
  </si>
  <si>
    <t>1现代绿色普通棋子</t>
  </si>
  <si>
    <t>1现代红色普通棋子</t>
  </si>
  <si>
    <t>1现代金色普通棋子</t>
  </si>
  <si>
    <t>1现代紫色普通棋子</t>
  </si>
  <si>
    <t>1石器时代蓝色小飞机</t>
  </si>
  <si>
    <t>1石器时代绿色小飞机</t>
  </si>
  <si>
    <t>1石器时代红色小飞机</t>
  </si>
  <si>
    <t>1石器时代金色小飞机</t>
  </si>
  <si>
    <t>1石器时代紫色小飞机</t>
  </si>
  <si>
    <t>1青铜时代蓝色小飞机</t>
  </si>
  <si>
    <t>1青铜时代绿色小飞机</t>
  </si>
  <si>
    <t>1青铜时代红色小飞机</t>
  </si>
  <si>
    <t>1青铜时代金色小飞机</t>
  </si>
  <si>
    <t>1青铜时代紫色小飞机</t>
  </si>
  <si>
    <t>1封建时代蓝色小飞机</t>
  </si>
  <si>
    <t>1封建时代绿色小飞机</t>
  </si>
  <si>
    <t>1封建时代红色小飞机</t>
  </si>
  <si>
    <t>1封建时代金色小飞机</t>
  </si>
  <si>
    <t>1封建时代紫色小飞机</t>
  </si>
  <si>
    <t>1工业时代蓝色小飞机</t>
  </si>
  <si>
    <t>1工业时代绿色小飞机</t>
  </si>
  <si>
    <t>1工业时代红色小飞机</t>
  </si>
  <si>
    <t>1工业时代金色小飞机</t>
  </si>
  <si>
    <t>1工业时代紫色小飞机</t>
  </si>
  <si>
    <t>1现代蓝色小飞机</t>
  </si>
  <si>
    <t>1现代绿色小飞机</t>
  </si>
  <si>
    <t>1现代红色小飞机</t>
  </si>
  <si>
    <t>1现代金色小飞机</t>
  </si>
  <si>
    <t>1现代紫色小飞机</t>
  </si>
  <si>
    <t>1石器时代蓝色一字消</t>
  </si>
  <si>
    <t>1石器时代绿色一字消</t>
  </si>
  <si>
    <t>1石器时代红色一字消</t>
  </si>
  <si>
    <t>1石器时代金色一字消</t>
  </si>
  <si>
    <t>1石器时代紫色一字消</t>
  </si>
  <si>
    <t>1青铜时代蓝色一字消</t>
  </si>
  <si>
    <t>1青铜时代绿色一字消</t>
  </si>
  <si>
    <t>1青铜时代红色一字消</t>
  </si>
  <si>
    <t>1青铜时代金色一字消</t>
  </si>
  <si>
    <t>1青铜时代紫色一字消</t>
  </si>
  <si>
    <t>1封建时代蓝色一字消</t>
  </si>
  <si>
    <t>1封建时代绿色一字消</t>
  </si>
  <si>
    <t>1封建时代红色一字消</t>
  </si>
  <si>
    <t>1封建时代金色一字消</t>
  </si>
  <si>
    <t>1封建时代紫色一字消</t>
  </si>
  <si>
    <t>1工业时代蓝色一字消</t>
  </si>
  <si>
    <t>1工业时代绿色一字消</t>
  </si>
  <si>
    <t>1工业时代红色一字消</t>
  </si>
  <si>
    <t>1工业时代金色一字消</t>
  </si>
  <si>
    <t>1工业时代紫色一字消</t>
  </si>
  <si>
    <t>1现代蓝色一字消</t>
  </si>
  <si>
    <t>1现代绿色一字消</t>
  </si>
  <si>
    <t>1现代红色一字消</t>
  </si>
  <si>
    <t>1现代金色一字消</t>
  </si>
  <si>
    <t>1现代紫色一字消</t>
  </si>
  <si>
    <t>1石器时代蓝色小炸弹</t>
  </si>
  <si>
    <t>1石器时代绿色小炸弹</t>
  </si>
  <si>
    <t>1石器时代红色小炸弹</t>
  </si>
  <si>
    <t>1石器时代金色小炸弹</t>
  </si>
  <si>
    <t>1石器时代紫色小炸弹</t>
  </si>
  <si>
    <t>1青铜时代蓝色小炸弹</t>
  </si>
  <si>
    <t>1青铜时代绿色小炸弹</t>
  </si>
  <si>
    <t>1青铜时代红色小炸弹</t>
  </si>
  <si>
    <t>1青铜时代金色小炸弹</t>
  </si>
  <si>
    <t>1青铜时代紫色小炸弹</t>
  </si>
  <si>
    <t>1封建时代蓝色小炸弹</t>
  </si>
  <si>
    <t>1封建时代绿色小炸弹</t>
  </si>
  <si>
    <t>1封建时代红色小炸弹</t>
  </si>
  <si>
    <t>1封建时代金色小炸弹</t>
  </si>
  <si>
    <t>1封建时代紫色小炸弹</t>
  </si>
  <si>
    <t>1工业时代蓝色小炸弹</t>
  </si>
  <si>
    <t>1工业时代绿色小炸弹</t>
  </si>
  <si>
    <t>1工业时代红色小炸弹</t>
  </si>
  <si>
    <t>1工业时代金色小炸弹</t>
  </si>
  <si>
    <t>1工业时代紫色小炸弹</t>
  </si>
  <si>
    <t>1现代蓝色小炸弹</t>
  </si>
  <si>
    <t>1现代绿色小炸弹</t>
  </si>
  <si>
    <t>1现代红色小炸弹</t>
  </si>
  <si>
    <t>1现代金色小炸弹</t>
  </si>
  <si>
    <t>1现代紫色小炸弹</t>
  </si>
  <si>
    <t>1石器时代蓝色同色消</t>
  </si>
  <si>
    <t>1石器时代绿色同色消</t>
  </si>
  <si>
    <t>1石器时代红色同色消</t>
  </si>
  <si>
    <t>1石器时代金色同色消</t>
  </si>
  <si>
    <t>1石器时代紫色同色消</t>
  </si>
  <si>
    <t>1青铜时代蓝色同色消</t>
  </si>
  <si>
    <t>1青铜时代绿色同色消</t>
  </si>
  <si>
    <t>1青铜时代红色同色消</t>
  </si>
  <si>
    <t>1青铜时代金色同色消</t>
  </si>
  <si>
    <t>1青铜时代紫色同色消</t>
  </si>
  <si>
    <t>1封建时代蓝色同色消</t>
  </si>
  <si>
    <t>1封建时代绿色同色消</t>
  </si>
  <si>
    <t>1封建时代红色同色消</t>
  </si>
  <si>
    <t>1封建时代金色同色消</t>
  </si>
  <si>
    <t>1封建时代紫色同色消</t>
  </si>
  <si>
    <t>1工业时代蓝色同色消</t>
  </si>
  <si>
    <t>1工业时代绿色同色消</t>
  </si>
  <si>
    <t>1工业时代红色同色消</t>
  </si>
  <si>
    <t>1工业时代金色同色消</t>
  </si>
  <si>
    <t>1工业时代紫色同色消</t>
  </si>
  <si>
    <t>1现代蓝色同色消</t>
  </si>
  <si>
    <t>1现代绿色同色消</t>
  </si>
  <si>
    <t>1现代红色同色消</t>
  </si>
  <si>
    <t>1现代金色同色消</t>
  </si>
  <si>
    <t>1现代紫色同色消</t>
  </si>
  <si>
    <t>2石器时代蓝色普通棋子</t>
  </si>
  <si>
    <t>2石器时代绿色普通棋子</t>
  </si>
  <si>
    <t>2石器时代红色普通棋子</t>
  </si>
  <si>
    <t>2石器时代金色普通棋子</t>
  </si>
  <si>
    <t>2石器时代紫色普通棋子</t>
  </si>
  <si>
    <t>2青铜时代蓝色普通棋子</t>
  </si>
  <si>
    <t>2青铜时代绿色普通棋子</t>
  </si>
  <si>
    <t>2青铜时代红色普通棋子</t>
  </si>
  <si>
    <t>2青铜时代金色普通棋子</t>
  </si>
  <si>
    <t>2青铜时代紫色普通棋子</t>
  </si>
  <si>
    <t>2封建时代蓝色普通棋子</t>
  </si>
  <si>
    <t>2封建时代绿色普通棋子</t>
  </si>
  <si>
    <t>2封建时代红色普通棋子</t>
  </si>
  <si>
    <t>2封建时代金色普通棋子</t>
  </si>
  <si>
    <t>2封建时代紫色普通棋子</t>
  </si>
  <si>
    <t>2工业时代蓝色普通棋子</t>
  </si>
  <si>
    <t>2工业时代绿色普通棋子</t>
  </si>
  <si>
    <t>2工业时代红色普通棋子</t>
  </si>
  <si>
    <t>2工业时代金色普通棋子</t>
  </si>
  <si>
    <t>2工业时代紫色普通棋子</t>
  </si>
  <si>
    <t>2现代蓝色普通棋子</t>
  </si>
  <si>
    <t>2现代绿色普通棋子</t>
  </si>
  <si>
    <t>2现代红色普通棋子</t>
  </si>
  <si>
    <t>2现代金色普通棋子</t>
  </si>
  <si>
    <t>2现代紫色普通棋子</t>
  </si>
  <si>
    <t>2石器时代蓝色小飞机</t>
  </si>
  <si>
    <t>2石器时代绿色小飞机</t>
  </si>
  <si>
    <t>2石器时代红色小飞机</t>
  </si>
  <si>
    <t>2石器时代金色小飞机</t>
  </si>
  <si>
    <t>2石器时代紫色小飞机</t>
  </si>
  <si>
    <t>2青铜时代蓝色小飞机</t>
  </si>
  <si>
    <t>2青铜时代绿色小飞机</t>
  </si>
  <si>
    <t>2青铜时代红色小飞机</t>
  </si>
  <si>
    <t>2青铜时代金色小飞机</t>
  </si>
  <si>
    <t>2青铜时代紫色小飞机</t>
  </si>
  <si>
    <t>2封建时代蓝色小飞机</t>
  </si>
  <si>
    <t>2封建时代绿色小飞机</t>
  </si>
  <si>
    <t>2封建时代红色小飞机</t>
  </si>
  <si>
    <t>2封建时代金色小飞机</t>
  </si>
  <si>
    <t>2封建时代紫色小飞机</t>
  </si>
  <si>
    <t>2工业时代蓝色小飞机</t>
  </si>
  <si>
    <t>2工业时代绿色小飞机</t>
  </si>
  <si>
    <t>2工业时代红色小飞机</t>
  </si>
  <si>
    <t>2工业时代金色小飞机</t>
  </si>
  <si>
    <t>2工业时代紫色小飞机</t>
  </si>
  <si>
    <t>2现代蓝色小飞机</t>
  </si>
  <si>
    <t>2现代绿色小飞机</t>
  </si>
  <si>
    <t>2现代红色小飞机</t>
  </si>
  <si>
    <t>2现代金色小飞机</t>
  </si>
  <si>
    <t>2现代紫色小飞机</t>
  </si>
  <si>
    <t>2石器时代蓝色一字消</t>
  </si>
  <si>
    <t>2石器时代绿色一字消</t>
  </si>
  <si>
    <t>2石器时代红色一字消</t>
  </si>
  <si>
    <t>2石器时代金色一字消</t>
  </si>
  <si>
    <t>2石器时代紫色一字消</t>
  </si>
  <si>
    <t>2青铜时代蓝色一字消</t>
  </si>
  <si>
    <t>2青铜时代绿色一字消</t>
  </si>
  <si>
    <t>2青铜时代红色一字消</t>
  </si>
  <si>
    <t>2青铜时代金色一字消</t>
  </si>
  <si>
    <t>2青铜时代紫色一字消</t>
  </si>
  <si>
    <t>2封建时代蓝色一字消</t>
  </si>
  <si>
    <t>2封建时代绿色一字消</t>
  </si>
  <si>
    <t>2封建时代红色一字消</t>
  </si>
  <si>
    <t>2封建时代金色一字消</t>
  </si>
  <si>
    <t>2封建时代紫色一字消</t>
  </si>
  <si>
    <t>2工业时代蓝色一字消</t>
  </si>
  <si>
    <t>2工业时代绿色一字消</t>
  </si>
  <si>
    <t>2工业时代红色一字消</t>
  </si>
  <si>
    <t>2工业时代金色一字消</t>
  </si>
  <si>
    <t>2工业时代紫色一字消</t>
  </si>
  <si>
    <t>2现代蓝色一字消</t>
  </si>
  <si>
    <t>2现代绿色一字消</t>
  </si>
  <si>
    <t>2现代红色一字消</t>
  </si>
  <si>
    <t>2现代金色一字消</t>
  </si>
  <si>
    <t>2现代紫色一字消</t>
  </si>
  <si>
    <t>2石器时代蓝色小炸弹</t>
  </si>
  <si>
    <t>2石器时代绿色小炸弹</t>
  </si>
  <si>
    <t>2石器时代红色小炸弹</t>
  </si>
  <si>
    <t>2石器时代金色小炸弹</t>
  </si>
  <si>
    <t>2石器时代紫色小炸弹</t>
  </si>
  <si>
    <t>2青铜时代蓝色小炸弹</t>
  </si>
  <si>
    <t>2青铜时代绿色小炸弹</t>
  </si>
  <si>
    <t>2青铜时代红色小炸弹</t>
  </si>
  <si>
    <t>2青铜时代金色小炸弹</t>
  </si>
  <si>
    <t>2青铜时代紫色小炸弹</t>
  </si>
  <si>
    <t>2封建时代蓝色小炸弹</t>
  </si>
  <si>
    <t>2封建时代绿色小炸弹</t>
  </si>
  <si>
    <t>2封建时代红色小炸弹</t>
  </si>
  <si>
    <t>2封建时代金色小炸弹</t>
  </si>
  <si>
    <t>2封建时代紫色小炸弹</t>
  </si>
  <si>
    <t>2工业时代蓝色小炸弹</t>
  </si>
  <si>
    <t>2工业时代绿色小炸弹</t>
  </si>
  <si>
    <t>2工业时代红色小炸弹</t>
  </si>
  <si>
    <t>2工业时代金色小炸弹</t>
  </si>
  <si>
    <t>2工业时代紫色小炸弹</t>
  </si>
  <si>
    <t>2现代蓝色小炸弹</t>
  </si>
  <si>
    <t>2现代绿色小炸弹</t>
  </si>
  <si>
    <t>2现代红色小炸弹</t>
  </si>
  <si>
    <t>2现代金色小炸弹</t>
  </si>
  <si>
    <t>2现代紫色小炸弹</t>
  </si>
  <si>
    <t>2石器时代蓝色同色消</t>
  </si>
  <si>
    <t>2石器时代绿色同色消</t>
  </si>
  <si>
    <t>2石器时代红色同色消</t>
  </si>
  <si>
    <t>2石器时代金色同色消</t>
  </si>
  <si>
    <t>2石器时代紫色同色消</t>
  </si>
  <si>
    <t>2青铜时代蓝色同色消</t>
  </si>
  <si>
    <t>2青铜时代绿色同色消</t>
  </si>
  <si>
    <t>2青铜时代红色同色消</t>
  </si>
  <si>
    <t>2青铜时代金色同色消</t>
  </si>
  <si>
    <t>2青铜时代紫色同色消</t>
  </si>
  <si>
    <t>2封建时代蓝色同色消</t>
  </si>
  <si>
    <t>2封建时代绿色同色消</t>
  </si>
  <si>
    <t>2封建时代红色同色消</t>
  </si>
  <si>
    <t>2封建时代金色同色消</t>
  </si>
  <si>
    <t>2封建时代紫色同色消</t>
  </si>
  <si>
    <t>2工业时代蓝色同色消</t>
  </si>
  <si>
    <t>2工业时代绿色同色消</t>
  </si>
  <si>
    <t>2工业时代红色同色消</t>
  </si>
  <si>
    <t>2工业时代金色同色消</t>
  </si>
  <si>
    <t>2工业时代紫色同色消</t>
  </si>
  <si>
    <t>2现代蓝色同色消</t>
  </si>
  <si>
    <t>2现代绿色同色消</t>
  </si>
  <si>
    <t>2现代红色同色消</t>
  </si>
  <si>
    <t>2现代金色同色消</t>
  </si>
  <si>
    <t>2现代紫色同色消</t>
  </si>
  <si>
    <t>3石器时代蓝色普通棋子</t>
  </si>
  <si>
    <t>3石器时代绿色普通棋子</t>
  </si>
  <si>
    <t>3石器时代红色普通棋子</t>
  </si>
  <si>
    <t>3石器时代金色普通棋子</t>
  </si>
  <si>
    <t>3石器时代紫色普通棋子</t>
  </si>
  <si>
    <t>3青铜时代蓝色普通棋子</t>
  </si>
  <si>
    <t>3青铜时代绿色普通棋子</t>
  </si>
  <si>
    <t>3青铜时代红色普通棋子</t>
  </si>
  <si>
    <t>3青铜时代金色普通棋子</t>
  </si>
  <si>
    <t>3青铜时代紫色普通棋子</t>
  </si>
  <si>
    <t>3封建时代蓝色普通棋子</t>
  </si>
  <si>
    <t>3封建时代绿色普通棋子</t>
  </si>
  <si>
    <t>3封建时代红色普通棋子</t>
  </si>
  <si>
    <t>3封建时代金色普通棋子</t>
  </si>
  <si>
    <t>3封建时代紫色普通棋子</t>
  </si>
  <si>
    <t>3工业时代蓝色普通棋子</t>
  </si>
  <si>
    <t>3工业时代绿色普通棋子</t>
  </si>
  <si>
    <t>3工业时代红色普通棋子</t>
  </si>
  <si>
    <t>3工业时代金色普通棋子</t>
  </si>
  <si>
    <t>3工业时代紫色普通棋子</t>
  </si>
  <si>
    <t>3现代蓝色普通棋子</t>
  </si>
  <si>
    <t>3现代绿色普通棋子</t>
  </si>
  <si>
    <t>3现代红色普通棋子</t>
  </si>
  <si>
    <t>3现代金色普通棋子</t>
  </si>
  <si>
    <t>3现代紫色普通棋子</t>
  </si>
  <si>
    <t>3石器时代蓝色小飞机</t>
  </si>
  <si>
    <t>3石器时代绿色小飞机</t>
  </si>
  <si>
    <t>3石器时代红色小飞机</t>
  </si>
  <si>
    <t>3石器时代金色小飞机</t>
  </si>
  <si>
    <t>3石器时代紫色小飞机</t>
  </si>
  <si>
    <t>3青铜时代蓝色小飞机</t>
  </si>
  <si>
    <t>3青铜时代绿色小飞机</t>
  </si>
  <si>
    <t>3青铜时代红色小飞机</t>
  </si>
  <si>
    <t>3青铜时代金色小飞机</t>
  </si>
  <si>
    <t>3青铜时代紫色小飞机</t>
  </si>
  <si>
    <t>3封建时代蓝色小飞机</t>
  </si>
  <si>
    <t>3封建时代绿色小飞机</t>
  </si>
  <si>
    <t>3封建时代红色小飞机</t>
  </si>
  <si>
    <t>3封建时代金色小飞机</t>
  </si>
  <si>
    <t>3封建时代紫色小飞机</t>
  </si>
  <si>
    <t>3工业时代蓝色小飞机</t>
  </si>
  <si>
    <t>3工业时代绿色小飞机</t>
  </si>
  <si>
    <t>3工业时代红色小飞机</t>
  </si>
  <si>
    <t>3工业时代金色小飞机</t>
  </si>
  <si>
    <t>3工业时代紫色小飞机</t>
  </si>
  <si>
    <t>3现代蓝色小飞机</t>
  </si>
  <si>
    <t>3现代绿色小飞机</t>
  </si>
  <si>
    <t>3现代红色小飞机</t>
  </si>
  <si>
    <t>3现代金色小飞机</t>
  </si>
  <si>
    <t>3现代紫色小飞机</t>
  </si>
  <si>
    <t>3石器时代蓝色一字消</t>
  </si>
  <si>
    <t>3石器时代绿色一字消</t>
  </si>
  <si>
    <t>3石器时代红色一字消</t>
  </si>
  <si>
    <t>3石器时代金色一字消</t>
  </si>
  <si>
    <t>3石器时代紫色一字消</t>
  </si>
  <si>
    <t>3青铜时代蓝色一字消</t>
  </si>
  <si>
    <t>3青铜时代绿色一字消</t>
  </si>
  <si>
    <t>3青铜时代红色一字消</t>
  </si>
  <si>
    <t>3青铜时代金色一字消</t>
  </si>
  <si>
    <t>3青铜时代紫色一字消</t>
  </si>
  <si>
    <t>3封建时代蓝色一字消</t>
  </si>
  <si>
    <t>3封建时代绿色一字消</t>
  </si>
  <si>
    <t>3封建时代红色一字消</t>
  </si>
  <si>
    <t>3封建时代金色一字消</t>
  </si>
  <si>
    <t>3封建时代紫色一字消</t>
  </si>
  <si>
    <t>3工业时代蓝色一字消</t>
  </si>
  <si>
    <t>3工业时代绿色一字消</t>
  </si>
  <si>
    <t>3工业时代红色一字消</t>
  </si>
  <si>
    <t>3工业时代金色一字消</t>
  </si>
  <si>
    <t>3工业时代紫色一字消</t>
  </si>
  <si>
    <t>3现代蓝色一字消</t>
  </si>
  <si>
    <t>3现代绿色一字消</t>
  </si>
  <si>
    <t>3现代红色一字消</t>
  </si>
  <si>
    <t>3现代金色一字消</t>
  </si>
  <si>
    <t>3现代紫色一字消</t>
  </si>
  <si>
    <t>3石器时代蓝色小炸弹</t>
  </si>
  <si>
    <t>3石器时代绿色小炸弹</t>
  </si>
  <si>
    <t>3石器时代红色小炸弹</t>
  </si>
  <si>
    <t>3石器时代金色小炸弹</t>
  </si>
  <si>
    <t>3石器时代紫色小炸弹</t>
  </si>
  <si>
    <t>3青铜时代蓝色小炸弹</t>
  </si>
  <si>
    <t>3青铜时代绿色小炸弹</t>
  </si>
  <si>
    <t>3青铜时代红色小炸弹</t>
  </si>
  <si>
    <t>3青铜时代金色小炸弹</t>
  </si>
  <si>
    <t>3青铜时代紫色小炸弹</t>
  </si>
  <si>
    <t>3封建时代蓝色小炸弹</t>
  </si>
  <si>
    <t>3封建时代绿色小炸弹</t>
  </si>
  <si>
    <t>3封建时代红色小炸弹</t>
  </si>
  <si>
    <t>3封建时代金色小炸弹</t>
  </si>
  <si>
    <t>3封建时代紫色小炸弹</t>
  </si>
  <si>
    <t>3工业时代蓝色小炸弹</t>
  </si>
  <si>
    <t>3工业时代绿色小炸弹</t>
  </si>
  <si>
    <t>3工业时代红色小炸弹</t>
  </si>
  <si>
    <t>3工业时代金色小炸弹</t>
  </si>
  <si>
    <t>3工业时代紫色小炸弹</t>
  </si>
  <si>
    <t>3现代蓝色小炸弹</t>
  </si>
  <si>
    <t>3现代绿色小炸弹</t>
  </si>
  <si>
    <t>3现代红色小炸弹</t>
  </si>
  <si>
    <t>3现代金色小炸弹</t>
  </si>
  <si>
    <t>3现代紫色小炸弹</t>
  </si>
  <si>
    <t>3石器时代蓝色同色消</t>
  </si>
  <si>
    <t>3石器时代绿色同色消</t>
  </si>
  <si>
    <t>3石器时代红色同色消</t>
  </si>
  <si>
    <t>3石器时代金色同色消</t>
  </si>
  <si>
    <t>3石器时代紫色同色消</t>
  </si>
  <si>
    <t>3青铜时代蓝色同色消</t>
  </si>
  <si>
    <t>3青铜时代绿色同色消</t>
  </si>
  <si>
    <t>3青铜时代红色同色消</t>
  </si>
  <si>
    <t>3青铜时代金色同色消</t>
  </si>
  <si>
    <t>3青铜时代紫色同色消</t>
  </si>
  <si>
    <t>3封建时代蓝色同色消</t>
  </si>
  <si>
    <t>3封建时代绿色同色消</t>
  </si>
  <si>
    <t>3封建时代红色同色消</t>
  </si>
  <si>
    <t>3封建时代金色同色消</t>
  </si>
  <si>
    <t>3封建时代紫色同色消</t>
  </si>
  <si>
    <t>3工业时代蓝色同色消</t>
  </si>
  <si>
    <t>3工业时代绿色同色消</t>
  </si>
  <si>
    <t>3工业时代红色同色消</t>
  </si>
  <si>
    <t>3工业时代金色同色消</t>
  </si>
  <si>
    <t>3工业时代紫色同色消</t>
  </si>
  <si>
    <t>3现代蓝色同色消</t>
  </si>
  <si>
    <t>3现代绿色同色消</t>
  </si>
  <si>
    <t>3现代红色同色消</t>
  </si>
  <si>
    <t>3现代金色同色消</t>
  </si>
  <si>
    <t>3现代紫色同色消</t>
  </si>
  <si>
    <t>3121,3122,3123,3124,3125,3221,3222,3223,3224,3225,3321,3322,3323,3324,3325,3421,3422,3423,3424,3425;8,8,8,8,8,13,13,13,13,13,14,14,14,14,14,12,12,12,12,12</t>
  </si>
  <si>
    <t>3131,3132,3133,3134,3135,3231,3232,3233,3234,3235,3331,3332,3333,3334,3335,3431,3432,3433,3434,3435;8,8,8,8,8,13,13,13,13,13,14,14,14,14,14,12,12,12,12,12</t>
  </si>
  <si>
    <t>3141,3142,3143,3144,3145,3241,3242,3243,3244,3245,3341,3342,3343,3344,3345,3441,3442,3443,3444,3445;8,8,8,8,8,13,13,13,13,13,14,14,14,14,14,12,12,12,12,12</t>
  </si>
  <si>
    <t>3121,3122,3123,3124,3125,3221,3222,3223,3224,3225,3321,3322,3323,3324,3325,3421,3422,3423,3424,3425;13,13,13,13,13,11,11,11,11,11,15,15,15,15,15,16,16,16,16,16</t>
  </si>
  <si>
    <t>3131,3132,3133,3134,3135,3231,3232,3233,3234,3235,3331,3332,3333,3334,3335,3431,3432,3433,3434,3435;13,13,13,13,13,11,11,11,11,11,15,15,15,15,15,16,16,16,16,16</t>
  </si>
  <si>
    <t>3141,3142,3143,3144,3145,3241,3242,3243,3244,3245,3341,3342,3343,3344,3345,3441,3442,3443,3444,3445;13,13,13,13,13,11,11,11,11,11,15,15,15,15,15,16,16,16,16,16</t>
  </si>
  <si>
    <t>3121,3122,3123,3124,3125,3221,3222,3223,3224,3225,3321,3322,3323,3324,3325,3421,3422,3423,3424,3425;14,14,14,14,14,15,15,15,15,15,10,10,10,10,10,17,17,17,17,17</t>
  </si>
  <si>
    <t>3131,3132,3133,3134,3135,3231,3232,3233,3234,3235,3331,3332,3333,3334,3335,3431,3432,3433,3434,3435;14,14,14,14,14,15,15,15,15,15,10,10,10,10,10,17,17,17,17,17</t>
  </si>
  <si>
    <t>3141,3142,3143,3144,3145,3241,3242,3243,3244,3245,3341,3342,3343,3344,3345,3441,3442,3443,3444,3445;14,14,14,14,14,15,15,15,15,15,10,10,10,10,10,17,17,17,17,17</t>
  </si>
  <si>
    <t>3121,3122,3123,3124,3125,3221,3222,3223,3224,3225,3321,3322,3323,3324,3325,3421,3422,3423,3424,3425;12,12,12,12,12,16,16,16,16,16,17,17,17,17,17,9,9,9,9,9</t>
  </si>
  <si>
    <t>3131,3132,3133,3134,3135,3231,3232,3233,3234,3235,3331,3332,3333,3334,3335,3431,3432,3433,3434,3435;12,12,12,12,12,16,16,16,16,16,17,17,17,17,17,9,9,9,9,9</t>
  </si>
  <si>
    <t>3141,3142,3143,3144,3145,3241,3242,3243,3244,3245,3341,3342,3343,3344,3345,3441,3442,3443,3444,3445;12,12,12,12,12,16,16,16,16,16,17,17,17,17,17,9,9,9,9,9</t>
  </si>
  <si>
    <t>a_base_unlock_levelchapter</t>
    <phoneticPr fontId="10" type="noConversion"/>
  </si>
  <si>
    <t>a_base_unlock_levelchapter</t>
  </si>
  <si>
    <t>解锁时代
1：石器时代
2：青铜时代
3：封建时代
4：工业时代
5：现代</t>
  </si>
  <si>
    <t>解锁关卡
配置具体关卡id
(此关卡之后解锁)</t>
  </si>
  <si>
    <t>解锁关卡
配置具体关卡id
(此关卡之后解锁)</t>
    <phoneticPr fontId="10" type="noConversion"/>
  </si>
  <si>
    <t>能量基数</t>
    <phoneticPr fontId="10" type="noConversion"/>
  </si>
  <si>
    <t>能量数量
塔防模式为0</t>
  </si>
  <si>
    <t>能量数量
塔防模式为0</t>
    <phoneticPr fontId="10" type="noConversion"/>
  </si>
  <si>
    <t>0</t>
  </si>
  <si>
    <t>普通棋子</t>
    <phoneticPr fontId="10" type="noConversion"/>
  </si>
  <si>
    <t>描述
多语言表id</t>
  </si>
  <si>
    <t>描述
多语言表id</t>
    <phoneticPr fontId="10" type="noConversion"/>
  </si>
  <si>
    <t>棋子翻转特效（棋子位置）
改为：特效在期棋盘位置，不参与旋转</t>
  </si>
  <si>
    <t>棋子翻转特效（棋子位置）
改为：特效在期棋盘位置，不参与旋转</t>
    <phoneticPr fontId="10" type="noConversion"/>
  </si>
  <si>
    <t>棋子选中特效
（棋子位置）</t>
    <phoneticPr fontId="10" type="noConversion"/>
  </si>
  <si>
    <t>棋子翻转特效
（棋子位置）</t>
    <phoneticPr fontId="10" type="noConversion"/>
  </si>
  <si>
    <t>棋子消除特效
（棋子本身）</t>
    <phoneticPr fontId="10" type="noConversion"/>
  </si>
  <si>
    <t>激活特效
（棋子本身）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</si>
</sst>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7"/>
      <charset val="134"/>
    </font>
    <font>
      <sz val="11"/>
      <color theme="1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sz val="11"/>
      <color theme="4" tint="-0.499984740745262"/>
      <name val="微软雅黑"/>
      <family val="2"/>
      <charset val="134"/>
    </font>
    <font>
      <b/>
      <sz val="11"/>
      <color theme="4" tint="-0.49998474074526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theme="9" tint="-0.499984740745262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sz val="11"/>
      <color theme="8" tint="-0.499984740745262"/>
      <name val="微软雅黑"/>
      <family val="2"/>
      <charset val="134"/>
    </font>
    <font>
      <sz val="11"/>
      <color theme="7" tint="-0.499984740745262"/>
      <name val="微软雅黑"/>
      <family val="2"/>
      <charset val="134"/>
    </font>
    <font>
      <sz val="11"/>
      <color theme="3" tint="-0.499984740745262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b/>
      <sz val="11"/>
      <color theme="7" tint="-0.499984740745262"/>
      <name val="微软雅黑"/>
      <family val="2"/>
      <charset val="134"/>
    </font>
    <font>
      <b/>
      <sz val="11"/>
      <color theme="8" tint="-0.499984740745262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48">
    <xf numFmtId="0" fontId="0" fillId="0" borderId="0" xfId="0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 wrapText="1"/>
    </xf>
    <xf numFmtId="49" fontId="14" fillId="5" borderId="0" xfId="0" applyNumberFormat="1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wrapText="1"/>
    </xf>
    <xf numFmtId="0" fontId="6" fillId="3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left" vertical="center"/>
    </xf>
    <xf numFmtId="0" fontId="16" fillId="8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left"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1" fillId="11" borderId="0" xfId="0" applyFont="1" applyFill="1" applyAlignment="1">
      <alignment horizontal="left" vertical="center"/>
    </xf>
    <xf numFmtId="0" fontId="21" fillId="11" borderId="0" xfId="0" applyFont="1" applyFill="1" applyAlignment="1">
      <alignment horizontal="left" vertical="center" wrapText="1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 vertical="center" wrapText="1"/>
    </xf>
    <xf numFmtId="0" fontId="23" fillId="13" borderId="0" xfId="0" applyFont="1" applyFill="1" applyAlignment="1">
      <alignment horizontal="left" vertical="center"/>
    </xf>
    <xf numFmtId="0" fontId="23" fillId="13" borderId="0" xfId="0" applyFont="1" applyFill="1" applyAlignment="1">
      <alignment horizontal="left" vertical="center" wrapText="1"/>
    </xf>
    <xf numFmtId="0" fontId="24" fillId="14" borderId="0" xfId="0" applyFont="1" applyFill="1" applyAlignment="1">
      <alignment horizontal="left" vertical="center"/>
    </xf>
    <xf numFmtId="0" fontId="24" fillId="14" borderId="0" xfId="0" applyFont="1" applyFill="1" applyAlignment="1">
      <alignment horizontal="left" vertical="center" wrapText="1"/>
    </xf>
    <xf numFmtId="0" fontId="25" fillId="14" borderId="0" xfId="0" applyFont="1" applyFill="1" applyAlignment="1">
      <alignment horizontal="left" vertical="center" wrapText="1"/>
    </xf>
    <xf numFmtId="0" fontId="26" fillId="11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8">
    <dxf>
      <fill>
        <patternFill patternType="solid">
          <bgColor rgb="FFFF5050"/>
        </patternFill>
      </fill>
    </dxf>
    <dxf>
      <fill>
        <patternFill patternType="gray0625">
          <fgColor rgb="FFFF0000"/>
        </patternFill>
      </fill>
      <border>
        <left/>
        <right/>
        <top/>
        <bottom/>
      </border>
    </dxf>
    <dxf>
      <fill>
        <patternFill patternType="solid">
          <bgColor rgb="FFFF5050"/>
        </patternFill>
      </fill>
    </dxf>
    <dxf>
      <fill>
        <patternFill patternType="gray0625">
          <fgColor rgb="FFFF00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gray0625">
          <fgColor rgb="FFFF00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_&#28040;&#38500;&#25928;&#2652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eliminate_effect_s"/>
      <sheetName val="t_eliminate_effect_s说明表"/>
      <sheetName val="t_coordinate_s"/>
      <sheetName val="t_coordinate_s说明表"/>
      <sheetName val="Sheet1"/>
      <sheetName val="Sheet2"/>
      <sheetName val="Sheet3"/>
      <sheetName val="Sheet4"/>
    </sheetNames>
    <sheetDataSet>
      <sheetData sheetId="0"/>
      <sheetData sheetId="1">
        <row r="5">
          <cell r="L5" t="str">
            <v>棋子名称</v>
          </cell>
          <cell r="M5" t="str">
            <v>消除效果id（策划调用）</v>
          </cell>
        </row>
        <row r="6">
          <cell r="L6" t="str">
            <v>石器时代蓝色普通棋子</v>
          </cell>
          <cell r="M6">
            <v>1</v>
          </cell>
        </row>
        <row r="7">
          <cell r="L7" t="str">
            <v>石器时代绿色普通棋子</v>
          </cell>
          <cell r="M7">
            <v>1</v>
          </cell>
        </row>
        <row r="8">
          <cell r="L8" t="str">
            <v>石器时代红色普通棋子</v>
          </cell>
          <cell r="M8">
            <v>1</v>
          </cell>
        </row>
        <row r="9">
          <cell r="L9" t="str">
            <v>石器时代金色普通棋子</v>
          </cell>
          <cell r="M9">
            <v>1</v>
          </cell>
        </row>
        <row r="10">
          <cell r="L10" t="str">
            <v>石器时代紫色普通棋子</v>
          </cell>
          <cell r="M10">
            <v>1</v>
          </cell>
        </row>
        <row r="11">
          <cell r="L11" t="str">
            <v>石器时代蓝色小飞机</v>
          </cell>
          <cell r="M11">
            <v>2</v>
          </cell>
        </row>
        <row r="12">
          <cell r="L12" t="str">
            <v>石器时代绿色小飞机</v>
          </cell>
          <cell r="M12">
            <v>2</v>
          </cell>
        </row>
        <row r="13">
          <cell r="L13" t="str">
            <v>石器时代红色小飞机</v>
          </cell>
          <cell r="M13">
            <v>2</v>
          </cell>
        </row>
        <row r="14">
          <cell r="L14" t="str">
            <v>石器时代金色小飞机</v>
          </cell>
          <cell r="M14">
            <v>2</v>
          </cell>
        </row>
        <row r="15">
          <cell r="L15" t="str">
            <v>石器时代紫色小飞机</v>
          </cell>
          <cell r="M15">
            <v>2</v>
          </cell>
        </row>
        <row r="16">
          <cell r="L16" t="str">
            <v>石器时代蓝色小飞机</v>
          </cell>
          <cell r="M16">
            <v>3</v>
          </cell>
        </row>
        <row r="17">
          <cell r="L17" t="str">
            <v>石器时代绿色小飞机</v>
          </cell>
          <cell r="M17">
            <v>3</v>
          </cell>
        </row>
        <row r="18">
          <cell r="L18" t="str">
            <v>石器时代红色小飞机</v>
          </cell>
          <cell r="M18">
            <v>3</v>
          </cell>
        </row>
        <row r="19">
          <cell r="L19" t="str">
            <v>石器时代金色小飞机</v>
          </cell>
          <cell r="M19">
            <v>3</v>
          </cell>
        </row>
        <row r="20">
          <cell r="L20" t="str">
            <v>石器时代紫色小飞机</v>
          </cell>
          <cell r="M20">
            <v>3</v>
          </cell>
        </row>
        <row r="21">
          <cell r="L21" t="str">
            <v>石器时代蓝色一字消</v>
          </cell>
          <cell r="M21">
            <v>4</v>
          </cell>
        </row>
        <row r="22">
          <cell r="L22" t="str">
            <v>石器时代绿色一字消</v>
          </cell>
          <cell r="M22">
            <v>4</v>
          </cell>
        </row>
        <row r="23">
          <cell r="L23" t="str">
            <v>石器时代红色一字消</v>
          </cell>
          <cell r="M23">
            <v>4</v>
          </cell>
        </row>
        <row r="24">
          <cell r="L24" t="str">
            <v>石器时代金色一字消</v>
          </cell>
          <cell r="M24">
            <v>4</v>
          </cell>
        </row>
        <row r="25">
          <cell r="L25" t="str">
            <v>石器时代紫色一字消</v>
          </cell>
          <cell r="M25">
            <v>4</v>
          </cell>
        </row>
        <row r="26">
          <cell r="L26" t="str">
            <v>石器时代蓝色一字消</v>
          </cell>
          <cell r="M26">
            <v>5</v>
          </cell>
        </row>
        <row r="27">
          <cell r="L27" t="str">
            <v>石器时代绿色一字消</v>
          </cell>
          <cell r="M27">
            <v>5</v>
          </cell>
        </row>
        <row r="28">
          <cell r="L28" t="str">
            <v>石器时代红色一字消</v>
          </cell>
          <cell r="M28">
            <v>5</v>
          </cell>
        </row>
        <row r="29">
          <cell r="L29" t="str">
            <v>石器时代金色一字消</v>
          </cell>
          <cell r="M29">
            <v>5</v>
          </cell>
        </row>
        <row r="30">
          <cell r="L30" t="str">
            <v>石器时代紫色一字消</v>
          </cell>
          <cell r="M30">
            <v>5</v>
          </cell>
        </row>
        <row r="31">
          <cell r="L31" t="str">
            <v>石器时代蓝色小炸弹</v>
          </cell>
          <cell r="M31">
            <v>6</v>
          </cell>
        </row>
        <row r="32">
          <cell r="L32" t="str">
            <v>石器时代绿色小炸弹</v>
          </cell>
          <cell r="M32">
            <v>6</v>
          </cell>
        </row>
        <row r="33">
          <cell r="L33" t="str">
            <v>石器时代红色小炸弹</v>
          </cell>
          <cell r="M33">
            <v>6</v>
          </cell>
        </row>
        <row r="34">
          <cell r="L34" t="str">
            <v>石器时代金色小炸弹</v>
          </cell>
          <cell r="M34">
            <v>6</v>
          </cell>
        </row>
        <row r="35">
          <cell r="L35" t="str">
            <v>石器时代紫色小炸弹</v>
          </cell>
          <cell r="M35">
            <v>6</v>
          </cell>
        </row>
        <row r="36">
          <cell r="L36" t="str">
            <v>石器时代蓝色同色消</v>
          </cell>
          <cell r="M36">
            <v>7</v>
          </cell>
        </row>
        <row r="37">
          <cell r="L37" t="str">
            <v>石器时代绿色同色消</v>
          </cell>
          <cell r="M37">
            <v>7</v>
          </cell>
        </row>
        <row r="38">
          <cell r="L38" t="str">
            <v>石器时代红色同色消</v>
          </cell>
          <cell r="M38">
            <v>7</v>
          </cell>
        </row>
        <row r="39">
          <cell r="L39" t="str">
            <v>石器时代金色同色消</v>
          </cell>
          <cell r="M39">
            <v>7</v>
          </cell>
        </row>
        <row r="40">
          <cell r="L40" t="str">
            <v>石器时代紫色同色消</v>
          </cell>
          <cell r="M40">
            <v>7</v>
          </cell>
        </row>
        <row r="41">
          <cell r="L41" t="str">
            <v>青铜时代蓝色普通棋子</v>
          </cell>
          <cell r="M41">
            <v>1</v>
          </cell>
        </row>
        <row r="42">
          <cell r="L42" t="str">
            <v>青铜时代绿色普通棋子</v>
          </cell>
          <cell r="M42">
            <v>1</v>
          </cell>
        </row>
        <row r="43">
          <cell r="L43" t="str">
            <v>青铜时代红色普通棋子</v>
          </cell>
          <cell r="M43">
            <v>1</v>
          </cell>
        </row>
        <row r="44">
          <cell r="L44" t="str">
            <v>青铜时代金色普通棋子</v>
          </cell>
          <cell r="M44">
            <v>1</v>
          </cell>
        </row>
        <row r="45">
          <cell r="L45" t="str">
            <v>青铜时代紫色普通棋子</v>
          </cell>
          <cell r="M45">
            <v>1</v>
          </cell>
        </row>
        <row r="46">
          <cell r="L46" t="str">
            <v>青铜时代蓝色小飞机</v>
          </cell>
          <cell r="M46">
            <v>2</v>
          </cell>
        </row>
        <row r="47">
          <cell r="L47" t="str">
            <v>青铜时代绿色小飞机</v>
          </cell>
          <cell r="M47">
            <v>2</v>
          </cell>
        </row>
        <row r="48">
          <cell r="L48" t="str">
            <v>青铜时代红色小飞机</v>
          </cell>
          <cell r="M48">
            <v>2</v>
          </cell>
        </row>
        <row r="49">
          <cell r="L49" t="str">
            <v>青铜时代金色小飞机</v>
          </cell>
          <cell r="M49">
            <v>2</v>
          </cell>
        </row>
        <row r="50">
          <cell r="L50" t="str">
            <v>青铜时代紫色小飞机</v>
          </cell>
          <cell r="M50">
            <v>2</v>
          </cell>
        </row>
        <row r="51">
          <cell r="L51" t="str">
            <v>青铜时代蓝色小飞机</v>
          </cell>
          <cell r="M51">
            <v>3</v>
          </cell>
        </row>
        <row r="52">
          <cell r="L52" t="str">
            <v>青铜时代绿色小飞机</v>
          </cell>
          <cell r="M52">
            <v>3</v>
          </cell>
        </row>
        <row r="53">
          <cell r="L53" t="str">
            <v>青铜时代红色小飞机</v>
          </cell>
          <cell r="M53">
            <v>3</v>
          </cell>
        </row>
        <row r="54">
          <cell r="L54" t="str">
            <v>青铜时代金色小飞机</v>
          </cell>
          <cell r="M54">
            <v>3</v>
          </cell>
        </row>
        <row r="55">
          <cell r="L55" t="str">
            <v>青铜时代紫色小飞机</v>
          </cell>
          <cell r="M55">
            <v>3</v>
          </cell>
        </row>
        <row r="56">
          <cell r="L56" t="str">
            <v>青铜时代蓝色一字消</v>
          </cell>
          <cell r="M56">
            <v>4</v>
          </cell>
        </row>
        <row r="57">
          <cell r="L57" t="str">
            <v>青铜时代绿色一字消</v>
          </cell>
          <cell r="M57">
            <v>4</v>
          </cell>
        </row>
        <row r="58">
          <cell r="L58" t="str">
            <v>青铜时代红色一字消</v>
          </cell>
          <cell r="M58">
            <v>4</v>
          </cell>
        </row>
        <row r="59">
          <cell r="L59" t="str">
            <v>青铜时代金色一字消</v>
          </cell>
          <cell r="M59">
            <v>4</v>
          </cell>
        </row>
        <row r="60">
          <cell r="L60" t="str">
            <v>青铜时代紫色一字消</v>
          </cell>
          <cell r="M60">
            <v>4</v>
          </cell>
        </row>
        <row r="61">
          <cell r="L61" t="str">
            <v>青铜时代蓝色一字消</v>
          </cell>
          <cell r="M61">
            <v>5</v>
          </cell>
        </row>
        <row r="62">
          <cell r="L62" t="str">
            <v>青铜时代绿色一字消</v>
          </cell>
          <cell r="M62">
            <v>5</v>
          </cell>
        </row>
        <row r="63">
          <cell r="L63" t="str">
            <v>青铜时代红色一字消</v>
          </cell>
          <cell r="M63">
            <v>5</v>
          </cell>
        </row>
        <row r="64">
          <cell r="L64" t="str">
            <v>青铜时代金色一字消</v>
          </cell>
          <cell r="M64">
            <v>5</v>
          </cell>
        </row>
        <row r="65">
          <cell r="L65" t="str">
            <v>青铜时代紫色一字消</v>
          </cell>
          <cell r="M65">
            <v>5</v>
          </cell>
        </row>
        <row r="66">
          <cell r="L66" t="str">
            <v>青铜时代蓝色小炸弹</v>
          </cell>
          <cell r="M66">
            <v>6</v>
          </cell>
        </row>
        <row r="67">
          <cell r="L67" t="str">
            <v>青铜时代绿色小炸弹</v>
          </cell>
          <cell r="M67">
            <v>6</v>
          </cell>
        </row>
        <row r="68">
          <cell r="L68" t="str">
            <v>青铜时代红色小炸弹</v>
          </cell>
          <cell r="M68">
            <v>6</v>
          </cell>
        </row>
        <row r="69">
          <cell r="L69" t="str">
            <v>青铜时代金色小炸弹</v>
          </cell>
          <cell r="M69">
            <v>6</v>
          </cell>
        </row>
        <row r="70">
          <cell r="L70" t="str">
            <v>青铜时代紫色小炸弹</v>
          </cell>
          <cell r="M70">
            <v>6</v>
          </cell>
        </row>
        <row r="71">
          <cell r="L71" t="str">
            <v>青铜时代蓝色同色消</v>
          </cell>
          <cell r="M71">
            <v>7</v>
          </cell>
        </row>
        <row r="72">
          <cell r="L72" t="str">
            <v>青铜时代绿色同色消</v>
          </cell>
          <cell r="M72">
            <v>7</v>
          </cell>
        </row>
        <row r="73">
          <cell r="L73" t="str">
            <v>青铜时代红色同色消</v>
          </cell>
          <cell r="M73">
            <v>7</v>
          </cell>
        </row>
        <row r="74">
          <cell r="L74" t="str">
            <v>青铜时代金色同色消</v>
          </cell>
          <cell r="M74">
            <v>7</v>
          </cell>
        </row>
        <row r="75">
          <cell r="L75" t="str">
            <v>青铜时代紫色同色消</v>
          </cell>
          <cell r="M75">
            <v>7</v>
          </cell>
        </row>
        <row r="76">
          <cell r="L76" t="str">
            <v>封建时代蓝色普通棋子</v>
          </cell>
          <cell r="M76">
            <v>1</v>
          </cell>
        </row>
        <row r="77">
          <cell r="L77" t="str">
            <v>封建时代绿色普通棋子</v>
          </cell>
          <cell r="M77">
            <v>1</v>
          </cell>
        </row>
        <row r="78">
          <cell r="L78" t="str">
            <v>封建时代红色普通棋子</v>
          </cell>
          <cell r="M78">
            <v>1</v>
          </cell>
        </row>
        <row r="79">
          <cell r="L79" t="str">
            <v>封建时代金色普通棋子</v>
          </cell>
          <cell r="M79">
            <v>1</v>
          </cell>
        </row>
        <row r="80">
          <cell r="L80" t="str">
            <v>封建时代紫色普通棋子</v>
          </cell>
          <cell r="M80">
            <v>1</v>
          </cell>
        </row>
        <row r="81">
          <cell r="L81" t="str">
            <v>封建时代蓝色小飞机</v>
          </cell>
          <cell r="M81">
            <v>2</v>
          </cell>
        </row>
        <row r="82">
          <cell r="L82" t="str">
            <v>封建时代绿色小飞机</v>
          </cell>
          <cell r="M82">
            <v>2</v>
          </cell>
        </row>
        <row r="83">
          <cell r="L83" t="str">
            <v>封建时代红色小飞机</v>
          </cell>
          <cell r="M83">
            <v>2</v>
          </cell>
        </row>
        <row r="84">
          <cell r="L84" t="str">
            <v>封建时代金色小飞机</v>
          </cell>
          <cell r="M84">
            <v>2</v>
          </cell>
        </row>
        <row r="85">
          <cell r="L85" t="str">
            <v>封建时代紫色小飞机</v>
          </cell>
          <cell r="M85">
            <v>2</v>
          </cell>
        </row>
        <row r="86">
          <cell r="L86" t="str">
            <v>封建时代蓝色小飞机</v>
          </cell>
          <cell r="M86">
            <v>3</v>
          </cell>
        </row>
        <row r="87">
          <cell r="L87" t="str">
            <v>封建时代绿色小飞机</v>
          </cell>
          <cell r="M87">
            <v>3</v>
          </cell>
        </row>
        <row r="88">
          <cell r="L88" t="str">
            <v>封建时代红色小飞机</v>
          </cell>
          <cell r="M88">
            <v>3</v>
          </cell>
        </row>
        <row r="89">
          <cell r="L89" t="str">
            <v>封建时代金色小飞机</v>
          </cell>
          <cell r="M89">
            <v>3</v>
          </cell>
        </row>
        <row r="90">
          <cell r="L90" t="str">
            <v>封建时代紫色小飞机</v>
          </cell>
          <cell r="M90">
            <v>3</v>
          </cell>
        </row>
        <row r="91">
          <cell r="L91" t="str">
            <v>封建时代蓝色一字消</v>
          </cell>
          <cell r="M91">
            <v>4</v>
          </cell>
        </row>
        <row r="92">
          <cell r="L92" t="str">
            <v>封建时代绿色一字消</v>
          </cell>
          <cell r="M92">
            <v>4</v>
          </cell>
        </row>
        <row r="93">
          <cell r="L93" t="str">
            <v>封建时代红色一字消</v>
          </cell>
          <cell r="M93">
            <v>4</v>
          </cell>
        </row>
        <row r="94">
          <cell r="L94" t="str">
            <v>封建时代金色一字消</v>
          </cell>
          <cell r="M94">
            <v>4</v>
          </cell>
        </row>
        <row r="95">
          <cell r="L95" t="str">
            <v>封建时代紫色一字消</v>
          </cell>
          <cell r="M95">
            <v>4</v>
          </cell>
        </row>
        <row r="96">
          <cell r="L96" t="str">
            <v>封建时代蓝色一字消</v>
          </cell>
          <cell r="M96">
            <v>5</v>
          </cell>
        </row>
        <row r="97">
          <cell r="L97" t="str">
            <v>封建时代绿色一字消</v>
          </cell>
          <cell r="M97">
            <v>5</v>
          </cell>
        </row>
        <row r="98">
          <cell r="L98" t="str">
            <v>封建时代红色一字消</v>
          </cell>
          <cell r="M98">
            <v>5</v>
          </cell>
        </row>
        <row r="99">
          <cell r="L99" t="str">
            <v>封建时代金色一字消</v>
          </cell>
          <cell r="M99">
            <v>5</v>
          </cell>
        </row>
        <row r="100">
          <cell r="L100" t="str">
            <v>封建时代紫色一字消</v>
          </cell>
          <cell r="M100">
            <v>5</v>
          </cell>
        </row>
        <row r="101">
          <cell r="L101" t="str">
            <v>封建时代蓝色小炸弹</v>
          </cell>
          <cell r="M101">
            <v>6</v>
          </cell>
        </row>
        <row r="102">
          <cell r="L102" t="str">
            <v>封建时代绿色小炸弹</v>
          </cell>
          <cell r="M102">
            <v>6</v>
          </cell>
        </row>
        <row r="103">
          <cell r="L103" t="str">
            <v>封建时代红色小炸弹</v>
          </cell>
          <cell r="M103">
            <v>6</v>
          </cell>
        </row>
        <row r="104">
          <cell r="L104" t="str">
            <v>封建时代金色小炸弹</v>
          </cell>
          <cell r="M104">
            <v>6</v>
          </cell>
        </row>
        <row r="105">
          <cell r="L105" t="str">
            <v>封建时代紫色小炸弹</v>
          </cell>
          <cell r="M105">
            <v>6</v>
          </cell>
        </row>
        <row r="106">
          <cell r="L106" t="str">
            <v>封建时代蓝色同色消</v>
          </cell>
          <cell r="M106">
            <v>7</v>
          </cell>
        </row>
        <row r="107">
          <cell r="L107" t="str">
            <v>封建时代绿色同色消</v>
          </cell>
          <cell r="M107">
            <v>7</v>
          </cell>
        </row>
        <row r="108">
          <cell r="L108" t="str">
            <v>封建时代红色同色消</v>
          </cell>
          <cell r="M108">
            <v>7</v>
          </cell>
        </row>
        <row r="109">
          <cell r="L109" t="str">
            <v>封建时代金色同色消</v>
          </cell>
          <cell r="M109">
            <v>7</v>
          </cell>
        </row>
        <row r="110">
          <cell r="L110" t="str">
            <v>封建时代紫色同色消</v>
          </cell>
          <cell r="M110">
            <v>7</v>
          </cell>
        </row>
        <row r="111">
          <cell r="M111">
            <v>8</v>
          </cell>
        </row>
        <row r="112">
          <cell r="M112">
            <v>9</v>
          </cell>
        </row>
        <row r="113">
          <cell r="M113">
            <v>10</v>
          </cell>
        </row>
        <row r="114">
          <cell r="M114">
            <v>11</v>
          </cell>
        </row>
        <row r="115">
          <cell r="M115">
            <v>12</v>
          </cell>
        </row>
        <row r="116">
          <cell r="M116">
            <v>13</v>
          </cell>
        </row>
        <row r="117">
          <cell r="M117">
            <v>14</v>
          </cell>
        </row>
        <row r="118">
          <cell r="M118">
            <v>15</v>
          </cell>
        </row>
        <row r="119">
          <cell r="M119">
            <v>16</v>
          </cell>
        </row>
        <row r="120">
          <cell r="M120">
            <v>17</v>
          </cell>
        </row>
        <row r="121">
          <cell r="L121" t="str">
            <v>工业时代蓝色普通棋子</v>
          </cell>
          <cell r="M121">
            <v>1</v>
          </cell>
        </row>
        <row r="122">
          <cell r="L122" t="str">
            <v>工业时代绿色普通棋子</v>
          </cell>
          <cell r="M122">
            <v>1</v>
          </cell>
        </row>
        <row r="123">
          <cell r="L123" t="str">
            <v>工业时代红色普通棋子</v>
          </cell>
          <cell r="M123">
            <v>1</v>
          </cell>
        </row>
        <row r="124">
          <cell r="L124" t="str">
            <v>工业时代金色普通棋子</v>
          </cell>
          <cell r="M124">
            <v>1</v>
          </cell>
        </row>
        <row r="125">
          <cell r="L125" t="str">
            <v>工业时代紫色普通棋子</v>
          </cell>
          <cell r="M125">
            <v>1</v>
          </cell>
        </row>
        <row r="126">
          <cell r="L126" t="str">
            <v>工业时代蓝色小飞机</v>
          </cell>
          <cell r="M126">
            <v>2</v>
          </cell>
        </row>
        <row r="127">
          <cell r="L127" t="str">
            <v>工业时代绿色小飞机</v>
          </cell>
          <cell r="M127">
            <v>2</v>
          </cell>
        </row>
        <row r="128">
          <cell r="L128" t="str">
            <v>工业时代红色小飞机</v>
          </cell>
          <cell r="M128">
            <v>2</v>
          </cell>
        </row>
        <row r="129">
          <cell r="L129" t="str">
            <v>工业时代金色小飞机</v>
          </cell>
          <cell r="M129">
            <v>2</v>
          </cell>
        </row>
        <row r="130">
          <cell r="L130" t="str">
            <v>工业时代紫色小飞机</v>
          </cell>
          <cell r="M130">
            <v>2</v>
          </cell>
        </row>
        <row r="131">
          <cell r="L131" t="str">
            <v>工业时代蓝色小飞机</v>
          </cell>
          <cell r="M131">
            <v>3</v>
          </cell>
        </row>
        <row r="132">
          <cell r="L132" t="str">
            <v>工业时代绿色小飞机</v>
          </cell>
          <cell r="M132">
            <v>3</v>
          </cell>
        </row>
        <row r="133">
          <cell r="L133" t="str">
            <v>工业时代红色小飞机</v>
          </cell>
          <cell r="M133">
            <v>3</v>
          </cell>
        </row>
        <row r="134">
          <cell r="L134" t="str">
            <v>工业时代金色小飞机</v>
          </cell>
          <cell r="M134">
            <v>3</v>
          </cell>
        </row>
        <row r="135">
          <cell r="L135" t="str">
            <v>工业时代紫色小飞机</v>
          </cell>
          <cell r="M135">
            <v>3</v>
          </cell>
        </row>
        <row r="136">
          <cell r="L136" t="str">
            <v>工业时代蓝色一字消</v>
          </cell>
          <cell r="M136">
            <v>4</v>
          </cell>
        </row>
        <row r="137">
          <cell r="L137" t="str">
            <v>工业时代绿色一字消</v>
          </cell>
          <cell r="M137">
            <v>4</v>
          </cell>
        </row>
        <row r="138">
          <cell r="L138" t="str">
            <v>工业时代红色一字消</v>
          </cell>
          <cell r="M138">
            <v>4</v>
          </cell>
        </row>
        <row r="139">
          <cell r="L139" t="str">
            <v>工业时代金色一字消</v>
          </cell>
          <cell r="M139">
            <v>4</v>
          </cell>
        </row>
        <row r="140">
          <cell r="L140" t="str">
            <v>工业时代紫色一字消</v>
          </cell>
          <cell r="M140">
            <v>4</v>
          </cell>
        </row>
        <row r="141">
          <cell r="L141" t="str">
            <v>工业时代蓝色一字消</v>
          </cell>
          <cell r="M141">
            <v>5</v>
          </cell>
        </row>
        <row r="142">
          <cell r="L142" t="str">
            <v>工业时代绿色一字消</v>
          </cell>
          <cell r="M142">
            <v>5</v>
          </cell>
        </row>
        <row r="143">
          <cell r="L143" t="str">
            <v>工业时代红色一字消</v>
          </cell>
          <cell r="M143">
            <v>5</v>
          </cell>
        </row>
        <row r="144">
          <cell r="L144" t="str">
            <v>工业时代金色一字消</v>
          </cell>
          <cell r="M144">
            <v>5</v>
          </cell>
        </row>
        <row r="145">
          <cell r="L145" t="str">
            <v>工业时代紫色一字消</v>
          </cell>
          <cell r="M145">
            <v>5</v>
          </cell>
        </row>
        <row r="146">
          <cell r="L146" t="str">
            <v>工业时代蓝色小炸弹</v>
          </cell>
          <cell r="M146">
            <v>6</v>
          </cell>
        </row>
        <row r="147">
          <cell r="L147" t="str">
            <v>工业时代绿色小炸弹</v>
          </cell>
          <cell r="M147">
            <v>6</v>
          </cell>
        </row>
        <row r="148">
          <cell r="L148" t="str">
            <v>工业时代红色小炸弹</v>
          </cell>
          <cell r="M148">
            <v>6</v>
          </cell>
        </row>
        <row r="149">
          <cell r="L149" t="str">
            <v>工业时代金色小炸弹</v>
          </cell>
          <cell r="M149">
            <v>6</v>
          </cell>
        </row>
        <row r="150">
          <cell r="L150" t="str">
            <v>工业时代紫色小炸弹</v>
          </cell>
          <cell r="M150">
            <v>6</v>
          </cell>
        </row>
        <row r="151">
          <cell r="L151" t="str">
            <v>工业时代蓝色同色消</v>
          </cell>
          <cell r="M151">
            <v>7</v>
          </cell>
        </row>
        <row r="152">
          <cell r="L152" t="str">
            <v>工业时代绿色同色消</v>
          </cell>
          <cell r="M152">
            <v>7</v>
          </cell>
        </row>
        <row r="153">
          <cell r="L153" t="str">
            <v>工业时代红色同色消</v>
          </cell>
          <cell r="M153">
            <v>7</v>
          </cell>
        </row>
        <row r="154">
          <cell r="L154" t="str">
            <v>工业时代金色同色消</v>
          </cell>
          <cell r="M154">
            <v>7</v>
          </cell>
        </row>
        <row r="155">
          <cell r="L155" t="str">
            <v>工业时代紫色同色消</v>
          </cell>
          <cell r="M155">
            <v>7</v>
          </cell>
        </row>
        <row r="156">
          <cell r="M156">
            <v>8</v>
          </cell>
        </row>
        <row r="157">
          <cell r="M157">
            <v>9</v>
          </cell>
        </row>
        <row r="158">
          <cell r="M158">
            <v>10</v>
          </cell>
        </row>
        <row r="159">
          <cell r="M159">
            <v>11</v>
          </cell>
        </row>
        <row r="160">
          <cell r="M160">
            <v>12</v>
          </cell>
        </row>
        <row r="161">
          <cell r="M161">
            <v>13</v>
          </cell>
        </row>
        <row r="162">
          <cell r="M162">
            <v>14</v>
          </cell>
        </row>
        <row r="163">
          <cell r="M163">
            <v>15</v>
          </cell>
        </row>
        <row r="164">
          <cell r="M164">
            <v>16</v>
          </cell>
        </row>
        <row r="165">
          <cell r="M165">
            <v>17</v>
          </cell>
        </row>
        <row r="166">
          <cell r="L166" t="str">
            <v>现代蓝色普通棋子</v>
          </cell>
          <cell r="M166">
            <v>1</v>
          </cell>
        </row>
        <row r="167">
          <cell r="L167" t="str">
            <v>现代绿色普通棋子</v>
          </cell>
          <cell r="M167">
            <v>1</v>
          </cell>
        </row>
        <row r="168">
          <cell r="L168" t="str">
            <v>现代红色普通棋子</v>
          </cell>
          <cell r="M168">
            <v>1</v>
          </cell>
        </row>
        <row r="169">
          <cell r="L169" t="str">
            <v>现代金色普通棋子</v>
          </cell>
          <cell r="M169">
            <v>1</v>
          </cell>
        </row>
        <row r="170">
          <cell r="L170" t="str">
            <v>现代紫色普通棋子</v>
          </cell>
          <cell r="M170">
            <v>1</v>
          </cell>
        </row>
        <row r="171">
          <cell r="L171" t="str">
            <v>现代蓝色小飞机</v>
          </cell>
          <cell r="M171">
            <v>2</v>
          </cell>
        </row>
        <row r="172">
          <cell r="L172" t="str">
            <v>现代绿色小飞机</v>
          </cell>
          <cell r="M172">
            <v>2</v>
          </cell>
        </row>
        <row r="173">
          <cell r="L173" t="str">
            <v>现代红色小飞机</v>
          </cell>
          <cell r="M173">
            <v>2</v>
          </cell>
        </row>
        <row r="174">
          <cell r="L174" t="str">
            <v>现代金色小飞机</v>
          </cell>
          <cell r="M174">
            <v>2</v>
          </cell>
        </row>
        <row r="175">
          <cell r="L175" t="str">
            <v>现代紫色小飞机</v>
          </cell>
          <cell r="M175">
            <v>2</v>
          </cell>
        </row>
        <row r="176">
          <cell r="L176" t="str">
            <v>现代蓝色小飞机</v>
          </cell>
          <cell r="M176">
            <v>3</v>
          </cell>
        </row>
        <row r="177">
          <cell r="L177" t="str">
            <v>现代绿色小飞机</v>
          </cell>
          <cell r="M177">
            <v>3</v>
          </cell>
        </row>
        <row r="178">
          <cell r="L178" t="str">
            <v>现代红色小飞机</v>
          </cell>
          <cell r="M178">
            <v>3</v>
          </cell>
        </row>
        <row r="179">
          <cell r="L179" t="str">
            <v>现代金色小飞机</v>
          </cell>
          <cell r="M179">
            <v>3</v>
          </cell>
        </row>
        <row r="180">
          <cell r="L180" t="str">
            <v>现代紫色小飞机</v>
          </cell>
          <cell r="M180">
            <v>3</v>
          </cell>
        </row>
        <row r="181">
          <cell r="L181" t="str">
            <v>现代蓝色一字消</v>
          </cell>
          <cell r="M181">
            <v>4</v>
          </cell>
        </row>
        <row r="182">
          <cell r="L182" t="str">
            <v>现代绿色一字消</v>
          </cell>
          <cell r="M182">
            <v>4</v>
          </cell>
        </row>
        <row r="183">
          <cell r="L183" t="str">
            <v>现代红色一字消</v>
          </cell>
          <cell r="M183">
            <v>4</v>
          </cell>
        </row>
        <row r="184">
          <cell r="L184" t="str">
            <v>现代金色一字消</v>
          </cell>
          <cell r="M184">
            <v>4</v>
          </cell>
        </row>
        <row r="185">
          <cell r="L185" t="str">
            <v>现代紫色一字消</v>
          </cell>
          <cell r="M185">
            <v>4</v>
          </cell>
        </row>
        <row r="186">
          <cell r="L186" t="str">
            <v>现代蓝色一字消</v>
          </cell>
          <cell r="M186">
            <v>5</v>
          </cell>
        </row>
        <row r="187">
          <cell r="L187" t="str">
            <v>现代绿色一字消</v>
          </cell>
          <cell r="M187">
            <v>5</v>
          </cell>
        </row>
        <row r="188">
          <cell r="L188" t="str">
            <v>现代红色一字消</v>
          </cell>
          <cell r="M188">
            <v>5</v>
          </cell>
        </row>
        <row r="189">
          <cell r="L189" t="str">
            <v>现代金色一字消</v>
          </cell>
          <cell r="M189">
            <v>5</v>
          </cell>
        </row>
        <row r="190">
          <cell r="L190" t="str">
            <v>现代紫色一字消</v>
          </cell>
          <cell r="M190">
            <v>5</v>
          </cell>
        </row>
        <row r="191">
          <cell r="L191" t="str">
            <v>现代蓝色小炸弹</v>
          </cell>
          <cell r="M191">
            <v>6</v>
          </cell>
        </row>
        <row r="192">
          <cell r="L192" t="str">
            <v>现代绿色小炸弹</v>
          </cell>
          <cell r="M192">
            <v>6</v>
          </cell>
        </row>
        <row r="193">
          <cell r="L193" t="str">
            <v>现代红色小炸弹</v>
          </cell>
          <cell r="M193">
            <v>6</v>
          </cell>
        </row>
        <row r="194">
          <cell r="L194" t="str">
            <v>现代金色小炸弹</v>
          </cell>
          <cell r="M194">
            <v>6</v>
          </cell>
        </row>
        <row r="195">
          <cell r="L195" t="str">
            <v>现代紫色小炸弹</v>
          </cell>
          <cell r="M195">
            <v>6</v>
          </cell>
        </row>
        <row r="196">
          <cell r="L196" t="str">
            <v>现代蓝色同色消</v>
          </cell>
          <cell r="M196">
            <v>7</v>
          </cell>
        </row>
        <row r="197">
          <cell r="L197" t="str">
            <v>现代绿色同色消</v>
          </cell>
          <cell r="M197">
            <v>7</v>
          </cell>
        </row>
        <row r="198">
          <cell r="L198" t="str">
            <v>现代红色同色消</v>
          </cell>
          <cell r="M198">
            <v>7</v>
          </cell>
        </row>
        <row r="199">
          <cell r="L199" t="str">
            <v>现代金色同色消</v>
          </cell>
          <cell r="M199">
            <v>7</v>
          </cell>
        </row>
        <row r="200">
          <cell r="L200" t="str">
            <v>现代紫色同色消</v>
          </cell>
          <cell r="M200">
            <v>7</v>
          </cell>
        </row>
        <row r="201">
          <cell r="M201">
            <v>8</v>
          </cell>
        </row>
        <row r="202">
          <cell r="M202">
            <v>9</v>
          </cell>
        </row>
        <row r="203">
          <cell r="M203">
            <v>10</v>
          </cell>
        </row>
        <row r="204">
          <cell r="M204">
            <v>11</v>
          </cell>
        </row>
        <row r="205">
          <cell r="M205">
            <v>12</v>
          </cell>
        </row>
        <row r="206">
          <cell r="M206">
            <v>13</v>
          </cell>
        </row>
        <row r="207">
          <cell r="M207">
            <v>14</v>
          </cell>
        </row>
        <row r="208">
          <cell r="M208">
            <v>15</v>
          </cell>
        </row>
        <row r="209">
          <cell r="M209">
            <v>16</v>
          </cell>
        </row>
        <row r="210">
          <cell r="M210">
            <v>17</v>
          </cell>
        </row>
      </sheetData>
      <sheetData sheetId="2"/>
      <sheetData sheetId="3"/>
      <sheetData sheetId="4">
        <row r="1">
          <cell r="C1" t="str">
            <v>小飞机小飞机</v>
          </cell>
          <cell r="D1">
            <v>8</v>
          </cell>
        </row>
        <row r="2">
          <cell r="C2" t="str">
            <v>同色消同色消</v>
          </cell>
          <cell r="D2">
            <v>9</v>
          </cell>
        </row>
        <row r="3">
          <cell r="C3" t="str">
            <v>小炸弹小炸弹</v>
          </cell>
          <cell r="D3">
            <v>10</v>
          </cell>
        </row>
        <row r="4">
          <cell r="C4" t="str">
            <v>一字消一字消</v>
          </cell>
          <cell r="D4">
            <v>11</v>
          </cell>
        </row>
        <row r="5">
          <cell r="C5" t="str">
            <v>小飞机同色消</v>
          </cell>
          <cell r="D5">
            <v>12</v>
          </cell>
        </row>
        <row r="6">
          <cell r="C6" t="str">
            <v>小飞机一字消</v>
          </cell>
          <cell r="D6">
            <v>13</v>
          </cell>
        </row>
        <row r="7">
          <cell r="C7" t="str">
            <v>小飞机小炸弹</v>
          </cell>
          <cell r="D7">
            <v>14</v>
          </cell>
        </row>
        <row r="8">
          <cell r="C8" t="str">
            <v>一字消小炸弹</v>
          </cell>
          <cell r="D8">
            <v>15</v>
          </cell>
        </row>
        <row r="9">
          <cell r="C9" t="str">
            <v>一字消同色消</v>
          </cell>
          <cell r="D9">
            <v>16</v>
          </cell>
        </row>
        <row r="10">
          <cell r="C10" t="str">
            <v>小炸弹同色消</v>
          </cell>
          <cell r="D10">
            <v>17</v>
          </cell>
        </row>
        <row r="11">
          <cell r="C11" t="str">
            <v>同色消小飞机</v>
          </cell>
          <cell r="D11">
            <v>12</v>
          </cell>
        </row>
        <row r="12">
          <cell r="C12" t="str">
            <v>一字消小飞机</v>
          </cell>
          <cell r="D12">
            <v>13</v>
          </cell>
        </row>
        <row r="13">
          <cell r="C13" t="str">
            <v>小炸弹小飞机</v>
          </cell>
          <cell r="D13">
            <v>14</v>
          </cell>
        </row>
        <row r="14">
          <cell r="C14" t="str">
            <v>小炸弹一字消</v>
          </cell>
          <cell r="D14">
            <v>15</v>
          </cell>
        </row>
        <row r="15">
          <cell r="C15" t="str">
            <v>同色消一字消</v>
          </cell>
          <cell r="D15">
            <v>16</v>
          </cell>
        </row>
        <row r="16">
          <cell r="C16" t="str">
            <v>同色消小炸弹</v>
          </cell>
          <cell r="D16">
            <v>17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0"/>
  <sheetViews>
    <sheetView tabSelected="1" zoomScale="85" zoomScaleNormal="85" workbookViewId="0">
      <pane xSplit="5" ySplit="5" topLeftCell="AI7" activePane="bottomRight" state="frozen"/>
      <selection pane="topRight" activeCell="F1" sqref="F1"/>
      <selection pane="bottomLeft" activeCell="A6" sqref="A6"/>
      <selection pane="bottomRight" activeCell="E7" sqref="E7"/>
    </sheetView>
  </sheetViews>
  <sheetFormatPr defaultRowHeight="16.5" x14ac:dyDescent="0.2"/>
  <cols>
    <col min="1" max="1" width="9.375" style="33" bestFit="1" customWidth="1"/>
    <col min="2" max="2" width="19.625" style="33" bestFit="1" customWidth="1"/>
    <col min="3" max="3" width="14.125" style="33" bestFit="1" customWidth="1"/>
    <col min="4" max="5" width="19" style="33" customWidth="1"/>
    <col min="6" max="6" width="14.5" style="33" bestFit="1" customWidth="1"/>
    <col min="7" max="7" width="9.25" style="33" bestFit="1" customWidth="1"/>
    <col min="8" max="8" width="18.5" style="13" customWidth="1"/>
    <col min="9" max="9" width="25.625" style="35" customWidth="1"/>
    <col min="10" max="10" width="11.25" style="35" bestFit="1" customWidth="1"/>
    <col min="11" max="12" width="26.5" style="6" customWidth="1"/>
    <col min="13" max="13" width="16.75" style="37" bestFit="1" customWidth="1"/>
    <col min="14" max="14" width="7.5" style="37" bestFit="1" customWidth="1"/>
    <col min="15" max="15" width="19.625" style="9" bestFit="1" customWidth="1"/>
    <col min="16" max="16" width="21.625" style="11" customWidth="1"/>
    <col min="17" max="17" width="23.75" style="37" bestFit="1" customWidth="1"/>
    <col min="18" max="18" width="13.25" style="37" bestFit="1" customWidth="1"/>
    <col min="19" max="19" width="19.5" style="9" bestFit="1" customWidth="1"/>
    <col min="20" max="20" width="27.75" style="9" bestFit="1" customWidth="1"/>
    <col min="21" max="21" width="48.875" style="9" customWidth="1"/>
    <col min="22" max="22" width="20.625" style="35" bestFit="1" customWidth="1"/>
    <col min="23" max="23" width="20.625" style="35" customWidth="1"/>
    <col min="24" max="24" width="20.5" style="35" bestFit="1" customWidth="1"/>
    <col min="25" max="25" width="20.5" style="35" customWidth="1"/>
    <col min="26" max="27" width="20.5" style="9" bestFit="1" customWidth="1"/>
    <col min="28" max="28" width="15.25" style="6" bestFit="1" customWidth="1"/>
    <col min="29" max="29" width="11.25" style="6" bestFit="1" customWidth="1"/>
    <col min="30" max="30" width="26.375" style="6" customWidth="1"/>
    <col min="31" max="31" width="30.5" style="35" bestFit="1" customWidth="1"/>
    <col min="32" max="32" width="16.625" style="35" bestFit="1" customWidth="1"/>
    <col min="33" max="33" width="21.5" style="39" bestFit="1" customWidth="1"/>
    <col min="34" max="34" width="23.75" style="13" customWidth="1"/>
    <col min="35" max="35" width="17" style="13" bestFit="1" customWidth="1"/>
    <col min="36" max="36" width="14.75" style="13" customWidth="1"/>
    <col min="37" max="37" width="14.875" style="13" bestFit="1" customWidth="1"/>
    <col min="38" max="38" width="13.5" style="13" customWidth="1"/>
    <col min="39" max="39" width="15.625" style="13" bestFit="1" customWidth="1"/>
    <col min="40" max="43" width="15.375" style="13" bestFit="1" customWidth="1"/>
    <col min="44" max="44" width="15.25" style="13" bestFit="1" customWidth="1"/>
    <col min="45" max="45" width="15.375" style="13" bestFit="1" customWidth="1"/>
    <col min="46" max="46" width="21.625" style="1" customWidth="1"/>
    <col min="47" max="16384" width="9" style="1"/>
  </cols>
  <sheetData>
    <row r="1" spans="1:47" x14ac:dyDescent="0.2">
      <c r="A1" s="33">
        <v>1</v>
      </c>
    </row>
    <row r="2" spans="1:47" s="2" customFormat="1" ht="42.75" x14ac:dyDescent="0.2">
      <c r="A2" s="34" t="s">
        <v>2</v>
      </c>
      <c r="B2" s="34" t="s">
        <v>6</v>
      </c>
      <c r="C2" s="34" t="s">
        <v>103</v>
      </c>
      <c r="D2" s="34"/>
      <c r="E2" s="34"/>
      <c r="F2" s="34" t="s">
        <v>5</v>
      </c>
      <c r="G2" s="34"/>
      <c r="H2" s="16" t="s">
        <v>377</v>
      </c>
      <c r="I2" s="36" t="s">
        <v>144</v>
      </c>
      <c r="J2" s="36"/>
      <c r="K2" s="7" t="s">
        <v>187</v>
      </c>
      <c r="L2" s="7" t="s">
        <v>334</v>
      </c>
      <c r="M2" s="38" t="s">
        <v>131</v>
      </c>
      <c r="N2" s="38"/>
      <c r="O2" s="10" t="s">
        <v>105</v>
      </c>
      <c r="P2" s="12" t="s">
        <v>566</v>
      </c>
      <c r="Q2" s="38"/>
      <c r="R2" s="38"/>
      <c r="S2" s="10" t="s">
        <v>175</v>
      </c>
      <c r="T2" s="10" t="s">
        <v>89</v>
      </c>
      <c r="U2" s="10" t="s">
        <v>163</v>
      </c>
      <c r="V2" s="36" t="s">
        <v>90</v>
      </c>
      <c r="W2" s="36"/>
      <c r="X2" s="36" t="s">
        <v>7</v>
      </c>
      <c r="Y2" s="36" t="s">
        <v>632</v>
      </c>
      <c r="Z2" s="10" t="s">
        <v>140</v>
      </c>
      <c r="AA2" s="10" t="s">
        <v>185</v>
      </c>
      <c r="AB2" s="7" t="s">
        <v>8</v>
      </c>
      <c r="AC2" s="7"/>
      <c r="AD2" s="7" t="s">
        <v>1025</v>
      </c>
      <c r="AE2" s="36" t="s">
        <v>93</v>
      </c>
      <c r="AF2" s="36"/>
      <c r="AG2" s="40" t="s">
        <v>124</v>
      </c>
      <c r="AH2" s="16" t="s">
        <v>180</v>
      </c>
      <c r="AI2" s="17" t="s">
        <v>151</v>
      </c>
      <c r="AJ2" s="17" t="s">
        <v>564</v>
      </c>
      <c r="AK2" s="17" t="s">
        <v>574</v>
      </c>
      <c r="AL2" s="17" t="s">
        <v>576</v>
      </c>
      <c r="AM2" s="17" t="s">
        <v>582</v>
      </c>
      <c r="AN2" s="17" t="s">
        <v>585</v>
      </c>
      <c r="AO2" s="17" t="s">
        <v>591</v>
      </c>
      <c r="AP2" s="17" t="s">
        <v>602</v>
      </c>
      <c r="AQ2" s="17" t="s">
        <v>596</v>
      </c>
      <c r="AR2" s="17" t="s">
        <v>625</v>
      </c>
      <c r="AS2" s="17" t="s">
        <v>626</v>
      </c>
    </row>
    <row r="3" spans="1:47" x14ac:dyDescent="0.2">
      <c r="P3" s="11" t="s">
        <v>3</v>
      </c>
      <c r="S3" s="9" t="s">
        <v>3</v>
      </c>
      <c r="U3" s="9" t="s">
        <v>177</v>
      </c>
      <c r="AH3" s="13" t="s">
        <v>3</v>
      </c>
    </row>
    <row r="4" spans="1:47" x14ac:dyDescent="0.2">
      <c r="A4" s="33" t="s">
        <v>24</v>
      </c>
      <c r="AR4" s="32" t="s">
        <v>627</v>
      </c>
      <c r="AS4" s="32" t="s">
        <v>627</v>
      </c>
      <c r="AT4" s="13">
        <v>1</v>
      </c>
      <c r="AU4" s="13">
        <v>2</v>
      </c>
    </row>
    <row r="5" spans="1:47" ht="148.5" x14ac:dyDescent="0.2">
      <c r="A5" s="33" t="s">
        <v>4</v>
      </c>
      <c r="B5" s="34" t="s">
        <v>194</v>
      </c>
      <c r="C5" s="33" t="s">
        <v>0</v>
      </c>
      <c r="D5" s="42" t="s">
        <v>1</v>
      </c>
      <c r="E5" s="42" t="s">
        <v>23</v>
      </c>
      <c r="F5" s="34" t="s">
        <v>164</v>
      </c>
      <c r="G5" s="33" t="s">
        <v>23</v>
      </c>
      <c r="H5" s="16" t="s">
        <v>375</v>
      </c>
      <c r="I5" s="36" t="s">
        <v>189</v>
      </c>
      <c r="J5" s="35" t="s">
        <v>143</v>
      </c>
      <c r="K5" s="7" t="s">
        <v>337</v>
      </c>
      <c r="L5" s="7" t="s">
        <v>335</v>
      </c>
      <c r="M5" s="38" t="s">
        <v>338</v>
      </c>
      <c r="N5" s="37" t="s">
        <v>25</v>
      </c>
      <c r="O5" s="10" t="s">
        <v>608</v>
      </c>
      <c r="P5" s="12" t="s">
        <v>568</v>
      </c>
      <c r="Q5" s="37" t="s">
        <v>26</v>
      </c>
      <c r="R5" s="37" t="s">
        <v>121</v>
      </c>
      <c r="S5" s="10" t="s">
        <v>95</v>
      </c>
      <c r="T5" s="10" t="s">
        <v>630</v>
      </c>
      <c r="U5" s="10" t="s">
        <v>126</v>
      </c>
      <c r="V5" s="36" t="s">
        <v>123</v>
      </c>
      <c r="W5" s="36" t="s">
        <v>123</v>
      </c>
      <c r="X5" s="36" t="s">
        <v>1030</v>
      </c>
      <c r="Y5" s="36" t="s">
        <v>634</v>
      </c>
      <c r="Z5" s="10" t="s">
        <v>139</v>
      </c>
      <c r="AA5" s="10" t="s">
        <v>186</v>
      </c>
      <c r="AB5" s="7" t="s">
        <v>1026</v>
      </c>
      <c r="AC5" s="6" t="s">
        <v>94</v>
      </c>
      <c r="AD5" s="7" t="s">
        <v>1027</v>
      </c>
      <c r="AE5" s="36" t="s">
        <v>146</v>
      </c>
      <c r="AF5" s="36" t="s">
        <v>155</v>
      </c>
      <c r="AG5" s="41" t="s">
        <v>153</v>
      </c>
      <c r="AH5" s="13" t="s">
        <v>1034</v>
      </c>
      <c r="AI5" s="16" t="s">
        <v>603</v>
      </c>
      <c r="AJ5" s="16" t="s">
        <v>604</v>
      </c>
      <c r="AK5" s="16" t="s">
        <v>572</v>
      </c>
      <c r="AL5" s="16" t="s">
        <v>1036</v>
      </c>
      <c r="AM5" s="16" t="s">
        <v>580</v>
      </c>
      <c r="AN5" s="16" t="s">
        <v>587</v>
      </c>
      <c r="AO5" s="16" t="s">
        <v>589</v>
      </c>
      <c r="AP5" s="16" t="s">
        <v>605</v>
      </c>
      <c r="AQ5" s="16" t="s">
        <v>594</v>
      </c>
      <c r="AR5" s="16" t="s">
        <v>628</v>
      </c>
      <c r="AS5" s="16" t="s">
        <v>629</v>
      </c>
    </row>
    <row r="6" spans="1:47" x14ac:dyDescent="0.2">
      <c r="A6" s="33">
        <v>1</v>
      </c>
      <c r="B6" s="33">
        <v>1</v>
      </c>
      <c r="C6" s="33">
        <v>10001</v>
      </c>
      <c r="D6" s="33" t="s">
        <v>133</v>
      </c>
      <c r="E6" s="33" t="s">
        <v>133</v>
      </c>
      <c r="F6" s="33">
        <v>1</v>
      </c>
      <c r="G6" s="33" t="s">
        <v>22</v>
      </c>
      <c r="H6" s="13">
        <v>1</v>
      </c>
      <c r="I6" s="35">
        <v>1</v>
      </c>
      <c r="J6" s="35" t="s">
        <v>191</v>
      </c>
      <c r="M6" s="37">
        <v>1</v>
      </c>
      <c r="N6" s="37" t="s">
        <v>29</v>
      </c>
      <c r="O6" s="9">
        <v>101</v>
      </c>
      <c r="P6" s="11" t="s">
        <v>570</v>
      </c>
      <c r="Q6" s="37" t="s">
        <v>22</v>
      </c>
      <c r="R6" s="37" t="s">
        <v>28</v>
      </c>
      <c r="T6" s="9">
        <v>1</v>
      </c>
      <c r="U6" s="9" t="s">
        <v>152</v>
      </c>
      <c r="V6" s="35">
        <v>0</v>
      </c>
      <c r="W6" s="35" t="s">
        <v>156</v>
      </c>
      <c r="X6" s="35">
        <v>1000</v>
      </c>
      <c r="Y6" s="35">
        <v>0</v>
      </c>
      <c r="Z6" s="9">
        <v>1</v>
      </c>
      <c r="AA6" s="9">
        <v>1</v>
      </c>
      <c r="AB6" s="6">
        <v>1</v>
      </c>
      <c r="AC6" s="6" t="s">
        <v>92</v>
      </c>
      <c r="AD6" s="6">
        <v>0</v>
      </c>
      <c r="AE6" s="35">
        <v>2</v>
      </c>
      <c r="AF6" s="35" t="s">
        <v>165</v>
      </c>
      <c r="AH6" s="13">
        <v>40001</v>
      </c>
      <c r="AI6" s="13" t="s">
        <v>152</v>
      </c>
      <c r="AJ6" s="13">
        <v>120006</v>
      </c>
      <c r="AK6" s="13">
        <v>150023</v>
      </c>
      <c r="AL6" s="13">
        <v>130001</v>
      </c>
      <c r="AM6" s="13">
        <v>130001</v>
      </c>
      <c r="AN6" s="13">
        <v>260001</v>
      </c>
      <c r="AO6" s="13">
        <v>120008</v>
      </c>
      <c r="AP6" s="13">
        <v>100001</v>
      </c>
      <c r="AQ6" s="13">
        <v>100002</v>
      </c>
      <c r="AT6" s="1" t="s">
        <v>637</v>
      </c>
      <c r="AU6" s="1">
        <v>1</v>
      </c>
    </row>
    <row r="7" spans="1:47" x14ac:dyDescent="0.2">
      <c r="A7" s="33">
        <v>2</v>
      </c>
      <c r="B7" s="33">
        <v>2</v>
      </c>
      <c r="C7" s="33">
        <v>10002</v>
      </c>
      <c r="D7" s="33" t="s">
        <v>134</v>
      </c>
      <c r="E7" s="33" t="s">
        <v>134</v>
      </c>
      <c r="F7" s="33">
        <v>1</v>
      </c>
      <c r="G7" s="33" t="s">
        <v>22</v>
      </c>
      <c r="H7" s="13">
        <v>1</v>
      </c>
      <c r="I7" s="35">
        <v>1</v>
      </c>
      <c r="J7" s="35" t="s">
        <v>191</v>
      </c>
      <c r="M7" s="37">
        <v>2</v>
      </c>
      <c r="N7" s="37" t="s">
        <v>31</v>
      </c>
      <c r="O7" s="9">
        <v>102</v>
      </c>
      <c r="P7" s="11" t="s">
        <v>570</v>
      </c>
      <c r="Q7" s="37" t="s">
        <v>22</v>
      </c>
      <c r="R7" s="37" t="s">
        <v>30</v>
      </c>
      <c r="T7" s="9">
        <v>1</v>
      </c>
      <c r="U7" s="9" t="s">
        <v>152</v>
      </c>
      <c r="V7" s="35">
        <v>0</v>
      </c>
      <c r="W7" s="35" t="s">
        <v>156</v>
      </c>
      <c r="X7" s="35">
        <v>1000</v>
      </c>
      <c r="Y7" s="35">
        <v>0</v>
      </c>
      <c r="Z7" s="9">
        <v>2</v>
      </c>
      <c r="AA7" s="9">
        <v>2</v>
      </c>
      <c r="AB7" s="6">
        <v>1</v>
      </c>
      <c r="AC7" s="6" t="s">
        <v>92</v>
      </c>
      <c r="AD7" s="6">
        <v>0</v>
      </c>
      <c r="AE7" s="35">
        <v>3</v>
      </c>
      <c r="AF7" s="35" t="s">
        <v>167</v>
      </c>
      <c r="AH7" s="13">
        <v>40002</v>
      </c>
      <c r="AI7" s="13" t="s">
        <v>152</v>
      </c>
      <c r="AJ7" s="13">
        <v>120006</v>
      </c>
      <c r="AK7" s="13">
        <v>150023</v>
      </c>
      <c r="AL7" s="13">
        <v>130002</v>
      </c>
      <c r="AM7" s="13">
        <v>130002</v>
      </c>
      <c r="AN7" s="13">
        <v>260001</v>
      </c>
      <c r="AO7" s="13">
        <v>120008</v>
      </c>
      <c r="AP7" s="13">
        <v>100001</v>
      </c>
      <c r="AQ7" s="13">
        <v>100002</v>
      </c>
      <c r="AT7" s="1" t="s">
        <v>638</v>
      </c>
      <c r="AU7" s="1">
        <v>2</v>
      </c>
    </row>
    <row r="8" spans="1:47" x14ac:dyDescent="0.2">
      <c r="A8" s="33">
        <v>3</v>
      </c>
      <c r="B8" s="33">
        <v>3</v>
      </c>
      <c r="C8" s="33">
        <v>10003</v>
      </c>
      <c r="D8" s="33" t="s">
        <v>135</v>
      </c>
      <c r="E8" s="33" t="s">
        <v>135</v>
      </c>
      <c r="F8" s="33">
        <v>1</v>
      </c>
      <c r="G8" s="33" t="s">
        <v>22</v>
      </c>
      <c r="H8" s="13">
        <v>1</v>
      </c>
      <c r="I8" s="35">
        <v>1</v>
      </c>
      <c r="J8" s="35" t="s">
        <v>191</v>
      </c>
      <c r="M8" s="37">
        <v>3</v>
      </c>
      <c r="N8" s="37" t="s">
        <v>91</v>
      </c>
      <c r="O8" s="9">
        <v>103</v>
      </c>
      <c r="P8" s="11" t="s">
        <v>570</v>
      </c>
      <c r="Q8" s="37" t="s">
        <v>22</v>
      </c>
      <c r="R8" s="37" t="s">
        <v>27</v>
      </c>
      <c r="T8" s="9">
        <v>1</v>
      </c>
      <c r="U8" s="9" t="s">
        <v>152</v>
      </c>
      <c r="V8" s="35">
        <v>0</v>
      </c>
      <c r="W8" s="35" t="s">
        <v>156</v>
      </c>
      <c r="X8" s="35">
        <v>1000</v>
      </c>
      <c r="Y8" s="35">
        <v>0</v>
      </c>
      <c r="Z8" s="9">
        <v>3</v>
      </c>
      <c r="AA8" s="9">
        <v>3</v>
      </c>
      <c r="AB8" s="6">
        <v>1</v>
      </c>
      <c r="AC8" s="6" t="s">
        <v>92</v>
      </c>
      <c r="AD8" s="6">
        <v>0</v>
      </c>
      <c r="AE8" s="35">
        <v>4</v>
      </c>
      <c r="AF8" s="35" t="s">
        <v>169</v>
      </c>
      <c r="AH8" s="13">
        <v>40003</v>
      </c>
      <c r="AI8" s="13" t="s">
        <v>152</v>
      </c>
      <c r="AJ8" s="13">
        <v>120006</v>
      </c>
      <c r="AK8" s="13">
        <v>150023</v>
      </c>
      <c r="AL8" s="13">
        <v>130003</v>
      </c>
      <c r="AM8" s="13">
        <v>130003</v>
      </c>
      <c r="AN8" s="13">
        <v>260001</v>
      </c>
      <c r="AO8" s="13">
        <v>120008</v>
      </c>
      <c r="AP8" s="13">
        <v>100001</v>
      </c>
      <c r="AQ8" s="13">
        <v>100002</v>
      </c>
      <c r="AT8" s="1" t="s">
        <v>639</v>
      </c>
      <c r="AU8" s="1">
        <v>3</v>
      </c>
    </row>
    <row r="9" spans="1:47" x14ac:dyDescent="0.2">
      <c r="A9" s="33">
        <v>4</v>
      </c>
      <c r="B9" s="33">
        <v>4</v>
      </c>
      <c r="C9" s="33">
        <v>10004</v>
      </c>
      <c r="D9" s="33" t="s">
        <v>136</v>
      </c>
      <c r="E9" s="33" t="s">
        <v>136</v>
      </c>
      <c r="F9" s="33">
        <v>1</v>
      </c>
      <c r="G9" s="33" t="s">
        <v>22</v>
      </c>
      <c r="H9" s="13">
        <v>1</v>
      </c>
      <c r="I9" s="35">
        <v>1</v>
      </c>
      <c r="J9" s="35" t="s">
        <v>191</v>
      </c>
      <c r="M9" s="37">
        <v>4</v>
      </c>
      <c r="N9" s="37" t="s">
        <v>33</v>
      </c>
      <c r="O9" s="9">
        <v>104</v>
      </c>
      <c r="P9" s="11" t="s">
        <v>570</v>
      </c>
      <c r="Q9" s="37" t="s">
        <v>22</v>
      </c>
      <c r="R9" s="37" t="s">
        <v>32</v>
      </c>
      <c r="T9" s="9">
        <v>1</v>
      </c>
      <c r="U9" s="9" t="s">
        <v>152</v>
      </c>
      <c r="V9" s="35">
        <v>0</v>
      </c>
      <c r="W9" s="35" t="s">
        <v>156</v>
      </c>
      <c r="X9" s="35">
        <v>1000</v>
      </c>
      <c r="Y9" s="35">
        <v>0</v>
      </c>
      <c r="Z9" s="9">
        <v>4</v>
      </c>
      <c r="AA9" s="9">
        <v>4</v>
      </c>
      <c r="AB9" s="6">
        <v>1</v>
      </c>
      <c r="AC9" s="6" t="s">
        <v>92</v>
      </c>
      <c r="AD9" s="6">
        <v>0</v>
      </c>
      <c r="AE9" s="35">
        <v>5</v>
      </c>
      <c r="AF9" s="35" t="s">
        <v>171</v>
      </c>
      <c r="AH9" s="13">
        <v>40004</v>
      </c>
      <c r="AI9" s="13" t="s">
        <v>152</v>
      </c>
      <c r="AJ9" s="13">
        <v>120006</v>
      </c>
      <c r="AK9" s="13">
        <v>150023</v>
      </c>
      <c r="AL9" s="13">
        <v>130004</v>
      </c>
      <c r="AM9" s="13">
        <v>130004</v>
      </c>
      <c r="AN9" s="13">
        <v>260001</v>
      </c>
      <c r="AO9" s="13">
        <v>120008</v>
      </c>
      <c r="AP9" s="13">
        <v>100001</v>
      </c>
      <c r="AQ9" s="13">
        <v>100002</v>
      </c>
      <c r="AT9" s="1" t="s">
        <v>640</v>
      </c>
      <c r="AU9" s="1">
        <v>4</v>
      </c>
    </row>
    <row r="10" spans="1:47" x14ac:dyDescent="0.2">
      <c r="A10" s="33">
        <v>5</v>
      </c>
      <c r="B10" s="33">
        <v>5</v>
      </c>
      <c r="C10" s="33">
        <v>10005</v>
      </c>
      <c r="D10" s="33" t="s">
        <v>137</v>
      </c>
      <c r="E10" s="33" t="s">
        <v>137</v>
      </c>
      <c r="F10" s="33">
        <v>1</v>
      </c>
      <c r="G10" s="33" t="s">
        <v>22</v>
      </c>
      <c r="H10" s="13">
        <v>1</v>
      </c>
      <c r="I10" s="35">
        <v>1</v>
      </c>
      <c r="J10" s="35" t="s">
        <v>191</v>
      </c>
      <c r="M10" s="37">
        <v>5</v>
      </c>
      <c r="N10" s="37" t="s">
        <v>35</v>
      </c>
      <c r="O10" s="9">
        <v>105</v>
      </c>
      <c r="P10" s="11" t="s">
        <v>570</v>
      </c>
      <c r="Q10" s="37" t="s">
        <v>22</v>
      </c>
      <c r="R10" s="37" t="s">
        <v>34</v>
      </c>
      <c r="T10" s="9">
        <v>1</v>
      </c>
      <c r="U10" s="9" t="s">
        <v>152</v>
      </c>
      <c r="V10" s="35">
        <v>0</v>
      </c>
      <c r="W10" s="35" t="s">
        <v>156</v>
      </c>
      <c r="X10" s="35">
        <v>1000</v>
      </c>
      <c r="Y10" s="35">
        <v>0</v>
      </c>
      <c r="Z10" s="9">
        <v>5</v>
      </c>
      <c r="AA10" s="9">
        <v>5</v>
      </c>
      <c r="AB10" s="6">
        <v>1</v>
      </c>
      <c r="AC10" s="6" t="s">
        <v>92</v>
      </c>
      <c r="AD10" s="6">
        <v>0</v>
      </c>
      <c r="AE10" s="35">
        <v>6</v>
      </c>
      <c r="AF10" s="35" t="s">
        <v>173</v>
      </c>
      <c r="AH10" s="13">
        <v>40005</v>
      </c>
      <c r="AI10" s="13" t="s">
        <v>152</v>
      </c>
      <c r="AJ10" s="13">
        <v>120006</v>
      </c>
      <c r="AK10" s="13">
        <v>150023</v>
      </c>
      <c r="AL10" s="13">
        <v>130005</v>
      </c>
      <c r="AM10" s="13">
        <v>130005</v>
      </c>
      <c r="AN10" s="13">
        <v>260001</v>
      </c>
      <c r="AO10" s="13">
        <v>120008</v>
      </c>
      <c r="AP10" s="13">
        <v>100001</v>
      </c>
      <c r="AQ10" s="13">
        <v>100002</v>
      </c>
      <c r="AT10" s="1" t="s">
        <v>641</v>
      </c>
      <c r="AU10" s="1">
        <v>5</v>
      </c>
    </row>
    <row r="11" spans="1:47" x14ac:dyDescent="0.2">
      <c r="A11" s="33">
        <v>6</v>
      </c>
      <c r="B11" s="33">
        <v>11</v>
      </c>
      <c r="C11" s="33">
        <v>10011</v>
      </c>
      <c r="D11" s="33" t="s">
        <v>211</v>
      </c>
      <c r="E11" s="33" t="s">
        <v>211</v>
      </c>
      <c r="F11" s="33">
        <v>1</v>
      </c>
      <c r="G11" s="33" t="s">
        <v>22</v>
      </c>
      <c r="H11" s="13">
        <v>1</v>
      </c>
      <c r="I11" s="35">
        <v>1</v>
      </c>
      <c r="J11" s="35" t="s">
        <v>191</v>
      </c>
      <c r="M11" s="37">
        <v>1</v>
      </c>
      <c r="N11" s="37" t="s">
        <v>29</v>
      </c>
      <c r="O11" s="9">
        <v>111</v>
      </c>
      <c r="P11" s="11" t="s">
        <v>570</v>
      </c>
      <c r="Q11" s="37" t="s">
        <v>22</v>
      </c>
      <c r="R11" s="37" t="s">
        <v>28</v>
      </c>
      <c r="T11" s="9">
        <v>1</v>
      </c>
      <c r="U11" s="9" t="s">
        <v>152</v>
      </c>
      <c r="V11" s="35">
        <v>0</v>
      </c>
      <c r="W11" s="35" t="s">
        <v>156</v>
      </c>
      <c r="X11" s="35">
        <v>900</v>
      </c>
      <c r="Y11" s="35">
        <v>0</v>
      </c>
      <c r="Z11" s="9">
        <v>1</v>
      </c>
      <c r="AA11" s="9">
        <v>1</v>
      </c>
      <c r="AB11" s="6">
        <v>2</v>
      </c>
      <c r="AC11" s="6" t="s">
        <v>212</v>
      </c>
      <c r="AD11" s="6">
        <v>0</v>
      </c>
      <c r="AE11" s="35">
        <v>2</v>
      </c>
      <c r="AF11" s="35" t="s">
        <v>165</v>
      </c>
      <c r="AH11" s="13">
        <v>40006</v>
      </c>
      <c r="AI11" s="13" t="s">
        <v>152</v>
      </c>
      <c r="AJ11" s="13">
        <v>120006</v>
      </c>
      <c r="AK11" s="13">
        <v>150023</v>
      </c>
      <c r="AL11" s="13">
        <v>130001</v>
      </c>
      <c r="AM11" s="13">
        <v>130001</v>
      </c>
      <c r="AN11" s="13">
        <v>260001</v>
      </c>
      <c r="AO11" s="13">
        <v>120008</v>
      </c>
      <c r="AP11" s="13">
        <v>100001</v>
      </c>
      <c r="AQ11" s="13">
        <v>100002</v>
      </c>
      <c r="AT11" s="1" t="s">
        <v>642</v>
      </c>
      <c r="AU11" s="1">
        <v>11</v>
      </c>
    </row>
    <row r="12" spans="1:47" x14ac:dyDescent="0.2">
      <c r="A12" s="33">
        <v>7</v>
      </c>
      <c r="B12" s="33">
        <v>12</v>
      </c>
      <c r="C12" s="33">
        <v>10012</v>
      </c>
      <c r="D12" s="33" t="s">
        <v>213</v>
      </c>
      <c r="E12" s="33" t="s">
        <v>213</v>
      </c>
      <c r="F12" s="33">
        <v>1</v>
      </c>
      <c r="G12" s="33" t="s">
        <v>22</v>
      </c>
      <c r="H12" s="13">
        <v>1</v>
      </c>
      <c r="I12" s="35">
        <v>1</v>
      </c>
      <c r="J12" s="35" t="s">
        <v>191</v>
      </c>
      <c r="M12" s="37">
        <v>2</v>
      </c>
      <c r="N12" s="37" t="s">
        <v>31</v>
      </c>
      <c r="O12" s="9">
        <v>112</v>
      </c>
      <c r="P12" s="11" t="s">
        <v>570</v>
      </c>
      <c r="Q12" s="37" t="s">
        <v>22</v>
      </c>
      <c r="R12" s="37" t="s">
        <v>30</v>
      </c>
      <c r="T12" s="9">
        <v>1</v>
      </c>
      <c r="U12" s="9" t="s">
        <v>152</v>
      </c>
      <c r="V12" s="35">
        <v>0</v>
      </c>
      <c r="W12" s="35" t="s">
        <v>156</v>
      </c>
      <c r="X12" s="35">
        <v>900</v>
      </c>
      <c r="Y12" s="35">
        <v>0</v>
      </c>
      <c r="Z12" s="9">
        <v>2</v>
      </c>
      <c r="AA12" s="9">
        <v>2</v>
      </c>
      <c r="AB12" s="6">
        <v>2</v>
      </c>
      <c r="AC12" s="6" t="s">
        <v>212</v>
      </c>
      <c r="AD12" s="6">
        <v>0</v>
      </c>
      <c r="AE12" s="35">
        <v>3</v>
      </c>
      <c r="AF12" s="35" t="s">
        <v>167</v>
      </c>
      <c r="AH12" s="13">
        <v>40007</v>
      </c>
      <c r="AI12" s="13" t="s">
        <v>152</v>
      </c>
      <c r="AJ12" s="13">
        <v>120006</v>
      </c>
      <c r="AK12" s="13">
        <v>150023</v>
      </c>
      <c r="AL12" s="13">
        <v>130002</v>
      </c>
      <c r="AM12" s="13">
        <v>130002</v>
      </c>
      <c r="AN12" s="13">
        <v>260001</v>
      </c>
      <c r="AO12" s="13">
        <v>120008</v>
      </c>
      <c r="AP12" s="13">
        <v>100001</v>
      </c>
      <c r="AQ12" s="13">
        <v>100002</v>
      </c>
      <c r="AT12" s="1" t="s">
        <v>643</v>
      </c>
      <c r="AU12" s="1">
        <v>12</v>
      </c>
    </row>
    <row r="13" spans="1:47" x14ac:dyDescent="0.2">
      <c r="A13" s="33">
        <v>8</v>
      </c>
      <c r="B13" s="33">
        <v>13</v>
      </c>
      <c r="C13" s="33">
        <v>10013</v>
      </c>
      <c r="D13" s="33" t="s">
        <v>214</v>
      </c>
      <c r="E13" s="33" t="s">
        <v>214</v>
      </c>
      <c r="F13" s="33">
        <v>1</v>
      </c>
      <c r="G13" s="33" t="s">
        <v>22</v>
      </c>
      <c r="H13" s="13">
        <v>1</v>
      </c>
      <c r="I13" s="35">
        <v>1</v>
      </c>
      <c r="J13" s="35" t="s">
        <v>191</v>
      </c>
      <c r="M13" s="37">
        <v>3</v>
      </c>
      <c r="N13" s="37" t="s">
        <v>91</v>
      </c>
      <c r="O13" s="9">
        <v>113</v>
      </c>
      <c r="P13" s="11" t="s">
        <v>570</v>
      </c>
      <c r="Q13" s="37" t="s">
        <v>22</v>
      </c>
      <c r="R13" s="37" t="s">
        <v>27</v>
      </c>
      <c r="T13" s="9">
        <v>1</v>
      </c>
      <c r="U13" s="9" t="s">
        <v>152</v>
      </c>
      <c r="V13" s="35">
        <v>0</v>
      </c>
      <c r="W13" s="35" t="s">
        <v>156</v>
      </c>
      <c r="X13" s="35">
        <v>900</v>
      </c>
      <c r="Y13" s="35">
        <v>0</v>
      </c>
      <c r="Z13" s="9">
        <v>3</v>
      </c>
      <c r="AA13" s="9">
        <v>3</v>
      </c>
      <c r="AB13" s="6">
        <v>2</v>
      </c>
      <c r="AC13" s="6" t="s">
        <v>212</v>
      </c>
      <c r="AD13" s="6">
        <v>0</v>
      </c>
      <c r="AE13" s="35">
        <v>4</v>
      </c>
      <c r="AF13" s="35" t="s">
        <v>169</v>
      </c>
      <c r="AH13" s="13">
        <v>40008</v>
      </c>
      <c r="AI13" s="13" t="s">
        <v>152</v>
      </c>
      <c r="AJ13" s="13">
        <v>120006</v>
      </c>
      <c r="AK13" s="13">
        <v>150023</v>
      </c>
      <c r="AL13" s="13">
        <v>130003</v>
      </c>
      <c r="AM13" s="13">
        <v>130003</v>
      </c>
      <c r="AN13" s="13">
        <v>260001</v>
      </c>
      <c r="AO13" s="13">
        <v>120008</v>
      </c>
      <c r="AP13" s="13">
        <v>100001</v>
      </c>
      <c r="AQ13" s="13">
        <v>100002</v>
      </c>
      <c r="AT13" s="1" t="s">
        <v>644</v>
      </c>
      <c r="AU13" s="1">
        <v>13</v>
      </c>
    </row>
    <row r="14" spans="1:47" x14ac:dyDescent="0.2">
      <c r="A14" s="33">
        <v>9</v>
      </c>
      <c r="B14" s="33">
        <v>14</v>
      </c>
      <c r="C14" s="33">
        <v>10014</v>
      </c>
      <c r="D14" s="33" t="s">
        <v>215</v>
      </c>
      <c r="E14" s="33" t="s">
        <v>215</v>
      </c>
      <c r="F14" s="33">
        <v>1</v>
      </c>
      <c r="G14" s="33" t="s">
        <v>22</v>
      </c>
      <c r="H14" s="13">
        <v>1</v>
      </c>
      <c r="I14" s="35">
        <v>1</v>
      </c>
      <c r="J14" s="35" t="s">
        <v>191</v>
      </c>
      <c r="M14" s="37">
        <v>4</v>
      </c>
      <c r="N14" s="37" t="s">
        <v>33</v>
      </c>
      <c r="O14" s="9">
        <v>114</v>
      </c>
      <c r="P14" s="11" t="s">
        <v>570</v>
      </c>
      <c r="Q14" s="37" t="s">
        <v>22</v>
      </c>
      <c r="R14" s="37" t="s">
        <v>32</v>
      </c>
      <c r="T14" s="9">
        <v>1</v>
      </c>
      <c r="U14" s="9" t="s">
        <v>152</v>
      </c>
      <c r="V14" s="35">
        <v>0</v>
      </c>
      <c r="W14" s="35" t="s">
        <v>156</v>
      </c>
      <c r="X14" s="35">
        <v>900</v>
      </c>
      <c r="Y14" s="35">
        <v>0</v>
      </c>
      <c r="Z14" s="9">
        <v>4</v>
      </c>
      <c r="AA14" s="9">
        <v>4</v>
      </c>
      <c r="AB14" s="6">
        <v>2</v>
      </c>
      <c r="AC14" s="6" t="s">
        <v>212</v>
      </c>
      <c r="AD14" s="6">
        <v>0</v>
      </c>
      <c r="AE14" s="35">
        <v>5</v>
      </c>
      <c r="AF14" s="35" t="s">
        <v>171</v>
      </c>
      <c r="AH14" s="13">
        <v>40009</v>
      </c>
      <c r="AI14" s="13" t="s">
        <v>152</v>
      </c>
      <c r="AJ14" s="13">
        <v>120006</v>
      </c>
      <c r="AK14" s="13">
        <v>150023</v>
      </c>
      <c r="AL14" s="13">
        <v>130004</v>
      </c>
      <c r="AM14" s="13">
        <v>130004</v>
      </c>
      <c r="AN14" s="13">
        <v>260001</v>
      </c>
      <c r="AO14" s="13">
        <v>120008</v>
      </c>
      <c r="AP14" s="13">
        <v>100001</v>
      </c>
      <c r="AQ14" s="13">
        <v>100002</v>
      </c>
      <c r="AT14" s="1" t="s">
        <v>645</v>
      </c>
      <c r="AU14" s="1">
        <v>14</v>
      </c>
    </row>
    <row r="15" spans="1:47" x14ac:dyDescent="0.2">
      <c r="A15" s="33">
        <v>10</v>
      </c>
      <c r="B15" s="33">
        <v>15</v>
      </c>
      <c r="C15" s="33">
        <v>10015</v>
      </c>
      <c r="D15" s="33" t="s">
        <v>216</v>
      </c>
      <c r="E15" s="33" t="s">
        <v>216</v>
      </c>
      <c r="F15" s="33">
        <v>1</v>
      </c>
      <c r="G15" s="33" t="s">
        <v>22</v>
      </c>
      <c r="H15" s="13">
        <v>1</v>
      </c>
      <c r="I15" s="35">
        <v>1</v>
      </c>
      <c r="J15" s="35" t="s">
        <v>191</v>
      </c>
      <c r="M15" s="37">
        <v>5</v>
      </c>
      <c r="N15" s="37" t="s">
        <v>35</v>
      </c>
      <c r="O15" s="9">
        <v>115</v>
      </c>
      <c r="P15" s="11" t="s">
        <v>570</v>
      </c>
      <c r="Q15" s="37" t="s">
        <v>22</v>
      </c>
      <c r="R15" s="37" t="s">
        <v>34</v>
      </c>
      <c r="T15" s="9">
        <v>1</v>
      </c>
      <c r="U15" s="9" t="s">
        <v>152</v>
      </c>
      <c r="V15" s="35">
        <v>0</v>
      </c>
      <c r="W15" s="35" t="s">
        <v>156</v>
      </c>
      <c r="X15" s="35">
        <v>900</v>
      </c>
      <c r="Y15" s="35">
        <v>0</v>
      </c>
      <c r="Z15" s="9">
        <v>5</v>
      </c>
      <c r="AA15" s="9">
        <v>5</v>
      </c>
      <c r="AB15" s="6">
        <v>2</v>
      </c>
      <c r="AC15" s="6" t="s">
        <v>212</v>
      </c>
      <c r="AD15" s="6">
        <v>0</v>
      </c>
      <c r="AE15" s="35">
        <v>6</v>
      </c>
      <c r="AF15" s="35" t="s">
        <v>173</v>
      </c>
      <c r="AH15" s="13">
        <v>40010</v>
      </c>
      <c r="AI15" s="13" t="s">
        <v>152</v>
      </c>
      <c r="AJ15" s="13">
        <v>120006</v>
      </c>
      <c r="AK15" s="13">
        <v>150023</v>
      </c>
      <c r="AL15" s="13">
        <v>130005</v>
      </c>
      <c r="AM15" s="13">
        <v>130005</v>
      </c>
      <c r="AN15" s="13">
        <v>260001</v>
      </c>
      <c r="AO15" s="13">
        <v>120008</v>
      </c>
      <c r="AP15" s="13">
        <v>100001</v>
      </c>
      <c r="AQ15" s="13">
        <v>100002</v>
      </c>
      <c r="AT15" s="1" t="s">
        <v>646</v>
      </c>
      <c r="AU15" s="1">
        <v>15</v>
      </c>
    </row>
    <row r="16" spans="1:47" x14ac:dyDescent="0.2">
      <c r="A16" s="33">
        <v>11</v>
      </c>
      <c r="B16" s="33">
        <v>21</v>
      </c>
      <c r="C16" s="33">
        <v>10021</v>
      </c>
      <c r="D16" s="33" t="s">
        <v>217</v>
      </c>
      <c r="E16" s="33" t="s">
        <v>217</v>
      </c>
      <c r="F16" s="33">
        <v>1</v>
      </c>
      <c r="G16" s="33" t="s">
        <v>22</v>
      </c>
      <c r="H16" s="13">
        <v>1</v>
      </c>
      <c r="I16" s="35">
        <v>1</v>
      </c>
      <c r="J16" s="35" t="s">
        <v>191</v>
      </c>
      <c r="M16" s="37">
        <v>1</v>
      </c>
      <c r="N16" s="37" t="s">
        <v>29</v>
      </c>
      <c r="O16" s="9">
        <v>121</v>
      </c>
      <c r="P16" s="11" t="s">
        <v>570</v>
      </c>
      <c r="Q16" s="37" t="s">
        <v>22</v>
      </c>
      <c r="R16" s="37" t="s">
        <v>28</v>
      </c>
      <c r="T16" s="9">
        <v>1</v>
      </c>
      <c r="U16" s="9" t="s">
        <v>152</v>
      </c>
      <c r="V16" s="35">
        <v>0</v>
      </c>
      <c r="W16" s="35" t="s">
        <v>156</v>
      </c>
      <c r="X16" s="35">
        <v>820</v>
      </c>
      <c r="Y16" s="35">
        <v>0</v>
      </c>
      <c r="Z16" s="9">
        <v>1</v>
      </c>
      <c r="AA16" s="9">
        <v>1</v>
      </c>
      <c r="AB16" s="6">
        <v>3</v>
      </c>
      <c r="AC16" s="6" t="s">
        <v>218</v>
      </c>
      <c r="AD16" s="6">
        <v>0</v>
      </c>
      <c r="AE16" s="35">
        <v>2</v>
      </c>
      <c r="AF16" s="35" t="s">
        <v>165</v>
      </c>
      <c r="AH16" s="13">
        <v>40011</v>
      </c>
      <c r="AI16" s="13" t="s">
        <v>152</v>
      </c>
      <c r="AJ16" s="13">
        <v>120006</v>
      </c>
      <c r="AK16" s="13">
        <v>150023</v>
      </c>
      <c r="AL16" s="13">
        <v>130001</v>
      </c>
      <c r="AM16" s="13">
        <v>130001</v>
      </c>
      <c r="AN16" s="13">
        <v>260001</v>
      </c>
      <c r="AO16" s="13">
        <v>120008</v>
      </c>
      <c r="AP16" s="13">
        <v>100001</v>
      </c>
      <c r="AQ16" s="13">
        <v>100002</v>
      </c>
      <c r="AT16" s="1" t="s">
        <v>647</v>
      </c>
      <c r="AU16" s="1">
        <v>21</v>
      </c>
    </row>
    <row r="17" spans="1:47" x14ac:dyDescent="0.2">
      <c r="A17" s="33">
        <v>12</v>
      </c>
      <c r="B17" s="33">
        <v>22</v>
      </c>
      <c r="C17" s="33">
        <v>10022</v>
      </c>
      <c r="D17" s="33" t="s">
        <v>219</v>
      </c>
      <c r="E17" s="33" t="s">
        <v>219</v>
      </c>
      <c r="F17" s="33">
        <v>1</v>
      </c>
      <c r="G17" s="33" t="s">
        <v>22</v>
      </c>
      <c r="H17" s="13">
        <v>1</v>
      </c>
      <c r="I17" s="35">
        <v>1</v>
      </c>
      <c r="J17" s="35" t="s">
        <v>191</v>
      </c>
      <c r="M17" s="37">
        <v>2</v>
      </c>
      <c r="N17" s="37" t="s">
        <v>31</v>
      </c>
      <c r="O17" s="9">
        <v>122</v>
      </c>
      <c r="P17" s="11" t="s">
        <v>570</v>
      </c>
      <c r="Q17" s="37" t="s">
        <v>22</v>
      </c>
      <c r="R17" s="37" t="s">
        <v>30</v>
      </c>
      <c r="T17" s="9">
        <v>1</v>
      </c>
      <c r="U17" s="9" t="s">
        <v>152</v>
      </c>
      <c r="V17" s="35">
        <v>0</v>
      </c>
      <c r="W17" s="35" t="s">
        <v>156</v>
      </c>
      <c r="X17" s="35">
        <v>820</v>
      </c>
      <c r="Y17" s="35">
        <v>0</v>
      </c>
      <c r="Z17" s="9">
        <v>2</v>
      </c>
      <c r="AA17" s="9">
        <v>2</v>
      </c>
      <c r="AB17" s="6">
        <v>3</v>
      </c>
      <c r="AC17" s="6" t="s">
        <v>218</v>
      </c>
      <c r="AD17" s="6">
        <v>0</v>
      </c>
      <c r="AE17" s="35">
        <v>3</v>
      </c>
      <c r="AF17" s="35" t="s">
        <v>167</v>
      </c>
      <c r="AH17" s="13">
        <v>40012</v>
      </c>
      <c r="AI17" s="13" t="s">
        <v>152</v>
      </c>
      <c r="AJ17" s="13">
        <v>120006</v>
      </c>
      <c r="AK17" s="13">
        <v>150023</v>
      </c>
      <c r="AL17" s="13">
        <v>130002</v>
      </c>
      <c r="AM17" s="13">
        <v>130002</v>
      </c>
      <c r="AN17" s="13">
        <v>260001</v>
      </c>
      <c r="AO17" s="13">
        <v>120008</v>
      </c>
      <c r="AP17" s="13">
        <v>100001</v>
      </c>
      <c r="AQ17" s="13">
        <v>100002</v>
      </c>
      <c r="AT17" s="1" t="s">
        <v>648</v>
      </c>
      <c r="AU17" s="1">
        <v>22</v>
      </c>
    </row>
    <row r="18" spans="1:47" x14ac:dyDescent="0.2">
      <c r="A18" s="33">
        <v>13</v>
      </c>
      <c r="B18" s="33">
        <v>23</v>
      </c>
      <c r="C18" s="33">
        <v>10023</v>
      </c>
      <c r="D18" s="33" t="s">
        <v>220</v>
      </c>
      <c r="E18" s="33" t="s">
        <v>220</v>
      </c>
      <c r="F18" s="33">
        <v>1</v>
      </c>
      <c r="G18" s="33" t="s">
        <v>22</v>
      </c>
      <c r="H18" s="13">
        <v>1</v>
      </c>
      <c r="I18" s="35">
        <v>1</v>
      </c>
      <c r="J18" s="35" t="s">
        <v>191</v>
      </c>
      <c r="M18" s="37">
        <v>3</v>
      </c>
      <c r="N18" s="37" t="s">
        <v>91</v>
      </c>
      <c r="O18" s="9">
        <v>123</v>
      </c>
      <c r="P18" s="11" t="s">
        <v>570</v>
      </c>
      <c r="Q18" s="37" t="s">
        <v>22</v>
      </c>
      <c r="R18" s="37" t="s">
        <v>27</v>
      </c>
      <c r="T18" s="9">
        <v>1</v>
      </c>
      <c r="U18" s="9" t="s">
        <v>152</v>
      </c>
      <c r="V18" s="35">
        <v>0</v>
      </c>
      <c r="W18" s="35" t="s">
        <v>156</v>
      </c>
      <c r="X18" s="35">
        <v>820</v>
      </c>
      <c r="Y18" s="35">
        <v>0</v>
      </c>
      <c r="Z18" s="9">
        <v>3</v>
      </c>
      <c r="AA18" s="9">
        <v>3</v>
      </c>
      <c r="AB18" s="6">
        <v>3</v>
      </c>
      <c r="AC18" s="6" t="s">
        <v>218</v>
      </c>
      <c r="AD18" s="6">
        <v>0</v>
      </c>
      <c r="AE18" s="35">
        <v>4</v>
      </c>
      <c r="AF18" s="35" t="s">
        <v>169</v>
      </c>
      <c r="AH18" s="13">
        <v>40013</v>
      </c>
      <c r="AI18" s="13" t="s">
        <v>152</v>
      </c>
      <c r="AJ18" s="13">
        <v>120006</v>
      </c>
      <c r="AK18" s="13">
        <v>150023</v>
      </c>
      <c r="AL18" s="13">
        <v>130003</v>
      </c>
      <c r="AM18" s="13">
        <v>130003</v>
      </c>
      <c r="AN18" s="13">
        <v>260001</v>
      </c>
      <c r="AO18" s="13">
        <v>120008</v>
      </c>
      <c r="AP18" s="13">
        <v>100001</v>
      </c>
      <c r="AQ18" s="13">
        <v>100002</v>
      </c>
      <c r="AT18" s="1" t="s">
        <v>649</v>
      </c>
      <c r="AU18" s="1">
        <v>23</v>
      </c>
    </row>
    <row r="19" spans="1:47" x14ac:dyDescent="0.2">
      <c r="A19" s="33">
        <v>14</v>
      </c>
      <c r="B19" s="33">
        <v>24</v>
      </c>
      <c r="C19" s="33">
        <v>10024</v>
      </c>
      <c r="D19" s="33" t="s">
        <v>221</v>
      </c>
      <c r="E19" s="33" t="s">
        <v>221</v>
      </c>
      <c r="F19" s="33">
        <v>1</v>
      </c>
      <c r="G19" s="33" t="s">
        <v>22</v>
      </c>
      <c r="H19" s="13">
        <v>1</v>
      </c>
      <c r="I19" s="35">
        <v>1</v>
      </c>
      <c r="J19" s="35" t="s">
        <v>191</v>
      </c>
      <c r="M19" s="37">
        <v>4</v>
      </c>
      <c r="N19" s="37" t="s">
        <v>33</v>
      </c>
      <c r="O19" s="9">
        <v>124</v>
      </c>
      <c r="P19" s="11" t="s">
        <v>570</v>
      </c>
      <c r="Q19" s="37" t="s">
        <v>22</v>
      </c>
      <c r="R19" s="37" t="s">
        <v>32</v>
      </c>
      <c r="T19" s="9">
        <v>1</v>
      </c>
      <c r="U19" s="9" t="s">
        <v>152</v>
      </c>
      <c r="V19" s="35">
        <v>0</v>
      </c>
      <c r="W19" s="35" t="s">
        <v>156</v>
      </c>
      <c r="X19" s="35">
        <v>820</v>
      </c>
      <c r="Y19" s="35">
        <v>0</v>
      </c>
      <c r="Z19" s="9">
        <v>4</v>
      </c>
      <c r="AA19" s="9">
        <v>4</v>
      </c>
      <c r="AB19" s="6">
        <v>3</v>
      </c>
      <c r="AC19" s="6" t="s">
        <v>218</v>
      </c>
      <c r="AD19" s="6">
        <v>0</v>
      </c>
      <c r="AE19" s="35">
        <v>5</v>
      </c>
      <c r="AF19" s="35" t="s">
        <v>171</v>
      </c>
      <c r="AH19" s="13">
        <v>40014</v>
      </c>
      <c r="AI19" s="13" t="s">
        <v>152</v>
      </c>
      <c r="AJ19" s="13">
        <v>120006</v>
      </c>
      <c r="AK19" s="13">
        <v>150023</v>
      </c>
      <c r="AL19" s="13">
        <v>130004</v>
      </c>
      <c r="AM19" s="13">
        <v>130004</v>
      </c>
      <c r="AN19" s="13">
        <v>260001</v>
      </c>
      <c r="AO19" s="13">
        <v>120008</v>
      </c>
      <c r="AP19" s="13">
        <v>100001</v>
      </c>
      <c r="AQ19" s="13">
        <v>100002</v>
      </c>
      <c r="AT19" s="1" t="s">
        <v>650</v>
      </c>
      <c r="AU19" s="1">
        <v>24</v>
      </c>
    </row>
    <row r="20" spans="1:47" x14ac:dyDescent="0.2">
      <c r="A20" s="33">
        <v>15</v>
      </c>
      <c r="B20" s="33">
        <v>25</v>
      </c>
      <c r="C20" s="33">
        <v>10025</v>
      </c>
      <c r="D20" s="33" t="s">
        <v>222</v>
      </c>
      <c r="E20" s="33" t="s">
        <v>222</v>
      </c>
      <c r="F20" s="33">
        <v>1</v>
      </c>
      <c r="G20" s="33" t="s">
        <v>22</v>
      </c>
      <c r="H20" s="13">
        <v>1</v>
      </c>
      <c r="I20" s="35">
        <v>1</v>
      </c>
      <c r="J20" s="35" t="s">
        <v>191</v>
      </c>
      <c r="M20" s="37">
        <v>5</v>
      </c>
      <c r="N20" s="37" t="s">
        <v>35</v>
      </c>
      <c r="O20" s="9">
        <v>125</v>
      </c>
      <c r="P20" s="11" t="s">
        <v>570</v>
      </c>
      <c r="Q20" s="37" t="s">
        <v>22</v>
      </c>
      <c r="R20" s="37" t="s">
        <v>34</v>
      </c>
      <c r="T20" s="9">
        <v>1</v>
      </c>
      <c r="U20" s="9" t="s">
        <v>152</v>
      </c>
      <c r="V20" s="35">
        <v>0</v>
      </c>
      <c r="W20" s="35" t="s">
        <v>156</v>
      </c>
      <c r="X20" s="35">
        <v>820</v>
      </c>
      <c r="Y20" s="35">
        <v>0</v>
      </c>
      <c r="Z20" s="9">
        <v>5</v>
      </c>
      <c r="AA20" s="9">
        <v>5</v>
      </c>
      <c r="AB20" s="6">
        <v>3</v>
      </c>
      <c r="AC20" s="6" t="s">
        <v>218</v>
      </c>
      <c r="AD20" s="6">
        <v>0</v>
      </c>
      <c r="AE20" s="35">
        <v>6</v>
      </c>
      <c r="AF20" s="35" t="s">
        <v>173</v>
      </c>
      <c r="AH20" s="13">
        <v>40015</v>
      </c>
      <c r="AI20" s="13" t="s">
        <v>152</v>
      </c>
      <c r="AJ20" s="13">
        <v>120006</v>
      </c>
      <c r="AK20" s="13">
        <v>150023</v>
      </c>
      <c r="AL20" s="13">
        <v>130005</v>
      </c>
      <c r="AM20" s="13">
        <v>130005</v>
      </c>
      <c r="AN20" s="13">
        <v>260001</v>
      </c>
      <c r="AO20" s="13">
        <v>120008</v>
      </c>
      <c r="AP20" s="13">
        <v>100001</v>
      </c>
      <c r="AQ20" s="13">
        <v>100002</v>
      </c>
      <c r="AT20" s="1" t="s">
        <v>651</v>
      </c>
      <c r="AU20" s="1">
        <v>25</v>
      </c>
    </row>
    <row r="21" spans="1:47" x14ac:dyDescent="0.2">
      <c r="A21" s="33">
        <v>16</v>
      </c>
      <c r="B21" s="33">
        <v>31</v>
      </c>
      <c r="C21" s="33">
        <v>10031</v>
      </c>
      <c r="D21" s="33" t="s">
        <v>223</v>
      </c>
      <c r="E21" s="33" t="s">
        <v>223</v>
      </c>
      <c r="F21" s="33">
        <v>1</v>
      </c>
      <c r="G21" s="33" t="s">
        <v>22</v>
      </c>
      <c r="H21" s="13">
        <v>1</v>
      </c>
      <c r="I21" s="35">
        <v>1</v>
      </c>
      <c r="J21" s="35" t="s">
        <v>191</v>
      </c>
      <c r="M21" s="37">
        <v>1</v>
      </c>
      <c r="N21" s="37" t="s">
        <v>29</v>
      </c>
      <c r="O21" s="9">
        <v>131</v>
      </c>
      <c r="P21" s="11" t="s">
        <v>570</v>
      </c>
      <c r="Q21" s="37" t="s">
        <v>22</v>
      </c>
      <c r="R21" s="37" t="s">
        <v>28</v>
      </c>
      <c r="T21" s="9">
        <v>1</v>
      </c>
      <c r="U21" s="9" t="s">
        <v>152</v>
      </c>
      <c r="V21" s="35">
        <v>0</v>
      </c>
      <c r="W21" s="35" t="s">
        <v>156</v>
      </c>
      <c r="X21" s="35">
        <v>730</v>
      </c>
      <c r="Y21" s="35">
        <v>0</v>
      </c>
      <c r="Z21" s="9">
        <v>1</v>
      </c>
      <c r="AA21" s="9">
        <v>1</v>
      </c>
      <c r="AB21" s="6">
        <v>4</v>
      </c>
      <c r="AC21" s="6" t="s">
        <v>224</v>
      </c>
      <c r="AD21" s="6">
        <v>0</v>
      </c>
      <c r="AE21" s="35">
        <v>2</v>
      </c>
      <c r="AF21" s="35" t="s">
        <v>165</v>
      </c>
      <c r="AH21" s="13">
        <v>40016</v>
      </c>
      <c r="AI21" s="13" t="s">
        <v>152</v>
      </c>
      <c r="AJ21" s="13">
        <v>120006</v>
      </c>
      <c r="AK21" s="13">
        <v>150023</v>
      </c>
      <c r="AL21" s="13">
        <v>130001</v>
      </c>
      <c r="AM21" s="13">
        <v>130001</v>
      </c>
      <c r="AN21" s="13">
        <v>260001</v>
      </c>
      <c r="AO21" s="13">
        <v>120008</v>
      </c>
      <c r="AP21" s="13">
        <v>100001</v>
      </c>
      <c r="AQ21" s="13">
        <v>100002</v>
      </c>
      <c r="AT21" s="1" t="s">
        <v>652</v>
      </c>
      <c r="AU21" s="1">
        <v>31</v>
      </c>
    </row>
    <row r="22" spans="1:47" x14ac:dyDescent="0.2">
      <c r="A22" s="33">
        <v>17</v>
      </c>
      <c r="B22" s="33">
        <v>32</v>
      </c>
      <c r="C22" s="33">
        <v>10032</v>
      </c>
      <c r="D22" s="33" t="s">
        <v>225</v>
      </c>
      <c r="E22" s="33" t="s">
        <v>225</v>
      </c>
      <c r="F22" s="33">
        <v>1</v>
      </c>
      <c r="G22" s="33" t="s">
        <v>22</v>
      </c>
      <c r="H22" s="13">
        <v>1</v>
      </c>
      <c r="I22" s="35">
        <v>1</v>
      </c>
      <c r="J22" s="35" t="s">
        <v>191</v>
      </c>
      <c r="M22" s="37">
        <v>2</v>
      </c>
      <c r="N22" s="37" t="s">
        <v>31</v>
      </c>
      <c r="O22" s="9">
        <v>132</v>
      </c>
      <c r="P22" s="11" t="s">
        <v>570</v>
      </c>
      <c r="Q22" s="37" t="s">
        <v>22</v>
      </c>
      <c r="R22" s="37" t="s">
        <v>30</v>
      </c>
      <c r="T22" s="9">
        <v>1</v>
      </c>
      <c r="U22" s="9" t="s">
        <v>152</v>
      </c>
      <c r="V22" s="35">
        <v>0</v>
      </c>
      <c r="W22" s="35" t="s">
        <v>156</v>
      </c>
      <c r="X22" s="35">
        <v>730</v>
      </c>
      <c r="Y22" s="35">
        <v>0</v>
      </c>
      <c r="Z22" s="9">
        <v>2</v>
      </c>
      <c r="AA22" s="9">
        <v>2</v>
      </c>
      <c r="AB22" s="6">
        <v>4</v>
      </c>
      <c r="AC22" s="6" t="s">
        <v>224</v>
      </c>
      <c r="AD22" s="6">
        <v>0</v>
      </c>
      <c r="AE22" s="35">
        <v>3</v>
      </c>
      <c r="AF22" s="35" t="s">
        <v>167</v>
      </c>
      <c r="AH22" s="13">
        <v>40017</v>
      </c>
      <c r="AI22" s="13" t="s">
        <v>152</v>
      </c>
      <c r="AJ22" s="13">
        <v>120006</v>
      </c>
      <c r="AK22" s="13">
        <v>150023</v>
      </c>
      <c r="AL22" s="13">
        <v>130002</v>
      </c>
      <c r="AM22" s="13">
        <v>130002</v>
      </c>
      <c r="AN22" s="13">
        <v>260001</v>
      </c>
      <c r="AO22" s="13">
        <v>120008</v>
      </c>
      <c r="AP22" s="13">
        <v>100001</v>
      </c>
      <c r="AQ22" s="13">
        <v>100002</v>
      </c>
      <c r="AT22" s="1" t="s">
        <v>653</v>
      </c>
      <c r="AU22" s="1">
        <v>32</v>
      </c>
    </row>
    <row r="23" spans="1:47" x14ac:dyDescent="0.2">
      <c r="A23" s="33">
        <v>18</v>
      </c>
      <c r="B23" s="33">
        <v>33</v>
      </c>
      <c r="C23" s="33">
        <v>10033</v>
      </c>
      <c r="D23" s="33" t="s">
        <v>226</v>
      </c>
      <c r="E23" s="33" t="s">
        <v>226</v>
      </c>
      <c r="F23" s="33">
        <v>1</v>
      </c>
      <c r="G23" s="33" t="s">
        <v>22</v>
      </c>
      <c r="H23" s="13">
        <v>1</v>
      </c>
      <c r="I23" s="35">
        <v>1</v>
      </c>
      <c r="J23" s="35" t="s">
        <v>191</v>
      </c>
      <c r="M23" s="37">
        <v>3</v>
      </c>
      <c r="N23" s="37" t="s">
        <v>91</v>
      </c>
      <c r="O23" s="9">
        <v>133</v>
      </c>
      <c r="P23" s="11" t="s">
        <v>570</v>
      </c>
      <c r="Q23" s="37" t="s">
        <v>22</v>
      </c>
      <c r="R23" s="37" t="s">
        <v>27</v>
      </c>
      <c r="T23" s="9">
        <v>1</v>
      </c>
      <c r="U23" s="9" t="s">
        <v>152</v>
      </c>
      <c r="V23" s="35">
        <v>0</v>
      </c>
      <c r="W23" s="35" t="s">
        <v>156</v>
      </c>
      <c r="X23" s="35">
        <v>730</v>
      </c>
      <c r="Y23" s="35">
        <v>0</v>
      </c>
      <c r="Z23" s="9">
        <v>3</v>
      </c>
      <c r="AA23" s="9">
        <v>3</v>
      </c>
      <c r="AB23" s="6">
        <v>4</v>
      </c>
      <c r="AC23" s="6" t="s">
        <v>224</v>
      </c>
      <c r="AD23" s="6">
        <v>0</v>
      </c>
      <c r="AE23" s="35">
        <v>4</v>
      </c>
      <c r="AF23" s="35" t="s">
        <v>169</v>
      </c>
      <c r="AH23" s="13">
        <v>40018</v>
      </c>
      <c r="AI23" s="13" t="s">
        <v>152</v>
      </c>
      <c r="AJ23" s="13">
        <v>120006</v>
      </c>
      <c r="AK23" s="13">
        <v>150023</v>
      </c>
      <c r="AL23" s="13">
        <v>130003</v>
      </c>
      <c r="AM23" s="13">
        <v>130003</v>
      </c>
      <c r="AN23" s="13">
        <v>260001</v>
      </c>
      <c r="AO23" s="13">
        <v>120008</v>
      </c>
      <c r="AP23" s="13">
        <v>100001</v>
      </c>
      <c r="AQ23" s="13">
        <v>100002</v>
      </c>
      <c r="AT23" s="1" t="s">
        <v>654</v>
      </c>
      <c r="AU23" s="1">
        <v>33</v>
      </c>
    </row>
    <row r="24" spans="1:47" x14ac:dyDescent="0.2">
      <c r="A24" s="33">
        <v>19</v>
      </c>
      <c r="B24" s="33">
        <v>34</v>
      </c>
      <c r="C24" s="33">
        <v>10034</v>
      </c>
      <c r="D24" s="33" t="s">
        <v>227</v>
      </c>
      <c r="E24" s="33" t="s">
        <v>227</v>
      </c>
      <c r="F24" s="33">
        <v>1</v>
      </c>
      <c r="G24" s="33" t="s">
        <v>22</v>
      </c>
      <c r="H24" s="13">
        <v>1</v>
      </c>
      <c r="I24" s="35">
        <v>1</v>
      </c>
      <c r="J24" s="35" t="s">
        <v>191</v>
      </c>
      <c r="M24" s="37">
        <v>4</v>
      </c>
      <c r="N24" s="37" t="s">
        <v>33</v>
      </c>
      <c r="O24" s="9">
        <v>134</v>
      </c>
      <c r="P24" s="11" t="s">
        <v>570</v>
      </c>
      <c r="Q24" s="37" t="s">
        <v>22</v>
      </c>
      <c r="R24" s="37" t="s">
        <v>32</v>
      </c>
      <c r="T24" s="9">
        <v>1</v>
      </c>
      <c r="U24" s="9" t="s">
        <v>152</v>
      </c>
      <c r="V24" s="35">
        <v>0</v>
      </c>
      <c r="W24" s="35" t="s">
        <v>156</v>
      </c>
      <c r="X24" s="35">
        <v>730</v>
      </c>
      <c r="Y24" s="35">
        <v>0</v>
      </c>
      <c r="Z24" s="9">
        <v>4</v>
      </c>
      <c r="AA24" s="9">
        <v>4</v>
      </c>
      <c r="AB24" s="6">
        <v>4</v>
      </c>
      <c r="AC24" s="6" t="s">
        <v>224</v>
      </c>
      <c r="AD24" s="6">
        <v>0</v>
      </c>
      <c r="AE24" s="35">
        <v>5</v>
      </c>
      <c r="AF24" s="35" t="s">
        <v>171</v>
      </c>
      <c r="AH24" s="13">
        <v>40019</v>
      </c>
      <c r="AI24" s="13" t="s">
        <v>152</v>
      </c>
      <c r="AJ24" s="13">
        <v>120006</v>
      </c>
      <c r="AK24" s="13">
        <v>150023</v>
      </c>
      <c r="AL24" s="13">
        <v>130004</v>
      </c>
      <c r="AM24" s="13">
        <v>130004</v>
      </c>
      <c r="AN24" s="13">
        <v>260001</v>
      </c>
      <c r="AO24" s="13">
        <v>120008</v>
      </c>
      <c r="AP24" s="13">
        <v>100001</v>
      </c>
      <c r="AQ24" s="13">
        <v>100002</v>
      </c>
      <c r="AT24" s="1" t="s">
        <v>655</v>
      </c>
      <c r="AU24" s="1">
        <v>34</v>
      </c>
    </row>
    <row r="25" spans="1:47" x14ac:dyDescent="0.2">
      <c r="A25" s="33">
        <v>20</v>
      </c>
      <c r="B25" s="33">
        <v>35</v>
      </c>
      <c r="C25" s="33">
        <v>10035</v>
      </c>
      <c r="D25" s="33" t="s">
        <v>228</v>
      </c>
      <c r="E25" s="33" t="s">
        <v>228</v>
      </c>
      <c r="F25" s="33">
        <v>1</v>
      </c>
      <c r="G25" s="33" t="s">
        <v>22</v>
      </c>
      <c r="H25" s="13">
        <v>1</v>
      </c>
      <c r="I25" s="35">
        <v>1</v>
      </c>
      <c r="J25" s="35" t="s">
        <v>191</v>
      </c>
      <c r="M25" s="37">
        <v>5</v>
      </c>
      <c r="N25" s="37" t="s">
        <v>35</v>
      </c>
      <c r="O25" s="9">
        <v>135</v>
      </c>
      <c r="P25" s="11" t="s">
        <v>570</v>
      </c>
      <c r="Q25" s="37" t="s">
        <v>22</v>
      </c>
      <c r="R25" s="37" t="s">
        <v>34</v>
      </c>
      <c r="T25" s="9">
        <v>1</v>
      </c>
      <c r="U25" s="9" t="s">
        <v>152</v>
      </c>
      <c r="V25" s="35">
        <v>0</v>
      </c>
      <c r="W25" s="35" t="s">
        <v>156</v>
      </c>
      <c r="X25" s="35">
        <v>730</v>
      </c>
      <c r="Y25" s="35">
        <v>0</v>
      </c>
      <c r="Z25" s="9">
        <v>5</v>
      </c>
      <c r="AA25" s="9">
        <v>5</v>
      </c>
      <c r="AB25" s="6">
        <v>4</v>
      </c>
      <c r="AC25" s="6" t="s">
        <v>224</v>
      </c>
      <c r="AD25" s="6">
        <v>0</v>
      </c>
      <c r="AE25" s="35">
        <v>6</v>
      </c>
      <c r="AF25" s="35" t="s">
        <v>173</v>
      </c>
      <c r="AH25" s="13">
        <v>40020</v>
      </c>
      <c r="AI25" s="13" t="s">
        <v>152</v>
      </c>
      <c r="AJ25" s="13">
        <v>120006</v>
      </c>
      <c r="AK25" s="13">
        <v>150023</v>
      </c>
      <c r="AL25" s="13">
        <v>130005</v>
      </c>
      <c r="AM25" s="13">
        <v>130005</v>
      </c>
      <c r="AN25" s="13">
        <v>260001</v>
      </c>
      <c r="AO25" s="13">
        <v>120008</v>
      </c>
      <c r="AP25" s="13">
        <v>100001</v>
      </c>
      <c r="AQ25" s="13">
        <v>100002</v>
      </c>
      <c r="AT25" s="1" t="s">
        <v>656</v>
      </c>
      <c r="AU25" s="1">
        <v>35</v>
      </c>
    </row>
    <row r="26" spans="1:47" x14ac:dyDescent="0.2">
      <c r="A26" s="33">
        <v>21</v>
      </c>
      <c r="B26" s="33">
        <v>41</v>
      </c>
      <c r="C26" s="33">
        <v>10041</v>
      </c>
      <c r="D26" s="33" t="s">
        <v>229</v>
      </c>
      <c r="E26" s="33" t="s">
        <v>229</v>
      </c>
      <c r="F26" s="33">
        <v>1</v>
      </c>
      <c r="G26" s="33" t="s">
        <v>22</v>
      </c>
      <c r="H26" s="13">
        <v>1</v>
      </c>
      <c r="I26" s="35">
        <v>1</v>
      </c>
      <c r="J26" s="35" t="s">
        <v>191</v>
      </c>
      <c r="M26" s="37">
        <v>1</v>
      </c>
      <c r="N26" s="37" t="s">
        <v>29</v>
      </c>
      <c r="O26" s="9">
        <v>141</v>
      </c>
      <c r="P26" s="11" t="s">
        <v>570</v>
      </c>
      <c r="Q26" s="37" t="s">
        <v>22</v>
      </c>
      <c r="R26" s="37" t="s">
        <v>28</v>
      </c>
      <c r="T26" s="9">
        <v>1</v>
      </c>
      <c r="U26" s="9" t="s">
        <v>152</v>
      </c>
      <c r="V26" s="35">
        <v>0</v>
      </c>
      <c r="W26" s="35" t="s">
        <v>156</v>
      </c>
      <c r="X26" s="35">
        <v>650</v>
      </c>
      <c r="Y26" s="35">
        <v>0</v>
      </c>
      <c r="Z26" s="9">
        <v>1</v>
      </c>
      <c r="AA26" s="9">
        <v>1</v>
      </c>
      <c r="AB26" s="6">
        <v>5</v>
      </c>
      <c r="AC26" s="6" t="s">
        <v>230</v>
      </c>
      <c r="AD26" s="6">
        <v>0</v>
      </c>
      <c r="AE26" s="35">
        <v>2</v>
      </c>
      <c r="AF26" s="35" t="s">
        <v>165</v>
      </c>
      <c r="AH26" s="13">
        <v>40021</v>
      </c>
      <c r="AI26" s="13" t="s">
        <v>152</v>
      </c>
      <c r="AJ26" s="13">
        <v>120006</v>
      </c>
      <c r="AK26" s="13">
        <v>150023</v>
      </c>
      <c r="AL26" s="13">
        <v>130001</v>
      </c>
      <c r="AM26" s="13">
        <v>130001</v>
      </c>
      <c r="AN26" s="13">
        <v>260001</v>
      </c>
      <c r="AO26" s="13">
        <v>120008</v>
      </c>
      <c r="AP26" s="13">
        <v>100001</v>
      </c>
      <c r="AQ26" s="13">
        <v>100002</v>
      </c>
      <c r="AT26" s="1" t="s">
        <v>657</v>
      </c>
      <c r="AU26" s="1">
        <v>41</v>
      </c>
    </row>
    <row r="27" spans="1:47" x14ac:dyDescent="0.2">
      <c r="A27" s="33">
        <v>22</v>
      </c>
      <c r="B27" s="33">
        <v>42</v>
      </c>
      <c r="C27" s="33">
        <v>10042</v>
      </c>
      <c r="D27" s="33" t="s">
        <v>231</v>
      </c>
      <c r="E27" s="33" t="s">
        <v>231</v>
      </c>
      <c r="F27" s="33">
        <v>1</v>
      </c>
      <c r="G27" s="33" t="s">
        <v>22</v>
      </c>
      <c r="H27" s="13">
        <v>1</v>
      </c>
      <c r="I27" s="35">
        <v>1</v>
      </c>
      <c r="J27" s="35" t="s">
        <v>191</v>
      </c>
      <c r="M27" s="37">
        <v>2</v>
      </c>
      <c r="N27" s="37" t="s">
        <v>31</v>
      </c>
      <c r="O27" s="9">
        <v>142</v>
      </c>
      <c r="P27" s="11" t="s">
        <v>570</v>
      </c>
      <c r="Q27" s="37" t="s">
        <v>22</v>
      </c>
      <c r="R27" s="37" t="s">
        <v>30</v>
      </c>
      <c r="T27" s="9">
        <v>1</v>
      </c>
      <c r="U27" s="9" t="s">
        <v>152</v>
      </c>
      <c r="V27" s="35">
        <v>0</v>
      </c>
      <c r="W27" s="35" t="s">
        <v>156</v>
      </c>
      <c r="X27" s="35">
        <v>650</v>
      </c>
      <c r="Y27" s="35">
        <v>0</v>
      </c>
      <c r="Z27" s="9">
        <v>2</v>
      </c>
      <c r="AA27" s="9">
        <v>2</v>
      </c>
      <c r="AB27" s="6">
        <v>5</v>
      </c>
      <c r="AC27" s="6" t="s">
        <v>230</v>
      </c>
      <c r="AD27" s="6">
        <v>0</v>
      </c>
      <c r="AE27" s="35">
        <v>3</v>
      </c>
      <c r="AF27" s="35" t="s">
        <v>167</v>
      </c>
      <c r="AH27" s="13">
        <v>40022</v>
      </c>
      <c r="AI27" s="13" t="s">
        <v>152</v>
      </c>
      <c r="AJ27" s="13">
        <v>120006</v>
      </c>
      <c r="AK27" s="13">
        <v>150023</v>
      </c>
      <c r="AL27" s="13">
        <v>130002</v>
      </c>
      <c r="AM27" s="13">
        <v>130002</v>
      </c>
      <c r="AN27" s="13">
        <v>260001</v>
      </c>
      <c r="AO27" s="13">
        <v>120008</v>
      </c>
      <c r="AP27" s="13">
        <v>100001</v>
      </c>
      <c r="AQ27" s="13">
        <v>100002</v>
      </c>
      <c r="AT27" s="1" t="s">
        <v>658</v>
      </c>
      <c r="AU27" s="1">
        <v>42</v>
      </c>
    </row>
    <row r="28" spans="1:47" x14ac:dyDescent="0.2">
      <c r="A28" s="33">
        <v>23</v>
      </c>
      <c r="B28" s="33">
        <v>43</v>
      </c>
      <c r="C28" s="33">
        <v>10043</v>
      </c>
      <c r="D28" s="33" t="s">
        <v>232</v>
      </c>
      <c r="E28" s="33" t="s">
        <v>232</v>
      </c>
      <c r="F28" s="33">
        <v>1</v>
      </c>
      <c r="G28" s="33" t="s">
        <v>22</v>
      </c>
      <c r="H28" s="13">
        <v>1</v>
      </c>
      <c r="I28" s="35">
        <v>1</v>
      </c>
      <c r="J28" s="35" t="s">
        <v>191</v>
      </c>
      <c r="M28" s="37">
        <v>3</v>
      </c>
      <c r="N28" s="37" t="s">
        <v>91</v>
      </c>
      <c r="O28" s="9">
        <v>143</v>
      </c>
      <c r="P28" s="11" t="s">
        <v>570</v>
      </c>
      <c r="Q28" s="37" t="s">
        <v>22</v>
      </c>
      <c r="R28" s="37" t="s">
        <v>27</v>
      </c>
      <c r="T28" s="9">
        <v>1</v>
      </c>
      <c r="U28" s="9" t="s">
        <v>152</v>
      </c>
      <c r="V28" s="35">
        <v>0</v>
      </c>
      <c r="W28" s="35" t="s">
        <v>156</v>
      </c>
      <c r="X28" s="35">
        <v>650</v>
      </c>
      <c r="Y28" s="35">
        <v>0</v>
      </c>
      <c r="Z28" s="9">
        <v>3</v>
      </c>
      <c r="AA28" s="9">
        <v>3</v>
      </c>
      <c r="AB28" s="6">
        <v>5</v>
      </c>
      <c r="AC28" s="6" t="s">
        <v>230</v>
      </c>
      <c r="AD28" s="6">
        <v>0</v>
      </c>
      <c r="AE28" s="35">
        <v>4</v>
      </c>
      <c r="AF28" s="35" t="s">
        <v>169</v>
      </c>
      <c r="AH28" s="13">
        <v>40023</v>
      </c>
      <c r="AI28" s="13" t="s">
        <v>152</v>
      </c>
      <c r="AJ28" s="13">
        <v>120006</v>
      </c>
      <c r="AK28" s="13">
        <v>150023</v>
      </c>
      <c r="AL28" s="13">
        <v>130003</v>
      </c>
      <c r="AM28" s="13">
        <v>130003</v>
      </c>
      <c r="AN28" s="13">
        <v>260001</v>
      </c>
      <c r="AO28" s="13">
        <v>120008</v>
      </c>
      <c r="AP28" s="13">
        <v>100001</v>
      </c>
      <c r="AQ28" s="13">
        <v>100002</v>
      </c>
      <c r="AT28" s="1" t="s">
        <v>659</v>
      </c>
      <c r="AU28" s="1">
        <v>43</v>
      </c>
    </row>
    <row r="29" spans="1:47" x14ac:dyDescent="0.2">
      <c r="A29" s="33">
        <v>24</v>
      </c>
      <c r="B29" s="33">
        <v>44</v>
      </c>
      <c r="C29" s="33">
        <v>10044</v>
      </c>
      <c r="D29" s="33" t="s">
        <v>233</v>
      </c>
      <c r="E29" s="33" t="s">
        <v>233</v>
      </c>
      <c r="F29" s="33">
        <v>1</v>
      </c>
      <c r="G29" s="33" t="s">
        <v>22</v>
      </c>
      <c r="H29" s="13">
        <v>1</v>
      </c>
      <c r="I29" s="35">
        <v>1</v>
      </c>
      <c r="J29" s="35" t="s">
        <v>191</v>
      </c>
      <c r="M29" s="37">
        <v>4</v>
      </c>
      <c r="N29" s="37" t="s">
        <v>33</v>
      </c>
      <c r="O29" s="9">
        <v>144</v>
      </c>
      <c r="P29" s="11" t="s">
        <v>570</v>
      </c>
      <c r="Q29" s="37" t="s">
        <v>22</v>
      </c>
      <c r="R29" s="37" t="s">
        <v>32</v>
      </c>
      <c r="T29" s="9">
        <v>1</v>
      </c>
      <c r="U29" s="9" t="s">
        <v>152</v>
      </c>
      <c r="V29" s="35">
        <v>0</v>
      </c>
      <c r="W29" s="35" t="s">
        <v>156</v>
      </c>
      <c r="X29" s="35">
        <v>650</v>
      </c>
      <c r="Y29" s="35">
        <v>0</v>
      </c>
      <c r="Z29" s="9">
        <v>4</v>
      </c>
      <c r="AA29" s="9">
        <v>4</v>
      </c>
      <c r="AB29" s="6">
        <v>5</v>
      </c>
      <c r="AC29" s="6" t="s">
        <v>230</v>
      </c>
      <c r="AD29" s="6">
        <v>0</v>
      </c>
      <c r="AE29" s="35">
        <v>5</v>
      </c>
      <c r="AF29" s="35" t="s">
        <v>171</v>
      </c>
      <c r="AH29" s="13">
        <v>40024</v>
      </c>
      <c r="AI29" s="13" t="s">
        <v>152</v>
      </c>
      <c r="AJ29" s="13">
        <v>120006</v>
      </c>
      <c r="AK29" s="13">
        <v>150023</v>
      </c>
      <c r="AL29" s="13">
        <v>130004</v>
      </c>
      <c r="AM29" s="13">
        <v>130004</v>
      </c>
      <c r="AN29" s="13">
        <v>260001</v>
      </c>
      <c r="AO29" s="13">
        <v>120008</v>
      </c>
      <c r="AP29" s="13">
        <v>100001</v>
      </c>
      <c r="AQ29" s="13">
        <v>100002</v>
      </c>
      <c r="AT29" s="1" t="s">
        <v>660</v>
      </c>
      <c r="AU29" s="1">
        <v>44</v>
      </c>
    </row>
    <row r="30" spans="1:47" x14ac:dyDescent="0.2">
      <c r="A30" s="33">
        <v>25</v>
      </c>
      <c r="B30" s="33">
        <v>45</v>
      </c>
      <c r="C30" s="33">
        <v>10045</v>
      </c>
      <c r="D30" s="33" t="s">
        <v>234</v>
      </c>
      <c r="E30" s="33" t="s">
        <v>234</v>
      </c>
      <c r="F30" s="33">
        <v>1</v>
      </c>
      <c r="G30" s="33" t="s">
        <v>22</v>
      </c>
      <c r="H30" s="13">
        <v>1</v>
      </c>
      <c r="I30" s="35">
        <v>1</v>
      </c>
      <c r="J30" s="35" t="s">
        <v>191</v>
      </c>
      <c r="M30" s="37">
        <v>5</v>
      </c>
      <c r="N30" s="37" t="s">
        <v>35</v>
      </c>
      <c r="O30" s="9">
        <v>145</v>
      </c>
      <c r="P30" s="11" t="s">
        <v>570</v>
      </c>
      <c r="Q30" s="37" t="s">
        <v>22</v>
      </c>
      <c r="R30" s="37" t="s">
        <v>34</v>
      </c>
      <c r="T30" s="9">
        <v>1</v>
      </c>
      <c r="U30" s="9" t="s">
        <v>152</v>
      </c>
      <c r="V30" s="35">
        <v>0</v>
      </c>
      <c r="W30" s="35" t="s">
        <v>156</v>
      </c>
      <c r="X30" s="35">
        <v>650</v>
      </c>
      <c r="Y30" s="35">
        <v>0</v>
      </c>
      <c r="Z30" s="9">
        <v>5</v>
      </c>
      <c r="AA30" s="9">
        <v>5</v>
      </c>
      <c r="AB30" s="6">
        <v>5</v>
      </c>
      <c r="AC30" s="6" t="s">
        <v>230</v>
      </c>
      <c r="AD30" s="6">
        <v>0</v>
      </c>
      <c r="AE30" s="35">
        <v>6</v>
      </c>
      <c r="AF30" s="35" t="s">
        <v>173</v>
      </c>
      <c r="AH30" s="13">
        <v>40025</v>
      </c>
      <c r="AI30" s="13" t="s">
        <v>152</v>
      </c>
      <c r="AJ30" s="13">
        <v>120006</v>
      </c>
      <c r="AK30" s="13">
        <v>150023</v>
      </c>
      <c r="AL30" s="13">
        <v>130005</v>
      </c>
      <c r="AM30" s="13">
        <v>130005</v>
      </c>
      <c r="AN30" s="13">
        <v>260001</v>
      </c>
      <c r="AO30" s="13">
        <v>120008</v>
      </c>
      <c r="AP30" s="13">
        <v>100001</v>
      </c>
      <c r="AQ30" s="13">
        <v>100002</v>
      </c>
      <c r="AT30" s="1" t="s">
        <v>661</v>
      </c>
      <c r="AU30" s="1">
        <v>45</v>
      </c>
    </row>
    <row r="31" spans="1:47" x14ac:dyDescent="0.2">
      <c r="A31" s="33">
        <v>26</v>
      </c>
      <c r="B31" s="33">
        <v>101</v>
      </c>
      <c r="C31" s="33">
        <v>10101</v>
      </c>
      <c r="D31" s="33" t="s">
        <v>381</v>
      </c>
      <c r="E31" s="33" t="s">
        <v>196</v>
      </c>
      <c r="F31" s="33">
        <v>2</v>
      </c>
      <c r="G31" s="33" t="s">
        <v>9</v>
      </c>
      <c r="H31" s="13">
        <v>1</v>
      </c>
      <c r="I31" s="35">
        <v>1</v>
      </c>
      <c r="J31" s="35" t="s">
        <v>191</v>
      </c>
      <c r="M31" s="37">
        <v>1</v>
      </c>
      <c r="N31" s="37" t="s">
        <v>29</v>
      </c>
      <c r="O31" s="9">
        <v>201</v>
      </c>
      <c r="P31" s="11" t="s">
        <v>570</v>
      </c>
      <c r="Q31" s="37" t="s">
        <v>37</v>
      </c>
      <c r="R31" s="37" t="s">
        <v>38</v>
      </c>
      <c r="S31" s="9">
        <v>3</v>
      </c>
      <c r="T31" s="9">
        <v>2</v>
      </c>
      <c r="U31" s="9" t="s">
        <v>152</v>
      </c>
      <c r="V31" s="35">
        <v>0</v>
      </c>
      <c r="W31" s="35" t="s">
        <v>156</v>
      </c>
      <c r="X31" s="35">
        <v>1000</v>
      </c>
      <c r="Y31" s="35">
        <v>1</v>
      </c>
      <c r="Z31" s="9">
        <v>6</v>
      </c>
      <c r="AA31" s="9">
        <v>6</v>
      </c>
      <c r="AB31" s="6">
        <v>1</v>
      </c>
      <c r="AC31" s="6" t="s">
        <v>92</v>
      </c>
      <c r="AD31" s="6">
        <v>0</v>
      </c>
      <c r="AE31" s="35">
        <v>2</v>
      </c>
      <c r="AF31" s="35" t="s">
        <v>165</v>
      </c>
      <c r="AH31" s="13">
        <v>40026</v>
      </c>
      <c r="AI31" s="13">
        <v>120003</v>
      </c>
      <c r="AJ31" s="13">
        <v>120006</v>
      </c>
      <c r="AK31" s="13">
        <v>150023</v>
      </c>
      <c r="AL31" s="13">
        <v>130001</v>
      </c>
      <c r="AM31" s="13">
        <v>130001</v>
      </c>
      <c r="AN31" s="13">
        <v>260001</v>
      </c>
      <c r="AO31" s="13">
        <v>120008</v>
      </c>
      <c r="AP31" s="13">
        <v>100001</v>
      </c>
      <c r="AQ31" s="13">
        <v>100002</v>
      </c>
      <c r="AT31" s="1" t="s">
        <v>662</v>
      </c>
      <c r="AU31" s="1">
        <v>101</v>
      </c>
    </row>
    <row r="32" spans="1:47" x14ac:dyDescent="0.2">
      <c r="A32" s="33">
        <v>27</v>
      </c>
      <c r="B32" s="33">
        <v>102</v>
      </c>
      <c r="C32" s="33">
        <v>10102</v>
      </c>
      <c r="D32" s="33" t="s">
        <v>382</v>
      </c>
      <c r="E32" s="33" t="s">
        <v>197</v>
      </c>
      <c r="F32" s="33">
        <v>2</v>
      </c>
      <c r="G32" s="33" t="s">
        <v>9</v>
      </c>
      <c r="H32" s="13">
        <v>1</v>
      </c>
      <c r="I32" s="35">
        <v>1</v>
      </c>
      <c r="J32" s="35" t="s">
        <v>191</v>
      </c>
      <c r="M32" s="37">
        <v>2</v>
      </c>
      <c r="N32" s="37" t="s">
        <v>31</v>
      </c>
      <c r="O32" s="9">
        <v>202</v>
      </c>
      <c r="P32" s="11" t="s">
        <v>570</v>
      </c>
      <c r="Q32" s="37" t="s">
        <v>37</v>
      </c>
      <c r="R32" s="37" t="s">
        <v>39</v>
      </c>
      <c r="S32" s="9">
        <v>3</v>
      </c>
      <c r="T32" s="9">
        <v>2</v>
      </c>
      <c r="U32" s="9" t="s">
        <v>152</v>
      </c>
      <c r="V32" s="35">
        <v>0</v>
      </c>
      <c r="W32" s="35" t="s">
        <v>156</v>
      </c>
      <c r="X32" s="35">
        <v>1000</v>
      </c>
      <c r="Y32" s="35">
        <v>1</v>
      </c>
      <c r="Z32" s="9">
        <v>7</v>
      </c>
      <c r="AA32" s="9">
        <v>7</v>
      </c>
      <c r="AB32" s="6">
        <v>1</v>
      </c>
      <c r="AC32" s="6" t="s">
        <v>92</v>
      </c>
      <c r="AD32" s="6">
        <v>0</v>
      </c>
      <c r="AE32" s="35">
        <v>3</v>
      </c>
      <c r="AF32" s="35" t="s">
        <v>167</v>
      </c>
      <c r="AH32" s="13">
        <v>40027</v>
      </c>
      <c r="AI32" s="13">
        <v>120003</v>
      </c>
      <c r="AJ32" s="13">
        <v>120006</v>
      </c>
      <c r="AK32" s="13">
        <v>150023</v>
      </c>
      <c r="AL32" s="13">
        <v>130002</v>
      </c>
      <c r="AM32" s="13">
        <v>130002</v>
      </c>
      <c r="AN32" s="13">
        <v>260001</v>
      </c>
      <c r="AO32" s="13">
        <v>120008</v>
      </c>
      <c r="AP32" s="13">
        <v>100001</v>
      </c>
      <c r="AQ32" s="13">
        <v>100002</v>
      </c>
      <c r="AT32" s="1" t="s">
        <v>663</v>
      </c>
      <c r="AU32" s="1">
        <v>102</v>
      </c>
    </row>
    <row r="33" spans="1:47" x14ac:dyDescent="0.2">
      <c r="A33" s="33">
        <v>28</v>
      </c>
      <c r="B33" s="33">
        <v>103</v>
      </c>
      <c r="C33" s="33">
        <v>10103</v>
      </c>
      <c r="D33" s="33" t="s">
        <v>383</v>
      </c>
      <c r="E33" s="33" t="s">
        <v>198</v>
      </c>
      <c r="F33" s="33">
        <v>2</v>
      </c>
      <c r="G33" s="33" t="s">
        <v>9</v>
      </c>
      <c r="H33" s="13">
        <v>1</v>
      </c>
      <c r="I33" s="35">
        <v>1</v>
      </c>
      <c r="J33" s="35" t="s">
        <v>191</v>
      </c>
      <c r="M33" s="37">
        <v>3</v>
      </c>
      <c r="N33" s="37" t="s">
        <v>91</v>
      </c>
      <c r="O33" s="9">
        <v>203</v>
      </c>
      <c r="P33" s="11" t="s">
        <v>570</v>
      </c>
      <c r="Q33" s="37" t="s">
        <v>37</v>
      </c>
      <c r="R33" s="37" t="s">
        <v>36</v>
      </c>
      <c r="S33" s="9">
        <v>3</v>
      </c>
      <c r="T33" s="9">
        <v>2</v>
      </c>
      <c r="U33" s="9" t="s">
        <v>152</v>
      </c>
      <c r="V33" s="35">
        <v>0</v>
      </c>
      <c r="W33" s="35" t="s">
        <v>156</v>
      </c>
      <c r="X33" s="35">
        <v>1000</v>
      </c>
      <c r="Y33" s="35">
        <v>1</v>
      </c>
      <c r="Z33" s="9">
        <v>8</v>
      </c>
      <c r="AA33" s="9">
        <v>8</v>
      </c>
      <c r="AB33" s="6">
        <v>1</v>
      </c>
      <c r="AC33" s="6" t="s">
        <v>92</v>
      </c>
      <c r="AD33" s="6">
        <v>0</v>
      </c>
      <c r="AE33" s="35">
        <v>4</v>
      </c>
      <c r="AF33" s="35" t="s">
        <v>169</v>
      </c>
      <c r="AH33" s="13">
        <v>40028</v>
      </c>
      <c r="AI33" s="13">
        <v>120003</v>
      </c>
      <c r="AJ33" s="13">
        <v>120006</v>
      </c>
      <c r="AK33" s="13">
        <v>150023</v>
      </c>
      <c r="AL33" s="13">
        <v>130003</v>
      </c>
      <c r="AM33" s="13">
        <v>130003</v>
      </c>
      <c r="AN33" s="13">
        <v>260001</v>
      </c>
      <c r="AO33" s="13">
        <v>120008</v>
      </c>
      <c r="AP33" s="13">
        <v>100001</v>
      </c>
      <c r="AQ33" s="13">
        <v>100002</v>
      </c>
      <c r="AT33" s="1" t="s">
        <v>664</v>
      </c>
      <c r="AU33" s="1">
        <v>103</v>
      </c>
    </row>
    <row r="34" spans="1:47" x14ac:dyDescent="0.2">
      <c r="A34" s="33">
        <v>29</v>
      </c>
      <c r="B34" s="33">
        <v>104</v>
      </c>
      <c r="C34" s="33">
        <v>10104</v>
      </c>
      <c r="D34" s="33" t="s">
        <v>384</v>
      </c>
      <c r="E34" s="33" t="s">
        <v>199</v>
      </c>
      <c r="F34" s="33">
        <v>2</v>
      </c>
      <c r="G34" s="33" t="s">
        <v>9</v>
      </c>
      <c r="H34" s="13">
        <v>1</v>
      </c>
      <c r="I34" s="35">
        <v>1</v>
      </c>
      <c r="J34" s="35" t="s">
        <v>191</v>
      </c>
      <c r="M34" s="37">
        <v>4</v>
      </c>
      <c r="N34" s="37" t="s">
        <v>33</v>
      </c>
      <c r="O34" s="9">
        <v>204</v>
      </c>
      <c r="P34" s="11" t="s">
        <v>570</v>
      </c>
      <c r="Q34" s="37" t="s">
        <v>37</v>
      </c>
      <c r="R34" s="37" t="s">
        <v>40</v>
      </c>
      <c r="S34" s="9">
        <v>3</v>
      </c>
      <c r="T34" s="9">
        <v>2</v>
      </c>
      <c r="U34" s="9" t="s">
        <v>152</v>
      </c>
      <c r="V34" s="35">
        <v>0</v>
      </c>
      <c r="W34" s="35" t="s">
        <v>156</v>
      </c>
      <c r="X34" s="35">
        <v>1000</v>
      </c>
      <c r="Y34" s="35">
        <v>1</v>
      </c>
      <c r="Z34" s="9">
        <v>9</v>
      </c>
      <c r="AA34" s="9">
        <v>9</v>
      </c>
      <c r="AB34" s="6">
        <v>1</v>
      </c>
      <c r="AC34" s="6" t="s">
        <v>92</v>
      </c>
      <c r="AD34" s="6">
        <v>0</v>
      </c>
      <c r="AE34" s="35">
        <v>5</v>
      </c>
      <c r="AF34" s="35" t="s">
        <v>171</v>
      </c>
      <c r="AH34" s="13">
        <v>40029</v>
      </c>
      <c r="AI34" s="13">
        <v>120003</v>
      </c>
      <c r="AJ34" s="13">
        <v>120006</v>
      </c>
      <c r="AK34" s="13">
        <v>150023</v>
      </c>
      <c r="AL34" s="13">
        <v>130004</v>
      </c>
      <c r="AM34" s="13">
        <v>130004</v>
      </c>
      <c r="AN34" s="13">
        <v>260001</v>
      </c>
      <c r="AO34" s="13">
        <v>120008</v>
      </c>
      <c r="AP34" s="13">
        <v>100001</v>
      </c>
      <c r="AQ34" s="13">
        <v>100002</v>
      </c>
      <c r="AT34" s="1" t="s">
        <v>665</v>
      </c>
      <c r="AU34" s="1">
        <v>104</v>
      </c>
    </row>
    <row r="35" spans="1:47" x14ac:dyDescent="0.2">
      <c r="A35" s="33">
        <v>30</v>
      </c>
      <c r="B35" s="33">
        <v>105</v>
      </c>
      <c r="C35" s="33">
        <v>10105</v>
      </c>
      <c r="D35" s="33" t="s">
        <v>385</v>
      </c>
      <c r="E35" s="33" t="s">
        <v>200</v>
      </c>
      <c r="F35" s="33">
        <v>2</v>
      </c>
      <c r="G35" s="33" t="s">
        <v>9</v>
      </c>
      <c r="H35" s="13">
        <v>1</v>
      </c>
      <c r="I35" s="35">
        <v>1</v>
      </c>
      <c r="J35" s="35" t="s">
        <v>191</v>
      </c>
      <c r="M35" s="37">
        <v>5</v>
      </c>
      <c r="N35" s="37" t="s">
        <v>35</v>
      </c>
      <c r="O35" s="9">
        <v>205</v>
      </c>
      <c r="P35" s="11" t="s">
        <v>570</v>
      </c>
      <c r="Q35" s="37" t="s">
        <v>37</v>
      </c>
      <c r="R35" s="37" t="s">
        <v>41</v>
      </c>
      <c r="S35" s="9">
        <v>3</v>
      </c>
      <c r="T35" s="9">
        <v>2</v>
      </c>
      <c r="U35" s="9" t="s">
        <v>152</v>
      </c>
      <c r="V35" s="35">
        <v>0</v>
      </c>
      <c r="W35" s="35" t="s">
        <v>156</v>
      </c>
      <c r="X35" s="35">
        <v>1000</v>
      </c>
      <c r="Y35" s="35">
        <v>1</v>
      </c>
      <c r="Z35" s="9">
        <v>10</v>
      </c>
      <c r="AA35" s="9">
        <v>10</v>
      </c>
      <c r="AB35" s="6">
        <v>1</v>
      </c>
      <c r="AC35" s="6" t="s">
        <v>92</v>
      </c>
      <c r="AD35" s="6">
        <v>0</v>
      </c>
      <c r="AE35" s="35">
        <v>6</v>
      </c>
      <c r="AF35" s="35" t="s">
        <v>173</v>
      </c>
      <c r="AH35" s="13">
        <v>40030</v>
      </c>
      <c r="AI35" s="13">
        <v>120003</v>
      </c>
      <c r="AJ35" s="13">
        <v>120006</v>
      </c>
      <c r="AK35" s="13">
        <v>150023</v>
      </c>
      <c r="AL35" s="13">
        <v>130005</v>
      </c>
      <c r="AM35" s="13">
        <v>130005</v>
      </c>
      <c r="AN35" s="13">
        <v>260001</v>
      </c>
      <c r="AO35" s="13">
        <v>120008</v>
      </c>
      <c r="AP35" s="13">
        <v>100001</v>
      </c>
      <c r="AQ35" s="13">
        <v>100002</v>
      </c>
      <c r="AT35" s="1" t="s">
        <v>666</v>
      </c>
      <c r="AU35" s="1">
        <v>105</v>
      </c>
    </row>
    <row r="36" spans="1:47" x14ac:dyDescent="0.2">
      <c r="A36" s="33">
        <v>31</v>
      </c>
      <c r="B36" s="33">
        <v>111</v>
      </c>
      <c r="C36" s="33">
        <v>10201</v>
      </c>
      <c r="D36" s="33" t="s">
        <v>386</v>
      </c>
      <c r="E36" s="33" t="s">
        <v>340</v>
      </c>
      <c r="F36" s="33">
        <v>2</v>
      </c>
      <c r="G36" s="33" t="s">
        <v>9</v>
      </c>
      <c r="H36" s="13">
        <v>1</v>
      </c>
      <c r="I36" s="35">
        <v>1</v>
      </c>
      <c r="J36" s="35" t="s">
        <v>191</v>
      </c>
      <c r="M36" s="37">
        <v>1</v>
      </c>
      <c r="N36" s="37" t="s">
        <v>29</v>
      </c>
      <c r="O36" s="9">
        <v>211</v>
      </c>
      <c r="P36" s="11" t="s">
        <v>570</v>
      </c>
      <c r="Q36" s="37" t="s">
        <v>13</v>
      </c>
      <c r="R36" s="37" t="s">
        <v>43</v>
      </c>
      <c r="S36" s="9">
        <v>3</v>
      </c>
      <c r="T36" s="9">
        <v>2</v>
      </c>
      <c r="U36" s="9" t="s">
        <v>152</v>
      </c>
      <c r="V36" s="35">
        <v>0</v>
      </c>
      <c r="W36" s="35" t="s">
        <v>156</v>
      </c>
      <c r="X36" s="35">
        <v>900</v>
      </c>
      <c r="Y36" s="35">
        <v>1</v>
      </c>
      <c r="Z36" s="9">
        <v>6</v>
      </c>
      <c r="AA36" s="9">
        <v>6</v>
      </c>
      <c r="AB36" s="6">
        <v>2</v>
      </c>
      <c r="AC36" s="6" t="s">
        <v>212</v>
      </c>
      <c r="AD36" s="6">
        <v>0</v>
      </c>
      <c r="AE36" s="35">
        <v>2</v>
      </c>
      <c r="AF36" s="35" t="s">
        <v>165</v>
      </c>
      <c r="AH36" s="13">
        <v>40031</v>
      </c>
      <c r="AI36" s="13">
        <v>120003</v>
      </c>
      <c r="AJ36" s="13">
        <v>120006</v>
      </c>
      <c r="AK36" s="13">
        <v>150023</v>
      </c>
      <c r="AL36" s="13">
        <v>130001</v>
      </c>
      <c r="AM36" s="13">
        <v>130001</v>
      </c>
      <c r="AN36" s="13">
        <v>260001</v>
      </c>
      <c r="AO36" s="13">
        <v>120008</v>
      </c>
      <c r="AP36" s="13">
        <v>100001</v>
      </c>
      <c r="AQ36" s="13">
        <v>100002</v>
      </c>
      <c r="AT36" s="1" t="s">
        <v>667</v>
      </c>
      <c r="AU36" s="1">
        <v>111</v>
      </c>
    </row>
    <row r="37" spans="1:47" x14ac:dyDescent="0.2">
      <c r="A37" s="33">
        <v>32</v>
      </c>
      <c r="B37" s="33">
        <v>112</v>
      </c>
      <c r="C37" s="33">
        <v>10202</v>
      </c>
      <c r="D37" s="33" t="s">
        <v>387</v>
      </c>
      <c r="E37" s="33" t="s">
        <v>341</v>
      </c>
      <c r="F37" s="33">
        <v>2</v>
      </c>
      <c r="G37" s="33" t="s">
        <v>9</v>
      </c>
      <c r="H37" s="13">
        <v>1</v>
      </c>
      <c r="I37" s="35">
        <v>1</v>
      </c>
      <c r="J37" s="35" t="s">
        <v>191</v>
      </c>
      <c r="M37" s="37">
        <v>2</v>
      </c>
      <c r="N37" s="37" t="s">
        <v>31</v>
      </c>
      <c r="O37" s="9">
        <v>212</v>
      </c>
      <c r="P37" s="11" t="s">
        <v>570</v>
      </c>
      <c r="Q37" s="37" t="s">
        <v>13</v>
      </c>
      <c r="R37" s="37" t="s">
        <v>44</v>
      </c>
      <c r="S37" s="9">
        <v>3</v>
      </c>
      <c r="T37" s="9">
        <v>2</v>
      </c>
      <c r="U37" s="9" t="s">
        <v>152</v>
      </c>
      <c r="V37" s="35">
        <v>0</v>
      </c>
      <c r="W37" s="35" t="s">
        <v>156</v>
      </c>
      <c r="X37" s="35">
        <v>900</v>
      </c>
      <c r="Y37" s="35">
        <v>1</v>
      </c>
      <c r="Z37" s="9">
        <v>7</v>
      </c>
      <c r="AA37" s="9">
        <v>7</v>
      </c>
      <c r="AB37" s="6">
        <v>2</v>
      </c>
      <c r="AC37" s="6" t="s">
        <v>212</v>
      </c>
      <c r="AD37" s="6">
        <v>0</v>
      </c>
      <c r="AE37" s="35">
        <v>3</v>
      </c>
      <c r="AF37" s="35" t="s">
        <v>167</v>
      </c>
      <c r="AH37" s="13">
        <v>40032</v>
      </c>
      <c r="AI37" s="13">
        <v>120003</v>
      </c>
      <c r="AJ37" s="13">
        <v>120006</v>
      </c>
      <c r="AK37" s="13">
        <v>150023</v>
      </c>
      <c r="AL37" s="13">
        <v>130002</v>
      </c>
      <c r="AM37" s="13">
        <v>130002</v>
      </c>
      <c r="AN37" s="13">
        <v>260001</v>
      </c>
      <c r="AO37" s="13">
        <v>120008</v>
      </c>
      <c r="AP37" s="13">
        <v>100001</v>
      </c>
      <c r="AQ37" s="13">
        <v>100002</v>
      </c>
      <c r="AT37" s="1" t="s">
        <v>668</v>
      </c>
      <c r="AU37" s="1">
        <v>112</v>
      </c>
    </row>
    <row r="38" spans="1:47" x14ac:dyDescent="0.2">
      <c r="A38" s="33">
        <v>33</v>
      </c>
      <c r="B38" s="33">
        <v>113</v>
      </c>
      <c r="C38" s="33">
        <v>10203</v>
      </c>
      <c r="D38" s="33" t="s">
        <v>388</v>
      </c>
      <c r="E38" s="33" t="s">
        <v>342</v>
      </c>
      <c r="F38" s="33">
        <v>2</v>
      </c>
      <c r="G38" s="33" t="s">
        <v>9</v>
      </c>
      <c r="H38" s="13">
        <v>1</v>
      </c>
      <c r="I38" s="35">
        <v>1</v>
      </c>
      <c r="J38" s="35" t="s">
        <v>191</v>
      </c>
      <c r="M38" s="37">
        <v>3</v>
      </c>
      <c r="N38" s="37" t="s">
        <v>91</v>
      </c>
      <c r="O38" s="9">
        <v>213</v>
      </c>
      <c r="P38" s="11" t="s">
        <v>570</v>
      </c>
      <c r="Q38" s="37" t="s">
        <v>13</v>
      </c>
      <c r="R38" s="37" t="s">
        <v>42</v>
      </c>
      <c r="S38" s="9">
        <v>3</v>
      </c>
      <c r="T38" s="9">
        <v>2</v>
      </c>
      <c r="U38" s="9" t="s">
        <v>152</v>
      </c>
      <c r="V38" s="35">
        <v>0</v>
      </c>
      <c r="W38" s="35" t="s">
        <v>156</v>
      </c>
      <c r="X38" s="35">
        <v>900</v>
      </c>
      <c r="Y38" s="35">
        <v>1</v>
      </c>
      <c r="Z38" s="9">
        <v>8</v>
      </c>
      <c r="AA38" s="9">
        <v>8</v>
      </c>
      <c r="AB38" s="6">
        <v>2</v>
      </c>
      <c r="AC38" s="6" t="s">
        <v>212</v>
      </c>
      <c r="AD38" s="6">
        <v>0</v>
      </c>
      <c r="AE38" s="35">
        <v>4</v>
      </c>
      <c r="AF38" s="35" t="s">
        <v>169</v>
      </c>
      <c r="AH38" s="13">
        <v>40033</v>
      </c>
      <c r="AI38" s="13">
        <v>120003</v>
      </c>
      <c r="AJ38" s="13">
        <v>120006</v>
      </c>
      <c r="AK38" s="13">
        <v>150023</v>
      </c>
      <c r="AL38" s="13">
        <v>130003</v>
      </c>
      <c r="AM38" s="13">
        <v>130003</v>
      </c>
      <c r="AN38" s="13">
        <v>260001</v>
      </c>
      <c r="AO38" s="13">
        <v>120008</v>
      </c>
      <c r="AP38" s="13">
        <v>100001</v>
      </c>
      <c r="AQ38" s="13">
        <v>100002</v>
      </c>
      <c r="AT38" s="1" t="s">
        <v>669</v>
      </c>
      <c r="AU38" s="1">
        <v>113</v>
      </c>
    </row>
    <row r="39" spans="1:47" x14ac:dyDescent="0.2">
      <c r="A39" s="33">
        <v>34</v>
      </c>
      <c r="B39" s="33">
        <v>114</v>
      </c>
      <c r="C39" s="33">
        <v>10204</v>
      </c>
      <c r="D39" s="33" t="s">
        <v>389</v>
      </c>
      <c r="E39" s="33" t="s">
        <v>343</v>
      </c>
      <c r="F39" s="33">
        <v>2</v>
      </c>
      <c r="G39" s="33" t="s">
        <v>9</v>
      </c>
      <c r="H39" s="13">
        <v>1</v>
      </c>
      <c r="I39" s="35">
        <v>1</v>
      </c>
      <c r="J39" s="35" t="s">
        <v>191</v>
      </c>
      <c r="M39" s="37">
        <v>4</v>
      </c>
      <c r="N39" s="37" t="s">
        <v>33</v>
      </c>
      <c r="O39" s="9">
        <v>214</v>
      </c>
      <c r="P39" s="11" t="s">
        <v>570</v>
      </c>
      <c r="Q39" s="37" t="s">
        <v>13</v>
      </c>
      <c r="R39" s="37" t="s">
        <v>45</v>
      </c>
      <c r="S39" s="9">
        <v>3</v>
      </c>
      <c r="T39" s="9">
        <v>2</v>
      </c>
      <c r="U39" s="9" t="s">
        <v>152</v>
      </c>
      <c r="V39" s="35">
        <v>0</v>
      </c>
      <c r="W39" s="35" t="s">
        <v>156</v>
      </c>
      <c r="X39" s="35">
        <v>900</v>
      </c>
      <c r="Y39" s="35">
        <v>1</v>
      </c>
      <c r="Z39" s="9">
        <v>9</v>
      </c>
      <c r="AA39" s="9">
        <v>9</v>
      </c>
      <c r="AB39" s="6">
        <v>2</v>
      </c>
      <c r="AC39" s="6" t="s">
        <v>212</v>
      </c>
      <c r="AD39" s="6">
        <v>0</v>
      </c>
      <c r="AE39" s="35">
        <v>5</v>
      </c>
      <c r="AF39" s="35" t="s">
        <v>171</v>
      </c>
      <c r="AH39" s="13">
        <v>40034</v>
      </c>
      <c r="AI39" s="13">
        <v>120003</v>
      </c>
      <c r="AJ39" s="13">
        <v>120006</v>
      </c>
      <c r="AK39" s="13">
        <v>150023</v>
      </c>
      <c r="AL39" s="13">
        <v>130004</v>
      </c>
      <c r="AM39" s="13">
        <v>130004</v>
      </c>
      <c r="AN39" s="13">
        <v>260001</v>
      </c>
      <c r="AO39" s="13">
        <v>120008</v>
      </c>
      <c r="AP39" s="13">
        <v>100001</v>
      </c>
      <c r="AQ39" s="13">
        <v>100002</v>
      </c>
      <c r="AT39" s="1" t="s">
        <v>670</v>
      </c>
      <c r="AU39" s="1">
        <v>114</v>
      </c>
    </row>
    <row r="40" spans="1:47" x14ac:dyDescent="0.2">
      <c r="A40" s="33">
        <v>35</v>
      </c>
      <c r="B40" s="33">
        <v>115</v>
      </c>
      <c r="C40" s="33">
        <v>10205</v>
      </c>
      <c r="D40" s="33" t="s">
        <v>390</v>
      </c>
      <c r="E40" s="33" t="s">
        <v>344</v>
      </c>
      <c r="F40" s="33">
        <v>2</v>
      </c>
      <c r="G40" s="33" t="s">
        <v>9</v>
      </c>
      <c r="H40" s="13">
        <v>1</v>
      </c>
      <c r="I40" s="35">
        <v>1</v>
      </c>
      <c r="J40" s="35" t="s">
        <v>191</v>
      </c>
      <c r="M40" s="37">
        <v>5</v>
      </c>
      <c r="N40" s="37" t="s">
        <v>35</v>
      </c>
      <c r="O40" s="9">
        <v>215</v>
      </c>
      <c r="P40" s="11" t="s">
        <v>570</v>
      </c>
      <c r="Q40" s="37" t="s">
        <v>13</v>
      </c>
      <c r="R40" s="37" t="s">
        <v>46</v>
      </c>
      <c r="S40" s="9">
        <v>3</v>
      </c>
      <c r="T40" s="9">
        <v>2</v>
      </c>
      <c r="U40" s="9" t="s">
        <v>152</v>
      </c>
      <c r="V40" s="35">
        <v>0</v>
      </c>
      <c r="W40" s="35" t="s">
        <v>156</v>
      </c>
      <c r="X40" s="35">
        <v>900</v>
      </c>
      <c r="Y40" s="35">
        <v>1</v>
      </c>
      <c r="Z40" s="9">
        <v>10</v>
      </c>
      <c r="AA40" s="9">
        <v>10</v>
      </c>
      <c r="AB40" s="6">
        <v>2</v>
      </c>
      <c r="AC40" s="6" t="s">
        <v>212</v>
      </c>
      <c r="AD40" s="6">
        <v>0</v>
      </c>
      <c r="AE40" s="35">
        <v>6</v>
      </c>
      <c r="AF40" s="35" t="s">
        <v>173</v>
      </c>
      <c r="AH40" s="13">
        <v>40035</v>
      </c>
      <c r="AI40" s="13">
        <v>120003</v>
      </c>
      <c r="AJ40" s="13">
        <v>120006</v>
      </c>
      <c r="AK40" s="13">
        <v>150023</v>
      </c>
      <c r="AL40" s="13">
        <v>130005</v>
      </c>
      <c r="AM40" s="13">
        <v>130005</v>
      </c>
      <c r="AN40" s="13">
        <v>260001</v>
      </c>
      <c r="AO40" s="13">
        <v>120008</v>
      </c>
      <c r="AP40" s="13">
        <v>100001</v>
      </c>
      <c r="AQ40" s="13">
        <v>100002</v>
      </c>
      <c r="AT40" s="1" t="s">
        <v>671</v>
      </c>
      <c r="AU40" s="1">
        <v>115</v>
      </c>
    </row>
    <row r="41" spans="1:47" x14ac:dyDescent="0.2">
      <c r="A41" s="33">
        <v>36</v>
      </c>
      <c r="B41" s="33">
        <v>121</v>
      </c>
      <c r="C41" s="33">
        <v>10101</v>
      </c>
      <c r="D41" s="33" t="s">
        <v>235</v>
      </c>
      <c r="E41" s="33" t="s">
        <v>236</v>
      </c>
      <c r="F41" s="33">
        <v>2</v>
      </c>
      <c r="G41" s="33" t="s">
        <v>9</v>
      </c>
      <c r="H41" s="13">
        <v>1</v>
      </c>
      <c r="I41" s="35">
        <v>1</v>
      </c>
      <c r="J41" s="35" t="s">
        <v>191</v>
      </c>
      <c r="M41" s="37">
        <v>1</v>
      </c>
      <c r="N41" s="37" t="s">
        <v>29</v>
      </c>
      <c r="O41" s="9">
        <v>221</v>
      </c>
      <c r="P41" s="11" t="s">
        <v>570</v>
      </c>
      <c r="Q41" s="37" t="s">
        <v>37</v>
      </c>
      <c r="R41" s="37" t="s">
        <v>38</v>
      </c>
      <c r="S41" s="9">
        <v>3</v>
      </c>
      <c r="T41" s="9">
        <v>2</v>
      </c>
      <c r="U41" s="9" t="s">
        <v>391</v>
      </c>
      <c r="V41" s="35">
        <v>0</v>
      </c>
      <c r="W41" s="35" t="s">
        <v>156</v>
      </c>
      <c r="X41" s="35">
        <v>820</v>
      </c>
      <c r="Y41" s="35">
        <v>1</v>
      </c>
      <c r="Z41" s="9">
        <v>6</v>
      </c>
      <c r="AA41" s="9">
        <v>6</v>
      </c>
      <c r="AB41" s="6">
        <v>3</v>
      </c>
      <c r="AC41" s="6" t="s">
        <v>218</v>
      </c>
      <c r="AD41" s="6">
        <v>0</v>
      </c>
      <c r="AE41" s="35">
        <v>2</v>
      </c>
      <c r="AF41" s="35" t="s">
        <v>165</v>
      </c>
      <c r="AH41" s="13">
        <v>40026</v>
      </c>
      <c r="AI41" s="13">
        <v>120003</v>
      </c>
      <c r="AJ41" s="13">
        <v>120006</v>
      </c>
      <c r="AK41" s="13">
        <v>150023</v>
      </c>
      <c r="AL41" s="13">
        <v>130001</v>
      </c>
      <c r="AM41" s="13">
        <v>130001</v>
      </c>
      <c r="AN41" s="13">
        <v>260001</v>
      </c>
      <c r="AO41" s="13">
        <v>120008</v>
      </c>
      <c r="AP41" s="13">
        <v>100001</v>
      </c>
      <c r="AQ41" s="13">
        <v>100002</v>
      </c>
      <c r="AT41" s="1" t="s">
        <v>672</v>
      </c>
      <c r="AU41" s="1">
        <v>121</v>
      </c>
    </row>
    <row r="42" spans="1:47" x14ac:dyDescent="0.2">
      <c r="A42" s="33">
        <v>37</v>
      </c>
      <c r="B42" s="33">
        <v>122</v>
      </c>
      <c r="C42" s="33">
        <v>10102</v>
      </c>
      <c r="D42" s="33" t="s">
        <v>237</v>
      </c>
      <c r="E42" s="33" t="s">
        <v>238</v>
      </c>
      <c r="F42" s="33">
        <v>2</v>
      </c>
      <c r="G42" s="33" t="s">
        <v>9</v>
      </c>
      <c r="H42" s="13">
        <v>1</v>
      </c>
      <c r="I42" s="35">
        <v>1</v>
      </c>
      <c r="J42" s="35" t="s">
        <v>191</v>
      </c>
      <c r="M42" s="37">
        <v>2</v>
      </c>
      <c r="N42" s="37" t="s">
        <v>31</v>
      </c>
      <c r="O42" s="9">
        <v>222</v>
      </c>
      <c r="P42" s="11" t="s">
        <v>570</v>
      </c>
      <c r="Q42" s="37" t="s">
        <v>37</v>
      </c>
      <c r="R42" s="37" t="s">
        <v>39</v>
      </c>
      <c r="S42" s="9">
        <v>3</v>
      </c>
      <c r="T42" s="9">
        <v>2</v>
      </c>
      <c r="U42" s="9" t="s">
        <v>391</v>
      </c>
      <c r="V42" s="35">
        <v>0</v>
      </c>
      <c r="W42" s="35" t="s">
        <v>156</v>
      </c>
      <c r="X42" s="35">
        <v>820</v>
      </c>
      <c r="Y42" s="35">
        <v>1</v>
      </c>
      <c r="Z42" s="9">
        <v>7</v>
      </c>
      <c r="AA42" s="9">
        <v>7</v>
      </c>
      <c r="AB42" s="6">
        <v>3</v>
      </c>
      <c r="AC42" s="6" t="s">
        <v>218</v>
      </c>
      <c r="AD42" s="6">
        <v>0</v>
      </c>
      <c r="AE42" s="35">
        <v>3</v>
      </c>
      <c r="AF42" s="35" t="s">
        <v>167</v>
      </c>
      <c r="AH42" s="13">
        <v>40027</v>
      </c>
      <c r="AI42" s="13">
        <v>120003</v>
      </c>
      <c r="AJ42" s="13">
        <v>120006</v>
      </c>
      <c r="AK42" s="13">
        <v>150023</v>
      </c>
      <c r="AL42" s="13">
        <v>130002</v>
      </c>
      <c r="AM42" s="13">
        <v>130002</v>
      </c>
      <c r="AN42" s="13">
        <v>260001</v>
      </c>
      <c r="AO42" s="13">
        <v>120008</v>
      </c>
      <c r="AP42" s="13">
        <v>100001</v>
      </c>
      <c r="AQ42" s="13">
        <v>100002</v>
      </c>
      <c r="AT42" s="1" t="s">
        <v>673</v>
      </c>
      <c r="AU42" s="1">
        <v>122</v>
      </c>
    </row>
    <row r="43" spans="1:47" x14ac:dyDescent="0.2">
      <c r="A43" s="33">
        <v>38</v>
      </c>
      <c r="B43" s="33">
        <v>123</v>
      </c>
      <c r="C43" s="33">
        <v>10103</v>
      </c>
      <c r="D43" s="33" t="s">
        <v>239</v>
      </c>
      <c r="E43" s="33" t="s">
        <v>240</v>
      </c>
      <c r="F43" s="33">
        <v>2</v>
      </c>
      <c r="G43" s="33" t="s">
        <v>9</v>
      </c>
      <c r="H43" s="13">
        <v>1</v>
      </c>
      <c r="I43" s="35">
        <v>1</v>
      </c>
      <c r="J43" s="35" t="s">
        <v>191</v>
      </c>
      <c r="M43" s="37">
        <v>3</v>
      </c>
      <c r="N43" s="37" t="s">
        <v>91</v>
      </c>
      <c r="O43" s="9">
        <v>223</v>
      </c>
      <c r="P43" s="11" t="s">
        <v>570</v>
      </c>
      <c r="Q43" s="37" t="s">
        <v>37</v>
      </c>
      <c r="R43" s="37" t="s">
        <v>36</v>
      </c>
      <c r="S43" s="9">
        <v>3</v>
      </c>
      <c r="T43" s="9">
        <v>2</v>
      </c>
      <c r="U43" s="9" t="s">
        <v>391</v>
      </c>
      <c r="V43" s="35">
        <v>0</v>
      </c>
      <c r="W43" s="35" t="s">
        <v>156</v>
      </c>
      <c r="X43" s="35">
        <v>820</v>
      </c>
      <c r="Y43" s="35">
        <v>1</v>
      </c>
      <c r="Z43" s="9">
        <v>8</v>
      </c>
      <c r="AA43" s="9">
        <v>8</v>
      </c>
      <c r="AB43" s="6">
        <v>3</v>
      </c>
      <c r="AC43" s="6" t="s">
        <v>218</v>
      </c>
      <c r="AD43" s="6">
        <v>0</v>
      </c>
      <c r="AE43" s="35">
        <v>4</v>
      </c>
      <c r="AF43" s="35" t="s">
        <v>169</v>
      </c>
      <c r="AH43" s="13">
        <v>40028</v>
      </c>
      <c r="AI43" s="13">
        <v>120003</v>
      </c>
      <c r="AJ43" s="13">
        <v>120006</v>
      </c>
      <c r="AK43" s="13">
        <v>150023</v>
      </c>
      <c r="AL43" s="13">
        <v>130003</v>
      </c>
      <c r="AM43" s="13">
        <v>130003</v>
      </c>
      <c r="AN43" s="13">
        <v>260001</v>
      </c>
      <c r="AO43" s="13">
        <v>120008</v>
      </c>
      <c r="AP43" s="13">
        <v>100001</v>
      </c>
      <c r="AQ43" s="13">
        <v>100002</v>
      </c>
      <c r="AT43" s="1" t="s">
        <v>674</v>
      </c>
      <c r="AU43" s="1">
        <v>123</v>
      </c>
    </row>
    <row r="44" spans="1:47" x14ac:dyDescent="0.2">
      <c r="A44" s="33">
        <v>39</v>
      </c>
      <c r="B44" s="33">
        <v>124</v>
      </c>
      <c r="C44" s="33">
        <v>10104</v>
      </c>
      <c r="D44" s="33" t="s">
        <v>241</v>
      </c>
      <c r="E44" s="33" t="s">
        <v>242</v>
      </c>
      <c r="F44" s="33">
        <v>2</v>
      </c>
      <c r="G44" s="33" t="s">
        <v>9</v>
      </c>
      <c r="H44" s="13">
        <v>1</v>
      </c>
      <c r="I44" s="35">
        <v>1</v>
      </c>
      <c r="J44" s="35" t="s">
        <v>191</v>
      </c>
      <c r="M44" s="37">
        <v>4</v>
      </c>
      <c r="N44" s="37" t="s">
        <v>33</v>
      </c>
      <c r="O44" s="9">
        <v>224</v>
      </c>
      <c r="P44" s="11" t="s">
        <v>570</v>
      </c>
      <c r="Q44" s="37" t="s">
        <v>37</v>
      </c>
      <c r="R44" s="37" t="s">
        <v>40</v>
      </c>
      <c r="S44" s="9">
        <v>3</v>
      </c>
      <c r="T44" s="9">
        <v>2</v>
      </c>
      <c r="U44" s="9" t="s">
        <v>391</v>
      </c>
      <c r="V44" s="35">
        <v>0</v>
      </c>
      <c r="W44" s="35" t="s">
        <v>156</v>
      </c>
      <c r="X44" s="35">
        <v>820</v>
      </c>
      <c r="Y44" s="35">
        <v>1</v>
      </c>
      <c r="Z44" s="9">
        <v>9</v>
      </c>
      <c r="AA44" s="9">
        <v>9</v>
      </c>
      <c r="AB44" s="6">
        <v>3</v>
      </c>
      <c r="AC44" s="6" t="s">
        <v>218</v>
      </c>
      <c r="AD44" s="6">
        <v>0</v>
      </c>
      <c r="AE44" s="35">
        <v>5</v>
      </c>
      <c r="AF44" s="35" t="s">
        <v>171</v>
      </c>
      <c r="AH44" s="13">
        <v>40029</v>
      </c>
      <c r="AI44" s="13">
        <v>120003</v>
      </c>
      <c r="AJ44" s="13">
        <v>120006</v>
      </c>
      <c r="AK44" s="13">
        <v>150023</v>
      </c>
      <c r="AL44" s="13">
        <v>130004</v>
      </c>
      <c r="AM44" s="13">
        <v>130004</v>
      </c>
      <c r="AN44" s="13">
        <v>260001</v>
      </c>
      <c r="AO44" s="13">
        <v>120008</v>
      </c>
      <c r="AP44" s="13">
        <v>100001</v>
      </c>
      <c r="AQ44" s="13">
        <v>100002</v>
      </c>
      <c r="AT44" s="1" t="s">
        <v>675</v>
      </c>
      <c r="AU44" s="1">
        <v>124</v>
      </c>
    </row>
    <row r="45" spans="1:47" x14ac:dyDescent="0.2">
      <c r="A45" s="33">
        <v>40</v>
      </c>
      <c r="B45" s="33">
        <v>125</v>
      </c>
      <c r="C45" s="33">
        <v>10105</v>
      </c>
      <c r="D45" s="33" t="s">
        <v>243</v>
      </c>
      <c r="E45" s="33" t="s">
        <v>244</v>
      </c>
      <c r="F45" s="33">
        <v>2</v>
      </c>
      <c r="G45" s="33" t="s">
        <v>9</v>
      </c>
      <c r="H45" s="13">
        <v>1</v>
      </c>
      <c r="I45" s="35">
        <v>1</v>
      </c>
      <c r="J45" s="35" t="s">
        <v>191</v>
      </c>
      <c r="M45" s="37">
        <v>5</v>
      </c>
      <c r="N45" s="37" t="s">
        <v>35</v>
      </c>
      <c r="O45" s="9">
        <v>225</v>
      </c>
      <c r="P45" s="11" t="s">
        <v>570</v>
      </c>
      <c r="Q45" s="37" t="s">
        <v>37</v>
      </c>
      <c r="R45" s="37" t="s">
        <v>41</v>
      </c>
      <c r="S45" s="9">
        <v>3</v>
      </c>
      <c r="T45" s="9">
        <v>2</v>
      </c>
      <c r="U45" s="9" t="s">
        <v>391</v>
      </c>
      <c r="V45" s="35">
        <v>0</v>
      </c>
      <c r="W45" s="35" t="s">
        <v>156</v>
      </c>
      <c r="X45" s="35">
        <v>820</v>
      </c>
      <c r="Y45" s="35">
        <v>1</v>
      </c>
      <c r="Z45" s="9">
        <v>10</v>
      </c>
      <c r="AA45" s="9">
        <v>10</v>
      </c>
      <c r="AB45" s="6">
        <v>3</v>
      </c>
      <c r="AC45" s="6" t="s">
        <v>218</v>
      </c>
      <c r="AD45" s="6">
        <v>0</v>
      </c>
      <c r="AE45" s="35">
        <v>6</v>
      </c>
      <c r="AF45" s="35" t="s">
        <v>173</v>
      </c>
      <c r="AH45" s="13">
        <v>40030</v>
      </c>
      <c r="AI45" s="13">
        <v>120003</v>
      </c>
      <c r="AJ45" s="13">
        <v>120006</v>
      </c>
      <c r="AK45" s="13">
        <v>150023</v>
      </c>
      <c r="AL45" s="13">
        <v>130005</v>
      </c>
      <c r="AM45" s="13">
        <v>130005</v>
      </c>
      <c r="AN45" s="13">
        <v>260001</v>
      </c>
      <c r="AO45" s="13">
        <v>120008</v>
      </c>
      <c r="AP45" s="13">
        <v>100001</v>
      </c>
      <c r="AQ45" s="13">
        <v>100002</v>
      </c>
      <c r="AT45" s="1" t="s">
        <v>676</v>
      </c>
      <c r="AU45" s="1">
        <v>125</v>
      </c>
    </row>
    <row r="46" spans="1:47" x14ac:dyDescent="0.2">
      <c r="A46" s="33">
        <v>41</v>
      </c>
      <c r="B46" s="33">
        <v>131</v>
      </c>
      <c r="C46" s="33">
        <v>10201</v>
      </c>
      <c r="D46" s="33" t="s">
        <v>245</v>
      </c>
      <c r="E46" s="33" t="s">
        <v>246</v>
      </c>
      <c r="F46" s="33">
        <v>2</v>
      </c>
      <c r="G46" s="33" t="s">
        <v>9</v>
      </c>
      <c r="H46" s="13">
        <v>1</v>
      </c>
      <c r="I46" s="35">
        <v>1</v>
      </c>
      <c r="J46" s="35" t="s">
        <v>191</v>
      </c>
      <c r="M46" s="37">
        <v>1</v>
      </c>
      <c r="N46" s="37" t="s">
        <v>29</v>
      </c>
      <c r="O46" s="9">
        <v>231</v>
      </c>
      <c r="P46" s="11" t="s">
        <v>570</v>
      </c>
      <c r="Q46" s="37" t="s">
        <v>13</v>
      </c>
      <c r="R46" s="37" t="s">
        <v>43</v>
      </c>
      <c r="S46" s="9">
        <v>3</v>
      </c>
      <c r="T46" s="9">
        <v>2</v>
      </c>
      <c r="U46" s="9" t="s">
        <v>392</v>
      </c>
      <c r="V46" s="35">
        <v>0</v>
      </c>
      <c r="W46" s="35" t="s">
        <v>156</v>
      </c>
      <c r="X46" s="35">
        <v>730</v>
      </c>
      <c r="Y46" s="35">
        <v>1</v>
      </c>
      <c r="Z46" s="9">
        <v>6</v>
      </c>
      <c r="AA46" s="9">
        <v>6</v>
      </c>
      <c r="AB46" s="6">
        <v>4</v>
      </c>
      <c r="AC46" s="6" t="s">
        <v>224</v>
      </c>
      <c r="AD46" s="6">
        <v>0</v>
      </c>
      <c r="AE46" s="35">
        <v>2</v>
      </c>
      <c r="AF46" s="35" t="s">
        <v>165</v>
      </c>
      <c r="AH46" s="13">
        <v>40031</v>
      </c>
      <c r="AI46" s="13">
        <v>120003</v>
      </c>
      <c r="AJ46" s="13">
        <v>120006</v>
      </c>
      <c r="AK46" s="13">
        <v>150023</v>
      </c>
      <c r="AL46" s="13">
        <v>130001</v>
      </c>
      <c r="AM46" s="13">
        <v>130001</v>
      </c>
      <c r="AN46" s="13">
        <v>260001</v>
      </c>
      <c r="AO46" s="13">
        <v>120008</v>
      </c>
      <c r="AP46" s="13">
        <v>100001</v>
      </c>
      <c r="AQ46" s="13">
        <v>100002</v>
      </c>
      <c r="AT46" s="1" t="s">
        <v>677</v>
      </c>
      <c r="AU46" s="1">
        <v>131</v>
      </c>
    </row>
    <row r="47" spans="1:47" x14ac:dyDescent="0.2">
      <c r="A47" s="33">
        <v>42</v>
      </c>
      <c r="B47" s="33">
        <v>132</v>
      </c>
      <c r="C47" s="33">
        <v>10202</v>
      </c>
      <c r="D47" s="33" t="s">
        <v>247</v>
      </c>
      <c r="E47" s="33" t="s">
        <v>248</v>
      </c>
      <c r="F47" s="33">
        <v>2</v>
      </c>
      <c r="G47" s="33" t="s">
        <v>9</v>
      </c>
      <c r="H47" s="13">
        <v>1</v>
      </c>
      <c r="I47" s="35">
        <v>1</v>
      </c>
      <c r="J47" s="35" t="s">
        <v>191</v>
      </c>
      <c r="M47" s="37">
        <v>2</v>
      </c>
      <c r="N47" s="37" t="s">
        <v>31</v>
      </c>
      <c r="O47" s="9">
        <v>232</v>
      </c>
      <c r="P47" s="11" t="s">
        <v>570</v>
      </c>
      <c r="Q47" s="37" t="s">
        <v>13</v>
      </c>
      <c r="R47" s="37" t="s">
        <v>44</v>
      </c>
      <c r="S47" s="9">
        <v>3</v>
      </c>
      <c r="T47" s="9">
        <v>2</v>
      </c>
      <c r="U47" s="9" t="s">
        <v>392</v>
      </c>
      <c r="V47" s="35">
        <v>0</v>
      </c>
      <c r="W47" s="35" t="s">
        <v>156</v>
      </c>
      <c r="X47" s="35">
        <v>730</v>
      </c>
      <c r="Y47" s="35">
        <v>1</v>
      </c>
      <c r="Z47" s="9">
        <v>7</v>
      </c>
      <c r="AA47" s="9">
        <v>7</v>
      </c>
      <c r="AB47" s="6">
        <v>4</v>
      </c>
      <c r="AC47" s="6" t="s">
        <v>224</v>
      </c>
      <c r="AD47" s="6">
        <v>0</v>
      </c>
      <c r="AE47" s="35">
        <v>3</v>
      </c>
      <c r="AF47" s="35" t="s">
        <v>167</v>
      </c>
      <c r="AH47" s="13">
        <v>40032</v>
      </c>
      <c r="AI47" s="13">
        <v>120003</v>
      </c>
      <c r="AJ47" s="13">
        <v>120006</v>
      </c>
      <c r="AK47" s="13">
        <v>150023</v>
      </c>
      <c r="AL47" s="13">
        <v>130002</v>
      </c>
      <c r="AM47" s="13">
        <v>130002</v>
      </c>
      <c r="AN47" s="13">
        <v>260001</v>
      </c>
      <c r="AO47" s="13">
        <v>120008</v>
      </c>
      <c r="AP47" s="13">
        <v>100001</v>
      </c>
      <c r="AQ47" s="13">
        <v>100002</v>
      </c>
      <c r="AT47" s="1" t="s">
        <v>678</v>
      </c>
      <c r="AU47" s="1">
        <v>132</v>
      </c>
    </row>
    <row r="48" spans="1:47" x14ac:dyDescent="0.2">
      <c r="A48" s="33">
        <v>43</v>
      </c>
      <c r="B48" s="33">
        <v>133</v>
      </c>
      <c r="C48" s="33">
        <v>10203</v>
      </c>
      <c r="D48" s="33" t="s">
        <v>249</v>
      </c>
      <c r="E48" s="33" t="s">
        <v>250</v>
      </c>
      <c r="F48" s="33">
        <v>2</v>
      </c>
      <c r="G48" s="33" t="s">
        <v>9</v>
      </c>
      <c r="H48" s="13">
        <v>1</v>
      </c>
      <c r="I48" s="35">
        <v>1</v>
      </c>
      <c r="J48" s="35" t="s">
        <v>191</v>
      </c>
      <c r="M48" s="37">
        <v>3</v>
      </c>
      <c r="N48" s="37" t="s">
        <v>91</v>
      </c>
      <c r="O48" s="9">
        <v>233</v>
      </c>
      <c r="P48" s="11" t="s">
        <v>570</v>
      </c>
      <c r="Q48" s="37" t="s">
        <v>13</v>
      </c>
      <c r="R48" s="37" t="s">
        <v>42</v>
      </c>
      <c r="S48" s="9">
        <v>3</v>
      </c>
      <c r="T48" s="9">
        <v>2</v>
      </c>
      <c r="U48" s="9" t="s">
        <v>392</v>
      </c>
      <c r="V48" s="35">
        <v>0</v>
      </c>
      <c r="W48" s="35" t="s">
        <v>156</v>
      </c>
      <c r="X48" s="35">
        <v>730</v>
      </c>
      <c r="Y48" s="35">
        <v>1</v>
      </c>
      <c r="Z48" s="9">
        <v>8</v>
      </c>
      <c r="AA48" s="9">
        <v>8</v>
      </c>
      <c r="AB48" s="6">
        <v>4</v>
      </c>
      <c r="AC48" s="6" t="s">
        <v>224</v>
      </c>
      <c r="AD48" s="6">
        <v>0</v>
      </c>
      <c r="AE48" s="35">
        <v>4</v>
      </c>
      <c r="AF48" s="35" t="s">
        <v>169</v>
      </c>
      <c r="AH48" s="13">
        <v>40033</v>
      </c>
      <c r="AI48" s="13">
        <v>120003</v>
      </c>
      <c r="AJ48" s="13">
        <v>120006</v>
      </c>
      <c r="AK48" s="13">
        <v>150023</v>
      </c>
      <c r="AL48" s="13">
        <v>130003</v>
      </c>
      <c r="AM48" s="13">
        <v>130003</v>
      </c>
      <c r="AN48" s="13">
        <v>260001</v>
      </c>
      <c r="AO48" s="13">
        <v>120008</v>
      </c>
      <c r="AP48" s="13">
        <v>100001</v>
      </c>
      <c r="AQ48" s="13">
        <v>100002</v>
      </c>
      <c r="AT48" s="1" t="s">
        <v>679</v>
      </c>
      <c r="AU48" s="1">
        <v>133</v>
      </c>
    </row>
    <row r="49" spans="1:47" x14ac:dyDescent="0.2">
      <c r="A49" s="33">
        <v>44</v>
      </c>
      <c r="B49" s="33">
        <v>134</v>
      </c>
      <c r="C49" s="33">
        <v>10204</v>
      </c>
      <c r="D49" s="33" t="s">
        <v>251</v>
      </c>
      <c r="E49" s="33" t="s">
        <v>252</v>
      </c>
      <c r="F49" s="33">
        <v>2</v>
      </c>
      <c r="G49" s="33" t="s">
        <v>9</v>
      </c>
      <c r="H49" s="13">
        <v>1</v>
      </c>
      <c r="I49" s="35">
        <v>1</v>
      </c>
      <c r="J49" s="35" t="s">
        <v>191</v>
      </c>
      <c r="M49" s="37">
        <v>4</v>
      </c>
      <c r="N49" s="37" t="s">
        <v>33</v>
      </c>
      <c r="O49" s="9">
        <v>234</v>
      </c>
      <c r="P49" s="11" t="s">
        <v>570</v>
      </c>
      <c r="Q49" s="37" t="s">
        <v>13</v>
      </c>
      <c r="R49" s="37" t="s">
        <v>45</v>
      </c>
      <c r="S49" s="9">
        <v>3</v>
      </c>
      <c r="T49" s="9">
        <v>2</v>
      </c>
      <c r="U49" s="9" t="s">
        <v>392</v>
      </c>
      <c r="V49" s="35">
        <v>0</v>
      </c>
      <c r="W49" s="35" t="s">
        <v>156</v>
      </c>
      <c r="X49" s="35">
        <v>730</v>
      </c>
      <c r="Y49" s="35">
        <v>1</v>
      </c>
      <c r="Z49" s="9">
        <v>9</v>
      </c>
      <c r="AA49" s="9">
        <v>9</v>
      </c>
      <c r="AB49" s="6">
        <v>4</v>
      </c>
      <c r="AC49" s="6" t="s">
        <v>224</v>
      </c>
      <c r="AD49" s="6">
        <v>0</v>
      </c>
      <c r="AE49" s="35">
        <v>5</v>
      </c>
      <c r="AF49" s="35" t="s">
        <v>171</v>
      </c>
      <c r="AH49" s="13">
        <v>40034</v>
      </c>
      <c r="AI49" s="13">
        <v>120003</v>
      </c>
      <c r="AJ49" s="13">
        <v>120006</v>
      </c>
      <c r="AK49" s="13">
        <v>150023</v>
      </c>
      <c r="AL49" s="13">
        <v>130004</v>
      </c>
      <c r="AM49" s="13">
        <v>130004</v>
      </c>
      <c r="AN49" s="13">
        <v>260001</v>
      </c>
      <c r="AO49" s="13">
        <v>120008</v>
      </c>
      <c r="AP49" s="13">
        <v>100001</v>
      </c>
      <c r="AQ49" s="13">
        <v>100002</v>
      </c>
      <c r="AT49" s="1" t="s">
        <v>680</v>
      </c>
      <c r="AU49" s="1">
        <v>134</v>
      </c>
    </row>
    <row r="50" spans="1:47" x14ac:dyDescent="0.2">
      <c r="A50" s="33">
        <v>45</v>
      </c>
      <c r="B50" s="33">
        <v>135</v>
      </c>
      <c r="C50" s="33">
        <v>10205</v>
      </c>
      <c r="D50" s="33" t="s">
        <v>253</v>
      </c>
      <c r="E50" s="33" t="s">
        <v>254</v>
      </c>
      <c r="F50" s="33">
        <v>2</v>
      </c>
      <c r="G50" s="33" t="s">
        <v>9</v>
      </c>
      <c r="H50" s="13">
        <v>1</v>
      </c>
      <c r="I50" s="35">
        <v>1</v>
      </c>
      <c r="J50" s="35" t="s">
        <v>191</v>
      </c>
      <c r="M50" s="37">
        <v>5</v>
      </c>
      <c r="N50" s="37" t="s">
        <v>35</v>
      </c>
      <c r="O50" s="9">
        <v>235</v>
      </c>
      <c r="P50" s="11" t="s">
        <v>570</v>
      </c>
      <c r="Q50" s="37" t="s">
        <v>13</v>
      </c>
      <c r="R50" s="37" t="s">
        <v>46</v>
      </c>
      <c r="S50" s="9">
        <v>3</v>
      </c>
      <c r="T50" s="9">
        <v>2</v>
      </c>
      <c r="U50" s="9" t="s">
        <v>392</v>
      </c>
      <c r="V50" s="35">
        <v>0</v>
      </c>
      <c r="W50" s="35" t="s">
        <v>156</v>
      </c>
      <c r="X50" s="35">
        <v>730</v>
      </c>
      <c r="Y50" s="35">
        <v>1</v>
      </c>
      <c r="Z50" s="9">
        <v>10</v>
      </c>
      <c r="AA50" s="9">
        <v>10</v>
      </c>
      <c r="AB50" s="6">
        <v>4</v>
      </c>
      <c r="AC50" s="6" t="s">
        <v>224</v>
      </c>
      <c r="AD50" s="6">
        <v>0</v>
      </c>
      <c r="AE50" s="35">
        <v>6</v>
      </c>
      <c r="AF50" s="35" t="s">
        <v>173</v>
      </c>
      <c r="AH50" s="13">
        <v>40035</v>
      </c>
      <c r="AI50" s="13">
        <v>120003</v>
      </c>
      <c r="AJ50" s="13">
        <v>120006</v>
      </c>
      <c r="AK50" s="13">
        <v>150023</v>
      </c>
      <c r="AL50" s="13">
        <v>130005</v>
      </c>
      <c r="AM50" s="13">
        <v>130005</v>
      </c>
      <c r="AN50" s="13">
        <v>260001</v>
      </c>
      <c r="AO50" s="13">
        <v>120008</v>
      </c>
      <c r="AP50" s="13">
        <v>100001</v>
      </c>
      <c r="AQ50" s="13">
        <v>100002</v>
      </c>
      <c r="AT50" s="1" t="s">
        <v>681</v>
      </c>
      <c r="AU50" s="1">
        <v>135</v>
      </c>
    </row>
    <row r="51" spans="1:47" x14ac:dyDescent="0.2">
      <c r="A51" s="33">
        <v>46</v>
      </c>
      <c r="B51" s="33">
        <v>141</v>
      </c>
      <c r="C51" s="33">
        <v>10301</v>
      </c>
      <c r="D51" s="33" t="s">
        <v>255</v>
      </c>
      <c r="E51" s="33" t="s">
        <v>256</v>
      </c>
      <c r="F51" s="33">
        <v>2</v>
      </c>
      <c r="G51" s="33" t="s">
        <v>9</v>
      </c>
      <c r="H51" s="13">
        <v>1</v>
      </c>
      <c r="I51" s="35">
        <v>1</v>
      </c>
      <c r="J51" s="35" t="s">
        <v>191</v>
      </c>
      <c r="M51" s="37">
        <v>1</v>
      </c>
      <c r="N51" s="37" t="s">
        <v>29</v>
      </c>
      <c r="O51" s="9">
        <v>241</v>
      </c>
      <c r="P51" s="11" t="s">
        <v>570</v>
      </c>
      <c r="Q51" s="37" t="s">
        <v>14</v>
      </c>
      <c r="R51" s="37" t="s">
        <v>48</v>
      </c>
      <c r="S51" s="9">
        <v>3</v>
      </c>
      <c r="T51" s="9">
        <v>2</v>
      </c>
      <c r="U51" s="9" t="s">
        <v>393</v>
      </c>
      <c r="V51" s="35">
        <v>0</v>
      </c>
      <c r="W51" s="35" t="s">
        <v>156</v>
      </c>
      <c r="X51" s="35">
        <v>650</v>
      </c>
      <c r="Y51" s="35">
        <v>1</v>
      </c>
      <c r="Z51" s="9">
        <v>6</v>
      </c>
      <c r="AA51" s="9">
        <v>6</v>
      </c>
      <c r="AB51" s="6">
        <v>5</v>
      </c>
      <c r="AC51" s="6" t="s">
        <v>230</v>
      </c>
      <c r="AD51" s="6">
        <v>0</v>
      </c>
      <c r="AE51" s="35">
        <v>2</v>
      </c>
      <c r="AF51" s="35" t="s">
        <v>165</v>
      </c>
      <c r="AH51" s="13">
        <v>40036</v>
      </c>
      <c r="AI51" s="13">
        <v>120003</v>
      </c>
      <c r="AJ51" s="13">
        <v>120006</v>
      </c>
      <c r="AK51" s="13">
        <v>150023</v>
      </c>
      <c r="AL51" s="13">
        <v>130001</v>
      </c>
      <c r="AM51" s="13">
        <v>130001</v>
      </c>
      <c r="AN51" s="13">
        <v>260001</v>
      </c>
      <c r="AO51" s="13">
        <v>120008</v>
      </c>
      <c r="AP51" s="13">
        <v>100001</v>
      </c>
      <c r="AQ51" s="13">
        <v>100002</v>
      </c>
      <c r="AT51" s="1" t="s">
        <v>682</v>
      </c>
      <c r="AU51" s="1">
        <v>141</v>
      </c>
    </row>
    <row r="52" spans="1:47" x14ac:dyDescent="0.2">
      <c r="A52" s="33">
        <v>47</v>
      </c>
      <c r="B52" s="33">
        <v>142</v>
      </c>
      <c r="C52" s="33">
        <v>10302</v>
      </c>
      <c r="D52" s="33" t="s">
        <v>257</v>
      </c>
      <c r="E52" s="33" t="s">
        <v>258</v>
      </c>
      <c r="F52" s="33">
        <v>2</v>
      </c>
      <c r="G52" s="33" t="s">
        <v>9</v>
      </c>
      <c r="H52" s="13">
        <v>1</v>
      </c>
      <c r="I52" s="35">
        <v>1</v>
      </c>
      <c r="J52" s="35" t="s">
        <v>191</v>
      </c>
      <c r="M52" s="37">
        <v>2</v>
      </c>
      <c r="N52" s="37" t="s">
        <v>31</v>
      </c>
      <c r="O52" s="9">
        <v>242</v>
      </c>
      <c r="P52" s="11" t="s">
        <v>570</v>
      </c>
      <c r="Q52" s="37" t="s">
        <v>14</v>
      </c>
      <c r="R52" s="37" t="s">
        <v>49</v>
      </c>
      <c r="S52" s="9">
        <v>3</v>
      </c>
      <c r="T52" s="9">
        <v>2</v>
      </c>
      <c r="U52" s="9" t="s">
        <v>393</v>
      </c>
      <c r="V52" s="35">
        <v>0</v>
      </c>
      <c r="W52" s="35" t="s">
        <v>156</v>
      </c>
      <c r="X52" s="35">
        <v>650</v>
      </c>
      <c r="Y52" s="35">
        <v>1</v>
      </c>
      <c r="Z52" s="9">
        <v>7</v>
      </c>
      <c r="AA52" s="9">
        <v>7</v>
      </c>
      <c r="AB52" s="6">
        <v>5</v>
      </c>
      <c r="AC52" s="6" t="s">
        <v>230</v>
      </c>
      <c r="AD52" s="6">
        <v>0</v>
      </c>
      <c r="AE52" s="35">
        <v>3</v>
      </c>
      <c r="AF52" s="35" t="s">
        <v>167</v>
      </c>
      <c r="AH52" s="13">
        <v>40037</v>
      </c>
      <c r="AI52" s="13">
        <v>120003</v>
      </c>
      <c r="AJ52" s="13">
        <v>120006</v>
      </c>
      <c r="AK52" s="13">
        <v>150023</v>
      </c>
      <c r="AL52" s="13">
        <v>130002</v>
      </c>
      <c r="AM52" s="13">
        <v>130002</v>
      </c>
      <c r="AN52" s="13">
        <v>260001</v>
      </c>
      <c r="AO52" s="13">
        <v>120008</v>
      </c>
      <c r="AP52" s="13">
        <v>100001</v>
      </c>
      <c r="AQ52" s="13">
        <v>100002</v>
      </c>
      <c r="AT52" s="1" t="s">
        <v>683</v>
      </c>
      <c r="AU52" s="1">
        <v>142</v>
      </c>
    </row>
    <row r="53" spans="1:47" x14ac:dyDescent="0.2">
      <c r="A53" s="33">
        <v>48</v>
      </c>
      <c r="B53" s="33">
        <v>143</v>
      </c>
      <c r="C53" s="33">
        <v>10303</v>
      </c>
      <c r="D53" s="33" t="s">
        <v>259</v>
      </c>
      <c r="E53" s="33" t="s">
        <v>260</v>
      </c>
      <c r="F53" s="33">
        <v>2</v>
      </c>
      <c r="G53" s="33" t="s">
        <v>9</v>
      </c>
      <c r="H53" s="13">
        <v>1</v>
      </c>
      <c r="I53" s="35">
        <v>1</v>
      </c>
      <c r="J53" s="35" t="s">
        <v>191</v>
      </c>
      <c r="M53" s="37">
        <v>3</v>
      </c>
      <c r="N53" s="37" t="s">
        <v>91</v>
      </c>
      <c r="O53" s="9">
        <v>243</v>
      </c>
      <c r="P53" s="11" t="s">
        <v>570</v>
      </c>
      <c r="Q53" s="37" t="s">
        <v>14</v>
      </c>
      <c r="R53" s="37" t="s">
        <v>47</v>
      </c>
      <c r="S53" s="9">
        <v>3</v>
      </c>
      <c r="T53" s="9">
        <v>2</v>
      </c>
      <c r="U53" s="9" t="s">
        <v>393</v>
      </c>
      <c r="V53" s="35">
        <v>0</v>
      </c>
      <c r="W53" s="35" t="s">
        <v>156</v>
      </c>
      <c r="X53" s="35">
        <v>650</v>
      </c>
      <c r="Y53" s="35">
        <v>1</v>
      </c>
      <c r="Z53" s="9">
        <v>8</v>
      </c>
      <c r="AA53" s="9">
        <v>8</v>
      </c>
      <c r="AB53" s="6">
        <v>5</v>
      </c>
      <c r="AC53" s="6" t="s">
        <v>230</v>
      </c>
      <c r="AD53" s="6">
        <v>0</v>
      </c>
      <c r="AE53" s="35">
        <v>4</v>
      </c>
      <c r="AF53" s="35" t="s">
        <v>169</v>
      </c>
      <c r="AH53" s="13">
        <v>40038</v>
      </c>
      <c r="AI53" s="13">
        <v>120003</v>
      </c>
      <c r="AJ53" s="13">
        <v>120006</v>
      </c>
      <c r="AK53" s="13">
        <v>150023</v>
      </c>
      <c r="AL53" s="13">
        <v>130003</v>
      </c>
      <c r="AM53" s="13">
        <v>130003</v>
      </c>
      <c r="AN53" s="13">
        <v>260001</v>
      </c>
      <c r="AO53" s="13">
        <v>120008</v>
      </c>
      <c r="AP53" s="13">
        <v>100001</v>
      </c>
      <c r="AQ53" s="13">
        <v>100002</v>
      </c>
      <c r="AT53" s="1" t="s">
        <v>684</v>
      </c>
      <c r="AU53" s="1">
        <v>143</v>
      </c>
    </row>
    <row r="54" spans="1:47" x14ac:dyDescent="0.2">
      <c r="A54" s="33">
        <v>49</v>
      </c>
      <c r="B54" s="33">
        <v>144</v>
      </c>
      <c r="C54" s="33">
        <v>10304</v>
      </c>
      <c r="D54" s="33" t="s">
        <v>261</v>
      </c>
      <c r="E54" s="33" t="s">
        <v>262</v>
      </c>
      <c r="F54" s="33">
        <v>2</v>
      </c>
      <c r="G54" s="33" t="s">
        <v>9</v>
      </c>
      <c r="H54" s="13">
        <v>1</v>
      </c>
      <c r="I54" s="35">
        <v>1</v>
      </c>
      <c r="J54" s="35" t="s">
        <v>191</v>
      </c>
      <c r="M54" s="37">
        <v>4</v>
      </c>
      <c r="N54" s="37" t="s">
        <v>33</v>
      </c>
      <c r="O54" s="9">
        <v>244</v>
      </c>
      <c r="P54" s="11" t="s">
        <v>570</v>
      </c>
      <c r="Q54" s="37" t="s">
        <v>14</v>
      </c>
      <c r="R54" s="37" t="s">
        <v>50</v>
      </c>
      <c r="S54" s="9">
        <v>3</v>
      </c>
      <c r="T54" s="9">
        <v>2</v>
      </c>
      <c r="U54" s="9" t="s">
        <v>393</v>
      </c>
      <c r="V54" s="35">
        <v>0</v>
      </c>
      <c r="W54" s="35" t="s">
        <v>156</v>
      </c>
      <c r="X54" s="35">
        <v>650</v>
      </c>
      <c r="Y54" s="35">
        <v>1</v>
      </c>
      <c r="Z54" s="9">
        <v>9</v>
      </c>
      <c r="AA54" s="9">
        <v>9</v>
      </c>
      <c r="AB54" s="6">
        <v>5</v>
      </c>
      <c r="AC54" s="6" t="s">
        <v>230</v>
      </c>
      <c r="AD54" s="6">
        <v>0</v>
      </c>
      <c r="AE54" s="35">
        <v>5</v>
      </c>
      <c r="AF54" s="35" t="s">
        <v>171</v>
      </c>
      <c r="AH54" s="13">
        <v>40039</v>
      </c>
      <c r="AI54" s="13">
        <v>120003</v>
      </c>
      <c r="AJ54" s="13">
        <v>120006</v>
      </c>
      <c r="AK54" s="13">
        <v>150023</v>
      </c>
      <c r="AL54" s="13">
        <v>130004</v>
      </c>
      <c r="AM54" s="13">
        <v>130004</v>
      </c>
      <c r="AN54" s="13">
        <v>260001</v>
      </c>
      <c r="AO54" s="13">
        <v>120008</v>
      </c>
      <c r="AP54" s="13">
        <v>100001</v>
      </c>
      <c r="AQ54" s="13">
        <v>100002</v>
      </c>
      <c r="AT54" s="1" t="s">
        <v>685</v>
      </c>
      <c r="AU54" s="1">
        <v>144</v>
      </c>
    </row>
    <row r="55" spans="1:47" x14ac:dyDescent="0.2">
      <c r="A55" s="33">
        <v>50</v>
      </c>
      <c r="B55" s="33">
        <v>145</v>
      </c>
      <c r="C55" s="33">
        <v>10305</v>
      </c>
      <c r="D55" s="33" t="s">
        <v>263</v>
      </c>
      <c r="E55" s="33" t="s">
        <v>264</v>
      </c>
      <c r="F55" s="33">
        <v>2</v>
      </c>
      <c r="G55" s="33" t="s">
        <v>9</v>
      </c>
      <c r="H55" s="13">
        <v>1</v>
      </c>
      <c r="I55" s="35">
        <v>1</v>
      </c>
      <c r="J55" s="35" t="s">
        <v>191</v>
      </c>
      <c r="M55" s="37">
        <v>5</v>
      </c>
      <c r="N55" s="37" t="s">
        <v>35</v>
      </c>
      <c r="O55" s="9">
        <v>245</v>
      </c>
      <c r="P55" s="11" t="s">
        <v>570</v>
      </c>
      <c r="Q55" s="37" t="s">
        <v>14</v>
      </c>
      <c r="R55" s="37" t="s">
        <v>51</v>
      </c>
      <c r="S55" s="9">
        <v>3</v>
      </c>
      <c r="T55" s="9">
        <v>2</v>
      </c>
      <c r="U55" s="9" t="s">
        <v>393</v>
      </c>
      <c r="V55" s="35">
        <v>0</v>
      </c>
      <c r="W55" s="35" t="s">
        <v>156</v>
      </c>
      <c r="X55" s="35">
        <v>650</v>
      </c>
      <c r="Y55" s="35">
        <v>1</v>
      </c>
      <c r="Z55" s="9">
        <v>10</v>
      </c>
      <c r="AA55" s="9">
        <v>10</v>
      </c>
      <c r="AB55" s="6">
        <v>5</v>
      </c>
      <c r="AC55" s="6" t="s">
        <v>230</v>
      </c>
      <c r="AD55" s="6">
        <v>0</v>
      </c>
      <c r="AE55" s="35">
        <v>6</v>
      </c>
      <c r="AF55" s="35" t="s">
        <v>173</v>
      </c>
      <c r="AH55" s="13">
        <v>40040</v>
      </c>
      <c r="AI55" s="13">
        <v>120003</v>
      </c>
      <c r="AJ55" s="13">
        <v>120006</v>
      </c>
      <c r="AK55" s="13">
        <v>150023</v>
      </c>
      <c r="AL55" s="13">
        <v>130005</v>
      </c>
      <c r="AM55" s="13">
        <v>130005</v>
      </c>
      <c r="AN55" s="13">
        <v>260001</v>
      </c>
      <c r="AO55" s="13">
        <v>120008</v>
      </c>
      <c r="AP55" s="13">
        <v>100001</v>
      </c>
      <c r="AQ55" s="13">
        <v>100002</v>
      </c>
      <c r="AT55" s="1" t="s">
        <v>686</v>
      </c>
      <c r="AU55" s="1">
        <v>145</v>
      </c>
    </row>
    <row r="56" spans="1:47" x14ac:dyDescent="0.2">
      <c r="A56" s="33">
        <v>51</v>
      </c>
      <c r="B56" s="33">
        <v>201</v>
      </c>
      <c r="C56" s="33">
        <v>10401</v>
      </c>
      <c r="D56" s="33" t="s">
        <v>394</v>
      </c>
      <c r="E56" s="33" t="s">
        <v>201</v>
      </c>
      <c r="F56" s="33">
        <v>3</v>
      </c>
      <c r="G56" s="33" t="s">
        <v>10</v>
      </c>
      <c r="H56" s="13">
        <v>0</v>
      </c>
      <c r="I56" s="35">
        <v>1</v>
      </c>
      <c r="J56" s="35" t="s">
        <v>191</v>
      </c>
      <c r="M56" s="37">
        <v>1</v>
      </c>
      <c r="N56" s="37" t="s">
        <v>29</v>
      </c>
      <c r="O56" s="9">
        <v>321</v>
      </c>
      <c r="P56" s="11" t="s">
        <v>570</v>
      </c>
      <c r="Q56" s="37" t="s">
        <v>15</v>
      </c>
      <c r="R56" s="37" t="s">
        <v>53</v>
      </c>
      <c r="S56" s="9" t="s">
        <v>97</v>
      </c>
      <c r="T56" s="9">
        <v>4</v>
      </c>
      <c r="U56" s="9" t="s">
        <v>152</v>
      </c>
      <c r="V56" s="35">
        <v>0</v>
      </c>
      <c r="W56" s="35" t="s">
        <v>156</v>
      </c>
      <c r="X56" s="35">
        <v>1000</v>
      </c>
      <c r="Y56" s="35">
        <v>1</v>
      </c>
      <c r="Z56" s="9">
        <v>11</v>
      </c>
      <c r="AA56" s="9">
        <v>11</v>
      </c>
      <c r="AB56" s="6">
        <v>1</v>
      </c>
      <c r="AC56" s="6" t="s">
        <v>92</v>
      </c>
      <c r="AD56" s="6">
        <v>0</v>
      </c>
      <c r="AE56" s="35">
        <v>2</v>
      </c>
      <c r="AF56" s="35" t="s">
        <v>165</v>
      </c>
      <c r="AH56" s="13">
        <v>40041</v>
      </c>
      <c r="AI56" s="13">
        <v>120004</v>
      </c>
      <c r="AJ56" s="13">
        <v>120006</v>
      </c>
      <c r="AK56" s="13">
        <v>150023</v>
      </c>
      <c r="AL56" s="13">
        <v>130001</v>
      </c>
      <c r="AM56" s="13">
        <v>130001</v>
      </c>
      <c r="AN56" s="13">
        <v>260001</v>
      </c>
      <c r="AO56" s="13">
        <v>120008</v>
      </c>
      <c r="AP56" s="13">
        <v>100001</v>
      </c>
      <c r="AQ56" s="13">
        <v>100002</v>
      </c>
      <c r="AT56" s="1" t="s">
        <v>687</v>
      </c>
      <c r="AU56" s="1">
        <v>201</v>
      </c>
    </row>
    <row r="57" spans="1:47" x14ac:dyDescent="0.2">
      <c r="A57" s="33">
        <v>52</v>
      </c>
      <c r="B57" s="33">
        <v>202</v>
      </c>
      <c r="C57" s="33">
        <v>10402</v>
      </c>
      <c r="D57" s="33" t="s">
        <v>395</v>
      </c>
      <c r="E57" s="33" t="s">
        <v>202</v>
      </c>
      <c r="F57" s="33">
        <v>3</v>
      </c>
      <c r="G57" s="33" t="s">
        <v>10</v>
      </c>
      <c r="H57" s="13">
        <v>0</v>
      </c>
      <c r="I57" s="35">
        <v>1</v>
      </c>
      <c r="J57" s="35" t="s">
        <v>191</v>
      </c>
      <c r="M57" s="37">
        <v>2</v>
      </c>
      <c r="N57" s="37" t="s">
        <v>31</v>
      </c>
      <c r="O57" s="9">
        <v>322</v>
      </c>
      <c r="P57" s="11" t="s">
        <v>570</v>
      </c>
      <c r="Q57" s="37" t="s">
        <v>15</v>
      </c>
      <c r="R57" s="37" t="s">
        <v>54</v>
      </c>
      <c r="S57" s="9" t="s">
        <v>97</v>
      </c>
      <c r="T57" s="9">
        <v>4</v>
      </c>
      <c r="U57" s="9" t="s">
        <v>152</v>
      </c>
      <c r="V57" s="35">
        <v>0</v>
      </c>
      <c r="W57" s="35" t="s">
        <v>156</v>
      </c>
      <c r="X57" s="35">
        <v>1000</v>
      </c>
      <c r="Y57" s="35">
        <v>1</v>
      </c>
      <c r="Z57" s="9">
        <v>12</v>
      </c>
      <c r="AA57" s="9">
        <v>12</v>
      </c>
      <c r="AB57" s="6">
        <v>1</v>
      </c>
      <c r="AC57" s="6" t="s">
        <v>92</v>
      </c>
      <c r="AD57" s="6">
        <v>0</v>
      </c>
      <c r="AE57" s="35">
        <v>3</v>
      </c>
      <c r="AF57" s="35" t="s">
        <v>167</v>
      </c>
      <c r="AH57" s="13">
        <v>40042</v>
      </c>
      <c r="AI57" s="13">
        <v>120004</v>
      </c>
      <c r="AJ57" s="13">
        <v>120006</v>
      </c>
      <c r="AK57" s="13">
        <v>150023</v>
      </c>
      <c r="AL57" s="13">
        <v>130002</v>
      </c>
      <c r="AM57" s="13">
        <v>130002</v>
      </c>
      <c r="AN57" s="13">
        <v>260001</v>
      </c>
      <c r="AO57" s="13">
        <v>120008</v>
      </c>
      <c r="AP57" s="13">
        <v>100001</v>
      </c>
      <c r="AQ57" s="13">
        <v>100002</v>
      </c>
      <c r="AT57" s="1" t="s">
        <v>688</v>
      </c>
      <c r="AU57" s="1">
        <v>202</v>
      </c>
    </row>
    <row r="58" spans="1:47" x14ac:dyDescent="0.2">
      <c r="A58" s="33">
        <v>53</v>
      </c>
      <c r="B58" s="33">
        <v>203</v>
      </c>
      <c r="C58" s="33">
        <v>10403</v>
      </c>
      <c r="D58" s="33" t="s">
        <v>396</v>
      </c>
      <c r="E58" s="33" t="s">
        <v>203</v>
      </c>
      <c r="F58" s="33">
        <v>3</v>
      </c>
      <c r="G58" s="33" t="s">
        <v>10</v>
      </c>
      <c r="H58" s="13">
        <v>0</v>
      </c>
      <c r="I58" s="35">
        <v>1</v>
      </c>
      <c r="J58" s="35" t="s">
        <v>191</v>
      </c>
      <c r="M58" s="37">
        <v>3</v>
      </c>
      <c r="N58" s="37" t="s">
        <v>91</v>
      </c>
      <c r="O58" s="9">
        <v>323</v>
      </c>
      <c r="P58" s="11" t="s">
        <v>570</v>
      </c>
      <c r="Q58" s="37" t="s">
        <v>15</v>
      </c>
      <c r="R58" s="37" t="s">
        <v>52</v>
      </c>
      <c r="S58" s="9" t="s">
        <v>97</v>
      </c>
      <c r="T58" s="9">
        <v>4</v>
      </c>
      <c r="U58" s="9" t="s">
        <v>152</v>
      </c>
      <c r="V58" s="35">
        <v>0</v>
      </c>
      <c r="W58" s="35" t="s">
        <v>156</v>
      </c>
      <c r="X58" s="35">
        <v>1000</v>
      </c>
      <c r="Y58" s="35">
        <v>1</v>
      </c>
      <c r="Z58" s="9">
        <v>13</v>
      </c>
      <c r="AA58" s="9">
        <v>13</v>
      </c>
      <c r="AB58" s="6">
        <v>1</v>
      </c>
      <c r="AC58" s="6" t="s">
        <v>92</v>
      </c>
      <c r="AD58" s="6">
        <v>0</v>
      </c>
      <c r="AE58" s="35">
        <v>4</v>
      </c>
      <c r="AF58" s="35" t="s">
        <v>169</v>
      </c>
      <c r="AH58" s="13">
        <v>40043</v>
      </c>
      <c r="AI58" s="13">
        <v>120004</v>
      </c>
      <c r="AJ58" s="13">
        <v>120006</v>
      </c>
      <c r="AK58" s="13">
        <v>150023</v>
      </c>
      <c r="AL58" s="13">
        <v>130003</v>
      </c>
      <c r="AM58" s="13">
        <v>130003</v>
      </c>
      <c r="AN58" s="13">
        <v>260001</v>
      </c>
      <c r="AO58" s="13">
        <v>120008</v>
      </c>
      <c r="AP58" s="13">
        <v>100001</v>
      </c>
      <c r="AQ58" s="13">
        <v>100002</v>
      </c>
      <c r="AT58" s="1" t="s">
        <v>689</v>
      </c>
      <c r="AU58" s="1">
        <v>203</v>
      </c>
    </row>
    <row r="59" spans="1:47" x14ac:dyDescent="0.2">
      <c r="A59" s="33">
        <v>54</v>
      </c>
      <c r="B59" s="33">
        <v>204</v>
      </c>
      <c r="C59" s="33">
        <v>10404</v>
      </c>
      <c r="D59" s="33" t="s">
        <v>397</v>
      </c>
      <c r="E59" s="33" t="s">
        <v>204</v>
      </c>
      <c r="F59" s="33">
        <v>3</v>
      </c>
      <c r="G59" s="33" t="s">
        <v>10</v>
      </c>
      <c r="H59" s="13">
        <v>0</v>
      </c>
      <c r="I59" s="35">
        <v>1</v>
      </c>
      <c r="J59" s="35" t="s">
        <v>191</v>
      </c>
      <c r="M59" s="37">
        <v>4</v>
      </c>
      <c r="N59" s="37" t="s">
        <v>33</v>
      </c>
      <c r="O59" s="9">
        <v>324</v>
      </c>
      <c r="P59" s="11" t="s">
        <v>570</v>
      </c>
      <c r="Q59" s="37" t="s">
        <v>15</v>
      </c>
      <c r="R59" s="37" t="s">
        <v>55</v>
      </c>
      <c r="S59" s="9" t="s">
        <v>97</v>
      </c>
      <c r="T59" s="9">
        <v>4</v>
      </c>
      <c r="U59" s="9" t="s">
        <v>152</v>
      </c>
      <c r="V59" s="35">
        <v>0</v>
      </c>
      <c r="W59" s="35" t="s">
        <v>156</v>
      </c>
      <c r="X59" s="35">
        <v>1000</v>
      </c>
      <c r="Y59" s="35">
        <v>1</v>
      </c>
      <c r="Z59" s="9">
        <v>14</v>
      </c>
      <c r="AA59" s="9">
        <v>14</v>
      </c>
      <c r="AB59" s="6">
        <v>1</v>
      </c>
      <c r="AC59" s="6" t="s">
        <v>92</v>
      </c>
      <c r="AD59" s="6">
        <v>0</v>
      </c>
      <c r="AE59" s="35">
        <v>5</v>
      </c>
      <c r="AF59" s="35" t="s">
        <v>171</v>
      </c>
      <c r="AH59" s="13">
        <v>40044</v>
      </c>
      <c r="AI59" s="13">
        <v>120004</v>
      </c>
      <c r="AJ59" s="13">
        <v>120006</v>
      </c>
      <c r="AK59" s="13">
        <v>150023</v>
      </c>
      <c r="AL59" s="13">
        <v>130004</v>
      </c>
      <c r="AM59" s="13">
        <v>130004</v>
      </c>
      <c r="AN59" s="13">
        <v>260001</v>
      </c>
      <c r="AO59" s="13">
        <v>120008</v>
      </c>
      <c r="AP59" s="13">
        <v>100001</v>
      </c>
      <c r="AQ59" s="13">
        <v>100002</v>
      </c>
      <c r="AT59" s="1" t="s">
        <v>690</v>
      </c>
      <c r="AU59" s="1">
        <v>204</v>
      </c>
    </row>
    <row r="60" spans="1:47" x14ac:dyDescent="0.2">
      <c r="A60" s="33">
        <v>55</v>
      </c>
      <c r="B60" s="33">
        <v>205</v>
      </c>
      <c r="C60" s="33">
        <v>10405</v>
      </c>
      <c r="D60" s="33" t="s">
        <v>398</v>
      </c>
      <c r="E60" s="33" t="s">
        <v>205</v>
      </c>
      <c r="F60" s="33">
        <v>3</v>
      </c>
      <c r="G60" s="33" t="s">
        <v>10</v>
      </c>
      <c r="H60" s="13">
        <v>0</v>
      </c>
      <c r="I60" s="35">
        <v>1</v>
      </c>
      <c r="J60" s="35" t="s">
        <v>191</v>
      </c>
      <c r="M60" s="37">
        <v>5</v>
      </c>
      <c r="N60" s="37" t="s">
        <v>35</v>
      </c>
      <c r="O60" s="9">
        <v>325</v>
      </c>
      <c r="P60" s="11" t="s">
        <v>570</v>
      </c>
      <c r="Q60" s="37" t="s">
        <v>15</v>
      </c>
      <c r="R60" s="37" t="s">
        <v>56</v>
      </c>
      <c r="S60" s="9" t="s">
        <v>97</v>
      </c>
      <c r="T60" s="9">
        <v>4</v>
      </c>
      <c r="U60" s="9" t="s">
        <v>152</v>
      </c>
      <c r="V60" s="35">
        <v>0</v>
      </c>
      <c r="W60" s="35" t="s">
        <v>156</v>
      </c>
      <c r="X60" s="35">
        <v>1000</v>
      </c>
      <c r="Y60" s="35">
        <v>1</v>
      </c>
      <c r="Z60" s="9">
        <v>15</v>
      </c>
      <c r="AA60" s="9">
        <v>15</v>
      </c>
      <c r="AB60" s="6">
        <v>1</v>
      </c>
      <c r="AC60" s="6" t="s">
        <v>92</v>
      </c>
      <c r="AD60" s="6">
        <v>0</v>
      </c>
      <c r="AE60" s="35">
        <v>6</v>
      </c>
      <c r="AF60" s="35" t="s">
        <v>173</v>
      </c>
      <c r="AH60" s="13">
        <v>40045</v>
      </c>
      <c r="AI60" s="13">
        <v>120004</v>
      </c>
      <c r="AJ60" s="13">
        <v>120006</v>
      </c>
      <c r="AK60" s="13">
        <v>150023</v>
      </c>
      <c r="AL60" s="13">
        <v>130005</v>
      </c>
      <c r="AM60" s="13">
        <v>130005</v>
      </c>
      <c r="AN60" s="13">
        <v>260001</v>
      </c>
      <c r="AO60" s="13">
        <v>120008</v>
      </c>
      <c r="AP60" s="13">
        <v>100001</v>
      </c>
      <c r="AQ60" s="13">
        <v>100002</v>
      </c>
      <c r="AT60" s="1" t="s">
        <v>691</v>
      </c>
      <c r="AU60" s="1">
        <v>205</v>
      </c>
    </row>
    <row r="61" spans="1:47" x14ac:dyDescent="0.2">
      <c r="A61" s="33">
        <v>56</v>
      </c>
      <c r="B61" s="33">
        <v>211</v>
      </c>
      <c r="C61" s="33">
        <v>10401</v>
      </c>
      <c r="D61" s="33" t="s">
        <v>399</v>
      </c>
      <c r="E61" s="33" t="s">
        <v>345</v>
      </c>
      <c r="F61" s="33">
        <v>3</v>
      </c>
      <c r="G61" s="33" t="s">
        <v>10</v>
      </c>
      <c r="H61" s="13">
        <v>1</v>
      </c>
      <c r="I61" s="35">
        <v>1</v>
      </c>
      <c r="J61" s="35" t="s">
        <v>191</v>
      </c>
      <c r="M61" s="37">
        <v>1</v>
      </c>
      <c r="N61" s="37" t="s">
        <v>29</v>
      </c>
      <c r="O61" s="9">
        <v>321</v>
      </c>
      <c r="P61" s="11" t="s">
        <v>570</v>
      </c>
      <c r="Q61" s="37" t="s">
        <v>15</v>
      </c>
      <c r="R61" s="37" t="s">
        <v>53</v>
      </c>
      <c r="S61" s="9" t="s">
        <v>97</v>
      </c>
      <c r="T61" s="9">
        <v>4</v>
      </c>
      <c r="U61" s="9" t="s">
        <v>152</v>
      </c>
      <c r="V61" s="35">
        <v>0</v>
      </c>
      <c r="W61" s="35" t="s">
        <v>156</v>
      </c>
      <c r="X61" s="35">
        <v>900</v>
      </c>
      <c r="Y61" s="35">
        <v>1</v>
      </c>
      <c r="Z61" s="9">
        <v>11</v>
      </c>
      <c r="AA61" s="9">
        <v>11</v>
      </c>
      <c r="AB61" s="6">
        <v>2</v>
      </c>
      <c r="AC61" s="6" t="s">
        <v>212</v>
      </c>
      <c r="AD61" s="6">
        <v>0</v>
      </c>
      <c r="AE61" s="35">
        <v>2</v>
      </c>
      <c r="AF61" s="35" t="s">
        <v>165</v>
      </c>
      <c r="AH61" s="13">
        <v>40041</v>
      </c>
      <c r="AI61" s="13">
        <v>120004</v>
      </c>
      <c r="AJ61" s="13">
        <v>120006</v>
      </c>
      <c r="AK61" s="13">
        <v>150023</v>
      </c>
      <c r="AL61" s="13">
        <v>130001</v>
      </c>
      <c r="AM61" s="13">
        <v>130001</v>
      </c>
      <c r="AN61" s="13">
        <v>260001</v>
      </c>
      <c r="AO61" s="13">
        <v>120008</v>
      </c>
      <c r="AP61" s="13">
        <v>100001</v>
      </c>
      <c r="AQ61" s="13">
        <v>100002</v>
      </c>
      <c r="AT61" s="1" t="s">
        <v>692</v>
      </c>
      <c r="AU61" s="1">
        <v>211</v>
      </c>
    </row>
    <row r="62" spans="1:47" x14ac:dyDescent="0.2">
      <c r="A62" s="33">
        <v>57</v>
      </c>
      <c r="B62" s="33">
        <v>212</v>
      </c>
      <c r="C62" s="33">
        <v>10402</v>
      </c>
      <c r="D62" s="33" t="s">
        <v>400</v>
      </c>
      <c r="E62" s="33" t="s">
        <v>346</v>
      </c>
      <c r="F62" s="33">
        <v>3</v>
      </c>
      <c r="G62" s="33" t="s">
        <v>10</v>
      </c>
      <c r="H62" s="13">
        <v>1</v>
      </c>
      <c r="I62" s="35">
        <v>1</v>
      </c>
      <c r="J62" s="35" t="s">
        <v>191</v>
      </c>
      <c r="M62" s="37">
        <v>2</v>
      </c>
      <c r="N62" s="37" t="s">
        <v>31</v>
      </c>
      <c r="O62" s="9">
        <v>322</v>
      </c>
      <c r="P62" s="11" t="s">
        <v>570</v>
      </c>
      <c r="Q62" s="37" t="s">
        <v>15</v>
      </c>
      <c r="R62" s="37" t="s">
        <v>54</v>
      </c>
      <c r="S62" s="9" t="s">
        <v>97</v>
      </c>
      <c r="T62" s="9">
        <v>4</v>
      </c>
      <c r="U62" s="9" t="s">
        <v>152</v>
      </c>
      <c r="V62" s="35">
        <v>0</v>
      </c>
      <c r="W62" s="35" t="s">
        <v>156</v>
      </c>
      <c r="X62" s="35">
        <v>900</v>
      </c>
      <c r="Y62" s="35">
        <v>1</v>
      </c>
      <c r="Z62" s="9">
        <v>12</v>
      </c>
      <c r="AA62" s="9">
        <v>12</v>
      </c>
      <c r="AB62" s="6">
        <v>2</v>
      </c>
      <c r="AC62" s="6" t="s">
        <v>212</v>
      </c>
      <c r="AD62" s="6">
        <v>0</v>
      </c>
      <c r="AE62" s="35">
        <v>3</v>
      </c>
      <c r="AF62" s="35" t="s">
        <v>167</v>
      </c>
      <c r="AH62" s="13">
        <v>40042</v>
      </c>
      <c r="AI62" s="13">
        <v>120004</v>
      </c>
      <c r="AJ62" s="13">
        <v>120006</v>
      </c>
      <c r="AK62" s="13">
        <v>150023</v>
      </c>
      <c r="AL62" s="13">
        <v>130002</v>
      </c>
      <c r="AM62" s="13">
        <v>130002</v>
      </c>
      <c r="AN62" s="13">
        <v>260001</v>
      </c>
      <c r="AO62" s="13">
        <v>120008</v>
      </c>
      <c r="AP62" s="13">
        <v>100001</v>
      </c>
      <c r="AQ62" s="13">
        <v>100002</v>
      </c>
      <c r="AT62" s="1" t="s">
        <v>693</v>
      </c>
      <c r="AU62" s="1">
        <v>212</v>
      </c>
    </row>
    <row r="63" spans="1:47" x14ac:dyDescent="0.2">
      <c r="A63" s="33">
        <v>58</v>
      </c>
      <c r="B63" s="33">
        <v>213</v>
      </c>
      <c r="C63" s="33">
        <v>10403</v>
      </c>
      <c r="D63" s="33" t="s">
        <v>401</v>
      </c>
      <c r="E63" s="33" t="s">
        <v>347</v>
      </c>
      <c r="F63" s="33">
        <v>3</v>
      </c>
      <c r="G63" s="33" t="s">
        <v>10</v>
      </c>
      <c r="H63" s="13">
        <v>1</v>
      </c>
      <c r="I63" s="35">
        <v>1</v>
      </c>
      <c r="J63" s="35" t="s">
        <v>191</v>
      </c>
      <c r="M63" s="37">
        <v>3</v>
      </c>
      <c r="N63" s="37" t="s">
        <v>91</v>
      </c>
      <c r="O63" s="9">
        <v>323</v>
      </c>
      <c r="P63" s="11" t="s">
        <v>570</v>
      </c>
      <c r="Q63" s="37" t="s">
        <v>15</v>
      </c>
      <c r="R63" s="37" t="s">
        <v>52</v>
      </c>
      <c r="S63" s="9" t="s">
        <v>97</v>
      </c>
      <c r="T63" s="9">
        <v>4</v>
      </c>
      <c r="U63" s="9" t="s">
        <v>152</v>
      </c>
      <c r="V63" s="35">
        <v>0</v>
      </c>
      <c r="W63" s="35" t="s">
        <v>156</v>
      </c>
      <c r="X63" s="35">
        <v>900</v>
      </c>
      <c r="Y63" s="35">
        <v>1</v>
      </c>
      <c r="Z63" s="9">
        <v>13</v>
      </c>
      <c r="AA63" s="9">
        <v>13</v>
      </c>
      <c r="AB63" s="6">
        <v>2</v>
      </c>
      <c r="AC63" s="6" t="s">
        <v>212</v>
      </c>
      <c r="AD63" s="6">
        <v>0</v>
      </c>
      <c r="AE63" s="35">
        <v>4</v>
      </c>
      <c r="AF63" s="35" t="s">
        <v>169</v>
      </c>
      <c r="AH63" s="13">
        <v>40043</v>
      </c>
      <c r="AI63" s="13">
        <v>120004</v>
      </c>
      <c r="AJ63" s="13">
        <v>120006</v>
      </c>
      <c r="AK63" s="13">
        <v>150023</v>
      </c>
      <c r="AL63" s="13">
        <v>130003</v>
      </c>
      <c r="AM63" s="13">
        <v>130003</v>
      </c>
      <c r="AN63" s="13">
        <v>260001</v>
      </c>
      <c r="AO63" s="13">
        <v>120008</v>
      </c>
      <c r="AP63" s="13">
        <v>100001</v>
      </c>
      <c r="AQ63" s="13">
        <v>100002</v>
      </c>
      <c r="AT63" s="1" t="s">
        <v>694</v>
      </c>
      <c r="AU63" s="1">
        <v>213</v>
      </c>
    </row>
    <row r="64" spans="1:47" x14ac:dyDescent="0.2">
      <c r="A64" s="33">
        <v>59</v>
      </c>
      <c r="B64" s="33">
        <v>214</v>
      </c>
      <c r="C64" s="33">
        <v>10404</v>
      </c>
      <c r="D64" s="33" t="s">
        <v>402</v>
      </c>
      <c r="E64" s="33" t="s">
        <v>348</v>
      </c>
      <c r="F64" s="33">
        <v>3</v>
      </c>
      <c r="G64" s="33" t="s">
        <v>10</v>
      </c>
      <c r="H64" s="13">
        <v>1</v>
      </c>
      <c r="I64" s="35">
        <v>1</v>
      </c>
      <c r="J64" s="35" t="s">
        <v>191</v>
      </c>
      <c r="M64" s="37">
        <v>4</v>
      </c>
      <c r="N64" s="37" t="s">
        <v>33</v>
      </c>
      <c r="O64" s="9">
        <v>324</v>
      </c>
      <c r="P64" s="11" t="s">
        <v>570</v>
      </c>
      <c r="Q64" s="37" t="s">
        <v>15</v>
      </c>
      <c r="R64" s="37" t="s">
        <v>55</v>
      </c>
      <c r="S64" s="9" t="s">
        <v>97</v>
      </c>
      <c r="T64" s="9">
        <v>4</v>
      </c>
      <c r="U64" s="9" t="s">
        <v>152</v>
      </c>
      <c r="V64" s="35">
        <v>0</v>
      </c>
      <c r="W64" s="35" t="s">
        <v>156</v>
      </c>
      <c r="X64" s="35">
        <v>900</v>
      </c>
      <c r="Y64" s="35">
        <v>1</v>
      </c>
      <c r="Z64" s="9">
        <v>14</v>
      </c>
      <c r="AA64" s="9">
        <v>14</v>
      </c>
      <c r="AB64" s="6">
        <v>2</v>
      </c>
      <c r="AC64" s="6" t="s">
        <v>212</v>
      </c>
      <c r="AD64" s="6">
        <v>0</v>
      </c>
      <c r="AE64" s="35">
        <v>5</v>
      </c>
      <c r="AF64" s="35" t="s">
        <v>171</v>
      </c>
      <c r="AH64" s="13">
        <v>40044</v>
      </c>
      <c r="AI64" s="13">
        <v>120004</v>
      </c>
      <c r="AJ64" s="13">
        <v>120006</v>
      </c>
      <c r="AK64" s="13">
        <v>150023</v>
      </c>
      <c r="AL64" s="13">
        <v>130004</v>
      </c>
      <c r="AM64" s="13">
        <v>130004</v>
      </c>
      <c r="AN64" s="13">
        <v>260001</v>
      </c>
      <c r="AO64" s="13">
        <v>120008</v>
      </c>
      <c r="AP64" s="13">
        <v>100001</v>
      </c>
      <c r="AQ64" s="13">
        <v>100002</v>
      </c>
      <c r="AT64" s="1" t="s">
        <v>695</v>
      </c>
      <c r="AU64" s="1">
        <v>214</v>
      </c>
    </row>
    <row r="65" spans="1:47" x14ac:dyDescent="0.2">
      <c r="A65" s="33">
        <v>60</v>
      </c>
      <c r="B65" s="33">
        <v>215</v>
      </c>
      <c r="C65" s="33">
        <v>10405</v>
      </c>
      <c r="D65" s="33" t="s">
        <v>403</v>
      </c>
      <c r="E65" s="33" t="s">
        <v>349</v>
      </c>
      <c r="F65" s="33">
        <v>3</v>
      </c>
      <c r="G65" s="33" t="s">
        <v>10</v>
      </c>
      <c r="H65" s="13">
        <v>1</v>
      </c>
      <c r="I65" s="35">
        <v>1</v>
      </c>
      <c r="J65" s="35" t="s">
        <v>191</v>
      </c>
      <c r="M65" s="37">
        <v>5</v>
      </c>
      <c r="N65" s="37" t="s">
        <v>35</v>
      </c>
      <c r="O65" s="9">
        <v>325</v>
      </c>
      <c r="P65" s="11" t="s">
        <v>570</v>
      </c>
      <c r="Q65" s="37" t="s">
        <v>15</v>
      </c>
      <c r="R65" s="37" t="s">
        <v>56</v>
      </c>
      <c r="S65" s="9" t="s">
        <v>97</v>
      </c>
      <c r="T65" s="9">
        <v>4</v>
      </c>
      <c r="U65" s="9" t="s">
        <v>152</v>
      </c>
      <c r="V65" s="35">
        <v>0</v>
      </c>
      <c r="W65" s="35" t="s">
        <v>156</v>
      </c>
      <c r="X65" s="35">
        <v>900</v>
      </c>
      <c r="Y65" s="35">
        <v>1</v>
      </c>
      <c r="Z65" s="9">
        <v>15</v>
      </c>
      <c r="AA65" s="9">
        <v>15</v>
      </c>
      <c r="AB65" s="6">
        <v>2</v>
      </c>
      <c r="AC65" s="6" t="s">
        <v>212</v>
      </c>
      <c r="AD65" s="6">
        <v>0</v>
      </c>
      <c r="AE65" s="35">
        <v>6</v>
      </c>
      <c r="AF65" s="35" t="s">
        <v>173</v>
      </c>
      <c r="AH65" s="13">
        <v>40045</v>
      </c>
      <c r="AI65" s="13">
        <v>120004</v>
      </c>
      <c r="AJ65" s="13">
        <v>120006</v>
      </c>
      <c r="AK65" s="13">
        <v>150023</v>
      </c>
      <c r="AL65" s="13">
        <v>130005</v>
      </c>
      <c r="AM65" s="13">
        <v>130005</v>
      </c>
      <c r="AN65" s="13">
        <v>260001</v>
      </c>
      <c r="AO65" s="13">
        <v>120008</v>
      </c>
      <c r="AP65" s="13">
        <v>100001</v>
      </c>
      <c r="AQ65" s="13">
        <v>100002</v>
      </c>
      <c r="AT65" s="1" t="s">
        <v>696</v>
      </c>
      <c r="AU65" s="1">
        <v>215</v>
      </c>
    </row>
    <row r="66" spans="1:47" x14ac:dyDescent="0.2">
      <c r="A66" s="33">
        <v>61</v>
      </c>
      <c r="B66" s="33">
        <v>221</v>
      </c>
      <c r="C66" s="33">
        <v>10401</v>
      </c>
      <c r="D66" s="33" t="s">
        <v>265</v>
      </c>
      <c r="E66" s="33" t="s">
        <v>266</v>
      </c>
      <c r="F66" s="33">
        <v>3</v>
      </c>
      <c r="G66" s="33" t="s">
        <v>10</v>
      </c>
      <c r="H66" s="13">
        <v>1</v>
      </c>
      <c r="I66" s="35">
        <v>1</v>
      </c>
      <c r="J66" s="35" t="s">
        <v>191</v>
      </c>
      <c r="M66" s="37">
        <v>1</v>
      </c>
      <c r="N66" s="37" t="s">
        <v>29</v>
      </c>
      <c r="O66" s="9">
        <v>321</v>
      </c>
      <c r="P66" s="11" t="s">
        <v>570</v>
      </c>
      <c r="Q66" s="37" t="s">
        <v>15</v>
      </c>
      <c r="R66" s="37" t="s">
        <v>53</v>
      </c>
      <c r="S66" s="9" t="s">
        <v>97</v>
      </c>
      <c r="T66" s="9">
        <v>4</v>
      </c>
      <c r="U66" s="9" t="s">
        <v>609</v>
      </c>
      <c r="V66" s="35">
        <v>0</v>
      </c>
      <c r="W66" s="35" t="s">
        <v>156</v>
      </c>
      <c r="X66" s="35">
        <v>820</v>
      </c>
      <c r="Y66" s="35">
        <v>1</v>
      </c>
      <c r="Z66" s="9">
        <v>11</v>
      </c>
      <c r="AA66" s="9">
        <v>11</v>
      </c>
      <c r="AB66" s="6">
        <v>3</v>
      </c>
      <c r="AC66" s="6" t="s">
        <v>218</v>
      </c>
      <c r="AD66" s="6">
        <v>0</v>
      </c>
      <c r="AE66" s="35">
        <v>2</v>
      </c>
      <c r="AF66" s="35" t="s">
        <v>165</v>
      </c>
      <c r="AH66" s="13">
        <v>40041</v>
      </c>
      <c r="AI66" s="13">
        <v>120004</v>
      </c>
      <c r="AJ66" s="13">
        <v>120006</v>
      </c>
      <c r="AK66" s="13">
        <v>150023</v>
      </c>
      <c r="AL66" s="13">
        <v>130001</v>
      </c>
      <c r="AM66" s="13">
        <v>130001</v>
      </c>
      <c r="AN66" s="13">
        <v>260001</v>
      </c>
      <c r="AO66" s="13">
        <v>120008</v>
      </c>
      <c r="AP66" s="13">
        <v>100001</v>
      </c>
      <c r="AQ66" s="13">
        <v>100002</v>
      </c>
      <c r="AT66" s="1" t="s">
        <v>697</v>
      </c>
      <c r="AU66" s="1">
        <v>221</v>
      </c>
    </row>
    <row r="67" spans="1:47" x14ac:dyDescent="0.2">
      <c r="A67" s="33">
        <v>62</v>
      </c>
      <c r="B67" s="33">
        <v>222</v>
      </c>
      <c r="C67" s="33">
        <v>10402</v>
      </c>
      <c r="D67" s="33" t="s">
        <v>267</v>
      </c>
      <c r="E67" s="33" t="s">
        <v>268</v>
      </c>
      <c r="F67" s="33">
        <v>3</v>
      </c>
      <c r="G67" s="33" t="s">
        <v>10</v>
      </c>
      <c r="H67" s="13">
        <v>1</v>
      </c>
      <c r="I67" s="35">
        <v>1</v>
      </c>
      <c r="J67" s="35" t="s">
        <v>191</v>
      </c>
      <c r="M67" s="37">
        <v>2</v>
      </c>
      <c r="N67" s="37" t="s">
        <v>31</v>
      </c>
      <c r="O67" s="9">
        <v>322</v>
      </c>
      <c r="P67" s="11" t="s">
        <v>570</v>
      </c>
      <c r="Q67" s="37" t="s">
        <v>15</v>
      </c>
      <c r="R67" s="37" t="s">
        <v>54</v>
      </c>
      <c r="S67" s="9" t="s">
        <v>97</v>
      </c>
      <c r="T67" s="9">
        <v>4</v>
      </c>
      <c r="U67" s="9" t="s">
        <v>609</v>
      </c>
      <c r="V67" s="35">
        <v>0</v>
      </c>
      <c r="W67" s="35" t="s">
        <v>156</v>
      </c>
      <c r="X67" s="35">
        <v>820</v>
      </c>
      <c r="Y67" s="35">
        <v>1</v>
      </c>
      <c r="Z67" s="9">
        <v>12</v>
      </c>
      <c r="AA67" s="9">
        <v>12</v>
      </c>
      <c r="AB67" s="6">
        <v>3</v>
      </c>
      <c r="AC67" s="6" t="s">
        <v>218</v>
      </c>
      <c r="AD67" s="6">
        <v>0</v>
      </c>
      <c r="AE67" s="35">
        <v>3</v>
      </c>
      <c r="AF67" s="35" t="s">
        <v>167</v>
      </c>
      <c r="AH67" s="13">
        <v>40042</v>
      </c>
      <c r="AI67" s="13">
        <v>120004</v>
      </c>
      <c r="AJ67" s="13">
        <v>120006</v>
      </c>
      <c r="AK67" s="13">
        <v>150023</v>
      </c>
      <c r="AL67" s="13">
        <v>130002</v>
      </c>
      <c r="AM67" s="13">
        <v>130002</v>
      </c>
      <c r="AN67" s="13">
        <v>260001</v>
      </c>
      <c r="AO67" s="13">
        <v>120008</v>
      </c>
      <c r="AP67" s="13">
        <v>100001</v>
      </c>
      <c r="AQ67" s="13">
        <v>100002</v>
      </c>
      <c r="AT67" s="1" t="s">
        <v>698</v>
      </c>
      <c r="AU67" s="1">
        <v>222</v>
      </c>
    </row>
    <row r="68" spans="1:47" x14ac:dyDescent="0.2">
      <c r="A68" s="33">
        <v>63</v>
      </c>
      <c r="B68" s="33">
        <v>223</v>
      </c>
      <c r="C68" s="33">
        <v>10403</v>
      </c>
      <c r="D68" s="33" t="s">
        <v>269</v>
      </c>
      <c r="E68" s="33" t="s">
        <v>270</v>
      </c>
      <c r="F68" s="33">
        <v>3</v>
      </c>
      <c r="G68" s="33" t="s">
        <v>10</v>
      </c>
      <c r="H68" s="13">
        <v>1</v>
      </c>
      <c r="I68" s="35">
        <v>1</v>
      </c>
      <c r="J68" s="35" t="s">
        <v>191</v>
      </c>
      <c r="M68" s="37">
        <v>3</v>
      </c>
      <c r="N68" s="37" t="s">
        <v>91</v>
      </c>
      <c r="O68" s="9">
        <v>323</v>
      </c>
      <c r="P68" s="11" t="s">
        <v>570</v>
      </c>
      <c r="Q68" s="37" t="s">
        <v>15</v>
      </c>
      <c r="R68" s="37" t="s">
        <v>52</v>
      </c>
      <c r="S68" s="9" t="s">
        <v>97</v>
      </c>
      <c r="T68" s="9">
        <v>4</v>
      </c>
      <c r="U68" s="9" t="s">
        <v>609</v>
      </c>
      <c r="V68" s="35">
        <v>0</v>
      </c>
      <c r="W68" s="35" t="s">
        <v>156</v>
      </c>
      <c r="X68" s="35">
        <v>820</v>
      </c>
      <c r="Y68" s="35">
        <v>1</v>
      </c>
      <c r="Z68" s="9">
        <v>13</v>
      </c>
      <c r="AA68" s="9">
        <v>13</v>
      </c>
      <c r="AB68" s="6">
        <v>3</v>
      </c>
      <c r="AC68" s="6" t="s">
        <v>218</v>
      </c>
      <c r="AD68" s="6">
        <v>0</v>
      </c>
      <c r="AE68" s="35">
        <v>4</v>
      </c>
      <c r="AF68" s="35" t="s">
        <v>169</v>
      </c>
      <c r="AH68" s="13">
        <v>40043</v>
      </c>
      <c r="AI68" s="13">
        <v>120004</v>
      </c>
      <c r="AJ68" s="13">
        <v>120006</v>
      </c>
      <c r="AK68" s="13">
        <v>150023</v>
      </c>
      <c r="AL68" s="13">
        <v>130003</v>
      </c>
      <c r="AM68" s="13">
        <v>130003</v>
      </c>
      <c r="AN68" s="13">
        <v>260001</v>
      </c>
      <c r="AO68" s="13">
        <v>120008</v>
      </c>
      <c r="AP68" s="13">
        <v>100001</v>
      </c>
      <c r="AQ68" s="13">
        <v>100002</v>
      </c>
      <c r="AT68" s="1" t="s">
        <v>699</v>
      </c>
      <c r="AU68" s="1">
        <v>223</v>
      </c>
    </row>
    <row r="69" spans="1:47" x14ac:dyDescent="0.2">
      <c r="A69" s="33">
        <v>64</v>
      </c>
      <c r="B69" s="33">
        <v>224</v>
      </c>
      <c r="C69" s="33">
        <v>10404</v>
      </c>
      <c r="D69" s="33" t="s">
        <v>271</v>
      </c>
      <c r="E69" s="33" t="s">
        <v>272</v>
      </c>
      <c r="F69" s="33">
        <v>3</v>
      </c>
      <c r="G69" s="33" t="s">
        <v>10</v>
      </c>
      <c r="H69" s="13">
        <v>1</v>
      </c>
      <c r="I69" s="35">
        <v>1</v>
      </c>
      <c r="J69" s="35" t="s">
        <v>191</v>
      </c>
      <c r="M69" s="37">
        <v>4</v>
      </c>
      <c r="N69" s="37" t="s">
        <v>33</v>
      </c>
      <c r="O69" s="9">
        <v>324</v>
      </c>
      <c r="P69" s="11" t="s">
        <v>570</v>
      </c>
      <c r="Q69" s="37" t="s">
        <v>15</v>
      </c>
      <c r="R69" s="37" t="s">
        <v>55</v>
      </c>
      <c r="S69" s="9" t="s">
        <v>97</v>
      </c>
      <c r="T69" s="9">
        <v>4</v>
      </c>
      <c r="U69" s="9" t="s">
        <v>609</v>
      </c>
      <c r="V69" s="35">
        <v>0</v>
      </c>
      <c r="W69" s="35" t="s">
        <v>156</v>
      </c>
      <c r="X69" s="35">
        <v>820</v>
      </c>
      <c r="Y69" s="35">
        <v>1</v>
      </c>
      <c r="Z69" s="9">
        <v>14</v>
      </c>
      <c r="AA69" s="9">
        <v>14</v>
      </c>
      <c r="AB69" s="6">
        <v>3</v>
      </c>
      <c r="AC69" s="6" t="s">
        <v>218</v>
      </c>
      <c r="AD69" s="6">
        <v>0</v>
      </c>
      <c r="AE69" s="35">
        <v>5</v>
      </c>
      <c r="AF69" s="35" t="s">
        <v>171</v>
      </c>
      <c r="AH69" s="13">
        <v>40044</v>
      </c>
      <c r="AI69" s="13">
        <v>120004</v>
      </c>
      <c r="AJ69" s="13">
        <v>120006</v>
      </c>
      <c r="AK69" s="13">
        <v>150023</v>
      </c>
      <c r="AL69" s="13">
        <v>130004</v>
      </c>
      <c r="AM69" s="13">
        <v>130004</v>
      </c>
      <c r="AN69" s="13">
        <v>260001</v>
      </c>
      <c r="AO69" s="13">
        <v>120008</v>
      </c>
      <c r="AP69" s="13">
        <v>100001</v>
      </c>
      <c r="AQ69" s="13">
        <v>100002</v>
      </c>
      <c r="AT69" s="1" t="s">
        <v>700</v>
      </c>
      <c r="AU69" s="1">
        <v>224</v>
      </c>
    </row>
    <row r="70" spans="1:47" x14ac:dyDescent="0.2">
      <c r="A70" s="33">
        <v>65</v>
      </c>
      <c r="B70" s="33">
        <v>225</v>
      </c>
      <c r="C70" s="33">
        <v>10405</v>
      </c>
      <c r="D70" s="33" t="s">
        <v>273</v>
      </c>
      <c r="E70" s="33" t="s">
        <v>274</v>
      </c>
      <c r="F70" s="33">
        <v>3</v>
      </c>
      <c r="G70" s="33" t="s">
        <v>10</v>
      </c>
      <c r="H70" s="13">
        <v>1</v>
      </c>
      <c r="I70" s="35">
        <v>1</v>
      </c>
      <c r="J70" s="35" t="s">
        <v>191</v>
      </c>
      <c r="M70" s="37">
        <v>5</v>
      </c>
      <c r="N70" s="37" t="s">
        <v>35</v>
      </c>
      <c r="O70" s="9">
        <v>325</v>
      </c>
      <c r="P70" s="11" t="s">
        <v>570</v>
      </c>
      <c r="Q70" s="37" t="s">
        <v>15</v>
      </c>
      <c r="R70" s="37" t="s">
        <v>56</v>
      </c>
      <c r="S70" s="9" t="s">
        <v>97</v>
      </c>
      <c r="T70" s="9">
        <v>4</v>
      </c>
      <c r="U70" s="9" t="s">
        <v>609</v>
      </c>
      <c r="V70" s="35">
        <v>0</v>
      </c>
      <c r="W70" s="35" t="s">
        <v>156</v>
      </c>
      <c r="X70" s="35">
        <v>820</v>
      </c>
      <c r="Y70" s="35">
        <v>1</v>
      </c>
      <c r="Z70" s="9">
        <v>15</v>
      </c>
      <c r="AA70" s="9">
        <v>15</v>
      </c>
      <c r="AB70" s="6">
        <v>3</v>
      </c>
      <c r="AC70" s="6" t="s">
        <v>218</v>
      </c>
      <c r="AD70" s="6">
        <v>0</v>
      </c>
      <c r="AE70" s="35">
        <v>6</v>
      </c>
      <c r="AF70" s="35" t="s">
        <v>173</v>
      </c>
      <c r="AH70" s="13">
        <v>40045</v>
      </c>
      <c r="AI70" s="13">
        <v>120004</v>
      </c>
      <c r="AJ70" s="13">
        <v>120006</v>
      </c>
      <c r="AK70" s="13">
        <v>150023</v>
      </c>
      <c r="AL70" s="13">
        <v>130005</v>
      </c>
      <c r="AM70" s="13">
        <v>130005</v>
      </c>
      <c r="AN70" s="13">
        <v>260001</v>
      </c>
      <c r="AO70" s="13">
        <v>120008</v>
      </c>
      <c r="AP70" s="13">
        <v>100001</v>
      </c>
      <c r="AQ70" s="13">
        <v>100002</v>
      </c>
      <c r="AT70" s="1" t="s">
        <v>701</v>
      </c>
      <c r="AU70" s="1">
        <v>225</v>
      </c>
    </row>
    <row r="71" spans="1:47" x14ac:dyDescent="0.2">
      <c r="A71" s="33">
        <v>66</v>
      </c>
      <c r="B71" s="33">
        <v>231</v>
      </c>
      <c r="C71" s="33">
        <v>10501</v>
      </c>
      <c r="D71" s="33" t="s">
        <v>275</v>
      </c>
      <c r="E71" s="33" t="s">
        <v>276</v>
      </c>
      <c r="F71" s="33">
        <v>3</v>
      </c>
      <c r="G71" s="33" t="s">
        <v>10</v>
      </c>
      <c r="H71" s="13">
        <v>1</v>
      </c>
      <c r="I71" s="35">
        <v>1</v>
      </c>
      <c r="J71" s="35" t="s">
        <v>191</v>
      </c>
      <c r="M71" s="37">
        <v>1</v>
      </c>
      <c r="N71" s="37" t="s">
        <v>29</v>
      </c>
      <c r="O71" s="9">
        <v>321</v>
      </c>
      <c r="P71" s="11" t="s">
        <v>570</v>
      </c>
      <c r="Q71" s="37" t="s">
        <v>16</v>
      </c>
      <c r="R71" s="37" t="s">
        <v>58</v>
      </c>
      <c r="S71" s="9" t="s">
        <v>97</v>
      </c>
      <c r="T71" s="9">
        <v>4</v>
      </c>
      <c r="U71" s="9" t="s">
        <v>610</v>
      </c>
      <c r="V71" s="35">
        <v>0</v>
      </c>
      <c r="W71" s="35" t="s">
        <v>156</v>
      </c>
      <c r="X71" s="35">
        <v>730</v>
      </c>
      <c r="Y71" s="35">
        <v>1</v>
      </c>
      <c r="Z71" s="9">
        <v>11</v>
      </c>
      <c r="AA71" s="9">
        <v>11</v>
      </c>
      <c r="AB71" s="6">
        <v>4</v>
      </c>
      <c r="AC71" s="6" t="s">
        <v>224</v>
      </c>
      <c r="AD71" s="6">
        <v>0</v>
      </c>
      <c r="AE71" s="35">
        <v>2</v>
      </c>
      <c r="AF71" s="35" t="s">
        <v>165</v>
      </c>
      <c r="AH71" s="13">
        <v>40046</v>
      </c>
      <c r="AI71" s="13">
        <v>120004</v>
      </c>
      <c r="AJ71" s="13">
        <v>120006</v>
      </c>
      <c r="AK71" s="13">
        <v>150023</v>
      </c>
      <c r="AL71" s="13">
        <v>130001</v>
      </c>
      <c r="AM71" s="13">
        <v>130001</v>
      </c>
      <c r="AN71" s="13">
        <v>260001</v>
      </c>
      <c r="AO71" s="13">
        <v>120008</v>
      </c>
      <c r="AP71" s="13">
        <v>100001</v>
      </c>
      <c r="AQ71" s="13">
        <v>100002</v>
      </c>
      <c r="AT71" s="1" t="s">
        <v>702</v>
      </c>
      <c r="AU71" s="1">
        <v>231</v>
      </c>
    </row>
    <row r="72" spans="1:47" x14ac:dyDescent="0.2">
      <c r="A72" s="33">
        <v>67</v>
      </c>
      <c r="B72" s="33">
        <v>232</v>
      </c>
      <c r="C72" s="33">
        <v>10502</v>
      </c>
      <c r="D72" s="33" t="s">
        <v>277</v>
      </c>
      <c r="E72" s="33" t="s">
        <v>278</v>
      </c>
      <c r="F72" s="33">
        <v>3</v>
      </c>
      <c r="G72" s="33" t="s">
        <v>10</v>
      </c>
      <c r="H72" s="13">
        <v>1</v>
      </c>
      <c r="I72" s="35">
        <v>1</v>
      </c>
      <c r="J72" s="35" t="s">
        <v>191</v>
      </c>
      <c r="M72" s="37">
        <v>2</v>
      </c>
      <c r="N72" s="37" t="s">
        <v>31</v>
      </c>
      <c r="O72" s="9">
        <v>322</v>
      </c>
      <c r="P72" s="11" t="s">
        <v>570</v>
      </c>
      <c r="Q72" s="37" t="s">
        <v>16</v>
      </c>
      <c r="R72" s="37" t="s">
        <v>59</v>
      </c>
      <c r="S72" s="9" t="s">
        <v>97</v>
      </c>
      <c r="T72" s="9">
        <v>4</v>
      </c>
      <c r="U72" s="9" t="s">
        <v>610</v>
      </c>
      <c r="V72" s="35">
        <v>0</v>
      </c>
      <c r="W72" s="35" t="s">
        <v>156</v>
      </c>
      <c r="X72" s="35">
        <v>730</v>
      </c>
      <c r="Y72" s="35">
        <v>1</v>
      </c>
      <c r="Z72" s="9">
        <v>12</v>
      </c>
      <c r="AA72" s="9">
        <v>12</v>
      </c>
      <c r="AB72" s="6">
        <v>4</v>
      </c>
      <c r="AC72" s="6" t="s">
        <v>224</v>
      </c>
      <c r="AD72" s="6">
        <v>0</v>
      </c>
      <c r="AE72" s="35">
        <v>3</v>
      </c>
      <c r="AF72" s="35" t="s">
        <v>167</v>
      </c>
      <c r="AH72" s="13">
        <v>40047</v>
      </c>
      <c r="AI72" s="13">
        <v>120004</v>
      </c>
      <c r="AJ72" s="13">
        <v>120006</v>
      </c>
      <c r="AK72" s="13">
        <v>150023</v>
      </c>
      <c r="AL72" s="13">
        <v>130002</v>
      </c>
      <c r="AM72" s="13">
        <v>130002</v>
      </c>
      <c r="AN72" s="13">
        <v>260001</v>
      </c>
      <c r="AO72" s="13">
        <v>120008</v>
      </c>
      <c r="AP72" s="13">
        <v>100001</v>
      </c>
      <c r="AQ72" s="13">
        <v>100002</v>
      </c>
      <c r="AT72" s="1" t="s">
        <v>703</v>
      </c>
      <c r="AU72" s="1">
        <v>232</v>
      </c>
    </row>
    <row r="73" spans="1:47" x14ac:dyDescent="0.2">
      <c r="A73" s="33">
        <v>68</v>
      </c>
      <c r="B73" s="33">
        <v>233</v>
      </c>
      <c r="C73" s="33">
        <v>10503</v>
      </c>
      <c r="D73" s="33" t="s">
        <v>279</v>
      </c>
      <c r="E73" s="33" t="s">
        <v>280</v>
      </c>
      <c r="F73" s="33">
        <v>3</v>
      </c>
      <c r="G73" s="33" t="s">
        <v>10</v>
      </c>
      <c r="H73" s="13">
        <v>1</v>
      </c>
      <c r="I73" s="35">
        <v>1</v>
      </c>
      <c r="J73" s="35" t="s">
        <v>191</v>
      </c>
      <c r="M73" s="37">
        <v>3</v>
      </c>
      <c r="N73" s="37" t="s">
        <v>91</v>
      </c>
      <c r="O73" s="9">
        <v>323</v>
      </c>
      <c r="P73" s="11" t="s">
        <v>570</v>
      </c>
      <c r="Q73" s="37" t="s">
        <v>16</v>
      </c>
      <c r="R73" s="37" t="s">
        <v>57</v>
      </c>
      <c r="S73" s="9" t="s">
        <v>97</v>
      </c>
      <c r="T73" s="9">
        <v>4</v>
      </c>
      <c r="U73" s="9" t="s">
        <v>610</v>
      </c>
      <c r="V73" s="35">
        <v>0</v>
      </c>
      <c r="W73" s="35" t="s">
        <v>156</v>
      </c>
      <c r="X73" s="35">
        <v>730</v>
      </c>
      <c r="Y73" s="35">
        <v>1</v>
      </c>
      <c r="Z73" s="9">
        <v>13</v>
      </c>
      <c r="AA73" s="9">
        <v>13</v>
      </c>
      <c r="AB73" s="6">
        <v>4</v>
      </c>
      <c r="AC73" s="6" t="s">
        <v>224</v>
      </c>
      <c r="AD73" s="6">
        <v>0</v>
      </c>
      <c r="AE73" s="35">
        <v>4</v>
      </c>
      <c r="AF73" s="35" t="s">
        <v>169</v>
      </c>
      <c r="AH73" s="13">
        <v>40048</v>
      </c>
      <c r="AI73" s="13">
        <v>120004</v>
      </c>
      <c r="AJ73" s="13">
        <v>120006</v>
      </c>
      <c r="AK73" s="13">
        <v>150023</v>
      </c>
      <c r="AL73" s="13">
        <v>130003</v>
      </c>
      <c r="AM73" s="13">
        <v>130003</v>
      </c>
      <c r="AN73" s="13">
        <v>260001</v>
      </c>
      <c r="AO73" s="13">
        <v>120008</v>
      </c>
      <c r="AP73" s="13">
        <v>100001</v>
      </c>
      <c r="AQ73" s="13">
        <v>100002</v>
      </c>
      <c r="AT73" s="1" t="s">
        <v>704</v>
      </c>
      <c r="AU73" s="1">
        <v>233</v>
      </c>
    </row>
    <row r="74" spans="1:47" x14ac:dyDescent="0.2">
      <c r="A74" s="33">
        <v>69</v>
      </c>
      <c r="B74" s="33">
        <v>234</v>
      </c>
      <c r="C74" s="33">
        <v>10504</v>
      </c>
      <c r="D74" s="33" t="s">
        <v>281</v>
      </c>
      <c r="E74" s="33" t="s">
        <v>282</v>
      </c>
      <c r="F74" s="33">
        <v>3</v>
      </c>
      <c r="G74" s="33" t="s">
        <v>10</v>
      </c>
      <c r="H74" s="13">
        <v>1</v>
      </c>
      <c r="I74" s="35">
        <v>1</v>
      </c>
      <c r="J74" s="35" t="s">
        <v>191</v>
      </c>
      <c r="M74" s="37">
        <v>4</v>
      </c>
      <c r="N74" s="37" t="s">
        <v>33</v>
      </c>
      <c r="O74" s="9">
        <v>324</v>
      </c>
      <c r="P74" s="11" t="s">
        <v>570</v>
      </c>
      <c r="Q74" s="37" t="s">
        <v>16</v>
      </c>
      <c r="R74" s="37" t="s">
        <v>60</v>
      </c>
      <c r="S74" s="9" t="s">
        <v>97</v>
      </c>
      <c r="T74" s="9">
        <v>4</v>
      </c>
      <c r="U74" s="9" t="s">
        <v>610</v>
      </c>
      <c r="V74" s="35">
        <v>0</v>
      </c>
      <c r="W74" s="35" t="s">
        <v>156</v>
      </c>
      <c r="X74" s="35">
        <v>730</v>
      </c>
      <c r="Y74" s="35">
        <v>1</v>
      </c>
      <c r="Z74" s="9">
        <v>14</v>
      </c>
      <c r="AA74" s="9">
        <v>14</v>
      </c>
      <c r="AB74" s="6">
        <v>4</v>
      </c>
      <c r="AC74" s="6" t="s">
        <v>224</v>
      </c>
      <c r="AD74" s="6">
        <v>0</v>
      </c>
      <c r="AE74" s="35">
        <v>5</v>
      </c>
      <c r="AF74" s="35" t="s">
        <v>171</v>
      </c>
      <c r="AH74" s="13">
        <v>40049</v>
      </c>
      <c r="AI74" s="13">
        <v>120004</v>
      </c>
      <c r="AJ74" s="13">
        <v>120006</v>
      </c>
      <c r="AK74" s="13">
        <v>150023</v>
      </c>
      <c r="AL74" s="13">
        <v>130004</v>
      </c>
      <c r="AM74" s="13">
        <v>130004</v>
      </c>
      <c r="AN74" s="13">
        <v>260001</v>
      </c>
      <c r="AO74" s="13">
        <v>120008</v>
      </c>
      <c r="AP74" s="13">
        <v>100001</v>
      </c>
      <c r="AQ74" s="13">
        <v>100002</v>
      </c>
      <c r="AT74" s="1" t="s">
        <v>705</v>
      </c>
      <c r="AU74" s="1">
        <v>234</v>
      </c>
    </row>
    <row r="75" spans="1:47" x14ac:dyDescent="0.2">
      <c r="A75" s="33">
        <v>70</v>
      </c>
      <c r="B75" s="33">
        <v>235</v>
      </c>
      <c r="C75" s="33">
        <v>10505</v>
      </c>
      <c r="D75" s="33" t="s">
        <v>283</v>
      </c>
      <c r="E75" s="33" t="s">
        <v>284</v>
      </c>
      <c r="F75" s="33">
        <v>3</v>
      </c>
      <c r="G75" s="33" t="s">
        <v>10</v>
      </c>
      <c r="H75" s="13">
        <v>1</v>
      </c>
      <c r="I75" s="35">
        <v>1</v>
      </c>
      <c r="J75" s="35" t="s">
        <v>191</v>
      </c>
      <c r="M75" s="37">
        <v>5</v>
      </c>
      <c r="N75" s="37" t="s">
        <v>35</v>
      </c>
      <c r="O75" s="9">
        <v>325</v>
      </c>
      <c r="P75" s="11" t="s">
        <v>570</v>
      </c>
      <c r="Q75" s="37" t="s">
        <v>16</v>
      </c>
      <c r="R75" s="37" t="s">
        <v>61</v>
      </c>
      <c r="S75" s="9" t="s">
        <v>97</v>
      </c>
      <c r="T75" s="9">
        <v>4</v>
      </c>
      <c r="U75" s="9" t="s">
        <v>610</v>
      </c>
      <c r="V75" s="35">
        <v>0</v>
      </c>
      <c r="W75" s="35" t="s">
        <v>156</v>
      </c>
      <c r="X75" s="35">
        <v>730</v>
      </c>
      <c r="Y75" s="35">
        <v>1</v>
      </c>
      <c r="Z75" s="9">
        <v>15</v>
      </c>
      <c r="AA75" s="9">
        <v>15</v>
      </c>
      <c r="AB75" s="6">
        <v>4</v>
      </c>
      <c r="AC75" s="6" t="s">
        <v>224</v>
      </c>
      <c r="AD75" s="6">
        <v>0</v>
      </c>
      <c r="AE75" s="35">
        <v>6</v>
      </c>
      <c r="AF75" s="35" t="s">
        <v>173</v>
      </c>
      <c r="AH75" s="13">
        <v>40050</v>
      </c>
      <c r="AI75" s="13">
        <v>120004</v>
      </c>
      <c r="AJ75" s="13">
        <v>120006</v>
      </c>
      <c r="AK75" s="13">
        <v>150023</v>
      </c>
      <c r="AL75" s="13">
        <v>130005</v>
      </c>
      <c r="AM75" s="13">
        <v>130005</v>
      </c>
      <c r="AN75" s="13">
        <v>260001</v>
      </c>
      <c r="AO75" s="13">
        <v>120008</v>
      </c>
      <c r="AP75" s="13">
        <v>100001</v>
      </c>
      <c r="AQ75" s="13">
        <v>100002</v>
      </c>
      <c r="AT75" s="1" t="s">
        <v>706</v>
      </c>
      <c r="AU75" s="1">
        <v>235</v>
      </c>
    </row>
    <row r="76" spans="1:47" x14ac:dyDescent="0.2">
      <c r="A76" s="33">
        <v>71</v>
      </c>
      <c r="B76" s="33">
        <v>241</v>
      </c>
      <c r="C76" s="33">
        <v>10601</v>
      </c>
      <c r="D76" s="33" t="s">
        <v>285</v>
      </c>
      <c r="E76" s="33" t="s">
        <v>286</v>
      </c>
      <c r="F76" s="33">
        <v>3</v>
      </c>
      <c r="G76" s="33" t="s">
        <v>10</v>
      </c>
      <c r="H76" s="13">
        <v>1</v>
      </c>
      <c r="I76" s="35">
        <v>1</v>
      </c>
      <c r="J76" s="35" t="s">
        <v>191</v>
      </c>
      <c r="M76" s="37">
        <v>1</v>
      </c>
      <c r="N76" s="37" t="s">
        <v>29</v>
      </c>
      <c r="O76" s="9">
        <v>321</v>
      </c>
      <c r="P76" s="11" t="s">
        <v>570</v>
      </c>
      <c r="Q76" s="37" t="s">
        <v>17</v>
      </c>
      <c r="R76" s="37" t="s">
        <v>63</v>
      </c>
      <c r="S76" s="9" t="s">
        <v>97</v>
      </c>
      <c r="T76" s="9">
        <v>4</v>
      </c>
      <c r="U76" s="9" t="s">
        <v>611</v>
      </c>
      <c r="V76" s="35">
        <v>0</v>
      </c>
      <c r="W76" s="35" t="s">
        <v>156</v>
      </c>
      <c r="X76" s="35">
        <v>650</v>
      </c>
      <c r="Y76" s="35">
        <v>1</v>
      </c>
      <c r="Z76" s="9">
        <v>11</v>
      </c>
      <c r="AA76" s="9">
        <v>11</v>
      </c>
      <c r="AB76" s="6">
        <v>5</v>
      </c>
      <c r="AC76" s="6" t="s">
        <v>230</v>
      </c>
      <c r="AD76" s="6">
        <v>0</v>
      </c>
      <c r="AE76" s="35">
        <v>2</v>
      </c>
      <c r="AF76" s="35" t="s">
        <v>165</v>
      </c>
      <c r="AH76" s="13">
        <v>40051</v>
      </c>
      <c r="AI76" s="13">
        <v>120004</v>
      </c>
      <c r="AJ76" s="13">
        <v>120006</v>
      </c>
      <c r="AK76" s="13">
        <v>150023</v>
      </c>
      <c r="AL76" s="13">
        <v>130001</v>
      </c>
      <c r="AM76" s="13">
        <v>130001</v>
      </c>
      <c r="AN76" s="13">
        <v>260001</v>
      </c>
      <c r="AO76" s="13">
        <v>120008</v>
      </c>
      <c r="AP76" s="13">
        <v>100001</v>
      </c>
      <c r="AQ76" s="13">
        <v>100002</v>
      </c>
      <c r="AT76" s="1" t="s">
        <v>707</v>
      </c>
      <c r="AU76" s="1">
        <v>241</v>
      </c>
    </row>
    <row r="77" spans="1:47" x14ac:dyDescent="0.2">
      <c r="A77" s="33">
        <v>72</v>
      </c>
      <c r="B77" s="33">
        <v>242</v>
      </c>
      <c r="C77" s="33">
        <v>10602</v>
      </c>
      <c r="D77" s="33" t="s">
        <v>287</v>
      </c>
      <c r="E77" s="33" t="s">
        <v>288</v>
      </c>
      <c r="F77" s="33">
        <v>3</v>
      </c>
      <c r="G77" s="33" t="s">
        <v>10</v>
      </c>
      <c r="H77" s="13">
        <v>1</v>
      </c>
      <c r="I77" s="35">
        <v>1</v>
      </c>
      <c r="J77" s="35" t="s">
        <v>191</v>
      </c>
      <c r="M77" s="37">
        <v>2</v>
      </c>
      <c r="N77" s="37" t="s">
        <v>31</v>
      </c>
      <c r="O77" s="9">
        <v>322</v>
      </c>
      <c r="P77" s="11" t="s">
        <v>570</v>
      </c>
      <c r="Q77" s="37" t="s">
        <v>17</v>
      </c>
      <c r="R77" s="37" t="s">
        <v>64</v>
      </c>
      <c r="S77" s="9" t="s">
        <v>97</v>
      </c>
      <c r="T77" s="9">
        <v>4</v>
      </c>
      <c r="U77" s="9" t="s">
        <v>611</v>
      </c>
      <c r="V77" s="35">
        <v>0</v>
      </c>
      <c r="W77" s="35" t="s">
        <v>156</v>
      </c>
      <c r="X77" s="35">
        <v>650</v>
      </c>
      <c r="Y77" s="35">
        <v>1</v>
      </c>
      <c r="Z77" s="9">
        <v>12</v>
      </c>
      <c r="AA77" s="9">
        <v>12</v>
      </c>
      <c r="AB77" s="6">
        <v>5</v>
      </c>
      <c r="AC77" s="6" t="s">
        <v>230</v>
      </c>
      <c r="AD77" s="6">
        <v>0</v>
      </c>
      <c r="AE77" s="35">
        <v>3</v>
      </c>
      <c r="AF77" s="35" t="s">
        <v>167</v>
      </c>
      <c r="AH77" s="13">
        <v>40052</v>
      </c>
      <c r="AI77" s="13">
        <v>120004</v>
      </c>
      <c r="AJ77" s="13">
        <v>120006</v>
      </c>
      <c r="AK77" s="13">
        <v>150023</v>
      </c>
      <c r="AL77" s="13">
        <v>130002</v>
      </c>
      <c r="AM77" s="13">
        <v>130002</v>
      </c>
      <c r="AN77" s="13">
        <v>260001</v>
      </c>
      <c r="AO77" s="13">
        <v>120008</v>
      </c>
      <c r="AP77" s="13">
        <v>100001</v>
      </c>
      <c r="AQ77" s="13">
        <v>100002</v>
      </c>
      <c r="AT77" s="1" t="s">
        <v>708</v>
      </c>
      <c r="AU77" s="1">
        <v>242</v>
      </c>
    </row>
    <row r="78" spans="1:47" x14ac:dyDescent="0.2">
      <c r="A78" s="33">
        <v>73</v>
      </c>
      <c r="B78" s="33">
        <v>243</v>
      </c>
      <c r="C78" s="33">
        <v>10603</v>
      </c>
      <c r="D78" s="33" t="s">
        <v>289</v>
      </c>
      <c r="E78" s="33" t="s">
        <v>290</v>
      </c>
      <c r="F78" s="33">
        <v>3</v>
      </c>
      <c r="G78" s="33" t="s">
        <v>10</v>
      </c>
      <c r="H78" s="13">
        <v>1</v>
      </c>
      <c r="I78" s="35">
        <v>1</v>
      </c>
      <c r="J78" s="35" t="s">
        <v>191</v>
      </c>
      <c r="M78" s="37">
        <v>3</v>
      </c>
      <c r="N78" s="37" t="s">
        <v>91</v>
      </c>
      <c r="O78" s="9">
        <v>323</v>
      </c>
      <c r="P78" s="11" t="s">
        <v>570</v>
      </c>
      <c r="Q78" s="37" t="s">
        <v>17</v>
      </c>
      <c r="R78" s="37" t="s">
        <v>62</v>
      </c>
      <c r="S78" s="9" t="s">
        <v>97</v>
      </c>
      <c r="T78" s="9">
        <v>4</v>
      </c>
      <c r="U78" s="9" t="s">
        <v>611</v>
      </c>
      <c r="V78" s="35">
        <v>0</v>
      </c>
      <c r="W78" s="35" t="s">
        <v>156</v>
      </c>
      <c r="X78" s="35">
        <v>650</v>
      </c>
      <c r="Y78" s="35">
        <v>1</v>
      </c>
      <c r="Z78" s="9">
        <v>13</v>
      </c>
      <c r="AA78" s="9">
        <v>13</v>
      </c>
      <c r="AB78" s="6">
        <v>5</v>
      </c>
      <c r="AC78" s="6" t="s">
        <v>230</v>
      </c>
      <c r="AD78" s="6">
        <v>0</v>
      </c>
      <c r="AE78" s="35">
        <v>4</v>
      </c>
      <c r="AF78" s="35" t="s">
        <v>169</v>
      </c>
      <c r="AH78" s="13">
        <v>40053</v>
      </c>
      <c r="AI78" s="13">
        <v>120004</v>
      </c>
      <c r="AJ78" s="13">
        <v>120006</v>
      </c>
      <c r="AK78" s="13">
        <v>150023</v>
      </c>
      <c r="AL78" s="13">
        <v>130003</v>
      </c>
      <c r="AM78" s="13">
        <v>130003</v>
      </c>
      <c r="AN78" s="13">
        <v>260001</v>
      </c>
      <c r="AO78" s="13">
        <v>120008</v>
      </c>
      <c r="AP78" s="13">
        <v>100001</v>
      </c>
      <c r="AQ78" s="13">
        <v>100002</v>
      </c>
      <c r="AT78" s="1" t="s">
        <v>709</v>
      </c>
      <c r="AU78" s="1">
        <v>243</v>
      </c>
    </row>
    <row r="79" spans="1:47" x14ac:dyDescent="0.2">
      <c r="A79" s="33">
        <v>74</v>
      </c>
      <c r="B79" s="33">
        <v>244</v>
      </c>
      <c r="C79" s="33">
        <v>10604</v>
      </c>
      <c r="D79" s="33" t="s">
        <v>291</v>
      </c>
      <c r="E79" s="33" t="s">
        <v>292</v>
      </c>
      <c r="F79" s="33">
        <v>3</v>
      </c>
      <c r="G79" s="33" t="s">
        <v>10</v>
      </c>
      <c r="H79" s="13">
        <v>1</v>
      </c>
      <c r="I79" s="35">
        <v>1</v>
      </c>
      <c r="J79" s="35" t="s">
        <v>191</v>
      </c>
      <c r="M79" s="37">
        <v>4</v>
      </c>
      <c r="N79" s="37" t="s">
        <v>33</v>
      </c>
      <c r="O79" s="9">
        <v>324</v>
      </c>
      <c r="P79" s="11" t="s">
        <v>570</v>
      </c>
      <c r="Q79" s="37" t="s">
        <v>17</v>
      </c>
      <c r="R79" s="37" t="s">
        <v>65</v>
      </c>
      <c r="S79" s="9" t="s">
        <v>97</v>
      </c>
      <c r="T79" s="9">
        <v>4</v>
      </c>
      <c r="U79" s="9" t="s">
        <v>611</v>
      </c>
      <c r="V79" s="35">
        <v>0</v>
      </c>
      <c r="W79" s="35" t="s">
        <v>156</v>
      </c>
      <c r="X79" s="35">
        <v>650</v>
      </c>
      <c r="Y79" s="35">
        <v>1</v>
      </c>
      <c r="Z79" s="9">
        <v>14</v>
      </c>
      <c r="AA79" s="9">
        <v>14</v>
      </c>
      <c r="AB79" s="6">
        <v>5</v>
      </c>
      <c r="AC79" s="6" t="s">
        <v>230</v>
      </c>
      <c r="AD79" s="6">
        <v>0</v>
      </c>
      <c r="AE79" s="35">
        <v>5</v>
      </c>
      <c r="AF79" s="35" t="s">
        <v>171</v>
      </c>
      <c r="AH79" s="13">
        <v>40054</v>
      </c>
      <c r="AI79" s="13">
        <v>120004</v>
      </c>
      <c r="AJ79" s="13">
        <v>120006</v>
      </c>
      <c r="AK79" s="13">
        <v>150023</v>
      </c>
      <c r="AL79" s="13">
        <v>130004</v>
      </c>
      <c r="AM79" s="13">
        <v>130004</v>
      </c>
      <c r="AN79" s="13">
        <v>260001</v>
      </c>
      <c r="AO79" s="13">
        <v>120008</v>
      </c>
      <c r="AP79" s="13">
        <v>100001</v>
      </c>
      <c r="AQ79" s="13">
        <v>100002</v>
      </c>
      <c r="AT79" s="1" t="s">
        <v>710</v>
      </c>
      <c r="AU79" s="1">
        <v>244</v>
      </c>
    </row>
    <row r="80" spans="1:47" x14ac:dyDescent="0.2">
      <c r="A80" s="33">
        <v>75</v>
      </c>
      <c r="B80" s="33">
        <v>245</v>
      </c>
      <c r="C80" s="33">
        <v>10605</v>
      </c>
      <c r="D80" s="33" t="s">
        <v>293</v>
      </c>
      <c r="E80" s="33" t="s">
        <v>294</v>
      </c>
      <c r="F80" s="33">
        <v>3</v>
      </c>
      <c r="G80" s="33" t="s">
        <v>10</v>
      </c>
      <c r="H80" s="13">
        <v>1</v>
      </c>
      <c r="I80" s="35">
        <v>1</v>
      </c>
      <c r="J80" s="35" t="s">
        <v>191</v>
      </c>
      <c r="M80" s="37">
        <v>5</v>
      </c>
      <c r="N80" s="37" t="s">
        <v>35</v>
      </c>
      <c r="O80" s="9">
        <v>325</v>
      </c>
      <c r="P80" s="11" t="s">
        <v>570</v>
      </c>
      <c r="Q80" s="37" t="s">
        <v>17</v>
      </c>
      <c r="R80" s="37" t="s">
        <v>66</v>
      </c>
      <c r="S80" s="9" t="s">
        <v>97</v>
      </c>
      <c r="T80" s="9">
        <v>4</v>
      </c>
      <c r="U80" s="9" t="s">
        <v>611</v>
      </c>
      <c r="V80" s="35">
        <v>0</v>
      </c>
      <c r="W80" s="35" t="s">
        <v>156</v>
      </c>
      <c r="X80" s="35">
        <v>650</v>
      </c>
      <c r="Y80" s="35">
        <v>1</v>
      </c>
      <c r="Z80" s="9">
        <v>15</v>
      </c>
      <c r="AA80" s="9">
        <v>15</v>
      </c>
      <c r="AB80" s="6">
        <v>5</v>
      </c>
      <c r="AC80" s="6" t="s">
        <v>230</v>
      </c>
      <c r="AD80" s="6">
        <v>0</v>
      </c>
      <c r="AE80" s="35">
        <v>6</v>
      </c>
      <c r="AF80" s="35" t="s">
        <v>173</v>
      </c>
      <c r="AH80" s="13">
        <v>40055</v>
      </c>
      <c r="AI80" s="13">
        <v>120004</v>
      </c>
      <c r="AJ80" s="13">
        <v>120006</v>
      </c>
      <c r="AK80" s="13">
        <v>150023</v>
      </c>
      <c r="AL80" s="13">
        <v>130005</v>
      </c>
      <c r="AM80" s="13">
        <v>130005</v>
      </c>
      <c r="AN80" s="13">
        <v>260001</v>
      </c>
      <c r="AO80" s="13">
        <v>120008</v>
      </c>
      <c r="AP80" s="13">
        <v>100001</v>
      </c>
      <c r="AQ80" s="13">
        <v>100002</v>
      </c>
      <c r="AT80" s="1" t="s">
        <v>711</v>
      </c>
      <c r="AU80" s="1">
        <v>245</v>
      </c>
    </row>
    <row r="81" spans="1:47" x14ac:dyDescent="0.2">
      <c r="A81" s="33">
        <v>76</v>
      </c>
      <c r="B81" s="33">
        <v>301</v>
      </c>
      <c r="C81" s="33">
        <v>10701</v>
      </c>
      <c r="D81" s="33" t="s">
        <v>404</v>
      </c>
      <c r="E81" s="33" t="s">
        <v>360</v>
      </c>
      <c r="F81" s="33">
        <v>4</v>
      </c>
      <c r="G81" s="33" t="s">
        <v>11</v>
      </c>
      <c r="H81" s="13">
        <v>0</v>
      </c>
      <c r="I81" s="35">
        <v>1</v>
      </c>
      <c r="J81" s="35" t="s">
        <v>191</v>
      </c>
      <c r="M81" s="37">
        <v>1</v>
      </c>
      <c r="N81" s="37" t="s">
        <v>29</v>
      </c>
      <c r="O81" s="9">
        <v>401</v>
      </c>
      <c r="P81" s="11" t="s">
        <v>570</v>
      </c>
      <c r="Q81" s="37" t="s">
        <v>18</v>
      </c>
      <c r="R81" s="37" t="s">
        <v>68</v>
      </c>
      <c r="S81" s="9" t="s">
        <v>99</v>
      </c>
      <c r="T81" s="9">
        <v>6</v>
      </c>
      <c r="U81" s="9" t="s">
        <v>152</v>
      </c>
      <c r="V81" s="35">
        <v>0</v>
      </c>
      <c r="W81" s="35" t="s">
        <v>156</v>
      </c>
      <c r="X81" s="35">
        <v>1000</v>
      </c>
      <c r="Y81" s="35">
        <v>1</v>
      </c>
      <c r="Z81" s="9">
        <v>16</v>
      </c>
      <c r="AA81" s="9">
        <v>16</v>
      </c>
      <c r="AB81" s="6">
        <v>1</v>
      </c>
      <c r="AC81" s="6" t="s">
        <v>92</v>
      </c>
      <c r="AD81" s="6">
        <v>0</v>
      </c>
      <c r="AE81" s="35">
        <v>2</v>
      </c>
      <c r="AF81" s="35" t="s">
        <v>165</v>
      </c>
      <c r="AH81" s="13">
        <v>40056</v>
      </c>
      <c r="AI81" s="13">
        <v>120004</v>
      </c>
      <c r="AJ81" s="13">
        <v>120006</v>
      </c>
      <c r="AK81" s="13">
        <v>150023</v>
      </c>
      <c r="AL81" s="13">
        <v>130001</v>
      </c>
      <c r="AM81" s="13">
        <v>130001</v>
      </c>
      <c r="AN81" s="13">
        <v>260001</v>
      </c>
      <c r="AO81" s="13">
        <v>120008</v>
      </c>
      <c r="AP81" s="13">
        <v>100001</v>
      </c>
      <c r="AQ81" s="13">
        <v>100002</v>
      </c>
      <c r="AT81" s="1" t="s">
        <v>712</v>
      </c>
      <c r="AU81" s="1">
        <v>301</v>
      </c>
    </row>
    <row r="82" spans="1:47" x14ac:dyDescent="0.2">
      <c r="A82" s="33">
        <v>77</v>
      </c>
      <c r="B82" s="33">
        <v>302</v>
      </c>
      <c r="C82" s="33">
        <v>10702</v>
      </c>
      <c r="D82" s="33" t="s">
        <v>405</v>
      </c>
      <c r="E82" s="33" t="s">
        <v>361</v>
      </c>
      <c r="F82" s="33">
        <v>4</v>
      </c>
      <c r="G82" s="33" t="s">
        <v>11</v>
      </c>
      <c r="H82" s="13">
        <v>0</v>
      </c>
      <c r="I82" s="35">
        <v>1</v>
      </c>
      <c r="J82" s="35" t="s">
        <v>191</v>
      </c>
      <c r="M82" s="37">
        <v>2</v>
      </c>
      <c r="N82" s="37" t="s">
        <v>31</v>
      </c>
      <c r="O82" s="9">
        <v>402</v>
      </c>
      <c r="P82" s="11" t="s">
        <v>570</v>
      </c>
      <c r="Q82" s="37" t="s">
        <v>18</v>
      </c>
      <c r="R82" s="37" t="s">
        <v>69</v>
      </c>
      <c r="S82" s="9" t="s">
        <v>99</v>
      </c>
      <c r="T82" s="9">
        <v>6</v>
      </c>
      <c r="U82" s="9" t="s">
        <v>152</v>
      </c>
      <c r="V82" s="35">
        <v>0</v>
      </c>
      <c r="W82" s="35" t="s">
        <v>156</v>
      </c>
      <c r="X82" s="35">
        <v>1000</v>
      </c>
      <c r="Y82" s="35">
        <v>1</v>
      </c>
      <c r="Z82" s="9">
        <v>17</v>
      </c>
      <c r="AA82" s="9">
        <v>17</v>
      </c>
      <c r="AB82" s="6">
        <v>1</v>
      </c>
      <c r="AC82" s="6" t="s">
        <v>92</v>
      </c>
      <c r="AD82" s="6">
        <v>0</v>
      </c>
      <c r="AE82" s="35">
        <v>3</v>
      </c>
      <c r="AF82" s="35" t="s">
        <v>167</v>
      </c>
      <c r="AH82" s="13">
        <v>40057</v>
      </c>
      <c r="AI82" s="13">
        <v>120004</v>
      </c>
      <c r="AJ82" s="13">
        <v>120006</v>
      </c>
      <c r="AK82" s="13">
        <v>150023</v>
      </c>
      <c r="AL82" s="13">
        <v>130002</v>
      </c>
      <c r="AM82" s="13">
        <v>130002</v>
      </c>
      <c r="AN82" s="13">
        <v>260001</v>
      </c>
      <c r="AO82" s="13">
        <v>120008</v>
      </c>
      <c r="AP82" s="13">
        <v>100001</v>
      </c>
      <c r="AQ82" s="13">
        <v>100002</v>
      </c>
      <c r="AT82" s="1" t="s">
        <v>713</v>
      </c>
      <c r="AU82" s="1">
        <v>302</v>
      </c>
    </row>
    <row r="83" spans="1:47" x14ac:dyDescent="0.2">
      <c r="A83" s="33">
        <v>78</v>
      </c>
      <c r="B83" s="33">
        <v>303</v>
      </c>
      <c r="C83" s="33">
        <v>10703</v>
      </c>
      <c r="D83" s="33" t="s">
        <v>406</v>
      </c>
      <c r="E83" s="33" t="s">
        <v>362</v>
      </c>
      <c r="F83" s="33">
        <v>4</v>
      </c>
      <c r="G83" s="33" t="s">
        <v>11</v>
      </c>
      <c r="H83" s="13">
        <v>0</v>
      </c>
      <c r="I83" s="35">
        <v>1</v>
      </c>
      <c r="J83" s="35" t="s">
        <v>191</v>
      </c>
      <c r="M83" s="37">
        <v>3</v>
      </c>
      <c r="N83" s="37" t="s">
        <v>91</v>
      </c>
      <c r="O83" s="9">
        <v>403</v>
      </c>
      <c r="P83" s="11" t="s">
        <v>570</v>
      </c>
      <c r="Q83" s="37" t="s">
        <v>18</v>
      </c>
      <c r="R83" s="37" t="s">
        <v>67</v>
      </c>
      <c r="S83" s="9" t="s">
        <v>99</v>
      </c>
      <c r="T83" s="9">
        <v>6</v>
      </c>
      <c r="U83" s="9" t="s">
        <v>152</v>
      </c>
      <c r="V83" s="35">
        <v>0</v>
      </c>
      <c r="W83" s="35" t="s">
        <v>156</v>
      </c>
      <c r="X83" s="35">
        <v>1000</v>
      </c>
      <c r="Y83" s="35">
        <v>1</v>
      </c>
      <c r="Z83" s="9">
        <v>18</v>
      </c>
      <c r="AA83" s="9">
        <v>18</v>
      </c>
      <c r="AB83" s="6">
        <v>1</v>
      </c>
      <c r="AC83" s="6" t="s">
        <v>92</v>
      </c>
      <c r="AD83" s="6">
        <v>0</v>
      </c>
      <c r="AE83" s="35">
        <v>4</v>
      </c>
      <c r="AF83" s="35" t="s">
        <v>169</v>
      </c>
      <c r="AH83" s="13">
        <v>40058</v>
      </c>
      <c r="AI83" s="13">
        <v>120004</v>
      </c>
      <c r="AJ83" s="13">
        <v>120006</v>
      </c>
      <c r="AK83" s="13">
        <v>150023</v>
      </c>
      <c r="AL83" s="13">
        <v>130003</v>
      </c>
      <c r="AM83" s="13">
        <v>130003</v>
      </c>
      <c r="AN83" s="13">
        <v>260001</v>
      </c>
      <c r="AO83" s="13">
        <v>120008</v>
      </c>
      <c r="AP83" s="13">
        <v>100001</v>
      </c>
      <c r="AQ83" s="13">
        <v>100002</v>
      </c>
      <c r="AT83" s="1" t="s">
        <v>714</v>
      </c>
      <c r="AU83" s="1">
        <v>303</v>
      </c>
    </row>
    <row r="84" spans="1:47" x14ac:dyDescent="0.2">
      <c r="A84" s="33">
        <v>79</v>
      </c>
      <c r="B84" s="33">
        <v>304</v>
      </c>
      <c r="C84" s="33">
        <v>10704</v>
      </c>
      <c r="D84" s="33" t="s">
        <v>407</v>
      </c>
      <c r="E84" s="33" t="s">
        <v>363</v>
      </c>
      <c r="F84" s="33">
        <v>4</v>
      </c>
      <c r="G84" s="33" t="s">
        <v>11</v>
      </c>
      <c r="H84" s="13">
        <v>0</v>
      </c>
      <c r="I84" s="35">
        <v>1</v>
      </c>
      <c r="J84" s="35" t="s">
        <v>191</v>
      </c>
      <c r="M84" s="37">
        <v>4</v>
      </c>
      <c r="N84" s="37" t="s">
        <v>33</v>
      </c>
      <c r="O84" s="9">
        <v>404</v>
      </c>
      <c r="P84" s="11" t="s">
        <v>570</v>
      </c>
      <c r="Q84" s="37" t="s">
        <v>18</v>
      </c>
      <c r="R84" s="37" t="s">
        <v>70</v>
      </c>
      <c r="S84" s="9" t="s">
        <v>99</v>
      </c>
      <c r="T84" s="9">
        <v>6</v>
      </c>
      <c r="U84" s="9" t="s">
        <v>152</v>
      </c>
      <c r="V84" s="35">
        <v>0</v>
      </c>
      <c r="W84" s="35" t="s">
        <v>156</v>
      </c>
      <c r="X84" s="35">
        <v>1000</v>
      </c>
      <c r="Y84" s="35">
        <v>1</v>
      </c>
      <c r="Z84" s="9">
        <v>19</v>
      </c>
      <c r="AA84" s="9">
        <v>19</v>
      </c>
      <c r="AB84" s="6">
        <v>1</v>
      </c>
      <c r="AC84" s="6" t="s">
        <v>92</v>
      </c>
      <c r="AD84" s="6">
        <v>0</v>
      </c>
      <c r="AE84" s="35">
        <v>5</v>
      </c>
      <c r="AF84" s="35" t="s">
        <v>171</v>
      </c>
      <c r="AH84" s="13">
        <v>40059</v>
      </c>
      <c r="AI84" s="13">
        <v>120004</v>
      </c>
      <c r="AJ84" s="13">
        <v>120006</v>
      </c>
      <c r="AK84" s="13">
        <v>150023</v>
      </c>
      <c r="AL84" s="13">
        <v>130004</v>
      </c>
      <c r="AM84" s="13">
        <v>130004</v>
      </c>
      <c r="AN84" s="13">
        <v>260001</v>
      </c>
      <c r="AO84" s="13">
        <v>120008</v>
      </c>
      <c r="AP84" s="13">
        <v>100001</v>
      </c>
      <c r="AQ84" s="13">
        <v>100002</v>
      </c>
      <c r="AT84" s="1" t="s">
        <v>715</v>
      </c>
      <c r="AU84" s="1">
        <v>304</v>
      </c>
    </row>
    <row r="85" spans="1:47" x14ac:dyDescent="0.2">
      <c r="A85" s="33">
        <v>80</v>
      </c>
      <c r="B85" s="33">
        <v>305</v>
      </c>
      <c r="C85" s="33">
        <v>10705</v>
      </c>
      <c r="D85" s="33" t="s">
        <v>408</v>
      </c>
      <c r="E85" s="33" t="s">
        <v>364</v>
      </c>
      <c r="F85" s="33">
        <v>4</v>
      </c>
      <c r="G85" s="33" t="s">
        <v>11</v>
      </c>
      <c r="H85" s="13">
        <v>0</v>
      </c>
      <c r="I85" s="35">
        <v>1</v>
      </c>
      <c r="J85" s="35" t="s">
        <v>191</v>
      </c>
      <c r="M85" s="37">
        <v>5</v>
      </c>
      <c r="N85" s="37" t="s">
        <v>35</v>
      </c>
      <c r="O85" s="9">
        <v>405</v>
      </c>
      <c r="P85" s="11" t="s">
        <v>570</v>
      </c>
      <c r="Q85" s="37" t="s">
        <v>18</v>
      </c>
      <c r="R85" s="37" t="s">
        <v>71</v>
      </c>
      <c r="S85" s="9" t="s">
        <v>99</v>
      </c>
      <c r="T85" s="9">
        <v>6</v>
      </c>
      <c r="U85" s="9" t="s">
        <v>152</v>
      </c>
      <c r="V85" s="35">
        <v>0</v>
      </c>
      <c r="W85" s="35" t="s">
        <v>156</v>
      </c>
      <c r="X85" s="35">
        <v>1000</v>
      </c>
      <c r="Y85" s="35">
        <v>1</v>
      </c>
      <c r="Z85" s="9">
        <v>20</v>
      </c>
      <c r="AA85" s="9">
        <v>20</v>
      </c>
      <c r="AB85" s="6">
        <v>1</v>
      </c>
      <c r="AC85" s="6" t="s">
        <v>92</v>
      </c>
      <c r="AD85" s="6">
        <v>0</v>
      </c>
      <c r="AE85" s="35">
        <v>6</v>
      </c>
      <c r="AF85" s="35" t="s">
        <v>173</v>
      </c>
      <c r="AH85" s="13">
        <v>40060</v>
      </c>
      <c r="AI85" s="13">
        <v>120004</v>
      </c>
      <c r="AJ85" s="13">
        <v>120006</v>
      </c>
      <c r="AK85" s="13">
        <v>150023</v>
      </c>
      <c r="AL85" s="13">
        <v>130005</v>
      </c>
      <c r="AM85" s="13">
        <v>130005</v>
      </c>
      <c r="AN85" s="13">
        <v>260001</v>
      </c>
      <c r="AO85" s="13">
        <v>120008</v>
      </c>
      <c r="AP85" s="13">
        <v>100001</v>
      </c>
      <c r="AQ85" s="13">
        <v>100002</v>
      </c>
      <c r="AT85" s="1" t="s">
        <v>716</v>
      </c>
      <c r="AU85" s="1">
        <v>305</v>
      </c>
    </row>
    <row r="86" spans="1:47" x14ac:dyDescent="0.2">
      <c r="A86" s="33">
        <v>81</v>
      </c>
      <c r="B86" s="33">
        <v>311</v>
      </c>
      <c r="C86" s="33">
        <v>10701</v>
      </c>
      <c r="D86" s="33" t="s">
        <v>558</v>
      </c>
      <c r="E86" s="33" t="s">
        <v>365</v>
      </c>
      <c r="F86" s="33">
        <v>4</v>
      </c>
      <c r="G86" s="33" t="s">
        <v>11</v>
      </c>
      <c r="H86" s="13">
        <v>0</v>
      </c>
      <c r="I86" s="35">
        <v>1</v>
      </c>
      <c r="J86" s="35" t="s">
        <v>191</v>
      </c>
      <c r="M86" s="37">
        <v>1</v>
      </c>
      <c r="N86" s="37" t="s">
        <v>29</v>
      </c>
      <c r="O86" s="9">
        <v>411</v>
      </c>
      <c r="P86" s="11" t="s">
        <v>570</v>
      </c>
      <c r="Q86" s="37" t="s">
        <v>18</v>
      </c>
      <c r="R86" s="37" t="s">
        <v>68</v>
      </c>
      <c r="S86" s="9" t="s">
        <v>99</v>
      </c>
      <c r="T86" s="9">
        <v>6</v>
      </c>
      <c r="U86" s="9" t="s">
        <v>152</v>
      </c>
      <c r="V86" s="35">
        <v>0</v>
      </c>
      <c r="W86" s="35" t="s">
        <v>156</v>
      </c>
      <c r="X86" s="35">
        <v>900</v>
      </c>
      <c r="Y86" s="35">
        <v>1</v>
      </c>
      <c r="Z86" s="9">
        <v>16</v>
      </c>
      <c r="AA86" s="9">
        <v>16</v>
      </c>
      <c r="AB86" s="6">
        <v>2</v>
      </c>
      <c r="AC86" s="6" t="s">
        <v>212</v>
      </c>
      <c r="AD86" s="6">
        <v>0</v>
      </c>
      <c r="AE86" s="35">
        <v>2</v>
      </c>
      <c r="AF86" s="35" t="s">
        <v>165</v>
      </c>
      <c r="AH86" s="13">
        <v>40056</v>
      </c>
      <c r="AI86" s="13">
        <v>120004</v>
      </c>
      <c r="AJ86" s="13">
        <v>120006</v>
      </c>
      <c r="AK86" s="13">
        <v>150023</v>
      </c>
      <c r="AL86" s="13">
        <v>130001</v>
      </c>
      <c r="AM86" s="13">
        <v>130001</v>
      </c>
      <c r="AN86" s="13">
        <v>260001</v>
      </c>
      <c r="AO86" s="13">
        <v>120008</v>
      </c>
      <c r="AP86" s="13">
        <v>100001</v>
      </c>
      <c r="AQ86" s="13">
        <v>100002</v>
      </c>
      <c r="AT86" s="1" t="s">
        <v>717</v>
      </c>
      <c r="AU86" s="1">
        <v>311</v>
      </c>
    </row>
    <row r="87" spans="1:47" x14ac:dyDescent="0.2">
      <c r="A87" s="33">
        <v>82</v>
      </c>
      <c r="B87" s="33">
        <v>312</v>
      </c>
      <c r="C87" s="33">
        <v>10702</v>
      </c>
      <c r="D87" s="33" t="s">
        <v>409</v>
      </c>
      <c r="E87" s="33" t="s">
        <v>366</v>
      </c>
      <c r="F87" s="33">
        <v>4</v>
      </c>
      <c r="G87" s="33" t="s">
        <v>11</v>
      </c>
      <c r="H87" s="13">
        <v>0</v>
      </c>
      <c r="I87" s="35">
        <v>1</v>
      </c>
      <c r="J87" s="35" t="s">
        <v>191</v>
      </c>
      <c r="M87" s="37">
        <v>2</v>
      </c>
      <c r="N87" s="37" t="s">
        <v>31</v>
      </c>
      <c r="O87" s="9">
        <v>412</v>
      </c>
      <c r="P87" s="11" t="s">
        <v>570</v>
      </c>
      <c r="Q87" s="37" t="s">
        <v>18</v>
      </c>
      <c r="R87" s="37" t="s">
        <v>69</v>
      </c>
      <c r="S87" s="9" t="s">
        <v>99</v>
      </c>
      <c r="T87" s="9">
        <v>6</v>
      </c>
      <c r="U87" s="9" t="s">
        <v>152</v>
      </c>
      <c r="V87" s="35">
        <v>0</v>
      </c>
      <c r="W87" s="35" t="s">
        <v>156</v>
      </c>
      <c r="X87" s="35">
        <v>900</v>
      </c>
      <c r="Y87" s="35">
        <v>1</v>
      </c>
      <c r="Z87" s="9">
        <v>17</v>
      </c>
      <c r="AA87" s="9">
        <v>17</v>
      </c>
      <c r="AB87" s="6">
        <v>2</v>
      </c>
      <c r="AC87" s="6" t="s">
        <v>212</v>
      </c>
      <c r="AD87" s="6">
        <v>0</v>
      </c>
      <c r="AE87" s="35">
        <v>3</v>
      </c>
      <c r="AF87" s="35" t="s">
        <v>167</v>
      </c>
      <c r="AH87" s="13">
        <v>40057</v>
      </c>
      <c r="AI87" s="13">
        <v>120004</v>
      </c>
      <c r="AJ87" s="13">
        <v>120006</v>
      </c>
      <c r="AK87" s="13">
        <v>150023</v>
      </c>
      <c r="AL87" s="13">
        <v>130002</v>
      </c>
      <c r="AM87" s="13">
        <v>130002</v>
      </c>
      <c r="AN87" s="13">
        <v>260001</v>
      </c>
      <c r="AO87" s="13">
        <v>120008</v>
      </c>
      <c r="AP87" s="13">
        <v>100001</v>
      </c>
      <c r="AQ87" s="13">
        <v>100002</v>
      </c>
      <c r="AT87" s="1" t="s">
        <v>718</v>
      </c>
      <c r="AU87" s="1">
        <v>312</v>
      </c>
    </row>
    <row r="88" spans="1:47" x14ac:dyDescent="0.2">
      <c r="A88" s="33">
        <v>83</v>
      </c>
      <c r="B88" s="33">
        <v>313</v>
      </c>
      <c r="C88" s="33">
        <v>10703</v>
      </c>
      <c r="D88" s="33" t="s">
        <v>410</v>
      </c>
      <c r="E88" s="33" t="s">
        <v>367</v>
      </c>
      <c r="F88" s="33">
        <v>4</v>
      </c>
      <c r="G88" s="33" t="s">
        <v>11</v>
      </c>
      <c r="H88" s="13">
        <v>0</v>
      </c>
      <c r="I88" s="35">
        <v>1</v>
      </c>
      <c r="J88" s="35" t="s">
        <v>191</v>
      </c>
      <c r="M88" s="37">
        <v>3</v>
      </c>
      <c r="N88" s="37" t="s">
        <v>91</v>
      </c>
      <c r="O88" s="9">
        <v>413</v>
      </c>
      <c r="P88" s="11" t="s">
        <v>570</v>
      </c>
      <c r="Q88" s="37" t="s">
        <v>18</v>
      </c>
      <c r="R88" s="37" t="s">
        <v>67</v>
      </c>
      <c r="S88" s="9" t="s">
        <v>99</v>
      </c>
      <c r="T88" s="9">
        <v>6</v>
      </c>
      <c r="U88" s="9" t="s">
        <v>152</v>
      </c>
      <c r="V88" s="35">
        <v>0</v>
      </c>
      <c r="W88" s="35" t="s">
        <v>156</v>
      </c>
      <c r="X88" s="35">
        <v>900</v>
      </c>
      <c r="Y88" s="35">
        <v>1</v>
      </c>
      <c r="Z88" s="9">
        <v>18</v>
      </c>
      <c r="AA88" s="9">
        <v>18</v>
      </c>
      <c r="AB88" s="6">
        <v>2</v>
      </c>
      <c r="AC88" s="6" t="s">
        <v>212</v>
      </c>
      <c r="AD88" s="6">
        <v>0</v>
      </c>
      <c r="AE88" s="35">
        <v>4</v>
      </c>
      <c r="AF88" s="35" t="s">
        <v>169</v>
      </c>
      <c r="AH88" s="13">
        <v>40058</v>
      </c>
      <c r="AI88" s="13">
        <v>120004</v>
      </c>
      <c r="AJ88" s="13">
        <v>120006</v>
      </c>
      <c r="AK88" s="13">
        <v>150023</v>
      </c>
      <c r="AL88" s="13">
        <v>130003</v>
      </c>
      <c r="AM88" s="13">
        <v>130003</v>
      </c>
      <c r="AN88" s="13">
        <v>260001</v>
      </c>
      <c r="AO88" s="13">
        <v>120008</v>
      </c>
      <c r="AP88" s="13">
        <v>100001</v>
      </c>
      <c r="AQ88" s="13">
        <v>100002</v>
      </c>
      <c r="AT88" s="1" t="s">
        <v>719</v>
      </c>
      <c r="AU88" s="1">
        <v>313</v>
      </c>
    </row>
    <row r="89" spans="1:47" x14ac:dyDescent="0.2">
      <c r="A89" s="33">
        <v>84</v>
      </c>
      <c r="B89" s="33">
        <v>314</v>
      </c>
      <c r="C89" s="33">
        <v>10704</v>
      </c>
      <c r="D89" s="33" t="s">
        <v>411</v>
      </c>
      <c r="E89" s="33" t="s">
        <v>368</v>
      </c>
      <c r="F89" s="33">
        <v>4</v>
      </c>
      <c r="G89" s="33" t="s">
        <v>11</v>
      </c>
      <c r="H89" s="13">
        <v>0</v>
      </c>
      <c r="I89" s="35">
        <v>1</v>
      </c>
      <c r="J89" s="35" t="s">
        <v>191</v>
      </c>
      <c r="M89" s="37">
        <v>4</v>
      </c>
      <c r="N89" s="37" t="s">
        <v>33</v>
      </c>
      <c r="O89" s="9">
        <v>414</v>
      </c>
      <c r="P89" s="11" t="s">
        <v>570</v>
      </c>
      <c r="Q89" s="37" t="s">
        <v>18</v>
      </c>
      <c r="R89" s="37" t="s">
        <v>70</v>
      </c>
      <c r="S89" s="9" t="s">
        <v>99</v>
      </c>
      <c r="T89" s="9">
        <v>6</v>
      </c>
      <c r="U89" s="9" t="s">
        <v>152</v>
      </c>
      <c r="V89" s="35">
        <v>0</v>
      </c>
      <c r="W89" s="35" t="s">
        <v>156</v>
      </c>
      <c r="X89" s="35">
        <v>900</v>
      </c>
      <c r="Y89" s="35">
        <v>1</v>
      </c>
      <c r="Z89" s="9">
        <v>19</v>
      </c>
      <c r="AA89" s="9">
        <v>19</v>
      </c>
      <c r="AB89" s="6">
        <v>2</v>
      </c>
      <c r="AC89" s="6" t="s">
        <v>212</v>
      </c>
      <c r="AD89" s="6">
        <v>0</v>
      </c>
      <c r="AE89" s="35">
        <v>5</v>
      </c>
      <c r="AF89" s="35" t="s">
        <v>171</v>
      </c>
      <c r="AH89" s="13">
        <v>40059</v>
      </c>
      <c r="AI89" s="13">
        <v>120004</v>
      </c>
      <c r="AJ89" s="13">
        <v>120006</v>
      </c>
      <c r="AK89" s="13">
        <v>150023</v>
      </c>
      <c r="AL89" s="13">
        <v>130004</v>
      </c>
      <c r="AM89" s="13">
        <v>130004</v>
      </c>
      <c r="AN89" s="13">
        <v>260001</v>
      </c>
      <c r="AO89" s="13">
        <v>120008</v>
      </c>
      <c r="AP89" s="13">
        <v>100001</v>
      </c>
      <c r="AQ89" s="13">
        <v>100002</v>
      </c>
      <c r="AT89" s="1" t="s">
        <v>720</v>
      </c>
      <c r="AU89" s="1">
        <v>314</v>
      </c>
    </row>
    <row r="90" spans="1:47" x14ac:dyDescent="0.2">
      <c r="A90" s="33">
        <v>85</v>
      </c>
      <c r="B90" s="33">
        <v>315</v>
      </c>
      <c r="C90" s="33">
        <v>10705</v>
      </c>
      <c r="D90" s="33" t="s">
        <v>412</v>
      </c>
      <c r="E90" s="33" t="s">
        <v>369</v>
      </c>
      <c r="F90" s="33">
        <v>4</v>
      </c>
      <c r="G90" s="33" t="s">
        <v>11</v>
      </c>
      <c r="H90" s="13">
        <v>0</v>
      </c>
      <c r="I90" s="35">
        <v>1</v>
      </c>
      <c r="J90" s="35" t="s">
        <v>191</v>
      </c>
      <c r="M90" s="37">
        <v>5</v>
      </c>
      <c r="N90" s="37" t="s">
        <v>35</v>
      </c>
      <c r="O90" s="9">
        <v>415</v>
      </c>
      <c r="P90" s="11" t="s">
        <v>570</v>
      </c>
      <c r="Q90" s="37" t="s">
        <v>18</v>
      </c>
      <c r="R90" s="37" t="s">
        <v>71</v>
      </c>
      <c r="S90" s="9" t="s">
        <v>99</v>
      </c>
      <c r="T90" s="9">
        <v>6</v>
      </c>
      <c r="U90" s="9" t="s">
        <v>152</v>
      </c>
      <c r="V90" s="35">
        <v>0</v>
      </c>
      <c r="W90" s="35" t="s">
        <v>156</v>
      </c>
      <c r="X90" s="35">
        <v>900</v>
      </c>
      <c r="Y90" s="35">
        <v>1</v>
      </c>
      <c r="Z90" s="9">
        <v>20</v>
      </c>
      <c r="AA90" s="9">
        <v>20</v>
      </c>
      <c r="AB90" s="6">
        <v>2</v>
      </c>
      <c r="AC90" s="6" t="s">
        <v>212</v>
      </c>
      <c r="AD90" s="6">
        <v>0</v>
      </c>
      <c r="AE90" s="35">
        <v>6</v>
      </c>
      <c r="AF90" s="35" t="s">
        <v>173</v>
      </c>
      <c r="AH90" s="13">
        <v>40060</v>
      </c>
      <c r="AI90" s="13">
        <v>120004</v>
      </c>
      <c r="AJ90" s="13">
        <v>120006</v>
      </c>
      <c r="AK90" s="13">
        <v>150023</v>
      </c>
      <c r="AL90" s="13">
        <v>130005</v>
      </c>
      <c r="AM90" s="13">
        <v>130005</v>
      </c>
      <c r="AN90" s="13">
        <v>260001</v>
      </c>
      <c r="AO90" s="13">
        <v>120008</v>
      </c>
      <c r="AP90" s="13">
        <v>100001</v>
      </c>
      <c r="AQ90" s="13">
        <v>100002</v>
      </c>
      <c r="AT90" s="1" t="s">
        <v>721</v>
      </c>
      <c r="AU90" s="1">
        <v>315</v>
      </c>
    </row>
    <row r="91" spans="1:47" x14ac:dyDescent="0.2">
      <c r="A91" s="33">
        <v>86</v>
      </c>
      <c r="B91" s="33">
        <v>321</v>
      </c>
      <c r="C91" s="33">
        <v>10801</v>
      </c>
      <c r="D91" s="33" t="s">
        <v>559</v>
      </c>
      <c r="E91" s="33" t="s">
        <v>370</v>
      </c>
      <c r="F91" s="33">
        <v>4</v>
      </c>
      <c r="G91" s="33" t="s">
        <v>11</v>
      </c>
      <c r="H91" s="13">
        <v>1</v>
      </c>
      <c r="I91" s="35">
        <v>1</v>
      </c>
      <c r="J91" s="35" t="s">
        <v>191</v>
      </c>
      <c r="M91" s="37">
        <v>1</v>
      </c>
      <c r="N91" s="37" t="s">
        <v>29</v>
      </c>
      <c r="O91" s="9">
        <v>421</v>
      </c>
      <c r="P91" s="11" t="s">
        <v>570</v>
      </c>
      <c r="Q91" s="37" t="s">
        <v>19</v>
      </c>
      <c r="R91" s="37" t="s">
        <v>73</v>
      </c>
      <c r="S91" s="9" t="s">
        <v>99</v>
      </c>
      <c r="T91" s="9">
        <v>6</v>
      </c>
      <c r="U91" s="9" t="s">
        <v>612</v>
      </c>
      <c r="V91" s="35">
        <v>0</v>
      </c>
      <c r="W91" s="35" t="s">
        <v>156</v>
      </c>
      <c r="X91" s="35">
        <v>820</v>
      </c>
      <c r="Y91" s="35">
        <v>1</v>
      </c>
      <c r="Z91" s="9">
        <v>16</v>
      </c>
      <c r="AA91" s="9">
        <v>16</v>
      </c>
      <c r="AB91" s="6">
        <v>3</v>
      </c>
      <c r="AC91" s="6" t="s">
        <v>218</v>
      </c>
      <c r="AD91" s="6">
        <v>0</v>
      </c>
      <c r="AE91" s="35">
        <v>2</v>
      </c>
      <c r="AF91" s="35" t="s">
        <v>165</v>
      </c>
      <c r="AH91" s="13">
        <v>40061</v>
      </c>
      <c r="AI91" s="13">
        <v>120004</v>
      </c>
      <c r="AJ91" s="13">
        <v>120006</v>
      </c>
      <c r="AK91" s="13">
        <v>150023</v>
      </c>
      <c r="AL91" s="13">
        <v>130001</v>
      </c>
      <c r="AM91" s="13">
        <v>130001</v>
      </c>
      <c r="AN91" s="13">
        <v>260001</v>
      </c>
      <c r="AO91" s="13">
        <v>120008</v>
      </c>
      <c r="AP91" s="13">
        <v>100001</v>
      </c>
      <c r="AQ91" s="13">
        <v>100002</v>
      </c>
      <c r="AT91" s="1" t="s">
        <v>722</v>
      </c>
      <c r="AU91" s="1">
        <v>321</v>
      </c>
    </row>
    <row r="92" spans="1:47" x14ac:dyDescent="0.2">
      <c r="A92" s="33">
        <v>87</v>
      </c>
      <c r="B92" s="33">
        <v>322</v>
      </c>
      <c r="C92" s="33">
        <v>10802</v>
      </c>
      <c r="D92" s="33" t="s">
        <v>413</v>
      </c>
      <c r="E92" s="33" t="s">
        <v>371</v>
      </c>
      <c r="F92" s="33">
        <v>4</v>
      </c>
      <c r="G92" s="33" t="s">
        <v>11</v>
      </c>
      <c r="H92" s="13">
        <v>1</v>
      </c>
      <c r="I92" s="35">
        <v>1</v>
      </c>
      <c r="J92" s="35" t="s">
        <v>191</v>
      </c>
      <c r="M92" s="37">
        <v>2</v>
      </c>
      <c r="N92" s="37" t="s">
        <v>31</v>
      </c>
      <c r="O92" s="9">
        <v>422</v>
      </c>
      <c r="P92" s="11" t="s">
        <v>570</v>
      </c>
      <c r="Q92" s="37" t="s">
        <v>19</v>
      </c>
      <c r="R92" s="37" t="s">
        <v>74</v>
      </c>
      <c r="S92" s="9" t="s">
        <v>99</v>
      </c>
      <c r="T92" s="9">
        <v>6</v>
      </c>
      <c r="U92" s="9" t="s">
        <v>612</v>
      </c>
      <c r="V92" s="35">
        <v>0</v>
      </c>
      <c r="W92" s="35" t="s">
        <v>156</v>
      </c>
      <c r="X92" s="35">
        <v>820</v>
      </c>
      <c r="Y92" s="35">
        <v>1</v>
      </c>
      <c r="Z92" s="9">
        <v>17</v>
      </c>
      <c r="AA92" s="9">
        <v>17</v>
      </c>
      <c r="AB92" s="6">
        <v>3</v>
      </c>
      <c r="AC92" s="6" t="s">
        <v>218</v>
      </c>
      <c r="AD92" s="6">
        <v>0</v>
      </c>
      <c r="AE92" s="35">
        <v>3</v>
      </c>
      <c r="AF92" s="35" t="s">
        <v>167</v>
      </c>
      <c r="AH92" s="13">
        <v>40062</v>
      </c>
      <c r="AI92" s="13">
        <v>120004</v>
      </c>
      <c r="AJ92" s="13">
        <v>120006</v>
      </c>
      <c r="AK92" s="13">
        <v>150023</v>
      </c>
      <c r="AL92" s="13">
        <v>130002</v>
      </c>
      <c r="AM92" s="13">
        <v>130002</v>
      </c>
      <c r="AN92" s="13">
        <v>260001</v>
      </c>
      <c r="AO92" s="13">
        <v>120008</v>
      </c>
      <c r="AP92" s="13">
        <v>100001</v>
      </c>
      <c r="AQ92" s="13">
        <v>100002</v>
      </c>
      <c r="AT92" s="1" t="s">
        <v>723</v>
      </c>
      <c r="AU92" s="1">
        <v>322</v>
      </c>
    </row>
    <row r="93" spans="1:47" x14ac:dyDescent="0.2">
      <c r="A93" s="33">
        <v>88</v>
      </c>
      <c r="B93" s="33">
        <v>323</v>
      </c>
      <c r="C93" s="33">
        <v>10803</v>
      </c>
      <c r="D93" s="33" t="s">
        <v>414</v>
      </c>
      <c r="E93" s="33" t="s">
        <v>372</v>
      </c>
      <c r="F93" s="33">
        <v>4</v>
      </c>
      <c r="G93" s="33" t="s">
        <v>11</v>
      </c>
      <c r="H93" s="13">
        <v>1</v>
      </c>
      <c r="I93" s="35">
        <v>1</v>
      </c>
      <c r="J93" s="35" t="s">
        <v>191</v>
      </c>
      <c r="M93" s="37">
        <v>3</v>
      </c>
      <c r="N93" s="37" t="s">
        <v>91</v>
      </c>
      <c r="O93" s="9">
        <v>423</v>
      </c>
      <c r="P93" s="11" t="s">
        <v>570</v>
      </c>
      <c r="Q93" s="37" t="s">
        <v>19</v>
      </c>
      <c r="R93" s="37" t="s">
        <v>72</v>
      </c>
      <c r="S93" s="9" t="s">
        <v>99</v>
      </c>
      <c r="T93" s="9">
        <v>6</v>
      </c>
      <c r="U93" s="9" t="s">
        <v>612</v>
      </c>
      <c r="V93" s="35">
        <v>0</v>
      </c>
      <c r="W93" s="35" t="s">
        <v>156</v>
      </c>
      <c r="X93" s="35">
        <v>820</v>
      </c>
      <c r="Y93" s="35">
        <v>1</v>
      </c>
      <c r="Z93" s="9">
        <v>18</v>
      </c>
      <c r="AA93" s="9">
        <v>18</v>
      </c>
      <c r="AB93" s="6">
        <v>3</v>
      </c>
      <c r="AC93" s="6" t="s">
        <v>218</v>
      </c>
      <c r="AD93" s="6">
        <v>0</v>
      </c>
      <c r="AE93" s="35">
        <v>4</v>
      </c>
      <c r="AF93" s="35" t="s">
        <v>169</v>
      </c>
      <c r="AH93" s="13">
        <v>40063</v>
      </c>
      <c r="AI93" s="13">
        <v>120004</v>
      </c>
      <c r="AJ93" s="13">
        <v>120006</v>
      </c>
      <c r="AK93" s="13">
        <v>150023</v>
      </c>
      <c r="AL93" s="13">
        <v>130003</v>
      </c>
      <c r="AM93" s="13">
        <v>130003</v>
      </c>
      <c r="AN93" s="13">
        <v>260001</v>
      </c>
      <c r="AO93" s="13">
        <v>120008</v>
      </c>
      <c r="AP93" s="13">
        <v>100001</v>
      </c>
      <c r="AQ93" s="13">
        <v>100002</v>
      </c>
      <c r="AT93" s="1" t="s">
        <v>724</v>
      </c>
      <c r="AU93" s="1">
        <v>323</v>
      </c>
    </row>
    <row r="94" spans="1:47" x14ac:dyDescent="0.2">
      <c r="A94" s="33">
        <v>89</v>
      </c>
      <c r="B94" s="33">
        <v>324</v>
      </c>
      <c r="C94" s="33">
        <v>10804</v>
      </c>
      <c r="D94" s="33" t="s">
        <v>415</v>
      </c>
      <c r="E94" s="33" t="s">
        <v>373</v>
      </c>
      <c r="F94" s="33">
        <v>4</v>
      </c>
      <c r="G94" s="33" t="s">
        <v>11</v>
      </c>
      <c r="H94" s="13">
        <v>1</v>
      </c>
      <c r="I94" s="35">
        <v>1</v>
      </c>
      <c r="J94" s="35" t="s">
        <v>191</v>
      </c>
      <c r="M94" s="37">
        <v>4</v>
      </c>
      <c r="N94" s="37" t="s">
        <v>33</v>
      </c>
      <c r="O94" s="9">
        <v>424</v>
      </c>
      <c r="P94" s="11" t="s">
        <v>570</v>
      </c>
      <c r="Q94" s="37" t="s">
        <v>19</v>
      </c>
      <c r="R94" s="37" t="s">
        <v>75</v>
      </c>
      <c r="S94" s="9" t="s">
        <v>99</v>
      </c>
      <c r="T94" s="9">
        <v>6</v>
      </c>
      <c r="U94" s="9" t="s">
        <v>612</v>
      </c>
      <c r="V94" s="35">
        <v>0</v>
      </c>
      <c r="W94" s="35" t="s">
        <v>156</v>
      </c>
      <c r="X94" s="35">
        <v>820</v>
      </c>
      <c r="Y94" s="35">
        <v>1</v>
      </c>
      <c r="Z94" s="9">
        <v>19</v>
      </c>
      <c r="AA94" s="9">
        <v>19</v>
      </c>
      <c r="AB94" s="6">
        <v>3</v>
      </c>
      <c r="AC94" s="6" t="s">
        <v>218</v>
      </c>
      <c r="AD94" s="6">
        <v>0</v>
      </c>
      <c r="AE94" s="35">
        <v>5</v>
      </c>
      <c r="AF94" s="35" t="s">
        <v>171</v>
      </c>
      <c r="AH94" s="13">
        <v>40064</v>
      </c>
      <c r="AI94" s="13">
        <v>120004</v>
      </c>
      <c r="AJ94" s="13">
        <v>120006</v>
      </c>
      <c r="AK94" s="13">
        <v>150023</v>
      </c>
      <c r="AL94" s="13">
        <v>130004</v>
      </c>
      <c r="AM94" s="13">
        <v>130004</v>
      </c>
      <c r="AN94" s="13">
        <v>260001</v>
      </c>
      <c r="AO94" s="13">
        <v>120008</v>
      </c>
      <c r="AP94" s="13">
        <v>100001</v>
      </c>
      <c r="AQ94" s="13">
        <v>100002</v>
      </c>
      <c r="AT94" s="1" t="s">
        <v>725</v>
      </c>
      <c r="AU94" s="1">
        <v>324</v>
      </c>
    </row>
    <row r="95" spans="1:47" x14ac:dyDescent="0.2">
      <c r="A95" s="33">
        <v>90</v>
      </c>
      <c r="B95" s="33">
        <v>325</v>
      </c>
      <c r="C95" s="33">
        <v>10805</v>
      </c>
      <c r="D95" s="33" t="s">
        <v>416</v>
      </c>
      <c r="E95" s="33" t="s">
        <v>374</v>
      </c>
      <c r="F95" s="33">
        <v>4</v>
      </c>
      <c r="G95" s="33" t="s">
        <v>11</v>
      </c>
      <c r="H95" s="13">
        <v>1</v>
      </c>
      <c r="I95" s="35">
        <v>1</v>
      </c>
      <c r="J95" s="35" t="s">
        <v>191</v>
      </c>
      <c r="M95" s="37">
        <v>5</v>
      </c>
      <c r="N95" s="37" t="s">
        <v>35</v>
      </c>
      <c r="O95" s="9">
        <v>425</v>
      </c>
      <c r="P95" s="11" t="s">
        <v>570</v>
      </c>
      <c r="Q95" s="37" t="s">
        <v>19</v>
      </c>
      <c r="R95" s="37" t="s">
        <v>76</v>
      </c>
      <c r="S95" s="9" t="s">
        <v>99</v>
      </c>
      <c r="T95" s="9">
        <v>6</v>
      </c>
      <c r="U95" s="9" t="s">
        <v>612</v>
      </c>
      <c r="V95" s="35">
        <v>0</v>
      </c>
      <c r="W95" s="35" t="s">
        <v>156</v>
      </c>
      <c r="X95" s="35">
        <v>820</v>
      </c>
      <c r="Y95" s="35">
        <v>1</v>
      </c>
      <c r="Z95" s="9">
        <v>20</v>
      </c>
      <c r="AA95" s="9">
        <v>20</v>
      </c>
      <c r="AB95" s="6">
        <v>3</v>
      </c>
      <c r="AC95" s="6" t="s">
        <v>218</v>
      </c>
      <c r="AD95" s="6">
        <v>0</v>
      </c>
      <c r="AE95" s="35">
        <v>6</v>
      </c>
      <c r="AF95" s="35" t="s">
        <v>173</v>
      </c>
      <c r="AH95" s="13">
        <v>40065</v>
      </c>
      <c r="AI95" s="13">
        <v>120004</v>
      </c>
      <c r="AJ95" s="13">
        <v>120006</v>
      </c>
      <c r="AK95" s="13">
        <v>150023</v>
      </c>
      <c r="AL95" s="13">
        <v>130005</v>
      </c>
      <c r="AM95" s="13">
        <v>130005</v>
      </c>
      <c r="AN95" s="13">
        <v>260001</v>
      </c>
      <c r="AO95" s="13">
        <v>120008</v>
      </c>
      <c r="AP95" s="13">
        <v>100001</v>
      </c>
      <c r="AQ95" s="13">
        <v>100002</v>
      </c>
      <c r="AT95" s="1" t="s">
        <v>726</v>
      </c>
      <c r="AU95" s="1">
        <v>325</v>
      </c>
    </row>
    <row r="96" spans="1:47" x14ac:dyDescent="0.2">
      <c r="A96" s="33">
        <v>91</v>
      </c>
      <c r="B96" s="33">
        <v>331</v>
      </c>
      <c r="C96" s="33">
        <v>10701</v>
      </c>
      <c r="D96" s="33" t="s">
        <v>560</v>
      </c>
      <c r="E96" s="33" t="s">
        <v>295</v>
      </c>
      <c r="F96" s="33">
        <v>4</v>
      </c>
      <c r="G96" s="33" t="s">
        <v>11</v>
      </c>
      <c r="H96" s="13">
        <v>1</v>
      </c>
      <c r="I96" s="35">
        <v>1</v>
      </c>
      <c r="J96" s="35" t="s">
        <v>191</v>
      </c>
      <c r="M96" s="37">
        <v>1</v>
      </c>
      <c r="N96" s="37" t="s">
        <v>29</v>
      </c>
      <c r="O96" s="9">
        <v>431</v>
      </c>
      <c r="P96" s="11" t="s">
        <v>570</v>
      </c>
      <c r="Q96" s="37" t="s">
        <v>18</v>
      </c>
      <c r="R96" s="37" t="s">
        <v>68</v>
      </c>
      <c r="S96" s="9" t="s">
        <v>99</v>
      </c>
      <c r="T96" s="9">
        <v>6</v>
      </c>
      <c r="U96" s="9" t="s">
        <v>613</v>
      </c>
      <c r="V96" s="35">
        <v>0</v>
      </c>
      <c r="W96" s="35" t="s">
        <v>156</v>
      </c>
      <c r="X96" s="35">
        <v>730</v>
      </c>
      <c r="Y96" s="35">
        <v>1</v>
      </c>
      <c r="Z96" s="9">
        <v>16</v>
      </c>
      <c r="AA96" s="9">
        <v>16</v>
      </c>
      <c r="AB96" s="6">
        <v>4</v>
      </c>
      <c r="AC96" s="6" t="s">
        <v>224</v>
      </c>
      <c r="AD96" s="6">
        <v>0</v>
      </c>
      <c r="AE96" s="35">
        <v>2</v>
      </c>
      <c r="AF96" s="35" t="s">
        <v>165</v>
      </c>
      <c r="AH96" s="13">
        <v>40056</v>
      </c>
      <c r="AI96" s="13">
        <v>120004</v>
      </c>
      <c r="AJ96" s="13">
        <v>120006</v>
      </c>
      <c r="AK96" s="13">
        <v>150023</v>
      </c>
      <c r="AL96" s="13">
        <v>130001</v>
      </c>
      <c r="AM96" s="13">
        <v>130001</v>
      </c>
      <c r="AN96" s="13">
        <v>260001</v>
      </c>
      <c r="AO96" s="13">
        <v>120008</v>
      </c>
      <c r="AP96" s="13">
        <v>100001</v>
      </c>
      <c r="AQ96" s="13">
        <v>100002</v>
      </c>
      <c r="AT96" s="1" t="s">
        <v>727</v>
      </c>
      <c r="AU96" s="1">
        <v>331</v>
      </c>
    </row>
    <row r="97" spans="1:47" x14ac:dyDescent="0.2">
      <c r="A97" s="33">
        <v>92</v>
      </c>
      <c r="B97" s="33">
        <v>332</v>
      </c>
      <c r="C97" s="33">
        <v>10702</v>
      </c>
      <c r="D97" s="33" t="s">
        <v>296</v>
      </c>
      <c r="E97" s="33" t="s">
        <v>297</v>
      </c>
      <c r="F97" s="33">
        <v>4</v>
      </c>
      <c r="G97" s="33" t="s">
        <v>11</v>
      </c>
      <c r="H97" s="13">
        <v>1</v>
      </c>
      <c r="I97" s="35">
        <v>1</v>
      </c>
      <c r="J97" s="35" t="s">
        <v>191</v>
      </c>
      <c r="M97" s="37">
        <v>2</v>
      </c>
      <c r="N97" s="37" t="s">
        <v>31</v>
      </c>
      <c r="O97" s="9">
        <v>432</v>
      </c>
      <c r="P97" s="11" t="s">
        <v>570</v>
      </c>
      <c r="Q97" s="37" t="s">
        <v>18</v>
      </c>
      <c r="R97" s="37" t="s">
        <v>69</v>
      </c>
      <c r="S97" s="9" t="s">
        <v>99</v>
      </c>
      <c r="T97" s="9">
        <v>6</v>
      </c>
      <c r="U97" s="9" t="s">
        <v>613</v>
      </c>
      <c r="V97" s="35">
        <v>0</v>
      </c>
      <c r="W97" s="35" t="s">
        <v>156</v>
      </c>
      <c r="X97" s="35">
        <v>730</v>
      </c>
      <c r="Y97" s="35">
        <v>1</v>
      </c>
      <c r="Z97" s="9">
        <v>17</v>
      </c>
      <c r="AA97" s="9">
        <v>17</v>
      </c>
      <c r="AB97" s="6">
        <v>4</v>
      </c>
      <c r="AC97" s="6" t="s">
        <v>224</v>
      </c>
      <c r="AD97" s="6">
        <v>0</v>
      </c>
      <c r="AE97" s="35">
        <v>3</v>
      </c>
      <c r="AF97" s="35" t="s">
        <v>167</v>
      </c>
      <c r="AH97" s="13">
        <v>40057</v>
      </c>
      <c r="AI97" s="13">
        <v>120004</v>
      </c>
      <c r="AJ97" s="13">
        <v>120006</v>
      </c>
      <c r="AK97" s="13">
        <v>150023</v>
      </c>
      <c r="AL97" s="13">
        <v>130002</v>
      </c>
      <c r="AM97" s="13">
        <v>130002</v>
      </c>
      <c r="AN97" s="13">
        <v>260001</v>
      </c>
      <c r="AO97" s="13">
        <v>120008</v>
      </c>
      <c r="AP97" s="13">
        <v>100001</v>
      </c>
      <c r="AQ97" s="13">
        <v>100002</v>
      </c>
      <c r="AT97" s="1" t="s">
        <v>728</v>
      </c>
      <c r="AU97" s="1">
        <v>332</v>
      </c>
    </row>
    <row r="98" spans="1:47" x14ac:dyDescent="0.2">
      <c r="A98" s="33">
        <v>93</v>
      </c>
      <c r="B98" s="33">
        <v>333</v>
      </c>
      <c r="C98" s="33">
        <v>10703</v>
      </c>
      <c r="D98" s="33" t="s">
        <v>298</v>
      </c>
      <c r="E98" s="33" t="s">
        <v>299</v>
      </c>
      <c r="F98" s="33">
        <v>4</v>
      </c>
      <c r="G98" s="33" t="s">
        <v>11</v>
      </c>
      <c r="H98" s="13">
        <v>1</v>
      </c>
      <c r="I98" s="35">
        <v>1</v>
      </c>
      <c r="J98" s="35" t="s">
        <v>191</v>
      </c>
      <c r="M98" s="37">
        <v>3</v>
      </c>
      <c r="N98" s="37" t="s">
        <v>91</v>
      </c>
      <c r="O98" s="9">
        <v>433</v>
      </c>
      <c r="P98" s="11" t="s">
        <v>570</v>
      </c>
      <c r="Q98" s="37" t="s">
        <v>18</v>
      </c>
      <c r="R98" s="37" t="s">
        <v>67</v>
      </c>
      <c r="S98" s="9" t="s">
        <v>99</v>
      </c>
      <c r="T98" s="9">
        <v>6</v>
      </c>
      <c r="U98" s="9" t="s">
        <v>613</v>
      </c>
      <c r="V98" s="35">
        <v>0</v>
      </c>
      <c r="W98" s="35" t="s">
        <v>156</v>
      </c>
      <c r="X98" s="35">
        <v>730</v>
      </c>
      <c r="Y98" s="35">
        <v>1</v>
      </c>
      <c r="Z98" s="9">
        <v>18</v>
      </c>
      <c r="AA98" s="9">
        <v>18</v>
      </c>
      <c r="AB98" s="6">
        <v>4</v>
      </c>
      <c r="AC98" s="6" t="s">
        <v>224</v>
      </c>
      <c r="AD98" s="6">
        <v>0</v>
      </c>
      <c r="AE98" s="35">
        <v>4</v>
      </c>
      <c r="AF98" s="35" t="s">
        <v>169</v>
      </c>
      <c r="AH98" s="13">
        <v>40058</v>
      </c>
      <c r="AI98" s="13">
        <v>120004</v>
      </c>
      <c r="AJ98" s="13">
        <v>120006</v>
      </c>
      <c r="AK98" s="13">
        <v>150023</v>
      </c>
      <c r="AL98" s="13">
        <v>130003</v>
      </c>
      <c r="AM98" s="13">
        <v>130003</v>
      </c>
      <c r="AN98" s="13">
        <v>260001</v>
      </c>
      <c r="AO98" s="13">
        <v>120008</v>
      </c>
      <c r="AP98" s="13">
        <v>100001</v>
      </c>
      <c r="AQ98" s="13">
        <v>100002</v>
      </c>
      <c r="AT98" s="1" t="s">
        <v>729</v>
      </c>
      <c r="AU98" s="1">
        <v>333</v>
      </c>
    </row>
    <row r="99" spans="1:47" x14ac:dyDescent="0.2">
      <c r="A99" s="33">
        <v>94</v>
      </c>
      <c r="B99" s="33">
        <v>334</v>
      </c>
      <c r="C99" s="33">
        <v>10704</v>
      </c>
      <c r="D99" s="33" t="s">
        <v>300</v>
      </c>
      <c r="E99" s="33" t="s">
        <v>301</v>
      </c>
      <c r="F99" s="33">
        <v>4</v>
      </c>
      <c r="G99" s="33" t="s">
        <v>11</v>
      </c>
      <c r="H99" s="13">
        <v>1</v>
      </c>
      <c r="I99" s="35">
        <v>1</v>
      </c>
      <c r="J99" s="35" t="s">
        <v>191</v>
      </c>
      <c r="M99" s="37">
        <v>4</v>
      </c>
      <c r="N99" s="37" t="s">
        <v>33</v>
      </c>
      <c r="O99" s="9">
        <v>434</v>
      </c>
      <c r="P99" s="11" t="s">
        <v>570</v>
      </c>
      <c r="Q99" s="37" t="s">
        <v>18</v>
      </c>
      <c r="R99" s="37" t="s">
        <v>70</v>
      </c>
      <c r="S99" s="9" t="s">
        <v>99</v>
      </c>
      <c r="T99" s="9">
        <v>6</v>
      </c>
      <c r="U99" s="9" t="s">
        <v>613</v>
      </c>
      <c r="V99" s="35">
        <v>0</v>
      </c>
      <c r="W99" s="35" t="s">
        <v>156</v>
      </c>
      <c r="X99" s="35">
        <v>730</v>
      </c>
      <c r="Y99" s="35">
        <v>1</v>
      </c>
      <c r="Z99" s="9">
        <v>19</v>
      </c>
      <c r="AA99" s="9">
        <v>19</v>
      </c>
      <c r="AB99" s="6">
        <v>4</v>
      </c>
      <c r="AC99" s="6" t="s">
        <v>224</v>
      </c>
      <c r="AD99" s="6">
        <v>0</v>
      </c>
      <c r="AE99" s="35">
        <v>5</v>
      </c>
      <c r="AF99" s="35" t="s">
        <v>171</v>
      </c>
      <c r="AH99" s="13">
        <v>40059</v>
      </c>
      <c r="AI99" s="13">
        <v>120004</v>
      </c>
      <c r="AJ99" s="13">
        <v>120006</v>
      </c>
      <c r="AK99" s="13">
        <v>150023</v>
      </c>
      <c r="AL99" s="13">
        <v>130004</v>
      </c>
      <c r="AM99" s="13">
        <v>130004</v>
      </c>
      <c r="AN99" s="13">
        <v>260001</v>
      </c>
      <c r="AO99" s="13">
        <v>120008</v>
      </c>
      <c r="AP99" s="13">
        <v>100001</v>
      </c>
      <c r="AQ99" s="13">
        <v>100002</v>
      </c>
      <c r="AT99" s="1" t="s">
        <v>730</v>
      </c>
      <c r="AU99" s="1">
        <v>334</v>
      </c>
    </row>
    <row r="100" spans="1:47" x14ac:dyDescent="0.2">
      <c r="A100" s="33">
        <v>95</v>
      </c>
      <c r="B100" s="33">
        <v>335</v>
      </c>
      <c r="C100" s="33">
        <v>10705</v>
      </c>
      <c r="D100" s="33" t="s">
        <v>302</v>
      </c>
      <c r="E100" s="33" t="s">
        <v>303</v>
      </c>
      <c r="F100" s="33">
        <v>4</v>
      </c>
      <c r="G100" s="33" t="s">
        <v>11</v>
      </c>
      <c r="H100" s="13">
        <v>1</v>
      </c>
      <c r="I100" s="35">
        <v>1</v>
      </c>
      <c r="J100" s="35" t="s">
        <v>191</v>
      </c>
      <c r="M100" s="37">
        <v>5</v>
      </c>
      <c r="N100" s="37" t="s">
        <v>35</v>
      </c>
      <c r="O100" s="9">
        <v>435</v>
      </c>
      <c r="P100" s="11" t="s">
        <v>570</v>
      </c>
      <c r="Q100" s="37" t="s">
        <v>18</v>
      </c>
      <c r="R100" s="37" t="s">
        <v>71</v>
      </c>
      <c r="S100" s="9" t="s">
        <v>99</v>
      </c>
      <c r="T100" s="9">
        <v>6</v>
      </c>
      <c r="U100" s="9" t="s">
        <v>613</v>
      </c>
      <c r="V100" s="35">
        <v>0</v>
      </c>
      <c r="W100" s="35" t="s">
        <v>156</v>
      </c>
      <c r="X100" s="35">
        <v>730</v>
      </c>
      <c r="Y100" s="35">
        <v>1</v>
      </c>
      <c r="Z100" s="9">
        <v>20</v>
      </c>
      <c r="AA100" s="9">
        <v>20</v>
      </c>
      <c r="AB100" s="6">
        <v>4</v>
      </c>
      <c r="AC100" s="6" t="s">
        <v>224</v>
      </c>
      <c r="AD100" s="6">
        <v>0</v>
      </c>
      <c r="AE100" s="35">
        <v>6</v>
      </c>
      <c r="AF100" s="35" t="s">
        <v>173</v>
      </c>
      <c r="AH100" s="13">
        <v>40060</v>
      </c>
      <c r="AI100" s="13">
        <v>120004</v>
      </c>
      <c r="AJ100" s="13">
        <v>120006</v>
      </c>
      <c r="AK100" s="13">
        <v>150023</v>
      </c>
      <c r="AL100" s="13">
        <v>130005</v>
      </c>
      <c r="AM100" s="13">
        <v>130005</v>
      </c>
      <c r="AN100" s="13">
        <v>260001</v>
      </c>
      <c r="AO100" s="13">
        <v>120008</v>
      </c>
      <c r="AP100" s="13">
        <v>100001</v>
      </c>
      <c r="AQ100" s="13">
        <v>100002</v>
      </c>
      <c r="AT100" s="1" t="s">
        <v>731</v>
      </c>
      <c r="AU100" s="1">
        <v>335</v>
      </c>
    </row>
    <row r="101" spans="1:47" x14ac:dyDescent="0.2">
      <c r="A101" s="33">
        <v>96</v>
      </c>
      <c r="B101" s="33">
        <v>341</v>
      </c>
      <c r="C101" s="33">
        <v>10801</v>
      </c>
      <c r="D101" s="33" t="s">
        <v>561</v>
      </c>
      <c r="E101" s="33" t="s">
        <v>562</v>
      </c>
      <c r="F101" s="33">
        <v>4</v>
      </c>
      <c r="G101" s="33" t="s">
        <v>11</v>
      </c>
      <c r="H101" s="13">
        <v>1</v>
      </c>
      <c r="I101" s="35">
        <v>1</v>
      </c>
      <c r="J101" s="35" t="s">
        <v>191</v>
      </c>
      <c r="M101" s="37">
        <v>1</v>
      </c>
      <c r="N101" s="37" t="s">
        <v>29</v>
      </c>
      <c r="O101" s="9">
        <v>441</v>
      </c>
      <c r="P101" s="11" t="s">
        <v>570</v>
      </c>
      <c r="Q101" s="37" t="s">
        <v>19</v>
      </c>
      <c r="R101" s="37" t="s">
        <v>73</v>
      </c>
      <c r="S101" s="9" t="s">
        <v>99</v>
      </c>
      <c r="T101" s="9">
        <v>6</v>
      </c>
      <c r="U101" s="9" t="s">
        <v>614</v>
      </c>
      <c r="V101" s="35">
        <v>0</v>
      </c>
      <c r="W101" s="35" t="s">
        <v>156</v>
      </c>
      <c r="X101" s="35">
        <v>650</v>
      </c>
      <c r="Y101" s="35">
        <v>1</v>
      </c>
      <c r="Z101" s="9">
        <v>16</v>
      </c>
      <c r="AA101" s="9">
        <v>16</v>
      </c>
      <c r="AB101" s="6">
        <v>5</v>
      </c>
      <c r="AC101" s="6" t="s">
        <v>230</v>
      </c>
      <c r="AD101" s="6">
        <v>0</v>
      </c>
      <c r="AE101" s="35">
        <v>2</v>
      </c>
      <c r="AF101" s="35" t="s">
        <v>165</v>
      </c>
      <c r="AH101" s="13">
        <v>40061</v>
      </c>
      <c r="AI101" s="13">
        <v>120004</v>
      </c>
      <c r="AJ101" s="13">
        <v>120006</v>
      </c>
      <c r="AK101" s="13">
        <v>150023</v>
      </c>
      <c r="AL101" s="13">
        <v>130001</v>
      </c>
      <c r="AM101" s="13">
        <v>130001</v>
      </c>
      <c r="AN101" s="13">
        <v>260001</v>
      </c>
      <c r="AO101" s="13">
        <v>120008</v>
      </c>
      <c r="AP101" s="13">
        <v>100001</v>
      </c>
      <c r="AQ101" s="13">
        <v>100002</v>
      </c>
      <c r="AT101" s="1" t="s">
        <v>732</v>
      </c>
      <c r="AU101" s="1">
        <v>341</v>
      </c>
    </row>
    <row r="102" spans="1:47" x14ac:dyDescent="0.2">
      <c r="A102" s="33">
        <v>97</v>
      </c>
      <c r="B102" s="33">
        <v>342</v>
      </c>
      <c r="C102" s="33">
        <v>10802</v>
      </c>
      <c r="D102" s="33" t="s">
        <v>304</v>
      </c>
      <c r="E102" s="33" t="s">
        <v>305</v>
      </c>
      <c r="F102" s="33">
        <v>4</v>
      </c>
      <c r="G102" s="33" t="s">
        <v>11</v>
      </c>
      <c r="H102" s="13">
        <v>1</v>
      </c>
      <c r="I102" s="35">
        <v>1</v>
      </c>
      <c r="J102" s="35" t="s">
        <v>191</v>
      </c>
      <c r="M102" s="37">
        <v>2</v>
      </c>
      <c r="N102" s="37" t="s">
        <v>31</v>
      </c>
      <c r="O102" s="9">
        <v>442</v>
      </c>
      <c r="P102" s="11" t="s">
        <v>570</v>
      </c>
      <c r="Q102" s="37" t="s">
        <v>19</v>
      </c>
      <c r="R102" s="37" t="s">
        <v>74</v>
      </c>
      <c r="S102" s="9" t="s">
        <v>99</v>
      </c>
      <c r="T102" s="9">
        <v>6</v>
      </c>
      <c r="U102" s="9" t="s">
        <v>614</v>
      </c>
      <c r="V102" s="35">
        <v>0</v>
      </c>
      <c r="W102" s="35" t="s">
        <v>156</v>
      </c>
      <c r="X102" s="35">
        <v>650</v>
      </c>
      <c r="Y102" s="35">
        <v>1</v>
      </c>
      <c r="Z102" s="9">
        <v>17</v>
      </c>
      <c r="AA102" s="9">
        <v>17</v>
      </c>
      <c r="AB102" s="6">
        <v>5</v>
      </c>
      <c r="AC102" s="6" t="s">
        <v>230</v>
      </c>
      <c r="AD102" s="6">
        <v>0</v>
      </c>
      <c r="AE102" s="35">
        <v>3</v>
      </c>
      <c r="AF102" s="35" t="s">
        <v>167</v>
      </c>
      <c r="AH102" s="13">
        <v>40062</v>
      </c>
      <c r="AI102" s="13">
        <v>120004</v>
      </c>
      <c r="AJ102" s="13">
        <v>120006</v>
      </c>
      <c r="AK102" s="13">
        <v>150023</v>
      </c>
      <c r="AL102" s="13">
        <v>130002</v>
      </c>
      <c r="AM102" s="13">
        <v>130002</v>
      </c>
      <c r="AN102" s="13">
        <v>260001</v>
      </c>
      <c r="AO102" s="13">
        <v>120008</v>
      </c>
      <c r="AP102" s="13">
        <v>100001</v>
      </c>
      <c r="AQ102" s="13">
        <v>100002</v>
      </c>
      <c r="AT102" s="1" t="s">
        <v>733</v>
      </c>
      <c r="AU102" s="1">
        <v>342</v>
      </c>
    </row>
    <row r="103" spans="1:47" x14ac:dyDescent="0.2">
      <c r="A103" s="33">
        <v>98</v>
      </c>
      <c r="B103" s="33">
        <v>343</v>
      </c>
      <c r="C103" s="33">
        <v>10803</v>
      </c>
      <c r="D103" s="33" t="s">
        <v>306</v>
      </c>
      <c r="E103" s="33" t="s">
        <v>307</v>
      </c>
      <c r="F103" s="33">
        <v>4</v>
      </c>
      <c r="G103" s="33" t="s">
        <v>11</v>
      </c>
      <c r="H103" s="13">
        <v>1</v>
      </c>
      <c r="I103" s="35">
        <v>1</v>
      </c>
      <c r="J103" s="35" t="s">
        <v>191</v>
      </c>
      <c r="M103" s="37">
        <v>3</v>
      </c>
      <c r="N103" s="37" t="s">
        <v>91</v>
      </c>
      <c r="O103" s="9">
        <v>443</v>
      </c>
      <c r="P103" s="11" t="s">
        <v>570</v>
      </c>
      <c r="Q103" s="37" t="s">
        <v>19</v>
      </c>
      <c r="R103" s="37" t="s">
        <v>72</v>
      </c>
      <c r="S103" s="9" t="s">
        <v>99</v>
      </c>
      <c r="T103" s="9">
        <v>6</v>
      </c>
      <c r="U103" s="9" t="s">
        <v>614</v>
      </c>
      <c r="V103" s="35">
        <v>0</v>
      </c>
      <c r="W103" s="35" t="s">
        <v>156</v>
      </c>
      <c r="X103" s="35">
        <v>650</v>
      </c>
      <c r="Y103" s="35">
        <v>1</v>
      </c>
      <c r="Z103" s="9">
        <v>18</v>
      </c>
      <c r="AA103" s="9">
        <v>18</v>
      </c>
      <c r="AB103" s="6">
        <v>5</v>
      </c>
      <c r="AC103" s="6" t="s">
        <v>230</v>
      </c>
      <c r="AD103" s="6">
        <v>0</v>
      </c>
      <c r="AE103" s="35">
        <v>4</v>
      </c>
      <c r="AF103" s="35" t="s">
        <v>169</v>
      </c>
      <c r="AH103" s="13">
        <v>40063</v>
      </c>
      <c r="AI103" s="13">
        <v>120004</v>
      </c>
      <c r="AJ103" s="13">
        <v>120006</v>
      </c>
      <c r="AK103" s="13">
        <v>150023</v>
      </c>
      <c r="AL103" s="13">
        <v>130003</v>
      </c>
      <c r="AM103" s="13">
        <v>130003</v>
      </c>
      <c r="AN103" s="13">
        <v>260001</v>
      </c>
      <c r="AO103" s="13">
        <v>120008</v>
      </c>
      <c r="AP103" s="13">
        <v>100001</v>
      </c>
      <c r="AQ103" s="13">
        <v>100002</v>
      </c>
      <c r="AT103" s="1" t="s">
        <v>734</v>
      </c>
      <c r="AU103" s="1">
        <v>343</v>
      </c>
    </row>
    <row r="104" spans="1:47" x14ac:dyDescent="0.2">
      <c r="A104" s="33">
        <v>99</v>
      </c>
      <c r="B104" s="33">
        <v>344</v>
      </c>
      <c r="C104" s="33">
        <v>10804</v>
      </c>
      <c r="D104" s="33" t="s">
        <v>308</v>
      </c>
      <c r="E104" s="33" t="s">
        <v>309</v>
      </c>
      <c r="F104" s="33">
        <v>4</v>
      </c>
      <c r="G104" s="33" t="s">
        <v>11</v>
      </c>
      <c r="H104" s="13">
        <v>1</v>
      </c>
      <c r="I104" s="35">
        <v>1</v>
      </c>
      <c r="J104" s="35" t="s">
        <v>191</v>
      </c>
      <c r="M104" s="37">
        <v>4</v>
      </c>
      <c r="N104" s="37" t="s">
        <v>33</v>
      </c>
      <c r="O104" s="9">
        <v>444</v>
      </c>
      <c r="P104" s="11" t="s">
        <v>570</v>
      </c>
      <c r="Q104" s="37" t="s">
        <v>19</v>
      </c>
      <c r="R104" s="37" t="s">
        <v>75</v>
      </c>
      <c r="S104" s="9" t="s">
        <v>99</v>
      </c>
      <c r="T104" s="9">
        <v>6</v>
      </c>
      <c r="U104" s="9" t="s">
        <v>614</v>
      </c>
      <c r="V104" s="35">
        <v>0</v>
      </c>
      <c r="W104" s="35" t="s">
        <v>156</v>
      </c>
      <c r="X104" s="35">
        <v>650</v>
      </c>
      <c r="Y104" s="35">
        <v>1</v>
      </c>
      <c r="Z104" s="9">
        <v>19</v>
      </c>
      <c r="AA104" s="9">
        <v>19</v>
      </c>
      <c r="AB104" s="6">
        <v>5</v>
      </c>
      <c r="AC104" s="6" t="s">
        <v>230</v>
      </c>
      <c r="AD104" s="6">
        <v>0</v>
      </c>
      <c r="AE104" s="35">
        <v>5</v>
      </c>
      <c r="AF104" s="35" t="s">
        <v>171</v>
      </c>
      <c r="AH104" s="13">
        <v>40064</v>
      </c>
      <c r="AI104" s="13">
        <v>120004</v>
      </c>
      <c r="AJ104" s="13">
        <v>120006</v>
      </c>
      <c r="AK104" s="13">
        <v>150023</v>
      </c>
      <c r="AL104" s="13">
        <v>130004</v>
      </c>
      <c r="AM104" s="13">
        <v>130004</v>
      </c>
      <c r="AN104" s="13">
        <v>260001</v>
      </c>
      <c r="AO104" s="13">
        <v>120008</v>
      </c>
      <c r="AP104" s="13">
        <v>100001</v>
      </c>
      <c r="AQ104" s="13">
        <v>100002</v>
      </c>
      <c r="AT104" s="1" t="s">
        <v>735</v>
      </c>
      <c r="AU104" s="1">
        <v>344</v>
      </c>
    </row>
    <row r="105" spans="1:47" x14ac:dyDescent="0.2">
      <c r="A105" s="33">
        <v>100</v>
      </c>
      <c r="B105" s="33">
        <v>345</v>
      </c>
      <c r="C105" s="33">
        <v>10805</v>
      </c>
      <c r="D105" s="33" t="s">
        <v>310</v>
      </c>
      <c r="E105" s="33" t="s">
        <v>311</v>
      </c>
      <c r="F105" s="33">
        <v>4</v>
      </c>
      <c r="G105" s="33" t="s">
        <v>11</v>
      </c>
      <c r="H105" s="13">
        <v>1</v>
      </c>
      <c r="I105" s="35">
        <v>1</v>
      </c>
      <c r="J105" s="35" t="s">
        <v>191</v>
      </c>
      <c r="M105" s="37">
        <v>5</v>
      </c>
      <c r="N105" s="37" t="s">
        <v>35</v>
      </c>
      <c r="O105" s="9">
        <v>445</v>
      </c>
      <c r="P105" s="11" t="s">
        <v>570</v>
      </c>
      <c r="Q105" s="37" t="s">
        <v>19</v>
      </c>
      <c r="R105" s="37" t="s">
        <v>76</v>
      </c>
      <c r="S105" s="9" t="s">
        <v>99</v>
      </c>
      <c r="T105" s="9">
        <v>6</v>
      </c>
      <c r="U105" s="9" t="s">
        <v>614</v>
      </c>
      <c r="V105" s="35">
        <v>0</v>
      </c>
      <c r="W105" s="35" t="s">
        <v>156</v>
      </c>
      <c r="X105" s="35">
        <v>650</v>
      </c>
      <c r="Y105" s="35">
        <v>1</v>
      </c>
      <c r="Z105" s="9">
        <v>20</v>
      </c>
      <c r="AA105" s="9">
        <v>20</v>
      </c>
      <c r="AB105" s="6">
        <v>5</v>
      </c>
      <c r="AC105" s="6" t="s">
        <v>230</v>
      </c>
      <c r="AD105" s="6">
        <v>0</v>
      </c>
      <c r="AE105" s="35">
        <v>6</v>
      </c>
      <c r="AF105" s="35" t="s">
        <v>173</v>
      </c>
      <c r="AH105" s="13">
        <v>40065</v>
      </c>
      <c r="AI105" s="13">
        <v>120004</v>
      </c>
      <c r="AJ105" s="13">
        <v>120006</v>
      </c>
      <c r="AK105" s="13">
        <v>150023</v>
      </c>
      <c r="AL105" s="13">
        <v>130005</v>
      </c>
      <c r="AM105" s="13">
        <v>130005</v>
      </c>
      <c r="AN105" s="13">
        <v>260001</v>
      </c>
      <c r="AO105" s="13">
        <v>120008</v>
      </c>
      <c r="AP105" s="13">
        <v>100001</v>
      </c>
      <c r="AQ105" s="13">
        <v>100002</v>
      </c>
      <c r="AT105" s="1" t="s">
        <v>736</v>
      </c>
      <c r="AU105" s="1">
        <v>345</v>
      </c>
    </row>
    <row r="106" spans="1:47" x14ac:dyDescent="0.2">
      <c r="A106" s="33">
        <v>101</v>
      </c>
      <c r="B106" s="33">
        <v>401</v>
      </c>
      <c r="C106" s="33">
        <v>10901</v>
      </c>
      <c r="D106" s="33" t="s">
        <v>417</v>
      </c>
      <c r="E106" s="33" t="s">
        <v>206</v>
      </c>
      <c r="F106" s="33">
        <v>5</v>
      </c>
      <c r="G106" s="33" t="s">
        <v>12</v>
      </c>
      <c r="H106" s="13">
        <v>0</v>
      </c>
      <c r="I106" s="35">
        <v>1</v>
      </c>
      <c r="J106" s="35" t="s">
        <v>191</v>
      </c>
      <c r="M106" s="37">
        <v>1</v>
      </c>
      <c r="N106" s="37" t="s">
        <v>29</v>
      </c>
      <c r="O106" s="9">
        <v>501</v>
      </c>
      <c r="P106" s="11" t="s">
        <v>570</v>
      </c>
      <c r="Q106" s="37" t="s">
        <v>20</v>
      </c>
      <c r="R106" s="37" t="s">
        <v>78</v>
      </c>
      <c r="S106" s="9" t="s">
        <v>101</v>
      </c>
      <c r="T106" s="9">
        <v>7</v>
      </c>
      <c r="U106" s="9" t="s">
        <v>152</v>
      </c>
      <c r="V106" s="35">
        <v>0</v>
      </c>
      <c r="W106" s="35" t="s">
        <v>156</v>
      </c>
      <c r="X106" s="35">
        <v>1000</v>
      </c>
      <c r="Y106" s="35">
        <v>1</v>
      </c>
      <c r="Z106" s="9">
        <v>21</v>
      </c>
      <c r="AA106" s="9">
        <v>21</v>
      </c>
      <c r="AB106" s="6">
        <v>1</v>
      </c>
      <c r="AC106" s="6" t="s">
        <v>92</v>
      </c>
      <c r="AD106" s="6">
        <v>0</v>
      </c>
      <c r="AE106" s="35">
        <v>2</v>
      </c>
      <c r="AF106" s="35" t="s">
        <v>165</v>
      </c>
      <c r="AH106" s="13">
        <v>40066</v>
      </c>
      <c r="AI106" s="13">
        <v>120004</v>
      </c>
      <c r="AJ106" s="13">
        <v>120006</v>
      </c>
      <c r="AK106" s="13">
        <v>150023</v>
      </c>
      <c r="AL106" s="13">
        <v>130001</v>
      </c>
      <c r="AM106" s="13">
        <v>130001</v>
      </c>
      <c r="AN106" s="13">
        <v>260001</v>
      </c>
      <c r="AO106" s="13">
        <v>120008</v>
      </c>
      <c r="AP106" s="13">
        <v>100001</v>
      </c>
      <c r="AQ106" s="13">
        <v>100002</v>
      </c>
      <c r="AT106" s="1" t="s">
        <v>737</v>
      </c>
      <c r="AU106" s="1">
        <v>401</v>
      </c>
    </row>
    <row r="107" spans="1:47" x14ac:dyDescent="0.2">
      <c r="A107" s="33">
        <v>102</v>
      </c>
      <c r="B107" s="33">
        <v>402</v>
      </c>
      <c r="C107" s="33">
        <v>10902</v>
      </c>
      <c r="D107" s="33" t="s">
        <v>418</v>
      </c>
      <c r="E107" s="33" t="s">
        <v>207</v>
      </c>
      <c r="F107" s="33">
        <v>5</v>
      </c>
      <c r="G107" s="33" t="s">
        <v>12</v>
      </c>
      <c r="H107" s="13">
        <v>0</v>
      </c>
      <c r="I107" s="35">
        <v>1</v>
      </c>
      <c r="J107" s="35" t="s">
        <v>191</v>
      </c>
      <c r="M107" s="37">
        <v>2</v>
      </c>
      <c r="N107" s="37" t="s">
        <v>31</v>
      </c>
      <c r="O107" s="9">
        <v>502</v>
      </c>
      <c r="P107" s="11" t="s">
        <v>570</v>
      </c>
      <c r="Q107" s="37" t="s">
        <v>20</v>
      </c>
      <c r="R107" s="37" t="s">
        <v>79</v>
      </c>
      <c r="S107" s="9" t="s">
        <v>101</v>
      </c>
      <c r="T107" s="9">
        <v>7</v>
      </c>
      <c r="U107" s="9" t="s">
        <v>152</v>
      </c>
      <c r="V107" s="35">
        <v>0</v>
      </c>
      <c r="W107" s="35" t="s">
        <v>156</v>
      </c>
      <c r="X107" s="35">
        <v>1000</v>
      </c>
      <c r="Y107" s="35">
        <v>1</v>
      </c>
      <c r="Z107" s="9">
        <v>22</v>
      </c>
      <c r="AA107" s="9">
        <v>22</v>
      </c>
      <c r="AB107" s="6">
        <v>1</v>
      </c>
      <c r="AC107" s="6" t="s">
        <v>92</v>
      </c>
      <c r="AD107" s="6">
        <v>0</v>
      </c>
      <c r="AE107" s="35">
        <v>3</v>
      </c>
      <c r="AF107" s="35" t="s">
        <v>167</v>
      </c>
      <c r="AH107" s="13">
        <v>40067</v>
      </c>
      <c r="AI107" s="13">
        <v>120004</v>
      </c>
      <c r="AJ107" s="13">
        <v>120006</v>
      </c>
      <c r="AK107" s="13">
        <v>150023</v>
      </c>
      <c r="AL107" s="13">
        <v>130002</v>
      </c>
      <c r="AM107" s="13">
        <v>130002</v>
      </c>
      <c r="AN107" s="13">
        <v>260001</v>
      </c>
      <c r="AO107" s="13">
        <v>120008</v>
      </c>
      <c r="AP107" s="13">
        <v>100001</v>
      </c>
      <c r="AQ107" s="13">
        <v>100002</v>
      </c>
      <c r="AT107" s="1" t="s">
        <v>738</v>
      </c>
      <c r="AU107" s="1">
        <v>402</v>
      </c>
    </row>
    <row r="108" spans="1:47" x14ac:dyDescent="0.2">
      <c r="A108" s="33">
        <v>103</v>
      </c>
      <c r="B108" s="33">
        <v>403</v>
      </c>
      <c r="C108" s="33">
        <v>10903</v>
      </c>
      <c r="D108" s="33" t="s">
        <v>419</v>
      </c>
      <c r="E108" s="33" t="s">
        <v>208</v>
      </c>
      <c r="F108" s="33">
        <v>5</v>
      </c>
      <c r="G108" s="33" t="s">
        <v>12</v>
      </c>
      <c r="H108" s="13">
        <v>0</v>
      </c>
      <c r="I108" s="35">
        <v>1</v>
      </c>
      <c r="J108" s="35" t="s">
        <v>191</v>
      </c>
      <c r="M108" s="37">
        <v>3</v>
      </c>
      <c r="N108" s="37" t="s">
        <v>91</v>
      </c>
      <c r="O108" s="9">
        <v>503</v>
      </c>
      <c r="P108" s="11" t="s">
        <v>570</v>
      </c>
      <c r="Q108" s="37" t="s">
        <v>20</v>
      </c>
      <c r="R108" s="37" t="s">
        <v>77</v>
      </c>
      <c r="S108" s="9" t="s">
        <v>101</v>
      </c>
      <c r="T108" s="9">
        <v>7</v>
      </c>
      <c r="U108" s="9" t="s">
        <v>152</v>
      </c>
      <c r="V108" s="35">
        <v>0</v>
      </c>
      <c r="W108" s="35" t="s">
        <v>156</v>
      </c>
      <c r="X108" s="35">
        <v>1000</v>
      </c>
      <c r="Y108" s="35">
        <v>1</v>
      </c>
      <c r="Z108" s="9">
        <v>23</v>
      </c>
      <c r="AA108" s="9">
        <v>23</v>
      </c>
      <c r="AB108" s="6">
        <v>1</v>
      </c>
      <c r="AC108" s="6" t="s">
        <v>92</v>
      </c>
      <c r="AD108" s="6">
        <v>0</v>
      </c>
      <c r="AE108" s="35">
        <v>4</v>
      </c>
      <c r="AF108" s="35" t="s">
        <v>169</v>
      </c>
      <c r="AH108" s="13">
        <v>40068</v>
      </c>
      <c r="AI108" s="13">
        <v>120004</v>
      </c>
      <c r="AJ108" s="13">
        <v>120006</v>
      </c>
      <c r="AK108" s="13">
        <v>150023</v>
      </c>
      <c r="AL108" s="13">
        <v>130003</v>
      </c>
      <c r="AM108" s="13">
        <v>130003</v>
      </c>
      <c r="AN108" s="13">
        <v>260001</v>
      </c>
      <c r="AO108" s="13">
        <v>120008</v>
      </c>
      <c r="AP108" s="13">
        <v>100001</v>
      </c>
      <c r="AQ108" s="13">
        <v>100002</v>
      </c>
      <c r="AT108" s="1" t="s">
        <v>739</v>
      </c>
      <c r="AU108" s="1">
        <v>403</v>
      </c>
    </row>
    <row r="109" spans="1:47" x14ac:dyDescent="0.2">
      <c r="A109" s="33">
        <v>104</v>
      </c>
      <c r="B109" s="33">
        <v>404</v>
      </c>
      <c r="C109" s="33">
        <v>10904</v>
      </c>
      <c r="D109" s="33" t="s">
        <v>420</v>
      </c>
      <c r="E109" s="33" t="s">
        <v>209</v>
      </c>
      <c r="F109" s="33">
        <v>5</v>
      </c>
      <c r="G109" s="33" t="s">
        <v>12</v>
      </c>
      <c r="H109" s="13">
        <v>0</v>
      </c>
      <c r="I109" s="35">
        <v>1</v>
      </c>
      <c r="J109" s="35" t="s">
        <v>191</v>
      </c>
      <c r="M109" s="37">
        <v>4</v>
      </c>
      <c r="N109" s="37" t="s">
        <v>33</v>
      </c>
      <c r="O109" s="9">
        <v>504</v>
      </c>
      <c r="P109" s="11" t="s">
        <v>570</v>
      </c>
      <c r="Q109" s="37" t="s">
        <v>20</v>
      </c>
      <c r="R109" s="37" t="s">
        <v>80</v>
      </c>
      <c r="S109" s="9" t="s">
        <v>101</v>
      </c>
      <c r="T109" s="9">
        <v>7</v>
      </c>
      <c r="U109" s="9" t="s">
        <v>152</v>
      </c>
      <c r="V109" s="35">
        <v>0</v>
      </c>
      <c r="W109" s="35" t="s">
        <v>156</v>
      </c>
      <c r="X109" s="35">
        <v>1000</v>
      </c>
      <c r="Y109" s="35">
        <v>1</v>
      </c>
      <c r="Z109" s="9">
        <v>24</v>
      </c>
      <c r="AA109" s="9">
        <v>24</v>
      </c>
      <c r="AB109" s="6">
        <v>1</v>
      </c>
      <c r="AC109" s="6" t="s">
        <v>92</v>
      </c>
      <c r="AD109" s="6">
        <v>0</v>
      </c>
      <c r="AE109" s="35">
        <v>5</v>
      </c>
      <c r="AF109" s="35" t="s">
        <v>171</v>
      </c>
      <c r="AH109" s="13">
        <v>40069</v>
      </c>
      <c r="AI109" s="13">
        <v>120004</v>
      </c>
      <c r="AJ109" s="13">
        <v>120006</v>
      </c>
      <c r="AK109" s="13">
        <v>150023</v>
      </c>
      <c r="AL109" s="13">
        <v>130004</v>
      </c>
      <c r="AM109" s="13">
        <v>130004</v>
      </c>
      <c r="AN109" s="13">
        <v>260001</v>
      </c>
      <c r="AO109" s="13">
        <v>120008</v>
      </c>
      <c r="AP109" s="13">
        <v>100001</v>
      </c>
      <c r="AQ109" s="13">
        <v>100002</v>
      </c>
      <c r="AT109" s="1" t="s">
        <v>740</v>
      </c>
      <c r="AU109" s="1">
        <v>404</v>
      </c>
    </row>
    <row r="110" spans="1:47" x14ac:dyDescent="0.2">
      <c r="A110" s="33">
        <v>105</v>
      </c>
      <c r="B110" s="33">
        <v>405</v>
      </c>
      <c r="C110" s="33">
        <v>10905</v>
      </c>
      <c r="D110" s="33" t="s">
        <v>421</v>
      </c>
      <c r="E110" s="33" t="s">
        <v>210</v>
      </c>
      <c r="F110" s="33">
        <v>5</v>
      </c>
      <c r="G110" s="33" t="s">
        <v>12</v>
      </c>
      <c r="H110" s="13">
        <v>0</v>
      </c>
      <c r="I110" s="35">
        <v>1</v>
      </c>
      <c r="J110" s="35" t="s">
        <v>191</v>
      </c>
      <c r="M110" s="37">
        <v>5</v>
      </c>
      <c r="N110" s="37" t="s">
        <v>35</v>
      </c>
      <c r="O110" s="9">
        <v>505</v>
      </c>
      <c r="P110" s="11" t="s">
        <v>570</v>
      </c>
      <c r="Q110" s="37" t="s">
        <v>20</v>
      </c>
      <c r="R110" s="37" t="s">
        <v>81</v>
      </c>
      <c r="S110" s="9" t="s">
        <v>101</v>
      </c>
      <c r="T110" s="9">
        <v>7</v>
      </c>
      <c r="U110" s="9" t="s">
        <v>152</v>
      </c>
      <c r="V110" s="35">
        <v>0</v>
      </c>
      <c r="W110" s="35" t="s">
        <v>156</v>
      </c>
      <c r="X110" s="35">
        <v>1000</v>
      </c>
      <c r="Y110" s="35">
        <v>1</v>
      </c>
      <c r="Z110" s="9">
        <v>25</v>
      </c>
      <c r="AA110" s="9">
        <v>25</v>
      </c>
      <c r="AB110" s="6">
        <v>1</v>
      </c>
      <c r="AC110" s="6" t="s">
        <v>92</v>
      </c>
      <c r="AD110" s="6">
        <v>0</v>
      </c>
      <c r="AE110" s="35">
        <v>6</v>
      </c>
      <c r="AF110" s="35" t="s">
        <v>173</v>
      </c>
      <c r="AH110" s="13">
        <v>40070</v>
      </c>
      <c r="AI110" s="13">
        <v>120004</v>
      </c>
      <c r="AJ110" s="13">
        <v>120006</v>
      </c>
      <c r="AK110" s="13">
        <v>150023</v>
      </c>
      <c r="AL110" s="13">
        <v>130005</v>
      </c>
      <c r="AM110" s="13">
        <v>130005</v>
      </c>
      <c r="AN110" s="13">
        <v>260001</v>
      </c>
      <c r="AO110" s="13">
        <v>120008</v>
      </c>
      <c r="AP110" s="13">
        <v>100001</v>
      </c>
      <c r="AQ110" s="13">
        <v>100002</v>
      </c>
      <c r="AT110" s="1" t="s">
        <v>741</v>
      </c>
      <c r="AU110" s="1">
        <v>405</v>
      </c>
    </row>
    <row r="111" spans="1:47" x14ac:dyDescent="0.2">
      <c r="A111" s="33">
        <v>106</v>
      </c>
      <c r="B111" s="33">
        <v>411</v>
      </c>
      <c r="C111" s="33">
        <v>10901</v>
      </c>
      <c r="D111" s="33" t="s">
        <v>422</v>
      </c>
      <c r="E111" s="33" t="s">
        <v>350</v>
      </c>
      <c r="F111" s="33">
        <v>5</v>
      </c>
      <c r="G111" s="33" t="s">
        <v>12</v>
      </c>
      <c r="H111" s="13">
        <v>0</v>
      </c>
      <c r="I111" s="35">
        <v>1</v>
      </c>
      <c r="J111" s="35" t="s">
        <v>191</v>
      </c>
      <c r="M111" s="37">
        <v>1</v>
      </c>
      <c r="N111" s="37" t="s">
        <v>29</v>
      </c>
      <c r="O111" s="9">
        <v>511</v>
      </c>
      <c r="P111" s="11" t="s">
        <v>570</v>
      </c>
      <c r="Q111" s="37" t="s">
        <v>20</v>
      </c>
      <c r="R111" s="37" t="s">
        <v>78</v>
      </c>
      <c r="S111" s="9" t="s">
        <v>101</v>
      </c>
      <c r="T111" s="9">
        <v>7</v>
      </c>
      <c r="U111" s="9" t="s">
        <v>152</v>
      </c>
      <c r="V111" s="35">
        <v>0</v>
      </c>
      <c r="W111" s="35" t="s">
        <v>156</v>
      </c>
      <c r="X111" s="35">
        <v>900</v>
      </c>
      <c r="Y111" s="35">
        <v>1</v>
      </c>
      <c r="Z111" s="9">
        <v>21</v>
      </c>
      <c r="AA111" s="9">
        <v>21</v>
      </c>
      <c r="AB111" s="6">
        <v>2</v>
      </c>
      <c r="AC111" s="6" t="s">
        <v>212</v>
      </c>
      <c r="AD111" s="6">
        <v>0</v>
      </c>
      <c r="AE111" s="35">
        <v>2</v>
      </c>
      <c r="AF111" s="35" t="s">
        <v>165</v>
      </c>
      <c r="AH111" s="13">
        <v>40066</v>
      </c>
      <c r="AI111" s="13">
        <v>120004</v>
      </c>
      <c r="AJ111" s="13">
        <v>120006</v>
      </c>
      <c r="AK111" s="13">
        <v>150023</v>
      </c>
      <c r="AL111" s="13">
        <v>130001</v>
      </c>
      <c r="AM111" s="13">
        <v>130001</v>
      </c>
      <c r="AN111" s="13">
        <v>260001</v>
      </c>
      <c r="AO111" s="13">
        <v>120008</v>
      </c>
      <c r="AP111" s="13">
        <v>100001</v>
      </c>
      <c r="AQ111" s="13">
        <v>100002</v>
      </c>
      <c r="AT111" s="1" t="s">
        <v>742</v>
      </c>
      <c r="AU111" s="1">
        <v>411</v>
      </c>
    </row>
    <row r="112" spans="1:47" x14ac:dyDescent="0.2">
      <c r="A112" s="33">
        <v>107</v>
      </c>
      <c r="B112" s="33">
        <v>412</v>
      </c>
      <c r="C112" s="33">
        <v>10902</v>
      </c>
      <c r="D112" s="33" t="s">
        <v>423</v>
      </c>
      <c r="E112" s="33" t="s">
        <v>351</v>
      </c>
      <c r="F112" s="33">
        <v>5</v>
      </c>
      <c r="G112" s="33" t="s">
        <v>12</v>
      </c>
      <c r="H112" s="13">
        <v>0</v>
      </c>
      <c r="I112" s="35">
        <v>1</v>
      </c>
      <c r="J112" s="35" t="s">
        <v>191</v>
      </c>
      <c r="M112" s="37">
        <v>2</v>
      </c>
      <c r="N112" s="37" t="s">
        <v>31</v>
      </c>
      <c r="O112" s="9">
        <v>512</v>
      </c>
      <c r="P112" s="11" t="s">
        <v>570</v>
      </c>
      <c r="Q112" s="37" t="s">
        <v>20</v>
      </c>
      <c r="R112" s="37" t="s">
        <v>79</v>
      </c>
      <c r="S112" s="9" t="s">
        <v>101</v>
      </c>
      <c r="T112" s="9">
        <v>7</v>
      </c>
      <c r="U112" s="9" t="s">
        <v>152</v>
      </c>
      <c r="V112" s="35">
        <v>0</v>
      </c>
      <c r="W112" s="35" t="s">
        <v>156</v>
      </c>
      <c r="X112" s="35">
        <v>900</v>
      </c>
      <c r="Y112" s="35">
        <v>1</v>
      </c>
      <c r="Z112" s="9">
        <v>22</v>
      </c>
      <c r="AA112" s="9">
        <v>22</v>
      </c>
      <c r="AB112" s="6">
        <v>2</v>
      </c>
      <c r="AC112" s="6" t="s">
        <v>212</v>
      </c>
      <c r="AD112" s="6">
        <v>0</v>
      </c>
      <c r="AE112" s="35">
        <v>3</v>
      </c>
      <c r="AF112" s="35" t="s">
        <v>167</v>
      </c>
      <c r="AH112" s="13">
        <v>40067</v>
      </c>
      <c r="AI112" s="13">
        <v>120004</v>
      </c>
      <c r="AJ112" s="13">
        <v>120006</v>
      </c>
      <c r="AK112" s="13">
        <v>150023</v>
      </c>
      <c r="AL112" s="13">
        <v>130002</v>
      </c>
      <c r="AM112" s="13">
        <v>130002</v>
      </c>
      <c r="AN112" s="13">
        <v>260001</v>
      </c>
      <c r="AO112" s="13">
        <v>120008</v>
      </c>
      <c r="AP112" s="13">
        <v>100001</v>
      </c>
      <c r="AQ112" s="13">
        <v>100002</v>
      </c>
      <c r="AT112" s="1" t="s">
        <v>743</v>
      </c>
      <c r="AU112" s="1">
        <v>412</v>
      </c>
    </row>
    <row r="113" spans="1:47" x14ac:dyDescent="0.2">
      <c r="A113" s="33">
        <v>108</v>
      </c>
      <c r="B113" s="33">
        <v>413</v>
      </c>
      <c r="C113" s="33">
        <v>10903</v>
      </c>
      <c r="D113" s="33" t="s">
        <v>424</v>
      </c>
      <c r="E113" s="33" t="s">
        <v>352</v>
      </c>
      <c r="F113" s="33">
        <v>5</v>
      </c>
      <c r="G113" s="33" t="s">
        <v>12</v>
      </c>
      <c r="H113" s="13">
        <v>0</v>
      </c>
      <c r="I113" s="35">
        <v>1</v>
      </c>
      <c r="J113" s="35" t="s">
        <v>191</v>
      </c>
      <c r="M113" s="37">
        <v>3</v>
      </c>
      <c r="N113" s="37" t="s">
        <v>91</v>
      </c>
      <c r="O113" s="9">
        <v>513</v>
      </c>
      <c r="P113" s="11" t="s">
        <v>570</v>
      </c>
      <c r="Q113" s="37" t="s">
        <v>20</v>
      </c>
      <c r="R113" s="37" t="s">
        <v>77</v>
      </c>
      <c r="S113" s="9" t="s">
        <v>101</v>
      </c>
      <c r="T113" s="9">
        <v>7</v>
      </c>
      <c r="U113" s="9" t="s">
        <v>152</v>
      </c>
      <c r="V113" s="35">
        <v>0</v>
      </c>
      <c r="W113" s="35" t="s">
        <v>156</v>
      </c>
      <c r="X113" s="35">
        <v>900</v>
      </c>
      <c r="Y113" s="35">
        <v>1</v>
      </c>
      <c r="Z113" s="9">
        <v>23</v>
      </c>
      <c r="AA113" s="9">
        <v>23</v>
      </c>
      <c r="AB113" s="6">
        <v>2</v>
      </c>
      <c r="AC113" s="6" t="s">
        <v>212</v>
      </c>
      <c r="AD113" s="6">
        <v>0</v>
      </c>
      <c r="AE113" s="35">
        <v>4</v>
      </c>
      <c r="AF113" s="35" t="s">
        <v>169</v>
      </c>
      <c r="AH113" s="13">
        <v>40068</v>
      </c>
      <c r="AI113" s="13">
        <v>120004</v>
      </c>
      <c r="AJ113" s="13">
        <v>120006</v>
      </c>
      <c r="AK113" s="13">
        <v>150023</v>
      </c>
      <c r="AL113" s="13">
        <v>130003</v>
      </c>
      <c r="AM113" s="13">
        <v>130003</v>
      </c>
      <c r="AN113" s="13">
        <v>260001</v>
      </c>
      <c r="AO113" s="13">
        <v>120008</v>
      </c>
      <c r="AP113" s="13">
        <v>100001</v>
      </c>
      <c r="AQ113" s="13">
        <v>100002</v>
      </c>
      <c r="AT113" s="1" t="s">
        <v>744</v>
      </c>
      <c r="AU113" s="1">
        <v>413</v>
      </c>
    </row>
    <row r="114" spans="1:47" x14ac:dyDescent="0.2">
      <c r="A114" s="33">
        <v>109</v>
      </c>
      <c r="B114" s="33">
        <v>414</v>
      </c>
      <c r="C114" s="33">
        <v>10904</v>
      </c>
      <c r="D114" s="33" t="s">
        <v>425</v>
      </c>
      <c r="E114" s="33" t="s">
        <v>353</v>
      </c>
      <c r="F114" s="33">
        <v>5</v>
      </c>
      <c r="G114" s="33" t="s">
        <v>12</v>
      </c>
      <c r="H114" s="13">
        <v>0</v>
      </c>
      <c r="I114" s="35">
        <v>1</v>
      </c>
      <c r="J114" s="35" t="s">
        <v>191</v>
      </c>
      <c r="M114" s="37">
        <v>4</v>
      </c>
      <c r="N114" s="37" t="s">
        <v>33</v>
      </c>
      <c r="O114" s="9">
        <v>514</v>
      </c>
      <c r="P114" s="11" t="s">
        <v>570</v>
      </c>
      <c r="Q114" s="37" t="s">
        <v>20</v>
      </c>
      <c r="R114" s="37" t="s">
        <v>80</v>
      </c>
      <c r="S114" s="9" t="s">
        <v>101</v>
      </c>
      <c r="T114" s="9">
        <v>7</v>
      </c>
      <c r="U114" s="9" t="s">
        <v>152</v>
      </c>
      <c r="V114" s="35">
        <v>0</v>
      </c>
      <c r="W114" s="35" t="s">
        <v>156</v>
      </c>
      <c r="X114" s="35">
        <v>900</v>
      </c>
      <c r="Y114" s="35">
        <v>1</v>
      </c>
      <c r="Z114" s="9">
        <v>24</v>
      </c>
      <c r="AA114" s="9">
        <v>24</v>
      </c>
      <c r="AB114" s="6">
        <v>2</v>
      </c>
      <c r="AC114" s="6" t="s">
        <v>212</v>
      </c>
      <c r="AD114" s="6">
        <v>0</v>
      </c>
      <c r="AE114" s="35">
        <v>5</v>
      </c>
      <c r="AF114" s="35" t="s">
        <v>171</v>
      </c>
      <c r="AH114" s="13">
        <v>40069</v>
      </c>
      <c r="AI114" s="13">
        <v>120004</v>
      </c>
      <c r="AJ114" s="13">
        <v>120006</v>
      </c>
      <c r="AK114" s="13">
        <v>150023</v>
      </c>
      <c r="AL114" s="13">
        <v>130004</v>
      </c>
      <c r="AM114" s="13">
        <v>130004</v>
      </c>
      <c r="AN114" s="13">
        <v>260001</v>
      </c>
      <c r="AO114" s="13">
        <v>120008</v>
      </c>
      <c r="AP114" s="13">
        <v>100001</v>
      </c>
      <c r="AQ114" s="13">
        <v>100002</v>
      </c>
      <c r="AT114" s="1" t="s">
        <v>745</v>
      </c>
      <c r="AU114" s="1">
        <v>414</v>
      </c>
    </row>
    <row r="115" spans="1:47" x14ac:dyDescent="0.2">
      <c r="A115" s="33">
        <v>110</v>
      </c>
      <c r="B115" s="33">
        <v>415</v>
      </c>
      <c r="C115" s="33">
        <v>10905</v>
      </c>
      <c r="D115" s="33" t="s">
        <v>426</v>
      </c>
      <c r="E115" s="33" t="s">
        <v>354</v>
      </c>
      <c r="F115" s="33">
        <v>5</v>
      </c>
      <c r="G115" s="33" t="s">
        <v>12</v>
      </c>
      <c r="H115" s="13">
        <v>0</v>
      </c>
      <c r="I115" s="35">
        <v>1</v>
      </c>
      <c r="J115" s="35" t="s">
        <v>191</v>
      </c>
      <c r="M115" s="37">
        <v>5</v>
      </c>
      <c r="N115" s="37" t="s">
        <v>35</v>
      </c>
      <c r="O115" s="9">
        <v>515</v>
      </c>
      <c r="P115" s="11" t="s">
        <v>570</v>
      </c>
      <c r="Q115" s="37" t="s">
        <v>20</v>
      </c>
      <c r="R115" s="37" t="s">
        <v>81</v>
      </c>
      <c r="S115" s="9" t="s">
        <v>101</v>
      </c>
      <c r="T115" s="9">
        <v>7</v>
      </c>
      <c r="U115" s="9" t="s">
        <v>152</v>
      </c>
      <c r="V115" s="35">
        <v>0</v>
      </c>
      <c r="W115" s="35" t="s">
        <v>156</v>
      </c>
      <c r="X115" s="35">
        <v>900</v>
      </c>
      <c r="Y115" s="35">
        <v>1</v>
      </c>
      <c r="Z115" s="9">
        <v>25</v>
      </c>
      <c r="AA115" s="9">
        <v>25</v>
      </c>
      <c r="AB115" s="6">
        <v>2</v>
      </c>
      <c r="AC115" s="6" t="s">
        <v>212</v>
      </c>
      <c r="AD115" s="6">
        <v>0</v>
      </c>
      <c r="AE115" s="35">
        <v>6</v>
      </c>
      <c r="AF115" s="35" t="s">
        <v>173</v>
      </c>
      <c r="AH115" s="13">
        <v>40070</v>
      </c>
      <c r="AI115" s="13">
        <v>120004</v>
      </c>
      <c r="AJ115" s="13">
        <v>120006</v>
      </c>
      <c r="AK115" s="13">
        <v>150023</v>
      </c>
      <c r="AL115" s="13">
        <v>130005</v>
      </c>
      <c r="AM115" s="13">
        <v>130005</v>
      </c>
      <c r="AN115" s="13">
        <v>260001</v>
      </c>
      <c r="AO115" s="13">
        <v>120008</v>
      </c>
      <c r="AP115" s="13">
        <v>100001</v>
      </c>
      <c r="AQ115" s="13">
        <v>100002</v>
      </c>
      <c r="AT115" s="1" t="s">
        <v>746</v>
      </c>
      <c r="AU115" s="1">
        <v>415</v>
      </c>
    </row>
    <row r="116" spans="1:47" x14ac:dyDescent="0.2">
      <c r="A116" s="33">
        <v>111</v>
      </c>
      <c r="B116" s="33">
        <v>421</v>
      </c>
      <c r="C116" s="33">
        <v>10901</v>
      </c>
      <c r="D116" s="33" t="s">
        <v>427</v>
      </c>
      <c r="E116" s="33" t="s">
        <v>355</v>
      </c>
      <c r="F116" s="33">
        <v>5</v>
      </c>
      <c r="G116" s="33" t="s">
        <v>12</v>
      </c>
      <c r="H116" s="13">
        <v>0</v>
      </c>
      <c r="I116" s="35">
        <v>1</v>
      </c>
      <c r="J116" s="35" t="s">
        <v>191</v>
      </c>
      <c r="M116" s="37">
        <v>1</v>
      </c>
      <c r="N116" s="37" t="s">
        <v>29</v>
      </c>
      <c r="O116" s="9">
        <v>521</v>
      </c>
      <c r="P116" s="11" t="s">
        <v>570</v>
      </c>
      <c r="Q116" s="37" t="s">
        <v>20</v>
      </c>
      <c r="R116" s="37" t="s">
        <v>78</v>
      </c>
      <c r="S116" s="9" t="s">
        <v>101</v>
      </c>
      <c r="T116" s="9">
        <v>7</v>
      </c>
      <c r="U116" s="9" t="s">
        <v>615</v>
      </c>
      <c r="V116" s="35">
        <v>0</v>
      </c>
      <c r="W116" s="35" t="s">
        <v>156</v>
      </c>
      <c r="X116" s="35">
        <v>820</v>
      </c>
      <c r="Y116" s="35">
        <v>1</v>
      </c>
      <c r="Z116" s="9">
        <v>21</v>
      </c>
      <c r="AA116" s="9">
        <v>21</v>
      </c>
      <c r="AB116" s="6">
        <v>3</v>
      </c>
      <c r="AC116" s="6" t="s">
        <v>218</v>
      </c>
      <c r="AD116" s="6">
        <v>0</v>
      </c>
      <c r="AE116" s="35">
        <v>2</v>
      </c>
      <c r="AF116" s="35" t="s">
        <v>165</v>
      </c>
      <c r="AH116" s="13">
        <v>40066</v>
      </c>
      <c r="AI116" s="13">
        <v>120004</v>
      </c>
      <c r="AJ116" s="13">
        <v>120006</v>
      </c>
      <c r="AK116" s="13">
        <v>150023</v>
      </c>
      <c r="AL116" s="13">
        <v>130001</v>
      </c>
      <c r="AM116" s="13">
        <v>130001</v>
      </c>
      <c r="AN116" s="13">
        <v>260001</v>
      </c>
      <c r="AO116" s="13">
        <v>120008</v>
      </c>
      <c r="AP116" s="13">
        <v>100001</v>
      </c>
      <c r="AQ116" s="13">
        <v>100002</v>
      </c>
      <c r="AT116" s="1" t="s">
        <v>747</v>
      </c>
      <c r="AU116" s="1">
        <v>421</v>
      </c>
    </row>
    <row r="117" spans="1:47" x14ac:dyDescent="0.2">
      <c r="A117" s="33">
        <v>112</v>
      </c>
      <c r="B117" s="33">
        <v>422</v>
      </c>
      <c r="C117" s="33">
        <v>10902</v>
      </c>
      <c r="D117" s="33" t="s">
        <v>428</v>
      </c>
      <c r="E117" s="33" t="s">
        <v>356</v>
      </c>
      <c r="F117" s="33">
        <v>5</v>
      </c>
      <c r="G117" s="33" t="s">
        <v>12</v>
      </c>
      <c r="H117" s="13">
        <v>0</v>
      </c>
      <c r="I117" s="35">
        <v>1</v>
      </c>
      <c r="J117" s="35" t="s">
        <v>191</v>
      </c>
      <c r="M117" s="37">
        <v>2</v>
      </c>
      <c r="N117" s="37" t="s">
        <v>31</v>
      </c>
      <c r="O117" s="9">
        <v>522</v>
      </c>
      <c r="P117" s="11" t="s">
        <v>570</v>
      </c>
      <c r="Q117" s="37" t="s">
        <v>20</v>
      </c>
      <c r="R117" s="37" t="s">
        <v>79</v>
      </c>
      <c r="S117" s="9" t="s">
        <v>101</v>
      </c>
      <c r="T117" s="9">
        <v>7</v>
      </c>
      <c r="U117" s="9" t="s">
        <v>615</v>
      </c>
      <c r="V117" s="35">
        <v>0</v>
      </c>
      <c r="W117" s="35" t="s">
        <v>156</v>
      </c>
      <c r="X117" s="35">
        <v>820</v>
      </c>
      <c r="Y117" s="35">
        <v>1</v>
      </c>
      <c r="Z117" s="9">
        <v>22</v>
      </c>
      <c r="AA117" s="9">
        <v>22</v>
      </c>
      <c r="AB117" s="6">
        <v>3</v>
      </c>
      <c r="AC117" s="6" t="s">
        <v>218</v>
      </c>
      <c r="AD117" s="6">
        <v>0</v>
      </c>
      <c r="AE117" s="35">
        <v>3</v>
      </c>
      <c r="AF117" s="35" t="s">
        <v>167</v>
      </c>
      <c r="AH117" s="13">
        <v>40067</v>
      </c>
      <c r="AI117" s="13">
        <v>120004</v>
      </c>
      <c r="AJ117" s="13">
        <v>120006</v>
      </c>
      <c r="AK117" s="13">
        <v>150023</v>
      </c>
      <c r="AL117" s="13">
        <v>130002</v>
      </c>
      <c r="AM117" s="13">
        <v>130002</v>
      </c>
      <c r="AN117" s="13">
        <v>260001</v>
      </c>
      <c r="AO117" s="13">
        <v>120008</v>
      </c>
      <c r="AP117" s="13">
        <v>100001</v>
      </c>
      <c r="AQ117" s="13">
        <v>100002</v>
      </c>
      <c r="AT117" s="1" t="s">
        <v>748</v>
      </c>
      <c r="AU117" s="1">
        <v>422</v>
      </c>
    </row>
    <row r="118" spans="1:47" x14ac:dyDescent="0.2">
      <c r="A118" s="33">
        <v>113</v>
      </c>
      <c r="B118" s="33">
        <v>423</v>
      </c>
      <c r="C118" s="33">
        <v>10903</v>
      </c>
      <c r="D118" s="33" t="s">
        <v>429</v>
      </c>
      <c r="E118" s="33" t="s">
        <v>357</v>
      </c>
      <c r="F118" s="33">
        <v>5</v>
      </c>
      <c r="G118" s="33" t="s">
        <v>12</v>
      </c>
      <c r="H118" s="13">
        <v>0</v>
      </c>
      <c r="I118" s="35">
        <v>1</v>
      </c>
      <c r="J118" s="35" t="s">
        <v>191</v>
      </c>
      <c r="M118" s="37">
        <v>3</v>
      </c>
      <c r="N118" s="37" t="s">
        <v>91</v>
      </c>
      <c r="O118" s="9">
        <v>523</v>
      </c>
      <c r="P118" s="11" t="s">
        <v>570</v>
      </c>
      <c r="Q118" s="37" t="s">
        <v>20</v>
      </c>
      <c r="R118" s="37" t="s">
        <v>77</v>
      </c>
      <c r="S118" s="9" t="s">
        <v>101</v>
      </c>
      <c r="T118" s="9">
        <v>7</v>
      </c>
      <c r="U118" s="9" t="s">
        <v>615</v>
      </c>
      <c r="V118" s="35">
        <v>0</v>
      </c>
      <c r="W118" s="35" t="s">
        <v>156</v>
      </c>
      <c r="X118" s="35">
        <v>820</v>
      </c>
      <c r="Y118" s="35">
        <v>1</v>
      </c>
      <c r="Z118" s="9">
        <v>23</v>
      </c>
      <c r="AA118" s="9">
        <v>23</v>
      </c>
      <c r="AB118" s="6">
        <v>3</v>
      </c>
      <c r="AC118" s="6" t="s">
        <v>218</v>
      </c>
      <c r="AD118" s="6">
        <v>0</v>
      </c>
      <c r="AE118" s="35">
        <v>4</v>
      </c>
      <c r="AF118" s="35" t="s">
        <v>169</v>
      </c>
      <c r="AH118" s="13">
        <v>40068</v>
      </c>
      <c r="AI118" s="13">
        <v>120004</v>
      </c>
      <c r="AJ118" s="13">
        <v>120006</v>
      </c>
      <c r="AK118" s="13">
        <v>150023</v>
      </c>
      <c r="AL118" s="13">
        <v>130003</v>
      </c>
      <c r="AM118" s="13">
        <v>130003</v>
      </c>
      <c r="AN118" s="13">
        <v>260001</v>
      </c>
      <c r="AO118" s="13">
        <v>120008</v>
      </c>
      <c r="AP118" s="13">
        <v>100001</v>
      </c>
      <c r="AQ118" s="13">
        <v>100002</v>
      </c>
      <c r="AT118" s="1" t="s">
        <v>749</v>
      </c>
      <c r="AU118" s="1">
        <v>423</v>
      </c>
    </row>
    <row r="119" spans="1:47" x14ac:dyDescent="0.2">
      <c r="A119" s="33">
        <v>114</v>
      </c>
      <c r="B119" s="33">
        <v>424</v>
      </c>
      <c r="C119" s="33">
        <v>10904</v>
      </c>
      <c r="D119" s="33" t="s">
        <v>430</v>
      </c>
      <c r="E119" s="33" t="s">
        <v>358</v>
      </c>
      <c r="F119" s="33">
        <v>5</v>
      </c>
      <c r="G119" s="33" t="s">
        <v>12</v>
      </c>
      <c r="H119" s="13">
        <v>0</v>
      </c>
      <c r="I119" s="35">
        <v>1</v>
      </c>
      <c r="J119" s="35" t="s">
        <v>191</v>
      </c>
      <c r="M119" s="37">
        <v>4</v>
      </c>
      <c r="N119" s="37" t="s">
        <v>33</v>
      </c>
      <c r="O119" s="9">
        <v>524</v>
      </c>
      <c r="P119" s="11" t="s">
        <v>570</v>
      </c>
      <c r="Q119" s="37" t="s">
        <v>20</v>
      </c>
      <c r="R119" s="37" t="s">
        <v>80</v>
      </c>
      <c r="S119" s="9" t="s">
        <v>101</v>
      </c>
      <c r="T119" s="9">
        <v>7</v>
      </c>
      <c r="U119" s="9" t="s">
        <v>615</v>
      </c>
      <c r="V119" s="35">
        <v>0</v>
      </c>
      <c r="W119" s="35" t="s">
        <v>156</v>
      </c>
      <c r="X119" s="35">
        <v>820</v>
      </c>
      <c r="Y119" s="35">
        <v>1</v>
      </c>
      <c r="Z119" s="9">
        <v>24</v>
      </c>
      <c r="AA119" s="9">
        <v>24</v>
      </c>
      <c r="AB119" s="6">
        <v>3</v>
      </c>
      <c r="AC119" s="6" t="s">
        <v>218</v>
      </c>
      <c r="AD119" s="6">
        <v>0</v>
      </c>
      <c r="AE119" s="35">
        <v>5</v>
      </c>
      <c r="AF119" s="35" t="s">
        <v>171</v>
      </c>
      <c r="AH119" s="13">
        <v>40069</v>
      </c>
      <c r="AI119" s="13">
        <v>120004</v>
      </c>
      <c r="AJ119" s="13">
        <v>120006</v>
      </c>
      <c r="AK119" s="13">
        <v>150023</v>
      </c>
      <c r="AL119" s="13">
        <v>130004</v>
      </c>
      <c r="AM119" s="13">
        <v>130004</v>
      </c>
      <c r="AN119" s="13">
        <v>260001</v>
      </c>
      <c r="AO119" s="13">
        <v>120008</v>
      </c>
      <c r="AP119" s="13">
        <v>100001</v>
      </c>
      <c r="AQ119" s="13">
        <v>100002</v>
      </c>
      <c r="AT119" s="1" t="s">
        <v>750</v>
      </c>
      <c r="AU119" s="1">
        <v>424</v>
      </c>
    </row>
    <row r="120" spans="1:47" x14ac:dyDescent="0.2">
      <c r="A120" s="33">
        <v>115</v>
      </c>
      <c r="B120" s="33">
        <v>425</v>
      </c>
      <c r="C120" s="33">
        <v>10905</v>
      </c>
      <c r="D120" s="33" t="s">
        <v>431</v>
      </c>
      <c r="E120" s="33" t="s">
        <v>359</v>
      </c>
      <c r="F120" s="33">
        <v>5</v>
      </c>
      <c r="G120" s="33" t="s">
        <v>12</v>
      </c>
      <c r="H120" s="13">
        <v>0</v>
      </c>
      <c r="I120" s="35">
        <v>1</v>
      </c>
      <c r="J120" s="35" t="s">
        <v>191</v>
      </c>
      <c r="M120" s="37">
        <v>5</v>
      </c>
      <c r="N120" s="37" t="s">
        <v>35</v>
      </c>
      <c r="O120" s="9">
        <v>525</v>
      </c>
      <c r="P120" s="11" t="s">
        <v>570</v>
      </c>
      <c r="Q120" s="37" t="s">
        <v>20</v>
      </c>
      <c r="R120" s="37" t="s">
        <v>81</v>
      </c>
      <c r="S120" s="9" t="s">
        <v>101</v>
      </c>
      <c r="T120" s="9">
        <v>7</v>
      </c>
      <c r="U120" s="9" t="s">
        <v>615</v>
      </c>
      <c r="V120" s="35">
        <v>0</v>
      </c>
      <c r="W120" s="35" t="s">
        <v>156</v>
      </c>
      <c r="X120" s="35">
        <v>820</v>
      </c>
      <c r="Y120" s="35">
        <v>1</v>
      </c>
      <c r="Z120" s="9">
        <v>25</v>
      </c>
      <c r="AA120" s="9">
        <v>25</v>
      </c>
      <c r="AB120" s="6">
        <v>3</v>
      </c>
      <c r="AC120" s="6" t="s">
        <v>218</v>
      </c>
      <c r="AD120" s="6">
        <v>0</v>
      </c>
      <c r="AE120" s="35">
        <v>6</v>
      </c>
      <c r="AF120" s="35" t="s">
        <v>173</v>
      </c>
      <c r="AH120" s="13">
        <v>40070</v>
      </c>
      <c r="AI120" s="13">
        <v>120004</v>
      </c>
      <c r="AJ120" s="13">
        <v>120006</v>
      </c>
      <c r="AK120" s="13">
        <v>150023</v>
      </c>
      <c r="AL120" s="13">
        <v>130005</v>
      </c>
      <c r="AM120" s="13">
        <v>130005</v>
      </c>
      <c r="AN120" s="13">
        <v>260001</v>
      </c>
      <c r="AO120" s="13">
        <v>120008</v>
      </c>
      <c r="AP120" s="13">
        <v>100001</v>
      </c>
      <c r="AQ120" s="13">
        <v>100002</v>
      </c>
      <c r="AT120" s="1" t="s">
        <v>751</v>
      </c>
      <c r="AU120" s="1">
        <v>425</v>
      </c>
    </row>
    <row r="121" spans="1:47" x14ac:dyDescent="0.2">
      <c r="A121" s="33">
        <v>116</v>
      </c>
      <c r="B121" s="33">
        <v>431</v>
      </c>
      <c r="C121" s="33">
        <v>10901</v>
      </c>
      <c r="D121" s="33" t="s">
        <v>312</v>
      </c>
      <c r="E121" s="33" t="s">
        <v>313</v>
      </c>
      <c r="F121" s="33">
        <v>5</v>
      </c>
      <c r="G121" s="33" t="s">
        <v>12</v>
      </c>
      <c r="H121" s="13">
        <v>1</v>
      </c>
      <c r="I121" s="35">
        <v>1</v>
      </c>
      <c r="J121" s="35" t="s">
        <v>191</v>
      </c>
      <c r="M121" s="37">
        <v>1</v>
      </c>
      <c r="N121" s="37" t="s">
        <v>29</v>
      </c>
      <c r="O121" s="9">
        <v>531</v>
      </c>
      <c r="P121" s="11" t="s">
        <v>570</v>
      </c>
      <c r="Q121" s="37" t="s">
        <v>20</v>
      </c>
      <c r="R121" s="37" t="s">
        <v>78</v>
      </c>
      <c r="S121" s="9" t="s">
        <v>101</v>
      </c>
      <c r="T121" s="9">
        <v>7</v>
      </c>
      <c r="U121" s="9" t="s">
        <v>616</v>
      </c>
      <c r="V121" s="35">
        <v>0</v>
      </c>
      <c r="W121" s="35" t="s">
        <v>156</v>
      </c>
      <c r="X121" s="35">
        <v>730</v>
      </c>
      <c r="Y121" s="35">
        <v>1</v>
      </c>
      <c r="Z121" s="9">
        <v>21</v>
      </c>
      <c r="AA121" s="9">
        <v>21</v>
      </c>
      <c r="AB121" s="6">
        <v>4</v>
      </c>
      <c r="AC121" s="6" t="s">
        <v>224</v>
      </c>
      <c r="AD121" s="6">
        <v>0</v>
      </c>
      <c r="AE121" s="35">
        <v>2</v>
      </c>
      <c r="AF121" s="35" t="s">
        <v>165</v>
      </c>
      <c r="AH121" s="13">
        <v>40066</v>
      </c>
      <c r="AI121" s="13">
        <v>120004</v>
      </c>
      <c r="AJ121" s="13">
        <v>120006</v>
      </c>
      <c r="AK121" s="13">
        <v>150023</v>
      </c>
      <c r="AL121" s="13">
        <v>130001</v>
      </c>
      <c r="AM121" s="13">
        <v>130001</v>
      </c>
      <c r="AN121" s="13">
        <v>260001</v>
      </c>
      <c r="AO121" s="13">
        <v>120008</v>
      </c>
      <c r="AP121" s="13">
        <v>100001</v>
      </c>
      <c r="AQ121" s="13">
        <v>100002</v>
      </c>
      <c r="AT121" s="1" t="s">
        <v>752</v>
      </c>
      <c r="AU121" s="1">
        <v>431</v>
      </c>
    </row>
    <row r="122" spans="1:47" x14ac:dyDescent="0.2">
      <c r="A122" s="33">
        <v>117</v>
      </c>
      <c r="B122" s="33">
        <v>432</v>
      </c>
      <c r="C122" s="33">
        <v>10902</v>
      </c>
      <c r="D122" s="33" t="s">
        <v>314</v>
      </c>
      <c r="E122" s="33" t="s">
        <v>315</v>
      </c>
      <c r="F122" s="33">
        <v>5</v>
      </c>
      <c r="G122" s="33" t="s">
        <v>12</v>
      </c>
      <c r="H122" s="13">
        <v>1</v>
      </c>
      <c r="I122" s="35">
        <v>1</v>
      </c>
      <c r="J122" s="35" t="s">
        <v>191</v>
      </c>
      <c r="M122" s="37">
        <v>2</v>
      </c>
      <c r="N122" s="37" t="s">
        <v>31</v>
      </c>
      <c r="O122" s="9">
        <v>532</v>
      </c>
      <c r="P122" s="11" t="s">
        <v>570</v>
      </c>
      <c r="Q122" s="37" t="s">
        <v>20</v>
      </c>
      <c r="R122" s="37" t="s">
        <v>79</v>
      </c>
      <c r="S122" s="9" t="s">
        <v>101</v>
      </c>
      <c r="T122" s="9">
        <v>7</v>
      </c>
      <c r="U122" s="9" t="s">
        <v>616</v>
      </c>
      <c r="V122" s="35">
        <v>0</v>
      </c>
      <c r="W122" s="35" t="s">
        <v>156</v>
      </c>
      <c r="X122" s="35">
        <v>730</v>
      </c>
      <c r="Y122" s="35">
        <v>1</v>
      </c>
      <c r="Z122" s="9">
        <v>22</v>
      </c>
      <c r="AA122" s="9">
        <v>22</v>
      </c>
      <c r="AB122" s="6">
        <v>4</v>
      </c>
      <c r="AC122" s="6" t="s">
        <v>224</v>
      </c>
      <c r="AD122" s="6">
        <v>0</v>
      </c>
      <c r="AE122" s="35">
        <v>3</v>
      </c>
      <c r="AF122" s="35" t="s">
        <v>167</v>
      </c>
      <c r="AH122" s="13">
        <v>40067</v>
      </c>
      <c r="AI122" s="13">
        <v>120004</v>
      </c>
      <c r="AJ122" s="13">
        <v>120006</v>
      </c>
      <c r="AK122" s="13">
        <v>150023</v>
      </c>
      <c r="AL122" s="13">
        <v>130002</v>
      </c>
      <c r="AM122" s="13">
        <v>130002</v>
      </c>
      <c r="AN122" s="13">
        <v>260001</v>
      </c>
      <c r="AO122" s="13">
        <v>120008</v>
      </c>
      <c r="AP122" s="13">
        <v>100001</v>
      </c>
      <c r="AQ122" s="13">
        <v>100002</v>
      </c>
      <c r="AT122" s="1" t="s">
        <v>753</v>
      </c>
      <c r="AU122" s="1">
        <v>432</v>
      </c>
    </row>
    <row r="123" spans="1:47" x14ac:dyDescent="0.2">
      <c r="A123" s="33">
        <v>118</v>
      </c>
      <c r="B123" s="33">
        <v>433</v>
      </c>
      <c r="C123" s="33">
        <v>10903</v>
      </c>
      <c r="D123" s="33" t="s">
        <v>316</v>
      </c>
      <c r="E123" s="33" t="s">
        <v>317</v>
      </c>
      <c r="F123" s="33">
        <v>5</v>
      </c>
      <c r="G123" s="33" t="s">
        <v>12</v>
      </c>
      <c r="H123" s="13">
        <v>1</v>
      </c>
      <c r="I123" s="35">
        <v>1</v>
      </c>
      <c r="J123" s="35" t="s">
        <v>191</v>
      </c>
      <c r="M123" s="37">
        <v>3</v>
      </c>
      <c r="N123" s="37" t="s">
        <v>91</v>
      </c>
      <c r="O123" s="9">
        <v>533</v>
      </c>
      <c r="P123" s="11" t="s">
        <v>570</v>
      </c>
      <c r="Q123" s="37" t="s">
        <v>20</v>
      </c>
      <c r="R123" s="37" t="s">
        <v>77</v>
      </c>
      <c r="S123" s="9" t="s">
        <v>101</v>
      </c>
      <c r="T123" s="9">
        <v>7</v>
      </c>
      <c r="U123" s="9" t="s">
        <v>616</v>
      </c>
      <c r="V123" s="35">
        <v>0</v>
      </c>
      <c r="W123" s="35" t="s">
        <v>156</v>
      </c>
      <c r="X123" s="35">
        <v>730</v>
      </c>
      <c r="Y123" s="35">
        <v>1</v>
      </c>
      <c r="Z123" s="9">
        <v>23</v>
      </c>
      <c r="AA123" s="9">
        <v>23</v>
      </c>
      <c r="AB123" s="6">
        <v>4</v>
      </c>
      <c r="AC123" s="6" t="s">
        <v>224</v>
      </c>
      <c r="AD123" s="6">
        <v>0</v>
      </c>
      <c r="AE123" s="35">
        <v>4</v>
      </c>
      <c r="AF123" s="35" t="s">
        <v>169</v>
      </c>
      <c r="AH123" s="13">
        <v>40068</v>
      </c>
      <c r="AI123" s="13">
        <v>120004</v>
      </c>
      <c r="AJ123" s="13">
        <v>120006</v>
      </c>
      <c r="AK123" s="13">
        <v>150023</v>
      </c>
      <c r="AL123" s="13">
        <v>130003</v>
      </c>
      <c r="AM123" s="13">
        <v>130003</v>
      </c>
      <c r="AN123" s="13">
        <v>260001</v>
      </c>
      <c r="AO123" s="13">
        <v>120008</v>
      </c>
      <c r="AP123" s="13">
        <v>100001</v>
      </c>
      <c r="AQ123" s="13">
        <v>100002</v>
      </c>
      <c r="AT123" s="1" t="s">
        <v>754</v>
      </c>
      <c r="AU123" s="1">
        <v>433</v>
      </c>
    </row>
    <row r="124" spans="1:47" x14ac:dyDescent="0.2">
      <c r="A124" s="33">
        <v>119</v>
      </c>
      <c r="B124" s="33">
        <v>434</v>
      </c>
      <c r="C124" s="33">
        <v>10904</v>
      </c>
      <c r="D124" s="33" t="s">
        <v>318</v>
      </c>
      <c r="E124" s="33" t="s">
        <v>319</v>
      </c>
      <c r="F124" s="33">
        <v>5</v>
      </c>
      <c r="G124" s="33" t="s">
        <v>12</v>
      </c>
      <c r="H124" s="13">
        <v>1</v>
      </c>
      <c r="I124" s="35">
        <v>1</v>
      </c>
      <c r="J124" s="35" t="s">
        <v>191</v>
      </c>
      <c r="M124" s="37">
        <v>4</v>
      </c>
      <c r="N124" s="37" t="s">
        <v>33</v>
      </c>
      <c r="O124" s="9">
        <v>534</v>
      </c>
      <c r="P124" s="11" t="s">
        <v>570</v>
      </c>
      <c r="Q124" s="37" t="s">
        <v>20</v>
      </c>
      <c r="R124" s="37" t="s">
        <v>80</v>
      </c>
      <c r="S124" s="9" t="s">
        <v>101</v>
      </c>
      <c r="T124" s="9">
        <v>7</v>
      </c>
      <c r="U124" s="9" t="s">
        <v>616</v>
      </c>
      <c r="V124" s="35">
        <v>0</v>
      </c>
      <c r="W124" s="35" t="s">
        <v>156</v>
      </c>
      <c r="X124" s="35">
        <v>730</v>
      </c>
      <c r="Y124" s="35">
        <v>1</v>
      </c>
      <c r="Z124" s="9">
        <v>24</v>
      </c>
      <c r="AA124" s="9">
        <v>24</v>
      </c>
      <c r="AB124" s="6">
        <v>4</v>
      </c>
      <c r="AC124" s="6" t="s">
        <v>224</v>
      </c>
      <c r="AD124" s="6">
        <v>0</v>
      </c>
      <c r="AE124" s="35">
        <v>5</v>
      </c>
      <c r="AF124" s="35" t="s">
        <v>171</v>
      </c>
      <c r="AH124" s="13">
        <v>40069</v>
      </c>
      <c r="AI124" s="13">
        <v>120004</v>
      </c>
      <c r="AJ124" s="13">
        <v>120006</v>
      </c>
      <c r="AK124" s="13">
        <v>150023</v>
      </c>
      <c r="AL124" s="13">
        <v>130004</v>
      </c>
      <c r="AM124" s="13">
        <v>130004</v>
      </c>
      <c r="AN124" s="13">
        <v>260001</v>
      </c>
      <c r="AO124" s="13">
        <v>120008</v>
      </c>
      <c r="AP124" s="13">
        <v>100001</v>
      </c>
      <c r="AQ124" s="13">
        <v>100002</v>
      </c>
      <c r="AT124" s="1" t="s">
        <v>755</v>
      </c>
      <c r="AU124" s="1">
        <v>434</v>
      </c>
    </row>
    <row r="125" spans="1:47" x14ac:dyDescent="0.2">
      <c r="A125" s="33">
        <v>120</v>
      </c>
      <c r="B125" s="33">
        <v>435</v>
      </c>
      <c r="C125" s="33">
        <v>10905</v>
      </c>
      <c r="D125" s="33" t="s">
        <v>320</v>
      </c>
      <c r="E125" s="33" t="s">
        <v>321</v>
      </c>
      <c r="F125" s="33">
        <v>5</v>
      </c>
      <c r="G125" s="33" t="s">
        <v>12</v>
      </c>
      <c r="H125" s="13">
        <v>1</v>
      </c>
      <c r="I125" s="35">
        <v>1</v>
      </c>
      <c r="J125" s="35" t="s">
        <v>191</v>
      </c>
      <c r="M125" s="37">
        <v>5</v>
      </c>
      <c r="N125" s="37" t="s">
        <v>35</v>
      </c>
      <c r="O125" s="9">
        <v>535</v>
      </c>
      <c r="P125" s="11" t="s">
        <v>570</v>
      </c>
      <c r="Q125" s="37" t="s">
        <v>20</v>
      </c>
      <c r="R125" s="37" t="s">
        <v>81</v>
      </c>
      <c r="S125" s="9" t="s">
        <v>101</v>
      </c>
      <c r="T125" s="9">
        <v>7</v>
      </c>
      <c r="U125" s="9" t="s">
        <v>616</v>
      </c>
      <c r="V125" s="35">
        <v>0</v>
      </c>
      <c r="W125" s="35" t="s">
        <v>156</v>
      </c>
      <c r="X125" s="35">
        <v>730</v>
      </c>
      <c r="Y125" s="35">
        <v>1</v>
      </c>
      <c r="Z125" s="9">
        <v>25</v>
      </c>
      <c r="AA125" s="9">
        <v>25</v>
      </c>
      <c r="AB125" s="6">
        <v>4</v>
      </c>
      <c r="AC125" s="6" t="s">
        <v>224</v>
      </c>
      <c r="AD125" s="6">
        <v>0</v>
      </c>
      <c r="AE125" s="35">
        <v>6</v>
      </c>
      <c r="AF125" s="35" t="s">
        <v>173</v>
      </c>
      <c r="AH125" s="13">
        <v>40070</v>
      </c>
      <c r="AI125" s="13">
        <v>120004</v>
      </c>
      <c r="AJ125" s="13">
        <v>120006</v>
      </c>
      <c r="AK125" s="13">
        <v>150023</v>
      </c>
      <c r="AL125" s="13">
        <v>130005</v>
      </c>
      <c r="AM125" s="13">
        <v>130005</v>
      </c>
      <c r="AN125" s="13">
        <v>260001</v>
      </c>
      <c r="AO125" s="13">
        <v>120008</v>
      </c>
      <c r="AP125" s="13">
        <v>100001</v>
      </c>
      <c r="AQ125" s="13">
        <v>100002</v>
      </c>
      <c r="AT125" s="1" t="s">
        <v>756</v>
      </c>
      <c r="AU125" s="1">
        <v>435</v>
      </c>
    </row>
    <row r="126" spans="1:47" x14ac:dyDescent="0.2">
      <c r="A126" s="33">
        <v>121</v>
      </c>
      <c r="B126" s="33">
        <v>441</v>
      </c>
      <c r="C126" s="33">
        <v>11001</v>
      </c>
      <c r="D126" s="33" t="s">
        <v>322</v>
      </c>
      <c r="E126" s="33" t="s">
        <v>323</v>
      </c>
      <c r="F126" s="33">
        <v>5</v>
      </c>
      <c r="G126" s="33" t="s">
        <v>12</v>
      </c>
      <c r="H126" s="13">
        <v>1</v>
      </c>
      <c r="I126" s="35">
        <v>1</v>
      </c>
      <c r="J126" s="35" t="s">
        <v>191</v>
      </c>
      <c r="M126" s="37">
        <v>1</v>
      </c>
      <c r="N126" s="37" t="s">
        <v>29</v>
      </c>
      <c r="O126" s="9">
        <v>541</v>
      </c>
      <c r="P126" s="11" t="s">
        <v>570</v>
      </c>
      <c r="Q126" s="37" t="s">
        <v>21</v>
      </c>
      <c r="R126" s="37" t="s">
        <v>83</v>
      </c>
      <c r="S126" s="9" t="s">
        <v>101</v>
      </c>
      <c r="T126" s="9">
        <v>7</v>
      </c>
      <c r="U126" s="9" t="s">
        <v>617</v>
      </c>
      <c r="V126" s="35">
        <v>0</v>
      </c>
      <c r="W126" s="35" t="s">
        <v>156</v>
      </c>
      <c r="X126" s="35">
        <v>650</v>
      </c>
      <c r="Y126" s="35">
        <v>1</v>
      </c>
      <c r="Z126" s="9">
        <v>21</v>
      </c>
      <c r="AA126" s="9">
        <v>21</v>
      </c>
      <c r="AB126" s="6">
        <v>5</v>
      </c>
      <c r="AC126" s="6" t="s">
        <v>230</v>
      </c>
      <c r="AD126" s="6">
        <v>0</v>
      </c>
      <c r="AE126" s="35">
        <v>2</v>
      </c>
      <c r="AF126" s="35" t="s">
        <v>165</v>
      </c>
      <c r="AH126" s="13">
        <v>40071</v>
      </c>
      <c r="AI126" s="13">
        <v>120004</v>
      </c>
      <c r="AJ126" s="13">
        <v>120006</v>
      </c>
      <c r="AK126" s="13">
        <v>150023</v>
      </c>
      <c r="AL126" s="13">
        <v>130001</v>
      </c>
      <c r="AM126" s="13">
        <v>130001</v>
      </c>
      <c r="AN126" s="13">
        <v>260001</v>
      </c>
      <c r="AO126" s="13">
        <v>120008</v>
      </c>
      <c r="AP126" s="13">
        <v>100001</v>
      </c>
      <c r="AQ126" s="13">
        <v>100002</v>
      </c>
      <c r="AT126" s="1" t="s">
        <v>757</v>
      </c>
      <c r="AU126" s="1">
        <v>441</v>
      </c>
    </row>
    <row r="127" spans="1:47" x14ac:dyDescent="0.2">
      <c r="A127" s="33">
        <v>122</v>
      </c>
      <c r="B127" s="33">
        <v>442</v>
      </c>
      <c r="C127" s="33">
        <v>11002</v>
      </c>
      <c r="D127" s="33" t="s">
        <v>324</v>
      </c>
      <c r="E127" s="33" t="s">
        <v>325</v>
      </c>
      <c r="F127" s="33">
        <v>5</v>
      </c>
      <c r="G127" s="33" t="s">
        <v>12</v>
      </c>
      <c r="H127" s="13">
        <v>1</v>
      </c>
      <c r="I127" s="35">
        <v>1</v>
      </c>
      <c r="J127" s="35" t="s">
        <v>191</v>
      </c>
      <c r="M127" s="37">
        <v>2</v>
      </c>
      <c r="N127" s="37" t="s">
        <v>31</v>
      </c>
      <c r="O127" s="9">
        <v>542</v>
      </c>
      <c r="P127" s="11" t="s">
        <v>570</v>
      </c>
      <c r="Q127" s="37" t="s">
        <v>21</v>
      </c>
      <c r="R127" s="37" t="s">
        <v>84</v>
      </c>
      <c r="S127" s="9" t="s">
        <v>101</v>
      </c>
      <c r="T127" s="9">
        <v>7</v>
      </c>
      <c r="U127" s="9" t="s">
        <v>617</v>
      </c>
      <c r="V127" s="35">
        <v>0</v>
      </c>
      <c r="W127" s="35" t="s">
        <v>156</v>
      </c>
      <c r="X127" s="35">
        <v>650</v>
      </c>
      <c r="Y127" s="35">
        <v>1</v>
      </c>
      <c r="Z127" s="9">
        <v>22</v>
      </c>
      <c r="AA127" s="9">
        <v>22</v>
      </c>
      <c r="AB127" s="6">
        <v>5</v>
      </c>
      <c r="AC127" s="6" t="s">
        <v>230</v>
      </c>
      <c r="AD127" s="6">
        <v>0</v>
      </c>
      <c r="AE127" s="35">
        <v>3</v>
      </c>
      <c r="AF127" s="35" t="s">
        <v>167</v>
      </c>
      <c r="AH127" s="13">
        <v>40072</v>
      </c>
      <c r="AI127" s="13">
        <v>120004</v>
      </c>
      <c r="AJ127" s="13">
        <v>120006</v>
      </c>
      <c r="AK127" s="13">
        <v>150023</v>
      </c>
      <c r="AL127" s="13">
        <v>130002</v>
      </c>
      <c r="AM127" s="13">
        <v>130002</v>
      </c>
      <c r="AN127" s="13">
        <v>260001</v>
      </c>
      <c r="AO127" s="13">
        <v>120008</v>
      </c>
      <c r="AP127" s="13">
        <v>100001</v>
      </c>
      <c r="AQ127" s="13">
        <v>100002</v>
      </c>
      <c r="AT127" s="1" t="s">
        <v>758</v>
      </c>
      <c r="AU127" s="1">
        <v>442</v>
      </c>
    </row>
    <row r="128" spans="1:47" x14ac:dyDescent="0.2">
      <c r="A128" s="33">
        <v>123</v>
      </c>
      <c r="B128" s="33">
        <v>443</v>
      </c>
      <c r="C128" s="33">
        <v>11003</v>
      </c>
      <c r="D128" s="33" t="s">
        <v>326</v>
      </c>
      <c r="E128" s="33" t="s">
        <v>327</v>
      </c>
      <c r="F128" s="33">
        <v>5</v>
      </c>
      <c r="G128" s="33" t="s">
        <v>12</v>
      </c>
      <c r="H128" s="13">
        <v>1</v>
      </c>
      <c r="I128" s="35">
        <v>1</v>
      </c>
      <c r="J128" s="35" t="s">
        <v>191</v>
      </c>
      <c r="M128" s="37">
        <v>3</v>
      </c>
      <c r="N128" s="37" t="s">
        <v>91</v>
      </c>
      <c r="O128" s="9">
        <v>543</v>
      </c>
      <c r="P128" s="11" t="s">
        <v>570</v>
      </c>
      <c r="Q128" s="37" t="s">
        <v>21</v>
      </c>
      <c r="R128" s="37" t="s">
        <v>82</v>
      </c>
      <c r="S128" s="9" t="s">
        <v>101</v>
      </c>
      <c r="T128" s="9">
        <v>7</v>
      </c>
      <c r="U128" s="9" t="s">
        <v>617</v>
      </c>
      <c r="V128" s="35">
        <v>0</v>
      </c>
      <c r="W128" s="35" t="s">
        <v>156</v>
      </c>
      <c r="X128" s="35">
        <v>650</v>
      </c>
      <c r="Y128" s="35">
        <v>1</v>
      </c>
      <c r="Z128" s="9">
        <v>23</v>
      </c>
      <c r="AA128" s="9">
        <v>23</v>
      </c>
      <c r="AB128" s="6">
        <v>5</v>
      </c>
      <c r="AC128" s="6" t="s">
        <v>230</v>
      </c>
      <c r="AD128" s="6">
        <v>0</v>
      </c>
      <c r="AE128" s="35">
        <v>4</v>
      </c>
      <c r="AF128" s="35" t="s">
        <v>169</v>
      </c>
      <c r="AH128" s="13">
        <v>40073</v>
      </c>
      <c r="AI128" s="13">
        <v>120004</v>
      </c>
      <c r="AJ128" s="13">
        <v>120006</v>
      </c>
      <c r="AK128" s="13">
        <v>150023</v>
      </c>
      <c r="AL128" s="13">
        <v>130003</v>
      </c>
      <c r="AM128" s="13">
        <v>130003</v>
      </c>
      <c r="AN128" s="13">
        <v>260001</v>
      </c>
      <c r="AO128" s="13">
        <v>120008</v>
      </c>
      <c r="AP128" s="13">
        <v>100001</v>
      </c>
      <c r="AQ128" s="13">
        <v>100002</v>
      </c>
      <c r="AT128" s="1" t="s">
        <v>759</v>
      </c>
      <c r="AU128" s="1">
        <v>443</v>
      </c>
    </row>
    <row r="129" spans="1:47" x14ac:dyDescent="0.2">
      <c r="A129" s="33">
        <v>124</v>
      </c>
      <c r="B129" s="33">
        <v>444</v>
      </c>
      <c r="C129" s="33">
        <v>11004</v>
      </c>
      <c r="D129" s="33" t="s">
        <v>328</v>
      </c>
      <c r="E129" s="33" t="s">
        <v>329</v>
      </c>
      <c r="F129" s="33">
        <v>5</v>
      </c>
      <c r="G129" s="33" t="s">
        <v>12</v>
      </c>
      <c r="H129" s="13">
        <v>1</v>
      </c>
      <c r="I129" s="35">
        <v>1</v>
      </c>
      <c r="J129" s="35" t="s">
        <v>191</v>
      </c>
      <c r="M129" s="37">
        <v>4</v>
      </c>
      <c r="N129" s="37" t="s">
        <v>33</v>
      </c>
      <c r="O129" s="9">
        <v>544</v>
      </c>
      <c r="P129" s="11" t="s">
        <v>570</v>
      </c>
      <c r="Q129" s="37" t="s">
        <v>21</v>
      </c>
      <c r="R129" s="37" t="s">
        <v>85</v>
      </c>
      <c r="S129" s="9" t="s">
        <v>101</v>
      </c>
      <c r="T129" s="9">
        <v>7</v>
      </c>
      <c r="U129" s="9" t="s">
        <v>617</v>
      </c>
      <c r="V129" s="35">
        <v>0</v>
      </c>
      <c r="W129" s="35" t="s">
        <v>156</v>
      </c>
      <c r="X129" s="35">
        <v>650</v>
      </c>
      <c r="Y129" s="35">
        <v>1</v>
      </c>
      <c r="Z129" s="9">
        <v>24</v>
      </c>
      <c r="AA129" s="9">
        <v>24</v>
      </c>
      <c r="AB129" s="6">
        <v>5</v>
      </c>
      <c r="AC129" s="6" t="s">
        <v>230</v>
      </c>
      <c r="AD129" s="6">
        <v>0</v>
      </c>
      <c r="AE129" s="35">
        <v>5</v>
      </c>
      <c r="AF129" s="35" t="s">
        <v>171</v>
      </c>
      <c r="AH129" s="13">
        <v>40074</v>
      </c>
      <c r="AI129" s="13">
        <v>120004</v>
      </c>
      <c r="AJ129" s="13">
        <v>120006</v>
      </c>
      <c r="AK129" s="13">
        <v>150023</v>
      </c>
      <c r="AL129" s="13">
        <v>130004</v>
      </c>
      <c r="AM129" s="13">
        <v>130004</v>
      </c>
      <c r="AN129" s="13">
        <v>260001</v>
      </c>
      <c r="AO129" s="13">
        <v>120008</v>
      </c>
      <c r="AP129" s="13">
        <v>100001</v>
      </c>
      <c r="AQ129" s="13">
        <v>100002</v>
      </c>
      <c r="AT129" s="1" t="s">
        <v>760</v>
      </c>
      <c r="AU129" s="1">
        <v>444</v>
      </c>
    </row>
    <row r="130" spans="1:47" x14ac:dyDescent="0.2">
      <c r="A130" s="33">
        <v>125</v>
      </c>
      <c r="B130" s="33">
        <v>445</v>
      </c>
      <c r="C130" s="33">
        <v>11005</v>
      </c>
      <c r="D130" s="33" t="s">
        <v>330</v>
      </c>
      <c r="E130" s="33" t="s">
        <v>331</v>
      </c>
      <c r="F130" s="33">
        <v>5</v>
      </c>
      <c r="G130" s="33" t="s">
        <v>12</v>
      </c>
      <c r="H130" s="13">
        <v>1</v>
      </c>
      <c r="I130" s="35">
        <v>1</v>
      </c>
      <c r="J130" s="35" t="s">
        <v>191</v>
      </c>
      <c r="M130" s="37">
        <v>5</v>
      </c>
      <c r="N130" s="37" t="s">
        <v>35</v>
      </c>
      <c r="O130" s="9">
        <v>545</v>
      </c>
      <c r="P130" s="11" t="s">
        <v>570</v>
      </c>
      <c r="Q130" s="37" t="s">
        <v>21</v>
      </c>
      <c r="R130" s="37" t="s">
        <v>86</v>
      </c>
      <c r="S130" s="9" t="s">
        <v>101</v>
      </c>
      <c r="T130" s="9">
        <v>7</v>
      </c>
      <c r="U130" s="9" t="s">
        <v>617</v>
      </c>
      <c r="V130" s="35">
        <v>0</v>
      </c>
      <c r="W130" s="35" t="s">
        <v>156</v>
      </c>
      <c r="X130" s="35">
        <v>650</v>
      </c>
      <c r="Y130" s="35">
        <v>1</v>
      </c>
      <c r="Z130" s="9">
        <v>25</v>
      </c>
      <c r="AA130" s="9">
        <v>25</v>
      </c>
      <c r="AB130" s="6">
        <v>5</v>
      </c>
      <c r="AC130" s="6" t="s">
        <v>230</v>
      </c>
      <c r="AD130" s="6">
        <v>0</v>
      </c>
      <c r="AE130" s="35">
        <v>6</v>
      </c>
      <c r="AF130" s="35" t="s">
        <v>173</v>
      </c>
      <c r="AH130" s="13">
        <v>40075</v>
      </c>
      <c r="AI130" s="13">
        <v>120004</v>
      </c>
      <c r="AJ130" s="13">
        <v>120006</v>
      </c>
      <c r="AK130" s="13">
        <v>150023</v>
      </c>
      <c r="AL130" s="13">
        <v>130005</v>
      </c>
      <c r="AM130" s="13">
        <v>130005</v>
      </c>
      <c r="AN130" s="13">
        <v>260001</v>
      </c>
      <c r="AO130" s="13">
        <v>120008</v>
      </c>
      <c r="AP130" s="13">
        <v>100001</v>
      </c>
      <c r="AQ130" s="13">
        <v>100002</v>
      </c>
      <c r="AT130" s="1" t="s">
        <v>761</v>
      </c>
      <c r="AU130" s="1">
        <v>445</v>
      </c>
    </row>
    <row r="131" spans="1:47" x14ac:dyDescent="0.2">
      <c r="A131" s="33">
        <v>126</v>
      </c>
      <c r="B131" s="33">
        <v>1001</v>
      </c>
      <c r="C131" s="33">
        <v>10001</v>
      </c>
      <c r="D131" s="33" t="s">
        <v>133</v>
      </c>
      <c r="E131" s="33" t="s">
        <v>133</v>
      </c>
      <c r="F131" s="33">
        <v>1</v>
      </c>
      <c r="G131" s="33" t="s">
        <v>22</v>
      </c>
      <c r="H131" s="13">
        <v>1</v>
      </c>
      <c r="I131" s="35">
        <v>2</v>
      </c>
      <c r="J131" s="35" t="s">
        <v>142</v>
      </c>
      <c r="K131" s="6">
        <v>2</v>
      </c>
      <c r="L131" s="6">
        <v>4</v>
      </c>
      <c r="M131" s="37">
        <v>1</v>
      </c>
      <c r="N131" s="37" t="s">
        <v>29</v>
      </c>
      <c r="O131" s="9">
        <v>101</v>
      </c>
      <c r="P131" s="11" t="s">
        <v>570</v>
      </c>
      <c r="Q131" s="37" t="s">
        <v>22</v>
      </c>
      <c r="R131" s="37" t="s">
        <v>28</v>
      </c>
      <c r="T131" s="9">
        <v>1</v>
      </c>
      <c r="U131" s="9" t="s">
        <v>152</v>
      </c>
      <c r="V131" s="35">
        <v>0</v>
      </c>
      <c r="W131" s="35" t="s">
        <v>156</v>
      </c>
      <c r="X131" s="35" t="s">
        <v>1032</v>
      </c>
      <c r="Y131" s="35">
        <v>0</v>
      </c>
      <c r="Z131" s="9">
        <v>1</v>
      </c>
      <c r="AA131" s="9">
        <v>1</v>
      </c>
      <c r="AB131" s="6">
        <v>1</v>
      </c>
      <c r="AC131" s="6" t="s">
        <v>92</v>
      </c>
      <c r="AD131" s="6">
        <v>0</v>
      </c>
      <c r="AE131" s="35">
        <v>2</v>
      </c>
      <c r="AF131" s="35" t="s">
        <v>165</v>
      </c>
      <c r="AH131" s="13">
        <v>40001</v>
      </c>
      <c r="AI131" s="13" t="s">
        <v>152</v>
      </c>
      <c r="AJ131" s="13">
        <v>120006</v>
      </c>
      <c r="AK131" s="13">
        <v>150023</v>
      </c>
      <c r="AL131" s="13">
        <v>130001</v>
      </c>
      <c r="AM131" s="13">
        <v>130001</v>
      </c>
      <c r="AN131" s="13">
        <v>260001</v>
      </c>
      <c r="AO131" s="13">
        <v>120008</v>
      </c>
      <c r="AP131" s="13">
        <v>100001</v>
      </c>
      <c r="AQ131" s="13">
        <v>100002</v>
      </c>
      <c r="AT131" s="1" t="s">
        <v>762</v>
      </c>
      <c r="AU131" s="1">
        <v>1001</v>
      </c>
    </row>
    <row r="132" spans="1:47" x14ac:dyDescent="0.2">
      <c r="A132" s="33">
        <v>127</v>
      </c>
      <c r="B132" s="33">
        <v>1002</v>
      </c>
      <c r="C132" s="33">
        <v>10002</v>
      </c>
      <c r="D132" s="33" t="s">
        <v>134</v>
      </c>
      <c r="E132" s="33" t="s">
        <v>134</v>
      </c>
      <c r="F132" s="33">
        <v>1</v>
      </c>
      <c r="G132" s="33" t="s">
        <v>22</v>
      </c>
      <c r="H132" s="13">
        <v>1</v>
      </c>
      <c r="I132" s="35">
        <v>2</v>
      </c>
      <c r="J132" s="35" t="s">
        <v>142</v>
      </c>
      <c r="K132" s="6">
        <v>2</v>
      </c>
      <c r="L132" s="6">
        <v>4</v>
      </c>
      <c r="M132" s="37">
        <v>2</v>
      </c>
      <c r="N132" s="37" t="s">
        <v>31</v>
      </c>
      <c r="O132" s="9">
        <v>102</v>
      </c>
      <c r="P132" s="11" t="s">
        <v>570</v>
      </c>
      <c r="Q132" s="37" t="s">
        <v>22</v>
      </c>
      <c r="R132" s="37" t="s">
        <v>30</v>
      </c>
      <c r="T132" s="9">
        <v>1</v>
      </c>
      <c r="U132" s="9" t="s">
        <v>152</v>
      </c>
      <c r="V132" s="35">
        <v>0</v>
      </c>
      <c r="W132" s="35" t="s">
        <v>156</v>
      </c>
      <c r="X132" s="35" t="s">
        <v>1032</v>
      </c>
      <c r="Y132" s="35">
        <v>0</v>
      </c>
      <c r="Z132" s="9">
        <v>2</v>
      </c>
      <c r="AA132" s="9">
        <v>2</v>
      </c>
      <c r="AB132" s="6">
        <v>1</v>
      </c>
      <c r="AC132" s="6" t="s">
        <v>92</v>
      </c>
      <c r="AD132" s="6">
        <v>0</v>
      </c>
      <c r="AE132" s="35">
        <v>3</v>
      </c>
      <c r="AF132" s="35" t="s">
        <v>167</v>
      </c>
      <c r="AH132" s="13">
        <v>40002</v>
      </c>
      <c r="AI132" s="13" t="s">
        <v>152</v>
      </c>
      <c r="AJ132" s="13">
        <v>120006</v>
      </c>
      <c r="AK132" s="13">
        <v>150023</v>
      </c>
      <c r="AL132" s="13">
        <v>130002</v>
      </c>
      <c r="AM132" s="13">
        <v>130002</v>
      </c>
      <c r="AN132" s="13">
        <v>260001</v>
      </c>
      <c r="AO132" s="13">
        <v>120008</v>
      </c>
      <c r="AP132" s="13">
        <v>100001</v>
      </c>
      <c r="AQ132" s="13">
        <v>100002</v>
      </c>
      <c r="AT132" s="1" t="s">
        <v>763</v>
      </c>
      <c r="AU132" s="1">
        <v>1002</v>
      </c>
    </row>
    <row r="133" spans="1:47" x14ac:dyDescent="0.2">
      <c r="A133" s="33">
        <v>128</v>
      </c>
      <c r="B133" s="33">
        <v>1003</v>
      </c>
      <c r="C133" s="33">
        <v>10003</v>
      </c>
      <c r="D133" s="33" t="s">
        <v>135</v>
      </c>
      <c r="E133" s="33" t="s">
        <v>135</v>
      </c>
      <c r="F133" s="33">
        <v>1</v>
      </c>
      <c r="G133" s="33" t="s">
        <v>22</v>
      </c>
      <c r="H133" s="13">
        <v>1</v>
      </c>
      <c r="I133" s="35">
        <v>2</v>
      </c>
      <c r="J133" s="35" t="s">
        <v>142</v>
      </c>
      <c r="K133" s="6">
        <v>2</v>
      </c>
      <c r="L133" s="6">
        <v>4</v>
      </c>
      <c r="M133" s="37">
        <v>3</v>
      </c>
      <c r="N133" s="37" t="s">
        <v>91</v>
      </c>
      <c r="O133" s="9">
        <v>103</v>
      </c>
      <c r="P133" s="11" t="s">
        <v>570</v>
      </c>
      <c r="Q133" s="37" t="s">
        <v>22</v>
      </c>
      <c r="R133" s="37" t="s">
        <v>27</v>
      </c>
      <c r="T133" s="9">
        <v>1</v>
      </c>
      <c r="U133" s="9" t="s">
        <v>152</v>
      </c>
      <c r="V133" s="35">
        <v>0</v>
      </c>
      <c r="W133" s="35" t="s">
        <v>156</v>
      </c>
      <c r="X133" s="35" t="s">
        <v>1032</v>
      </c>
      <c r="Y133" s="35">
        <v>0</v>
      </c>
      <c r="Z133" s="9">
        <v>3</v>
      </c>
      <c r="AA133" s="9">
        <v>3</v>
      </c>
      <c r="AB133" s="6">
        <v>1</v>
      </c>
      <c r="AC133" s="6" t="s">
        <v>92</v>
      </c>
      <c r="AD133" s="6">
        <v>0</v>
      </c>
      <c r="AE133" s="35">
        <v>4</v>
      </c>
      <c r="AF133" s="35" t="s">
        <v>169</v>
      </c>
      <c r="AH133" s="13">
        <v>40003</v>
      </c>
      <c r="AI133" s="13" t="s">
        <v>152</v>
      </c>
      <c r="AJ133" s="13">
        <v>120006</v>
      </c>
      <c r="AK133" s="13">
        <v>150023</v>
      </c>
      <c r="AL133" s="13">
        <v>130003</v>
      </c>
      <c r="AM133" s="13">
        <v>130003</v>
      </c>
      <c r="AN133" s="13">
        <v>260001</v>
      </c>
      <c r="AO133" s="13">
        <v>120008</v>
      </c>
      <c r="AP133" s="13">
        <v>100001</v>
      </c>
      <c r="AQ133" s="13">
        <v>100002</v>
      </c>
      <c r="AT133" s="1" t="s">
        <v>764</v>
      </c>
      <c r="AU133" s="1">
        <v>1003</v>
      </c>
    </row>
    <row r="134" spans="1:47" x14ac:dyDescent="0.2">
      <c r="A134" s="33">
        <v>129</v>
      </c>
      <c r="B134" s="33">
        <v>1004</v>
      </c>
      <c r="C134" s="33">
        <v>10004</v>
      </c>
      <c r="D134" s="33" t="s">
        <v>136</v>
      </c>
      <c r="E134" s="33" t="s">
        <v>136</v>
      </c>
      <c r="F134" s="33">
        <v>1</v>
      </c>
      <c r="G134" s="33" t="s">
        <v>22</v>
      </c>
      <c r="H134" s="13">
        <v>1</v>
      </c>
      <c r="I134" s="35">
        <v>2</v>
      </c>
      <c r="J134" s="35" t="s">
        <v>142</v>
      </c>
      <c r="K134" s="6">
        <v>2</v>
      </c>
      <c r="L134" s="6">
        <v>4</v>
      </c>
      <c r="M134" s="37">
        <v>4</v>
      </c>
      <c r="N134" s="37" t="s">
        <v>33</v>
      </c>
      <c r="O134" s="9">
        <v>104</v>
      </c>
      <c r="P134" s="11" t="s">
        <v>570</v>
      </c>
      <c r="Q134" s="37" t="s">
        <v>22</v>
      </c>
      <c r="R134" s="37" t="s">
        <v>32</v>
      </c>
      <c r="T134" s="9">
        <v>1</v>
      </c>
      <c r="U134" s="9" t="s">
        <v>152</v>
      </c>
      <c r="V134" s="35">
        <v>0</v>
      </c>
      <c r="W134" s="35" t="s">
        <v>156</v>
      </c>
      <c r="X134" s="35" t="s">
        <v>1032</v>
      </c>
      <c r="Y134" s="35">
        <v>0</v>
      </c>
      <c r="Z134" s="9">
        <v>4</v>
      </c>
      <c r="AA134" s="9">
        <v>4</v>
      </c>
      <c r="AB134" s="6">
        <v>1</v>
      </c>
      <c r="AC134" s="6" t="s">
        <v>92</v>
      </c>
      <c r="AD134" s="6">
        <v>0</v>
      </c>
      <c r="AE134" s="35">
        <v>5</v>
      </c>
      <c r="AF134" s="35" t="s">
        <v>171</v>
      </c>
      <c r="AH134" s="13">
        <v>40004</v>
      </c>
      <c r="AI134" s="13" t="s">
        <v>152</v>
      </c>
      <c r="AJ134" s="13">
        <v>120006</v>
      </c>
      <c r="AK134" s="13">
        <v>150023</v>
      </c>
      <c r="AL134" s="13">
        <v>130004</v>
      </c>
      <c r="AM134" s="13">
        <v>130004</v>
      </c>
      <c r="AN134" s="13">
        <v>260001</v>
      </c>
      <c r="AO134" s="13">
        <v>120008</v>
      </c>
      <c r="AP134" s="13">
        <v>100001</v>
      </c>
      <c r="AQ134" s="13">
        <v>100002</v>
      </c>
      <c r="AT134" s="1" t="s">
        <v>765</v>
      </c>
      <c r="AU134" s="1">
        <v>1004</v>
      </c>
    </row>
    <row r="135" spans="1:47" x14ac:dyDescent="0.2">
      <c r="A135" s="33">
        <v>130</v>
      </c>
      <c r="B135" s="33">
        <v>1005</v>
      </c>
      <c r="C135" s="33">
        <v>10005</v>
      </c>
      <c r="D135" s="33" t="s">
        <v>137</v>
      </c>
      <c r="E135" s="33" t="s">
        <v>137</v>
      </c>
      <c r="F135" s="33">
        <v>1</v>
      </c>
      <c r="G135" s="33" t="s">
        <v>22</v>
      </c>
      <c r="H135" s="13">
        <v>1</v>
      </c>
      <c r="I135" s="35">
        <v>2</v>
      </c>
      <c r="J135" s="35" t="s">
        <v>142</v>
      </c>
      <c r="K135" s="6">
        <v>2</v>
      </c>
      <c r="L135" s="6">
        <v>4</v>
      </c>
      <c r="M135" s="37">
        <v>5</v>
      </c>
      <c r="N135" s="37" t="s">
        <v>35</v>
      </c>
      <c r="O135" s="9">
        <v>105</v>
      </c>
      <c r="P135" s="11" t="s">
        <v>570</v>
      </c>
      <c r="Q135" s="37" t="s">
        <v>22</v>
      </c>
      <c r="R135" s="37" t="s">
        <v>34</v>
      </c>
      <c r="T135" s="9">
        <v>1</v>
      </c>
      <c r="U135" s="9" t="s">
        <v>152</v>
      </c>
      <c r="V135" s="35">
        <v>0</v>
      </c>
      <c r="W135" s="35" t="s">
        <v>156</v>
      </c>
      <c r="X135" s="35" t="s">
        <v>1032</v>
      </c>
      <c r="Y135" s="35">
        <v>0</v>
      </c>
      <c r="Z135" s="9">
        <v>5</v>
      </c>
      <c r="AA135" s="9">
        <v>5</v>
      </c>
      <c r="AB135" s="6">
        <v>1</v>
      </c>
      <c r="AC135" s="6" t="s">
        <v>92</v>
      </c>
      <c r="AD135" s="6">
        <v>0</v>
      </c>
      <c r="AE135" s="35">
        <v>6</v>
      </c>
      <c r="AF135" s="35" t="s">
        <v>173</v>
      </c>
      <c r="AH135" s="13">
        <v>40005</v>
      </c>
      <c r="AI135" s="13" t="s">
        <v>152</v>
      </c>
      <c r="AJ135" s="13">
        <v>120006</v>
      </c>
      <c r="AK135" s="13">
        <v>150023</v>
      </c>
      <c r="AL135" s="13">
        <v>130005</v>
      </c>
      <c r="AM135" s="13">
        <v>130005</v>
      </c>
      <c r="AN135" s="13">
        <v>260001</v>
      </c>
      <c r="AO135" s="13">
        <v>120008</v>
      </c>
      <c r="AP135" s="13">
        <v>100001</v>
      </c>
      <c r="AQ135" s="13">
        <v>100002</v>
      </c>
      <c r="AT135" s="1" t="s">
        <v>766</v>
      </c>
      <c r="AU135" s="1">
        <v>1005</v>
      </c>
    </row>
    <row r="136" spans="1:47" x14ac:dyDescent="0.2">
      <c r="A136" s="33">
        <v>131</v>
      </c>
      <c r="B136" s="33">
        <v>1011</v>
      </c>
      <c r="C136" s="33">
        <v>10011</v>
      </c>
      <c r="D136" s="33" t="s">
        <v>211</v>
      </c>
      <c r="E136" s="33" t="s">
        <v>211</v>
      </c>
      <c r="F136" s="33">
        <v>1</v>
      </c>
      <c r="G136" s="33" t="s">
        <v>22</v>
      </c>
      <c r="H136" s="13">
        <v>1</v>
      </c>
      <c r="I136" s="35">
        <v>2</v>
      </c>
      <c r="J136" s="35" t="s">
        <v>142</v>
      </c>
      <c r="K136" s="6">
        <v>2</v>
      </c>
      <c r="L136" s="6">
        <v>4</v>
      </c>
      <c r="M136" s="37">
        <v>1</v>
      </c>
      <c r="N136" s="37" t="s">
        <v>29</v>
      </c>
      <c r="O136" s="9">
        <v>111</v>
      </c>
      <c r="P136" s="11" t="s">
        <v>570</v>
      </c>
      <c r="Q136" s="37" t="s">
        <v>22</v>
      </c>
      <c r="R136" s="37" t="s">
        <v>28</v>
      </c>
      <c r="T136" s="9">
        <v>1</v>
      </c>
      <c r="U136" s="9" t="s">
        <v>152</v>
      </c>
      <c r="V136" s="35">
        <v>0</v>
      </c>
      <c r="W136" s="35" t="s">
        <v>156</v>
      </c>
      <c r="X136" s="35" t="s">
        <v>1032</v>
      </c>
      <c r="Y136" s="35">
        <v>0</v>
      </c>
      <c r="Z136" s="9">
        <v>1</v>
      </c>
      <c r="AA136" s="9">
        <v>1</v>
      </c>
      <c r="AB136" s="6">
        <v>2</v>
      </c>
      <c r="AC136" s="6" t="s">
        <v>212</v>
      </c>
      <c r="AD136" s="6">
        <v>0</v>
      </c>
      <c r="AE136" s="35">
        <v>2</v>
      </c>
      <c r="AF136" s="35" t="s">
        <v>165</v>
      </c>
      <c r="AH136" s="13">
        <v>40006</v>
      </c>
      <c r="AI136" s="13" t="s">
        <v>152</v>
      </c>
      <c r="AJ136" s="13">
        <v>120006</v>
      </c>
      <c r="AK136" s="13">
        <v>150023</v>
      </c>
      <c r="AL136" s="13">
        <v>130001</v>
      </c>
      <c r="AM136" s="13">
        <v>130001</v>
      </c>
      <c r="AN136" s="13">
        <v>260001</v>
      </c>
      <c r="AO136" s="13">
        <v>120008</v>
      </c>
      <c r="AP136" s="13">
        <v>100001</v>
      </c>
      <c r="AQ136" s="13">
        <v>100002</v>
      </c>
      <c r="AT136" s="1" t="s">
        <v>767</v>
      </c>
      <c r="AU136" s="1">
        <v>1011</v>
      </c>
    </row>
    <row r="137" spans="1:47" x14ac:dyDescent="0.2">
      <c r="A137" s="33">
        <v>132</v>
      </c>
      <c r="B137" s="33">
        <v>1012</v>
      </c>
      <c r="C137" s="33">
        <v>10012</v>
      </c>
      <c r="D137" s="33" t="s">
        <v>213</v>
      </c>
      <c r="E137" s="33" t="s">
        <v>213</v>
      </c>
      <c r="F137" s="33">
        <v>1</v>
      </c>
      <c r="G137" s="33" t="s">
        <v>22</v>
      </c>
      <c r="H137" s="13">
        <v>1</v>
      </c>
      <c r="I137" s="35">
        <v>2</v>
      </c>
      <c r="J137" s="35" t="s">
        <v>142</v>
      </c>
      <c r="K137" s="6">
        <v>2</v>
      </c>
      <c r="L137" s="6">
        <v>4</v>
      </c>
      <c r="M137" s="37">
        <v>2</v>
      </c>
      <c r="N137" s="37" t="s">
        <v>31</v>
      </c>
      <c r="O137" s="9">
        <v>112</v>
      </c>
      <c r="P137" s="11" t="s">
        <v>570</v>
      </c>
      <c r="Q137" s="37" t="s">
        <v>22</v>
      </c>
      <c r="R137" s="37" t="s">
        <v>30</v>
      </c>
      <c r="T137" s="9">
        <v>1</v>
      </c>
      <c r="U137" s="9" t="s">
        <v>152</v>
      </c>
      <c r="V137" s="35">
        <v>0</v>
      </c>
      <c r="W137" s="35" t="s">
        <v>156</v>
      </c>
      <c r="X137" s="35" t="s">
        <v>1032</v>
      </c>
      <c r="Y137" s="35">
        <v>0</v>
      </c>
      <c r="Z137" s="9">
        <v>2</v>
      </c>
      <c r="AA137" s="9">
        <v>2</v>
      </c>
      <c r="AB137" s="6">
        <v>2</v>
      </c>
      <c r="AC137" s="6" t="s">
        <v>212</v>
      </c>
      <c r="AD137" s="6">
        <v>0</v>
      </c>
      <c r="AE137" s="35">
        <v>3</v>
      </c>
      <c r="AF137" s="35" t="s">
        <v>167</v>
      </c>
      <c r="AH137" s="13">
        <v>40007</v>
      </c>
      <c r="AI137" s="13" t="s">
        <v>152</v>
      </c>
      <c r="AJ137" s="13">
        <v>120006</v>
      </c>
      <c r="AK137" s="13">
        <v>150023</v>
      </c>
      <c r="AL137" s="13">
        <v>130002</v>
      </c>
      <c r="AM137" s="13">
        <v>130002</v>
      </c>
      <c r="AN137" s="13">
        <v>260001</v>
      </c>
      <c r="AO137" s="13">
        <v>120008</v>
      </c>
      <c r="AP137" s="13">
        <v>100001</v>
      </c>
      <c r="AQ137" s="13">
        <v>100002</v>
      </c>
      <c r="AT137" s="1" t="s">
        <v>768</v>
      </c>
      <c r="AU137" s="1">
        <v>1012</v>
      </c>
    </row>
    <row r="138" spans="1:47" x14ac:dyDescent="0.2">
      <c r="A138" s="33">
        <v>133</v>
      </c>
      <c r="B138" s="33">
        <v>1013</v>
      </c>
      <c r="C138" s="33">
        <v>10013</v>
      </c>
      <c r="D138" s="33" t="s">
        <v>214</v>
      </c>
      <c r="E138" s="33" t="s">
        <v>214</v>
      </c>
      <c r="F138" s="33">
        <v>1</v>
      </c>
      <c r="G138" s="33" t="s">
        <v>22</v>
      </c>
      <c r="H138" s="13">
        <v>1</v>
      </c>
      <c r="I138" s="35">
        <v>2</v>
      </c>
      <c r="J138" s="35" t="s">
        <v>142</v>
      </c>
      <c r="K138" s="6">
        <v>2</v>
      </c>
      <c r="L138" s="6">
        <v>4</v>
      </c>
      <c r="M138" s="37">
        <v>3</v>
      </c>
      <c r="N138" s="37" t="s">
        <v>91</v>
      </c>
      <c r="O138" s="9">
        <v>113</v>
      </c>
      <c r="P138" s="11" t="s">
        <v>570</v>
      </c>
      <c r="Q138" s="37" t="s">
        <v>22</v>
      </c>
      <c r="R138" s="37" t="s">
        <v>27</v>
      </c>
      <c r="T138" s="9">
        <v>1</v>
      </c>
      <c r="U138" s="9" t="s">
        <v>152</v>
      </c>
      <c r="V138" s="35">
        <v>0</v>
      </c>
      <c r="W138" s="35" t="s">
        <v>156</v>
      </c>
      <c r="X138" s="35" t="s">
        <v>1032</v>
      </c>
      <c r="Y138" s="35">
        <v>0</v>
      </c>
      <c r="Z138" s="9">
        <v>3</v>
      </c>
      <c r="AA138" s="9">
        <v>3</v>
      </c>
      <c r="AB138" s="6">
        <v>2</v>
      </c>
      <c r="AC138" s="6" t="s">
        <v>212</v>
      </c>
      <c r="AD138" s="6">
        <v>0</v>
      </c>
      <c r="AE138" s="35">
        <v>4</v>
      </c>
      <c r="AF138" s="35" t="s">
        <v>169</v>
      </c>
      <c r="AH138" s="13">
        <v>40008</v>
      </c>
      <c r="AI138" s="13" t="s">
        <v>152</v>
      </c>
      <c r="AJ138" s="13">
        <v>120006</v>
      </c>
      <c r="AK138" s="13">
        <v>150023</v>
      </c>
      <c r="AL138" s="13">
        <v>130003</v>
      </c>
      <c r="AM138" s="13">
        <v>130003</v>
      </c>
      <c r="AN138" s="13">
        <v>260001</v>
      </c>
      <c r="AO138" s="13">
        <v>120008</v>
      </c>
      <c r="AP138" s="13">
        <v>100001</v>
      </c>
      <c r="AQ138" s="13">
        <v>100002</v>
      </c>
      <c r="AT138" s="1" t="s">
        <v>769</v>
      </c>
      <c r="AU138" s="1">
        <v>1013</v>
      </c>
    </row>
    <row r="139" spans="1:47" x14ac:dyDescent="0.2">
      <c r="A139" s="33">
        <v>134</v>
      </c>
      <c r="B139" s="33">
        <v>1014</v>
      </c>
      <c r="C139" s="33">
        <v>10014</v>
      </c>
      <c r="D139" s="33" t="s">
        <v>215</v>
      </c>
      <c r="E139" s="33" t="s">
        <v>215</v>
      </c>
      <c r="F139" s="33">
        <v>1</v>
      </c>
      <c r="G139" s="33" t="s">
        <v>22</v>
      </c>
      <c r="H139" s="13">
        <v>1</v>
      </c>
      <c r="I139" s="35">
        <v>2</v>
      </c>
      <c r="J139" s="35" t="s">
        <v>142</v>
      </c>
      <c r="K139" s="6">
        <v>2</v>
      </c>
      <c r="L139" s="6">
        <v>4</v>
      </c>
      <c r="M139" s="37">
        <v>4</v>
      </c>
      <c r="N139" s="37" t="s">
        <v>33</v>
      </c>
      <c r="O139" s="9">
        <v>114</v>
      </c>
      <c r="P139" s="11" t="s">
        <v>570</v>
      </c>
      <c r="Q139" s="37" t="s">
        <v>22</v>
      </c>
      <c r="R139" s="37" t="s">
        <v>32</v>
      </c>
      <c r="T139" s="9">
        <v>1</v>
      </c>
      <c r="U139" s="9" t="s">
        <v>152</v>
      </c>
      <c r="V139" s="35">
        <v>0</v>
      </c>
      <c r="W139" s="35" t="s">
        <v>156</v>
      </c>
      <c r="X139" s="35" t="s">
        <v>1032</v>
      </c>
      <c r="Y139" s="35">
        <v>0</v>
      </c>
      <c r="Z139" s="9">
        <v>4</v>
      </c>
      <c r="AA139" s="9">
        <v>4</v>
      </c>
      <c r="AB139" s="6">
        <v>2</v>
      </c>
      <c r="AC139" s="6" t="s">
        <v>212</v>
      </c>
      <c r="AD139" s="6">
        <v>0</v>
      </c>
      <c r="AE139" s="35">
        <v>5</v>
      </c>
      <c r="AF139" s="35" t="s">
        <v>171</v>
      </c>
      <c r="AH139" s="13">
        <v>40009</v>
      </c>
      <c r="AI139" s="13" t="s">
        <v>152</v>
      </c>
      <c r="AJ139" s="13">
        <v>120006</v>
      </c>
      <c r="AK139" s="13">
        <v>150023</v>
      </c>
      <c r="AL139" s="13">
        <v>130004</v>
      </c>
      <c r="AM139" s="13">
        <v>130004</v>
      </c>
      <c r="AN139" s="13">
        <v>260001</v>
      </c>
      <c r="AO139" s="13">
        <v>120008</v>
      </c>
      <c r="AP139" s="13">
        <v>100001</v>
      </c>
      <c r="AQ139" s="13">
        <v>100002</v>
      </c>
      <c r="AT139" s="1" t="s">
        <v>770</v>
      </c>
      <c r="AU139" s="1">
        <v>1014</v>
      </c>
    </row>
    <row r="140" spans="1:47" x14ac:dyDescent="0.2">
      <c r="A140" s="33">
        <v>135</v>
      </c>
      <c r="B140" s="33">
        <v>1015</v>
      </c>
      <c r="C140" s="33">
        <v>10015</v>
      </c>
      <c r="D140" s="33" t="s">
        <v>216</v>
      </c>
      <c r="E140" s="33" t="s">
        <v>216</v>
      </c>
      <c r="F140" s="33">
        <v>1</v>
      </c>
      <c r="G140" s="33" t="s">
        <v>22</v>
      </c>
      <c r="H140" s="13">
        <v>1</v>
      </c>
      <c r="I140" s="35">
        <v>2</v>
      </c>
      <c r="J140" s="35" t="s">
        <v>142</v>
      </c>
      <c r="K140" s="6">
        <v>2</v>
      </c>
      <c r="L140" s="6">
        <v>4</v>
      </c>
      <c r="M140" s="37">
        <v>5</v>
      </c>
      <c r="N140" s="37" t="s">
        <v>35</v>
      </c>
      <c r="O140" s="9">
        <v>115</v>
      </c>
      <c r="P140" s="11" t="s">
        <v>570</v>
      </c>
      <c r="Q140" s="37" t="s">
        <v>22</v>
      </c>
      <c r="R140" s="37" t="s">
        <v>34</v>
      </c>
      <c r="T140" s="9">
        <v>1</v>
      </c>
      <c r="U140" s="9" t="s">
        <v>152</v>
      </c>
      <c r="V140" s="35">
        <v>0</v>
      </c>
      <c r="W140" s="35" t="s">
        <v>156</v>
      </c>
      <c r="X140" s="35" t="s">
        <v>1032</v>
      </c>
      <c r="Y140" s="35">
        <v>0</v>
      </c>
      <c r="Z140" s="9">
        <v>5</v>
      </c>
      <c r="AA140" s="9">
        <v>5</v>
      </c>
      <c r="AB140" s="6">
        <v>2</v>
      </c>
      <c r="AC140" s="6" t="s">
        <v>212</v>
      </c>
      <c r="AD140" s="6">
        <v>0</v>
      </c>
      <c r="AE140" s="35">
        <v>6</v>
      </c>
      <c r="AF140" s="35" t="s">
        <v>173</v>
      </c>
      <c r="AH140" s="13">
        <v>40010</v>
      </c>
      <c r="AI140" s="13" t="s">
        <v>152</v>
      </c>
      <c r="AJ140" s="13">
        <v>120006</v>
      </c>
      <c r="AK140" s="13">
        <v>150023</v>
      </c>
      <c r="AL140" s="13">
        <v>130005</v>
      </c>
      <c r="AM140" s="13">
        <v>130005</v>
      </c>
      <c r="AN140" s="13">
        <v>260001</v>
      </c>
      <c r="AO140" s="13">
        <v>120008</v>
      </c>
      <c r="AP140" s="13">
        <v>100001</v>
      </c>
      <c r="AQ140" s="13">
        <v>100002</v>
      </c>
      <c r="AT140" s="1" t="s">
        <v>771</v>
      </c>
      <c r="AU140" s="1">
        <v>1015</v>
      </c>
    </row>
    <row r="141" spans="1:47" x14ac:dyDescent="0.2">
      <c r="A141" s="33">
        <v>136</v>
      </c>
      <c r="B141" s="33">
        <v>1021</v>
      </c>
      <c r="C141" s="33">
        <v>10021</v>
      </c>
      <c r="D141" s="33" t="s">
        <v>217</v>
      </c>
      <c r="E141" s="33" t="s">
        <v>217</v>
      </c>
      <c r="F141" s="33">
        <v>1</v>
      </c>
      <c r="G141" s="33" t="s">
        <v>22</v>
      </c>
      <c r="H141" s="13">
        <v>1</v>
      </c>
      <c r="I141" s="35">
        <v>2</v>
      </c>
      <c r="J141" s="35" t="s">
        <v>142</v>
      </c>
      <c r="K141" s="6">
        <v>2</v>
      </c>
      <c r="L141" s="6">
        <v>4</v>
      </c>
      <c r="M141" s="37">
        <v>1</v>
      </c>
      <c r="N141" s="37" t="s">
        <v>29</v>
      </c>
      <c r="O141" s="9">
        <v>121</v>
      </c>
      <c r="P141" s="11" t="s">
        <v>570</v>
      </c>
      <c r="Q141" s="37" t="s">
        <v>22</v>
      </c>
      <c r="R141" s="37" t="s">
        <v>28</v>
      </c>
      <c r="T141" s="9">
        <v>1</v>
      </c>
      <c r="U141" s="9" t="s">
        <v>152</v>
      </c>
      <c r="V141" s="35">
        <v>0</v>
      </c>
      <c r="W141" s="35" t="s">
        <v>156</v>
      </c>
      <c r="X141" s="35" t="s">
        <v>1032</v>
      </c>
      <c r="Y141" s="35">
        <v>0</v>
      </c>
      <c r="Z141" s="9">
        <v>1</v>
      </c>
      <c r="AA141" s="9">
        <v>1</v>
      </c>
      <c r="AB141" s="6">
        <v>3</v>
      </c>
      <c r="AC141" s="6" t="s">
        <v>218</v>
      </c>
      <c r="AD141" s="6">
        <v>0</v>
      </c>
      <c r="AE141" s="35">
        <v>2</v>
      </c>
      <c r="AF141" s="35" t="s">
        <v>165</v>
      </c>
      <c r="AH141" s="13">
        <v>40011</v>
      </c>
      <c r="AI141" s="13" t="s">
        <v>152</v>
      </c>
      <c r="AJ141" s="13">
        <v>120006</v>
      </c>
      <c r="AK141" s="13">
        <v>150023</v>
      </c>
      <c r="AL141" s="13">
        <v>130001</v>
      </c>
      <c r="AM141" s="13">
        <v>130001</v>
      </c>
      <c r="AN141" s="13">
        <v>260001</v>
      </c>
      <c r="AO141" s="13">
        <v>120008</v>
      </c>
      <c r="AP141" s="13">
        <v>100001</v>
      </c>
      <c r="AQ141" s="13">
        <v>100002</v>
      </c>
      <c r="AT141" s="1" t="s">
        <v>772</v>
      </c>
      <c r="AU141" s="1">
        <v>1021</v>
      </c>
    </row>
    <row r="142" spans="1:47" x14ac:dyDescent="0.2">
      <c r="A142" s="33">
        <v>137</v>
      </c>
      <c r="B142" s="33">
        <v>1022</v>
      </c>
      <c r="C142" s="33">
        <v>10022</v>
      </c>
      <c r="D142" s="33" t="s">
        <v>219</v>
      </c>
      <c r="E142" s="33" t="s">
        <v>219</v>
      </c>
      <c r="F142" s="33">
        <v>1</v>
      </c>
      <c r="G142" s="33" t="s">
        <v>22</v>
      </c>
      <c r="H142" s="13">
        <v>1</v>
      </c>
      <c r="I142" s="35">
        <v>2</v>
      </c>
      <c r="J142" s="35" t="s">
        <v>142</v>
      </c>
      <c r="K142" s="6">
        <v>2</v>
      </c>
      <c r="L142" s="6">
        <v>4</v>
      </c>
      <c r="M142" s="37">
        <v>2</v>
      </c>
      <c r="N142" s="37" t="s">
        <v>31</v>
      </c>
      <c r="O142" s="9">
        <v>122</v>
      </c>
      <c r="P142" s="11" t="s">
        <v>570</v>
      </c>
      <c r="Q142" s="37" t="s">
        <v>22</v>
      </c>
      <c r="R142" s="37" t="s">
        <v>30</v>
      </c>
      <c r="T142" s="9">
        <v>1</v>
      </c>
      <c r="U142" s="9" t="s">
        <v>152</v>
      </c>
      <c r="V142" s="35">
        <v>0</v>
      </c>
      <c r="W142" s="35" t="s">
        <v>156</v>
      </c>
      <c r="X142" s="35" t="s">
        <v>1032</v>
      </c>
      <c r="Y142" s="35">
        <v>0</v>
      </c>
      <c r="Z142" s="9">
        <v>2</v>
      </c>
      <c r="AA142" s="9">
        <v>2</v>
      </c>
      <c r="AB142" s="6">
        <v>3</v>
      </c>
      <c r="AC142" s="6" t="s">
        <v>218</v>
      </c>
      <c r="AD142" s="6">
        <v>0</v>
      </c>
      <c r="AE142" s="35">
        <v>3</v>
      </c>
      <c r="AF142" s="35" t="s">
        <v>167</v>
      </c>
      <c r="AH142" s="13">
        <v>40012</v>
      </c>
      <c r="AI142" s="13" t="s">
        <v>152</v>
      </c>
      <c r="AJ142" s="13">
        <v>120006</v>
      </c>
      <c r="AK142" s="13">
        <v>150023</v>
      </c>
      <c r="AL142" s="13">
        <v>130002</v>
      </c>
      <c r="AM142" s="13">
        <v>130002</v>
      </c>
      <c r="AN142" s="13">
        <v>260001</v>
      </c>
      <c r="AO142" s="13">
        <v>120008</v>
      </c>
      <c r="AP142" s="13">
        <v>100001</v>
      </c>
      <c r="AQ142" s="13">
        <v>100002</v>
      </c>
      <c r="AT142" s="1" t="s">
        <v>773</v>
      </c>
      <c r="AU142" s="1">
        <v>1022</v>
      </c>
    </row>
    <row r="143" spans="1:47" x14ac:dyDescent="0.2">
      <c r="A143" s="33">
        <v>138</v>
      </c>
      <c r="B143" s="33">
        <v>1023</v>
      </c>
      <c r="C143" s="33">
        <v>10023</v>
      </c>
      <c r="D143" s="33" t="s">
        <v>220</v>
      </c>
      <c r="E143" s="33" t="s">
        <v>220</v>
      </c>
      <c r="F143" s="33">
        <v>1</v>
      </c>
      <c r="G143" s="33" t="s">
        <v>22</v>
      </c>
      <c r="H143" s="13">
        <v>1</v>
      </c>
      <c r="I143" s="35">
        <v>2</v>
      </c>
      <c r="J143" s="35" t="s">
        <v>142</v>
      </c>
      <c r="K143" s="6">
        <v>2</v>
      </c>
      <c r="L143" s="6">
        <v>4</v>
      </c>
      <c r="M143" s="37">
        <v>3</v>
      </c>
      <c r="N143" s="37" t="s">
        <v>91</v>
      </c>
      <c r="O143" s="9">
        <v>123</v>
      </c>
      <c r="P143" s="11" t="s">
        <v>570</v>
      </c>
      <c r="Q143" s="37" t="s">
        <v>22</v>
      </c>
      <c r="R143" s="37" t="s">
        <v>27</v>
      </c>
      <c r="T143" s="9">
        <v>1</v>
      </c>
      <c r="U143" s="9" t="s">
        <v>152</v>
      </c>
      <c r="V143" s="35">
        <v>0</v>
      </c>
      <c r="W143" s="35" t="s">
        <v>156</v>
      </c>
      <c r="X143" s="35" t="s">
        <v>1032</v>
      </c>
      <c r="Y143" s="35">
        <v>0</v>
      </c>
      <c r="Z143" s="9">
        <v>3</v>
      </c>
      <c r="AA143" s="9">
        <v>3</v>
      </c>
      <c r="AB143" s="6">
        <v>3</v>
      </c>
      <c r="AC143" s="6" t="s">
        <v>218</v>
      </c>
      <c r="AD143" s="6">
        <v>0</v>
      </c>
      <c r="AE143" s="35">
        <v>4</v>
      </c>
      <c r="AF143" s="35" t="s">
        <v>169</v>
      </c>
      <c r="AH143" s="13">
        <v>40013</v>
      </c>
      <c r="AI143" s="13" t="s">
        <v>152</v>
      </c>
      <c r="AJ143" s="13">
        <v>120006</v>
      </c>
      <c r="AK143" s="13">
        <v>150023</v>
      </c>
      <c r="AL143" s="13">
        <v>130003</v>
      </c>
      <c r="AM143" s="13">
        <v>130003</v>
      </c>
      <c r="AN143" s="13">
        <v>260001</v>
      </c>
      <c r="AO143" s="13">
        <v>120008</v>
      </c>
      <c r="AP143" s="13">
        <v>100001</v>
      </c>
      <c r="AQ143" s="13">
        <v>100002</v>
      </c>
      <c r="AT143" s="1" t="s">
        <v>774</v>
      </c>
      <c r="AU143" s="1">
        <v>1023</v>
      </c>
    </row>
    <row r="144" spans="1:47" x14ac:dyDescent="0.2">
      <c r="A144" s="33">
        <v>139</v>
      </c>
      <c r="B144" s="33">
        <v>1024</v>
      </c>
      <c r="C144" s="33">
        <v>10024</v>
      </c>
      <c r="D144" s="33" t="s">
        <v>221</v>
      </c>
      <c r="E144" s="33" t="s">
        <v>221</v>
      </c>
      <c r="F144" s="33">
        <v>1</v>
      </c>
      <c r="G144" s="33" t="s">
        <v>22</v>
      </c>
      <c r="H144" s="13">
        <v>1</v>
      </c>
      <c r="I144" s="35">
        <v>2</v>
      </c>
      <c r="J144" s="35" t="s">
        <v>142</v>
      </c>
      <c r="K144" s="6">
        <v>2</v>
      </c>
      <c r="L144" s="6">
        <v>4</v>
      </c>
      <c r="M144" s="37">
        <v>4</v>
      </c>
      <c r="N144" s="37" t="s">
        <v>33</v>
      </c>
      <c r="O144" s="9">
        <v>124</v>
      </c>
      <c r="P144" s="11" t="s">
        <v>570</v>
      </c>
      <c r="Q144" s="37" t="s">
        <v>22</v>
      </c>
      <c r="R144" s="37" t="s">
        <v>32</v>
      </c>
      <c r="T144" s="9">
        <v>1</v>
      </c>
      <c r="U144" s="9" t="s">
        <v>152</v>
      </c>
      <c r="V144" s="35">
        <v>0</v>
      </c>
      <c r="W144" s="35" t="s">
        <v>156</v>
      </c>
      <c r="X144" s="35" t="s">
        <v>1032</v>
      </c>
      <c r="Y144" s="35">
        <v>0</v>
      </c>
      <c r="Z144" s="9">
        <v>4</v>
      </c>
      <c r="AA144" s="9">
        <v>4</v>
      </c>
      <c r="AB144" s="6">
        <v>3</v>
      </c>
      <c r="AC144" s="6" t="s">
        <v>218</v>
      </c>
      <c r="AD144" s="6">
        <v>0</v>
      </c>
      <c r="AE144" s="35">
        <v>5</v>
      </c>
      <c r="AF144" s="35" t="s">
        <v>171</v>
      </c>
      <c r="AH144" s="13">
        <v>40014</v>
      </c>
      <c r="AI144" s="13" t="s">
        <v>152</v>
      </c>
      <c r="AJ144" s="13">
        <v>120006</v>
      </c>
      <c r="AK144" s="13">
        <v>150023</v>
      </c>
      <c r="AL144" s="13">
        <v>130004</v>
      </c>
      <c r="AM144" s="13">
        <v>130004</v>
      </c>
      <c r="AN144" s="13">
        <v>260001</v>
      </c>
      <c r="AO144" s="13">
        <v>120008</v>
      </c>
      <c r="AP144" s="13">
        <v>100001</v>
      </c>
      <c r="AQ144" s="13">
        <v>100002</v>
      </c>
      <c r="AT144" s="1" t="s">
        <v>775</v>
      </c>
      <c r="AU144" s="1">
        <v>1024</v>
      </c>
    </row>
    <row r="145" spans="1:47" x14ac:dyDescent="0.2">
      <c r="A145" s="33">
        <v>140</v>
      </c>
      <c r="B145" s="33">
        <v>1025</v>
      </c>
      <c r="C145" s="33">
        <v>10025</v>
      </c>
      <c r="D145" s="33" t="s">
        <v>222</v>
      </c>
      <c r="E145" s="33" t="s">
        <v>222</v>
      </c>
      <c r="F145" s="33">
        <v>1</v>
      </c>
      <c r="G145" s="33" t="s">
        <v>22</v>
      </c>
      <c r="H145" s="13">
        <v>1</v>
      </c>
      <c r="I145" s="35">
        <v>2</v>
      </c>
      <c r="J145" s="35" t="s">
        <v>142</v>
      </c>
      <c r="K145" s="6">
        <v>2</v>
      </c>
      <c r="L145" s="6">
        <v>4</v>
      </c>
      <c r="M145" s="37">
        <v>5</v>
      </c>
      <c r="N145" s="37" t="s">
        <v>35</v>
      </c>
      <c r="O145" s="9">
        <v>125</v>
      </c>
      <c r="P145" s="11" t="s">
        <v>570</v>
      </c>
      <c r="Q145" s="37" t="s">
        <v>22</v>
      </c>
      <c r="R145" s="37" t="s">
        <v>34</v>
      </c>
      <c r="T145" s="9">
        <v>1</v>
      </c>
      <c r="U145" s="9" t="s">
        <v>152</v>
      </c>
      <c r="V145" s="35">
        <v>0</v>
      </c>
      <c r="W145" s="35" t="s">
        <v>156</v>
      </c>
      <c r="X145" s="35" t="s">
        <v>1032</v>
      </c>
      <c r="Y145" s="35">
        <v>0</v>
      </c>
      <c r="Z145" s="9">
        <v>5</v>
      </c>
      <c r="AA145" s="9">
        <v>5</v>
      </c>
      <c r="AB145" s="6">
        <v>3</v>
      </c>
      <c r="AC145" s="6" t="s">
        <v>218</v>
      </c>
      <c r="AD145" s="6">
        <v>0</v>
      </c>
      <c r="AE145" s="35">
        <v>6</v>
      </c>
      <c r="AF145" s="35" t="s">
        <v>173</v>
      </c>
      <c r="AH145" s="13">
        <v>40015</v>
      </c>
      <c r="AI145" s="13" t="s">
        <v>152</v>
      </c>
      <c r="AJ145" s="13">
        <v>120006</v>
      </c>
      <c r="AK145" s="13">
        <v>150023</v>
      </c>
      <c r="AL145" s="13">
        <v>130005</v>
      </c>
      <c r="AM145" s="13">
        <v>130005</v>
      </c>
      <c r="AN145" s="13">
        <v>260001</v>
      </c>
      <c r="AO145" s="13">
        <v>120008</v>
      </c>
      <c r="AP145" s="13">
        <v>100001</v>
      </c>
      <c r="AQ145" s="13">
        <v>100002</v>
      </c>
      <c r="AT145" s="1" t="s">
        <v>776</v>
      </c>
      <c r="AU145" s="1">
        <v>1025</v>
      </c>
    </row>
    <row r="146" spans="1:47" x14ac:dyDescent="0.2">
      <c r="A146" s="33">
        <v>141</v>
      </c>
      <c r="B146" s="33">
        <v>1031</v>
      </c>
      <c r="C146" s="33">
        <v>10031</v>
      </c>
      <c r="D146" s="33" t="s">
        <v>223</v>
      </c>
      <c r="E146" s="33" t="s">
        <v>223</v>
      </c>
      <c r="F146" s="33">
        <v>1</v>
      </c>
      <c r="G146" s="33" t="s">
        <v>22</v>
      </c>
      <c r="H146" s="13">
        <v>1</v>
      </c>
      <c r="I146" s="35">
        <v>2</v>
      </c>
      <c r="J146" s="35" t="s">
        <v>142</v>
      </c>
      <c r="K146" s="6">
        <v>2</v>
      </c>
      <c r="L146" s="6">
        <v>4</v>
      </c>
      <c r="M146" s="37">
        <v>1</v>
      </c>
      <c r="N146" s="37" t="s">
        <v>29</v>
      </c>
      <c r="O146" s="9">
        <v>131</v>
      </c>
      <c r="P146" s="11" t="s">
        <v>570</v>
      </c>
      <c r="Q146" s="37" t="s">
        <v>22</v>
      </c>
      <c r="R146" s="37" t="s">
        <v>28</v>
      </c>
      <c r="T146" s="9">
        <v>1</v>
      </c>
      <c r="U146" s="9" t="s">
        <v>152</v>
      </c>
      <c r="V146" s="35">
        <v>0</v>
      </c>
      <c r="W146" s="35" t="s">
        <v>156</v>
      </c>
      <c r="X146" s="35" t="s">
        <v>1032</v>
      </c>
      <c r="Y146" s="35">
        <v>0</v>
      </c>
      <c r="Z146" s="9">
        <v>1</v>
      </c>
      <c r="AA146" s="9">
        <v>1</v>
      </c>
      <c r="AB146" s="6">
        <v>4</v>
      </c>
      <c r="AC146" s="6" t="s">
        <v>224</v>
      </c>
      <c r="AD146" s="6">
        <v>0</v>
      </c>
      <c r="AE146" s="35">
        <v>2</v>
      </c>
      <c r="AF146" s="35" t="s">
        <v>165</v>
      </c>
      <c r="AH146" s="13">
        <v>40016</v>
      </c>
      <c r="AI146" s="13" t="s">
        <v>152</v>
      </c>
      <c r="AJ146" s="13">
        <v>120006</v>
      </c>
      <c r="AK146" s="13">
        <v>150023</v>
      </c>
      <c r="AL146" s="13">
        <v>130001</v>
      </c>
      <c r="AM146" s="13">
        <v>130001</v>
      </c>
      <c r="AN146" s="13">
        <v>260001</v>
      </c>
      <c r="AO146" s="13">
        <v>120008</v>
      </c>
      <c r="AP146" s="13">
        <v>100001</v>
      </c>
      <c r="AQ146" s="13">
        <v>100002</v>
      </c>
      <c r="AT146" s="1" t="s">
        <v>777</v>
      </c>
      <c r="AU146" s="1">
        <v>1031</v>
      </c>
    </row>
    <row r="147" spans="1:47" x14ac:dyDescent="0.2">
      <c r="A147" s="33">
        <v>142</v>
      </c>
      <c r="B147" s="33">
        <v>1032</v>
      </c>
      <c r="C147" s="33">
        <v>10032</v>
      </c>
      <c r="D147" s="33" t="s">
        <v>225</v>
      </c>
      <c r="E147" s="33" t="s">
        <v>225</v>
      </c>
      <c r="F147" s="33">
        <v>1</v>
      </c>
      <c r="G147" s="33" t="s">
        <v>22</v>
      </c>
      <c r="H147" s="13">
        <v>1</v>
      </c>
      <c r="I147" s="35">
        <v>2</v>
      </c>
      <c r="J147" s="35" t="s">
        <v>142</v>
      </c>
      <c r="K147" s="6">
        <v>2</v>
      </c>
      <c r="L147" s="6">
        <v>4</v>
      </c>
      <c r="M147" s="37">
        <v>2</v>
      </c>
      <c r="N147" s="37" t="s">
        <v>31</v>
      </c>
      <c r="O147" s="9">
        <v>132</v>
      </c>
      <c r="P147" s="11" t="s">
        <v>570</v>
      </c>
      <c r="Q147" s="37" t="s">
        <v>22</v>
      </c>
      <c r="R147" s="37" t="s">
        <v>30</v>
      </c>
      <c r="T147" s="9">
        <v>1</v>
      </c>
      <c r="U147" s="9" t="s">
        <v>152</v>
      </c>
      <c r="V147" s="35">
        <v>0</v>
      </c>
      <c r="W147" s="35" t="s">
        <v>156</v>
      </c>
      <c r="X147" s="35" t="s">
        <v>1032</v>
      </c>
      <c r="Y147" s="35">
        <v>0</v>
      </c>
      <c r="Z147" s="9">
        <v>2</v>
      </c>
      <c r="AA147" s="9">
        <v>2</v>
      </c>
      <c r="AB147" s="6">
        <v>4</v>
      </c>
      <c r="AC147" s="6" t="s">
        <v>224</v>
      </c>
      <c r="AD147" s="6">
        <v>0</v>
      </c>
      <c r="AE147" s="35">
        <v>3</v>
      </c>
      <c r="AF147" s="35" t="s">
        <v>167</v>
      </c>
      <c r="AH147" s="13">
        <v>40017</v>
      </c>
      <c r="AI147" s="13" t="s">
        <v>152</v>
      </c>
      <c r="AJ147" s="13">
        <v>120006</v>
      </c>
      <c r="AK147" s="13">
        <v>150023</v>
      </c>
      <c r="AL147" s="13">
        <v>130002</v>
      </c>
      <c r="AM147" s="13">
        <v>130002</v>
      </c>
      <c r="AN147" s="13">
        <v>260001</v>
      </c>
      <c r="AO147" s="13">
        <v>120008</v>
      </c>
      <c r="AP147" s="13">
        <v>100001</v>
      </c>
      <c r="AQ147" s="13">
        <v>100002</v>
      </c>
      <c r="AT147" s="1" t="s">
        <v>778</v>
      </c>
      <c r="AU147" s="1">
        <v>1032</v>
      </c>
    </row>
    <row r="148" spans="1:47" x14ac:dyDescent="0.2">
      <c r="A148" s="33">
        <v>143</v>
      </c>
      <c r="B148" s="33">
        <v>1033</v>
      </c>
      <c r="C148" s="33">
        <v>10033</v>
      </c>
      <c r="D148" s="33" t="s">
        <v>226</v>
      </c>
      <c r="E148" s="33" t="s">
        <v>226</v>
      </c>
      <c r="F148" s="33">
        <v>1</v>
      </c>
      <c r="G148" s="33" t="s">
        <v>22</v>
      </c>
      <c r="H148" s="13">
        <v>1</v>
      </c>
      <c r="I148" s="35">
        <v>2</v>
      </c>
      <c r="J148" s="35" t="s">
        <v>142</v>
      </c>
      <c r="K148" s="6">
        <v>2</v>
      </c>
      <c r="L148" s="6">
        <v>4</v>
      </c>
      <c r="M148" s="37">
        <v>3</v>
      </c>
      <c r="N148" s="37" t="s">
        <v>91</v>
      </c>
      <c r="O148" s="9">
        <v>133</v>
      </c>
      <c r="P148" s="11" t="s">
        <v>570</v>
      </c>
      <c r="Q148" s="37" t="s">
        <v>22</v>
      </c>
      <c r="R148" s="37" t="s">
        <v>27</v>
      </c>
      <c r="T148" s="9">
        <v>1</v>
      </c>
      <c r="U148" s="9" t="s">
        <v>152</v>
      </c>
      <c r="V148" s="35">
        <v>0</v>
      </c>
      <c r="W148" s="35" t="s">
        <v>156</v>
      </c>
      <c r="X148" s="35" t="s">
        <v>1032</v>
      </c>
      <c r="Y148" s="35">
        <v>0</v>
      </c>
      <c r="Z148" s="9">
        <v>3</v>
      </c>
      <c r="AA148" s="9">
        <v>3</v>
      </c>
      <c r="AB148" s="6">
        <v>4</v>
      </c>
      <c r="AC148" s="6" t="s">
        <v>224</v>
      </c>
      <c r="AD148" s="6">
        <v>0</v>
      </c>
      <c r="AE148" s="35">
        <v>4</v>
      </c>
      <c r="AF148" s="35" t="s">
        <v>169</v>
      </c>
      <c r="AH148" s="13">
        <v>40018</v>
      </c>
      <c r="AI148" s="13" t="s">
        <v>152</v>
      </c>
      <c r="AJ148" s="13">
        <v>120006</v>
      </c>
      <c r="AK148" s="13">
        <v>150023</v>
      </c>
      <c r="AL148" s="13">
        <v>130003</v>
      </c>
      <c r="AM148" s="13">
        <v>130003</v>
      </c>
      <c r="AN148" s="13">
        <v>260001</v>
      </c>
      <c r="AO148" s="13">
        <v>120008</v>
      </c>
      <c r="AP148" s="13">
        <v>100001</v>
      </c>
      <c r="AQ148" s="13">
        <v>100002</v>
      </c>
      <c r="AT148" s="1" t="s">
        <v>779</v>
      </c>
      <c r="AU148" s="1">
        <v>1033</v>
      </c>
    </row>
    <row r="149" spans="1:47" x14ac:dyDescent="0.2">
      <c r="A149" s="33">
        <v>144</v>
      </c>
      <c r="B149" s="33">
        <v>1034</v>
      </c>
      <c r="C149" s="33">
        <v>10034</v>
      </c>
      <c r="D149" s="33" t="s">
        <v>227</v>
      </c>
      <c r="E149" s="33" t="s">
        <v>227</v>
      </c>
      <c r="F149" s="33">
        <v>1</v>
      </c>
      <c r="G149" s="33" t="s">
        <v>22</v>
      </c>
      <c r="H149" s="13">
        <v>1</v>
      </c>
      <c r="I149" s="35">
        <v>2</v>
      </c>
      <c r="J149" s="35" t="s">
        <v>142</v>
      </c>
      <c r="K149" s="6">
        <v>2</v>
      </c>
      <c r="L149" s="6">
        <v>4</v>
      </c>
      <c r="M149" s="37">
        <v>4</v>
      </c>
      <c r="N149" s="37" t="s">
        <v>33</v>
      </c>
      <c r="O149" s="9">
        <v>134</v>
      </c>
      <c r="P149" s="11" t="s">
        <v>570</v>
      </c>
      <c r="Q149" s="37" t="s">
        <v>22</v>
      </c>
      <c r="R149" s="37" t="s">
        <v>32</v>
      </c>
      <c r="T149" s="9">
        <v>1</v>
      </c>
      <c r="U149" s="9" t="s">
        <v>152</v>
      </c>
      <c r="V149" s="35">
        <v>0</v>
      </c>
      <c r="W149" s="35" t="s">
        <v>156</v>
      </c>
      <c r="X149" s="35" t="s">
        <v>1032</v>
      </c>
      <c r="Y149" s="35">
        <v>0</v>
      </c>
      <c r="Z149" s="9">
        <v>4</v>
      </c>
      <c r="AA149" s="9">
        <v>4</v>
      </c>
      <c r="AB149" s="6">
        <v>4</v>
      </c>
      <c r="AC149" s="6" t="s">
        <v>224</v>
      </c>
      <c r="AD149" s="6">
        <v>0</v>
      </c>
      <c r="AE149" s="35">
        <v>5</v>
      </c>
      <c r="AF149" s="35" t="s">
        <v>171</v>
      </c>
      <c r="AH149" s="13">
        <v>40019</v>
      </c>
      <c r="AI149" s="13" t="s">
        <v>152</v>
      </c>
      <c r="AJ149" s="13">
        <v>120006</v>
      </c>
      <c r="AK149" s="13">
        <v>150023</v>
      </c>
      <c r="AL149" s="13">
        <v>130004</v>
      </c>
      <c r="AM149" s="13">
        <v>130004</v>
      </c>
      <c r="AN149" s="13">
        <v>260001</v>
      </c>
      <c r="AO149" s="13">
        <v>120008</v>
      </c>
      <c r="AP149" s="13">
        <v>100001</v>
      </c>
      <c r="AQ149" s="13">
        <v>100002</v>
      </c>
      <c r="AT149" s="1" t="s">
        <v>780</v>
      </c>
      <c r="AU149" s="1">
        <v>1034</v>
      </c>
    </row>
    <row r="150" spans="1:47" x14ac:dyDescent="0.2">
      <c r="A150" s="33">
        <v>145</v>
      </c>
      <c r="B150" s="33">
        <v>1035</v>
      </c>
      <c r="C150" s="33">
        <v>10035</v>
      </c>
      <c r="D150" s="33" t="s">
        <v>228</v>
      </c>
      <c r="E150" s="33" t="s">
        <v>228</v>
      </c>
      <c r="F150" s="33">
        <v>1</v>
      </c>
      <c r="G150" s="33" t="s">
        <v>22</v>
      </c>
      <c r="H150" s="13">
        <v>1</v>
      </c>
      <c r="I150" s="35">
        <v>2</v>
      </c>
      <c r="J150" s="35" t="s">
        <v>142</v>
      </c>
      <c r="K150" s="6">
        <v>2</v>
      </c>
      <c r="L150" s="6">
        <v>4</v>
      </c>
      <c r="M150" s="37">
        <v>5</v>
      </c>
      <c r="N150" s="37" t="s">
        <v>35</v>
      </c>
      <c r="O150" s="9">
        <v>135</v>
      </c>
      <c r="P150" s="11" t="s">
        <v>570</v>
      </c>
      <c r="Q150" s="37" t="s">
        <v>22</v>
      </c>
      <c r="R150" s="37" t="s">
        <v>34</v>
      </c>
      <c r="T150" s="9">
        <v>1</v>
      </c>
      <c r="U150" s="9" t="s">
        <v>152</v>
      </c>
      <c r="V150" s="35">
        <v>0</v>
      </c>
      <c r="W150" s="35" t="s">
        <v>156</v>
      </c>
      <c r="X150" s="35" t="s">
        <v>1032</v>
      </c>
      <c r="Y150" s="35">
        <v>0</v>
      </c>
      <c r="Z150" s="9">
        <v>5</v>
      </c>
      <c r="AA150" s="9">
        <v>5</v>
      </c>
      <c r="AB150" s="6">
        <v>4</v>
      </c>
      <c r="AC150" s="6" t="s">
        <v>224</v>
      </c>
      <c r="AD150" s="6">
        <v>0</v>
      </c>
      <c r="AE150" s="35">
        <v>6</v>
      </c>
      <c r="AF150" s="35" t="s">
        <v>173</v>
      </c>
      <c r="AH150" s="13">
        <v>40020</v>
      </c>
      <c r="AI150" s="13" t="s">
        <v>152</v>
      </c>
      <c r="AJ150" s="13">
        <v>120006</v>
      </c>
      <c r="AK150" s="13">
        <v>150023</v>
      </c>
      <c r="AL150" s="13">
        <v>130005</v>
      </c>
      <c r="AM150" s="13">
        <v>130005</v>
      </c>
      <c r="AN150" s="13">
        <v>260001</v>
      </c>
      <c r="AO150" s="13">
        <v>120008</v>
      </c>
      <c r="AP150" s="13">
        <v>100001</v>
      </c>
      <c r="AQ150" s="13">
        <v>100002</v>
      </c>
      <c r="AT150" s="1" t="s">
        <v>781</v>
      </c>
      <c r="AU150" s="1">
        <v>1035</v>
      </c>
    </row>
    <row r="151" spans="1:47" x14ac:dyDescent="0.2">
      <c r="A151" s="33">
        <v>146</v>
      </c>
      <c r="B151" s="33">
        <v>1041</v>
      </c>
      <c r="C151" s="33">
        <v>10041</v>
      </c>
      <c r="D151" s="33" t="s">
        <v>229</v>
      </c>
      <c r="E151" s="33" t="s">
        <v>229</v>
      </c>
      <c r="F151" s="33">
        <v>1</v>
      </c>
      <c r="G151" s="33" t="s">
        <v>22</v>
      </c>
      <c r="H151" s="13">
        <v>1</v>
      </c>
      <c r="I151" s="35">
        <v>2</v>
      </c>
      <c r="J151" s="35" t="s">
        <v>142</v>
      </c>
      <c r="K151" s="6">
        <v>2</v>
      </c>
      <c r="L151" s="6">
        <v>4</v>
      </c>
      <c r="M151" s="37">
        <v>1</v>
      </c>
      <c r="N151" s="37" t="s">
        <v>29</v>
      </c>
      <c r="O151" s="9">
        <v>141</v>
      </c>
      <c r="P151" s="11" t="s">
        <v>570</v>
      </c>
      <c r="Q151" s="37" t="s">
        <v>22</v>
      </c>
      <c r="R151" s="37" t="s">
        <v>28</v>
      </c>
      <c r="T151" s="9">
        <v>1</v>
      </c>
      <c r="U151" s="9" t="s">
        <v>152</v>
      </c>
      <c r="V151" s="35">
        <v>0</v>
      </c>
      <c r="W151" s="35" t="s">
        <v>156</v>
      </c>
      <c r="X151" s="35" t="s">
        <v>1032</v>
      </c>
      <c r="Y151" s="35">
        <v>0</v>
      </c>
      <c r="Z151" s="9">
        <v>1</v>
      </c>
      <c r="AA151" s="9">
        <v>1</v>
      </c>
      <c r="AB151" s="6">
        <v>5</v>
      </c>
      <c r="AC151" s="6" t="s">
        <v>230</v>
      </c>
      <c r="AD151" s="6">
        <v>0</v>
      </c>
      <c r="AE151" s="35">
        <v>2</v>
      </c>
      <c r="AF151" s="35" t="s">
        <v>165</v>
      </c>
      <c r="AH151" s="13">
        <v>40021</v>
      </c>
      <c r="AI151" s="13" t="s">
        <v>152</v>
      </c>
      <c r="AJ151" s="13">
        <v>120006</v>
      </c>
      <c r="AK151" s="13">
        <v>150023</v>
      </c>
      <c r="AL151" s="13">
        <v>130001</v>
      </c>
      <c r="AM151" s="13">
        <v>130001</v>
      </c>
      <c r="AN151" s="13">
        <v>260001</v>
      </c>
      <c r="AO151" s="13">
        <v>120008</v>
      </c>
      <c r="AP151" s="13">
        <v>100001</v>
      </c>
      <c r="AQ151" s="13">
        <v>100002</v>
      </c>
      <c r="AT151" s="1" t="s">
        <v>782</v>
      </c>
      <c r="AU151" s="1">
        <v>1041</v>
      </c>
    </row>
    <row r="152" spans="1:47" x14ac:dyDescent="0.2">
      <c r="A152" s="33">
        <v>147</v>
      </c>
      <c r="B152" s="33">
        <v>1042</v>
      </c>
      <c r="C152" s="33">
        <v>10042</v>
      </c>
      <c r="D152" s="33" t="s">
        <v>231</v>
      </c>
      <c r="E152" s="33" t="s">
        <v>231</v>
      </c>
      <c r="F152" s="33">
        <v>1</v>
      </c>
      <c r="G152" s="33" t="s">
        <v>22</v>
      </c>
      <c r="H152" s="13">
        <v>1</v>
      </c>
      <c r="I152" s="35">
        <v>2</v>
      </c>
      <c r="J152" s="35" t="s">
        <v>142</v>
      </c>
      <c r="K152" s="6">
        <v>2</v>
      </c>
      <c r="L152" s="6">
        <v>4</v>
      </c>
      <c r="M152" s="37">
        <v>2</v>
      </c>
      <c r="N152" s="37" t="s">
        <v>31</v>
      </c>
      <c r="O152" s="9">
        <v>142</v>
      </c>
      <c r="P152" s="11" t="s">
        <v>570</v>
      </c>
      <c r="Q152" s="37" t="s">
        <v>22</v>
      </c>
      <c r="R152" s="37" t="s">
        <v>30</v>
      </c>
      <c r="T152" s="9">
        <v>1</v>
      </c>
      <c r="U152" s="9" t="s">
        <v>152</v>
      </c>
      <c r="V152" s="35">
        <v>0</v>
      </c>
      <c r="W152" s="35" t="s">
        <v>156</v>
      </c>
      <c r="X152" s="35" t="s">
        <v>1032</v>
      </c>
      <c r="Y152" s="35">
        <v>0</v>
      </c>
      <c r="Z152" s="9">
        <v>2</v>
      </c>
      <c r="AA152" s="9">
        <v>2</v>
      </c>
      <c r="AB152" s="6">
        <v>5</v>
      </c>
      <c r="AC152" s="6" t="s">
        <v>230</v>
      </c>
      <c r="AD152" s="6">
        <v>0</v>
      </c>
      <c r="AE152" s="35">
        <v>3</v>
      </c>
      <c r="AF152" s="35" t="s">
        <v>167</v>
      </c>
      <c r="AH152" s="13">
        <v>40022</v>
      </c>
      <c r="AI152" s="13" t="s">
        <v>152</v>
      </c>
      <c r="AJ152" s="13">
        <v>120006</v>
      </c>
      <c r="AK152" s="13">
        <v>150023</v>
      </c>
      <c r="AL152" s="13">
        <v>130002</v>
      </c>
      <c r="AM152" s="13">
        <v>130002</v>
      </c>
      <c r="AN152" s="13">
        <v>260001</v>
      </c>
      <c r="AO152" s="13">
        <v>120008</v>
      </c>
      <c r="AP152" s="13">
        <v>100001</v>
      </c>
      <c r="AQ152" s="13">
        <v>100002</v>
      </c>
      <c r="AT152" s="1" t="s">
        <v>783</v>
      </c>
      <c r="AU152" s="1">
        <v>1042</v>
      </c>
    </row>
    <row r="153" spans="1:47" x14ac:dyDescent="0.2">
      <c r="A153" s="33">
        <v>148</v>
      </c>
      <c r="B153" s="33">
        <v>1043</v>
      </c>
      <c r="C153" s="33">
        <v>10043</v>
      </c>
      <c r="D153" s="33" t="s">
        <v>232</v>
      </c>
      <c r="E153" s="33" t="s">
        <v>232</v>
      </c>
      <c r="F153" s="33">
        <v>1</v>
      </c>
      <c r="G153" s="33" t="s">
        <v>22</v>
      </c>
      <c r="H153" s="13">
        <v>1</v>
      </c>
      <c r="I153" s="35">
        <v>2</v>
      </c>
      <c r="J153" s="35" t="s">
        <v>142</v>
      </c>
      <c r="K153" s="6">
        <v>2</v>
      </c>
      <c r="L153" s="6">
        <v>4</v>
      </c>
      <c r="M153" s="37">
        <v>3</v>
      </c>
      <c r="N153" s="37" t="s">
        <v>91</v>
      </c>
      <c r="O153" s="9">
        <v>143</v>
      </c>
      <c r="P153" s="11" t="s">
        <v>570</v>
      </c>
      <c r="Q153" s="37" t="s">
        <v>22</v>
      </c>
      <c r="R153" s="37" t="s">
        <v>27</v>
      </c>
      <c r="T153" s="9">
        <v>1</v>
      </c>
      <c r="U153" s="9" t="s">
        <v>152</v>
      </c>
      <c r="V153" s="35">
        <v>0</v>
      </c>
      <c r="W153" s="35" t="s">
        <v>156</v>
      </c>
      <c r="X153" s="35" t="s">
        <v>1032</v>
      </c>
      <c r="Y153" s="35">
        <v>0</v>
      </c>
      <c r="Z153" s="9">
        <v>3</v>
      </c>
      <c r="AA153" s="9">
        <v>3</v>
      </c>
      <c r="AB153" s="6">
        <v>5</v>
      </c>
      <c r="AC153" s="6" t="s">
        <v>230</v>
      </c>
      <c r="AD153" s="6">
        <v>0</v>
      </c>
      <c r="AE153" s="35">
        <v>4</v>
      </c>
      <c r="AF153" s="35" t="s">
        <v>169</v>
      </c>
      <c r="AH153" s="13">
        <v>40023</v>
      </c>
      <c r="AI153" s="13" t="s">
        <v>152</v>
      </c>
      <c r="AJ153" s="13">
        <v>120006</v>
      </c>
      <c r="AK153" s="13">
        <v>150023</v>
      </c>
      <c r="AL153" s="13">
        <v>130003</v>
      </c>
      <c r="AM153" s="13">
        <v>130003</v>
      </c>
      <c r="AN153" s="13">
        <v>260001</v>
      </c>
      <c r="AO153" s="13">
        <v>120008</v>
      </c>
      <c r="AP153" s="13">
        <v>100001</v>
      </c>
      <c r="AQ153" s="13">
        <v>100002</v>
      </c>
      <c r="AT153" s="1" t="s">
        <v>784</v>
      </c>
      <c r="AU153" s="1">
        <v>1043</v>
      </c>
    </row>
    <row r="154" spans="1:47" x14ac:dyDescent="0.2">
      <c r="A154" s="33">
        <v>149</v>
      </c>
      <c r="B154" s="33">
        <v>1044</v>
      </c>
      <c r="C154" s="33">
        <v>10044</v>
      </c>
      <c r="D154" s="33" t="s">
        <v>233</v>
      </c>
      <c r="E154" s="33" t="s">
        <v>233</v>
      </c>
      <c r="F154" s="33">
        <v>1</v>
      </c>
      <c r="G154" s="33" t="s">
        <v>22</v>
      </c>
      <c r="H154" s="13">
        <v>1</v>
      </c>
      <c r="I154" s="35">
        <v>2</v>
      </c>
      <c r="J154" s="35" t="s">
        <v>142</v>
      </c>
      <c r="K154" s="6">
        <v>2</v>
      </c>
      <c r="L154" s="6">
        <v>4</v>
      </c>
      <c r="M154" s="37">
        <v>4</v>
      </c>
      <c r="N154" s="37" t="s">
        <v>33</v>
      </c>
      <c r="O154" s="9">
        <v>144</v>
      </c>
      <c r="P154" s="11" t="s">
        <v>570</v>
      </c>
      <c r="Q154" s="37" t="s">
        <v>22</v>
      </c>
      <c r="R154" s="37" t="s">
        <v>32</v>
      </c>
      <c r="T154" s="9">
        <v>1</v>
      </c>
      <c r="U154" s="9" t="s">
        <v>152</v>
      </c>
      <c r="V154" s="35">
        <v>0</v>
      </c>
      <c r="W154" s="35" t="s">
        <v>156</v>
      </c>
      <c r="X154" s="35" t="s">
        <v>1032</v>
      </c>
      <c r="Y154" s="35">
        <v>0</v>
      </c>
      <c r="Z154" s="9">
        <v>4</v>
      </c>
      <c r="AA154" s="9">
        <v>4</v>
      </c>
      <c r="AB154" s="6">
        <v>5</v>
      </c>
      <c r="AC154" s="6" t="s">
        <v>230</v>
      </c>
      <c r="AD154" s="6">
        <v>0</v>
      </c>
      <c r="AE154" s="35">
        <v>5</v>
      </c>
      <c r="AF154" s="35" t="s">
        <v>171</v>
      </c>
      <c r="AH154" s="13">
        <v>40024</v>
      </c>
      <c r="AI154" s="13" t="s">
        <v>152</v>
      </c>
      <c r="AJ154" s="13">
        <v>120006</v>
      </c>
      <c r="AK154" s="13">
        <v>150023</v>
      </c>
      <c r="AL154" s="13">
        <v>130004</v>
      </c>
      <c r="AM154" s="13">
        <v>130004</v>
      </c>
      <c r="AN154" s="13">
        <v>260001</v>
      </c>
      <c r="AO154" s="13">
        <v>120008</v>
      </c>
      <c r="AP154" s="13">
        <v>100001</v>
      </c>
      <c r="AQ154" s="13">
        <v>100002</v>
      </c>
      <c r="AT154" s="1" t="s">
        <v>785</v>
      </c>
      <c r="AU154" s="1">
        <v>1044</v>
      </c>
    </row>
    <row r="155" spans="1:47" x14ac:dyDescent="0.2">
      <c r="A155" s="33">
        <v>150</v>
      </c>
      <c r="B155" s="33">
        <v>1045</v>
      </c>
      <c r="C155" s="33">
        <v>10045</v>
      </c>
      <c r="D155" s="33" t="s">
        <v>234</v>
      </c>
      <c r="E155" s="33" t="s">
        <v>234</v>
      </c>
      <c r="F155" s="33">
        <v>1</v>
      </c>
      <c r="G155" s="33" t="s">
        <v>22</v>
      </c>
      <c r="H155" s="13">
        <v>1</v>
      </c>
      <c r="I155" s="35">
        <v>2</v>
      </c>
      <c r="J155" s="35" t="s">
        <v>142</v>
      </c>
      <c r="K155" s="6">
        <v>2</v>
      </c>
      <c r="L155" s="6">
        <v>4</v>
      </c>
      <c r="M155" s="37">
        <v>5</v>
      </c>
      <c r="N155" s="37" t="s">
        <v>35</v>
      </c>
      <c r="O155" s="9">
        <v>145</v>
      </c>
      <c r="P155" s="11" t="s">
        <v>570</v>
      </c>
      <c r="Q155" s="37" t="s">
        <v>22</v>
      </c>
      <c r="R155" s="37" t="s">
        <v>34</v>
      </c>
      <c r="T155" s="9">
        <v>1</v>
      </c>
      <c r="U155" s="9" t="s">
        <v>152</v>
      </c>
      <c r="V155" s="35">
        <v>0</v>
      </c>
      <c r="W155" s="35" t="s">
        <v>156</v>
      </c>
      <c r="X155" s="35" t="s">
        <v>1032</v>
      </c>
      <c r="Y155" s="35">
        <v>0</v>
      </c>
      <c r="Z155" s="9">
        <v>5</v>
      </c>
      <c r="AA155" s="9">
        <v>5</v>
      </c>
      <c r="AB155" s="6">
        <v>5</v>
      </c>
      <c r="AC155" s="6" t="s">
        <v>230</v>
      </c>
      <c r="AD155" s="6">
        <v>0</v>
      </c>
      <c r="AE155" s="35">
        <v>6</v>
      </c>
      <c r="AF155" s="35" t="s">
        <v>173</v>
      </c>
      <c r="AH155" s="13">
        <v>40025</v>
      </c>
      <c r="AI155" s="13" t="s">
        <v>152</v>
      </c>
      <c r="AJ155" s="13">
        <v>120006</v>
      </c>
      <c r="AK155" s="13">
        <v>150023</v>
      </c>
      <c r="AL155" s="13">
        <v>130005</v>
      </c>
      <c r="AM155" s="13">
        <v>130005</v>
      </c>
      <c r="AN155" s="13">
        <v>260001</v>
      </c>
      <c r="AO155" s="13">
        <v>120008</v>
      </c>
      <c r="AP155" s="13">
        <v>100001</v>
      </c>
      <c r="AQ155" s="13">
        <v>100002</v>
      </c>
      <c r="AT155" s="1" t="s">
        <v>786</v>
      </c>
      <c r="AU155" s="1">
        <v>1045</v>
      </c>
    </row>
    <row r="156" spans="1:47" x14ac:dyDescent="0.2">
      <c r="A156" s="33">
        <v>151</v>
      </c>
      <c r="B156" s="33">
        <v>1101</v>
      </c>
      <c r="C156" s="33">
        <v>10101</v>
      </c>
      <c r="D156" s="33" t="s">
        <v>434</v>
      </c>
      <c r="E156" s="33" t="s">
        <v>196</v>
      </c>
      <c r="F156" s="33">
        <v>2</v>
      </c>
      <c r="G156" s="33" t="s">
        <v>9</v>
      </c>
      <c r="H156" s="13">
        <v>1</v>
      </c>
      <c r="I156" s="35">
        <v>2</v>
      </c>
      <c r="J156" s="35" t="s">
        <v>142</v>
      </c>
      <c r="K156" s="6">
        <v>1</v>
      </c>
      <c r="L156" s="6">
        <v>3</v>
      </c>
      <c r="M156" s="37">
        <v>1</v>
      </c>
      <c r="N156" s="37" t="s">
        <v>29</v>
      </c>
      <c r="O156" s="9">
        <v>1201</v>
      </c>
      <c r="P156" s="11" t="s">
        <v>570</v>
      </c>
      <c r="Q156" s="37" t="s">
        <v>435</v>
      </c>
      <c r="R156" s="37" t="s">
        <v>436</v>
      </c>
      <c r="S156" s="9">
        <v>3</v>
      </c>
      <c r="T156" s="9" t="s">
        <v>152</v>
      </c>
      <c r="U156" s="9" t="s">
        <v>152</v>
      </c>
      <c r="V156" s="35">
        <v>0</v>
      </c>
      <c r="W156" s="35" t="s">
        <v>156</v>
      </c>
      <c r="X156" s="35" t="s">
        <v>1032</v>
      </c>
      <c r="Y156" s="35">
        <v>0</v>
      </c>
      <c r="Z156" s="9">
        <v>6</v>
      </c>
      <c r="AA156" s="9">
        <v>6</v>
      </c>
      <c r="AB156" s="6">
        <v>1</v>
      </c>
      <c r="AC156" s="6" t="s">
        <v>92</v>
      </c>
      <c r="AD156" s="6">
        <v>0</v>
      </c>
      <c r="AE156" s="35">
        <v>2</v>
      </c>
      <c r="AF156" s="35" t="s">
        <v>165</v>
      </c>
      <c r="AH156" s="13">
        <v>40026</v>
      </c>
      <c r="AI156" s="13">
        <v>120003</v>
      </c>
      <c r="AJ156" s="13">
        <v>120006</v>
      </c>
      <c r="AK156" s="13">
        <v>150023</v>
      </c>
      <c r="AL156" s="13">
        <v>130001</v>
      </c>
      <c r="AM156" s="13">
        <v>130001</v>
      </c>
      <c r="AN156" s="13">
        <v>260001</v>
      </c>
      <c r="AO156" s="13">
        <v>120008</v>
      </c>
      <c r="AP156" s="13">
        <v>100001</v>
      </c>
      <c r="AQ156" s="13">
        <v>100002</v>
      </c>
      <c r="AT156" s="1" t="s">
        <v>787</v>
      </c>
      <c r="AU156" s="1">
        <v>1101</v>
      </c>
    </row>
    <row r="157" spans="1:47" x14ac:dyDescent="0.2">
      <c r="A157" s="33">
        <v>152</v>
      </c>
      <c r="B157" s="33">
        <v>1102</v>
      </c>
      <c r="C157" s="33">
        <v>10102</v>
      </c>
      <c r="D157" s="33" t="s">
        <v>437</v>
      </c>
      <c r="E157" s="33" t="s">
        <v>197</v>
      </c>
      <c r="F157" s="33">
        <v>2</v>
      </c>
      <c r="G157" s="33" t="s">
        <v>9</v>
      </c>
      <c r="H157" s="13">
        <v>1</v>
      </c>
      <c r="I157" s="35">
        <v>2</v>
      </c>
      <c r="J157" s="35" t="s">
        <v>142</v>
      </c>
      <c r="K157" s="6">
        <v>1</v>
      </c>
      <c r="L157" s="6">
        <v>1</v>
      </c>
      <c r="M157" s="37">
        <v>2</v>
      </c>
      <c r="N157" s="37" t="s">
        <v>31</v>
      </c>
      <c r="O157" s="9">
        <v>1202</v>
      </c>
      <c r="P157" s="11" t="s">
        <v>570</v>
      </c>
      <c r="Q157" s="37" t="s">
        <v>435</v>
      </c>
      <c r="R157" s="37" t="s">
        <v>438</v>
      </c>
      <c r="S157" s="9">
        <v>3</v>
      </c>
      <c r="T157" s="9" t="s">
        <v>152</v>
      </c>
      <c r="U157" s="9" t="s">
        <v>152</v>
      </c>
      <c r="V157" s="35">
        <v>0</v>
      </c>
      <c r="W157" s="35" t="s">
        <v>156</v>
      </c>
      <c r="X157" s="35" t="s">
        <v>1032</v>
      </c>
      <c r="Y157" s="35">
        <v>0</v>
      </c>
      <c r="Z157" s="9">
        <v>7</v>
      </c>
      <c r="AA157" s="9">
        <v>7</v>
      </c>
      <c r="AB157" s="6">
        <v>1</v>
      </c>
      <c r="AC157" s="6" t="s">
        <v>92</v>
      </c>
      <c r="AD157" s="6">
        <v>0</v>
      </c>
      <c r="AE157" s="35">
        <v>3</v>
      </c>
      <c r="AF157" s="35" t="s">
        <v>167</v>
      </c>
      <c r="AH157" s="13">
        <v>40027</v>
      </c>
      <c r="AI157" s="13">
        <v>120003</v>
      </c>
      <c r="AJ157" s="13">
        <v>120006</v>
      </c>
      <c r="AK157" s="13">
        <v>150023</v>
      </c>
      <c r="AL157" s="13">
        <v>130002</v>
      </c>
      <c r="AM157" s="13">
        <v>130002</v>
      </c>
      <c r="AN157" s="13">
        <v>260001</v>
      </c>
      <c r="AO157" s="13">
        <v>120008</v>
      </c>
      <c r="AP157" s="13">
        <v>100001</v>
      </c>
      <c r="AQ157" s="13">
        <v>100002</v>
      </c>
      <c r="AT157" s="1" t="s">
        <v>788</v>
      </c>
      <c r="AU157" s="1">
        <v>1102</v>
      </c>
    </row>
    <row r="158" spans="1:47" x14ac:dyDescent="0.2">
      <c r="A158" s="33">
        <v>153</v>
      </c>
      <c r="B158" s="33">
        <v>1103</v>
      </c>
      <c r="C158" s="33">
        <v>10103</v>
      </c>
      <c r="D158" s="33" t="s">
        <v>439</v>
      </c>
      <c r="E158" s="33" t="s">
        <v>198</v>
      </c>
      <c r="F158" s="33">
        <v>2</v>
      </c>
      <c r="G158" s="33" t="s">
        <v>9</v>
      </c>
      <c r="H158" s="13">
        <v>1</v>
      </c>
      <c r="I158" s="35">
        <v>2</v>
      </c>
      <c r="J158" s="35" t="s">
        <v>142</v>
      </c>
      <c r="K158" s="6">
        <v>1</v>
      </c>
      <c r="L158" s="6">
        <v>3</v>
      </c>
      <c r="M158" s="37">
        <v>3</v>
      </c>
      <c r="N158" s="37" t="s">
        <v>91</v>
      </c>
      <c r="O158" s="9">
        <v>1203</v>
      </c>
      <c r="P158" s="11" t="s">
        <v>570</v>
      </c>
      <c r="Q158" s="37" t="s">
        <v>435</v>
      </c>
      <c r="R158" s="37" t="s">
        <v>440</v>
      </c>
      <c r="S158" s="9">
        <v>3</v>
      </c>
      <c r="T158" s="9" t="s">
        <v>152</v>
      </c>
      <c r="U158" s="9" t="s">
        <v>152</v>
      </c>
      <c r="V158" s="35">
        <v>0</v>
      </c>
      <c r="W158" s="35" t="s">
        <v>156</v>
      </c>
      <c r="X158" s="35" t="s">
        <v>1032</v>
      </c>
      <c r="Y158" s="35">
        <v>0</v>
      </c>
      <c r="Z158" s="9">
        <v>8</v>
      </c>
      <c r="AA158" s="9">
        <v>8</v>
      </c>
      <c r="AB158" s="6">
        <v>1</v>
      </c>
      <c r="AC158" s="6" t="s">
        <v>92</v>
      </c>
      <c r="AD158" s="6">
        <v>0</v>
      </c>
      <c r="AE158" s="35">
        <v>4</v>
      </c>
      <c r="AF158" s="35" t="s">
        <v>169</v>
      </c>
      <c r="AH158" s="13">
        <v>40028</v>
      </c>
      <c r="AI158" s="13">
        <v>120003</v>
      </c>
      <c r="AJ158" s="13">
        <v>120006</v>
      </c>
      <c r="AK158" s="13">
        <v>150023</v>
      </c>
      <c r="AL158" s="13">
        <v>130003</v>
      </c>
      <c r="AM158" s="13">
        <v>130003</v>
      </c>
      <c r="AN158" s="13">
        <v>260001</v>
      </c>
      <c r="AO158" s="13">
        <v>120008</v>
      </c>
      <c r="AP158" s="13">
        <v>100001</v>
      </c>
      <c r="AQ158" s="13">
        <v>100002</v>
      </c>
      <c r="AT158" s="1" t="s">
        <v>789</v>
      </c>
      <c r="AU158" s="1">
        <v>1103</v>
      </c>
    </row>
    <row r="159" spans="1:47" x14ac:dyDescent="0.2">
      <c r="A159" s="33">
        <v>154</v>
      </c>
      <c r="B159" s="33">
        <v>1104</v>
      </c>
      <c r="C159" s="33">
        <v>10104</v>
      </c>
      <c r="D159" s="33" t="s">
        <v>441</v>
      </c>
      <c r="E159" s="33" t="s">
        <v>199</v>
      </c>
      <c r="F159" s="33">
        <v>2</v>
      </c>
      <c r="G159" s="33" t="s">
        <v>9</v>
      </c>
      <c r="H159" s="13">
        <v>1</v>
      </c>
      <c r="I159" s="35">
        <v>2</v>
      </c>
      <c r="J159" s="35" t="s">
        <v>142</v>
      </c>
      <c r="K159" s="6">
        <v>1</v>
      </c>
      <c r="L159" s="6">
        <v>1</v>
      </c>
      <c r="M159" s="37">
        <v>4</v>
      </c>
      <c r="N159" s="37" t="s">
        <v>33</v>
      </c>
      <c r="O159" s="9">
        <v>1204</v>
      </c>
      <c r="P159" s="11" t="s">
        <v>570</v>
      </c>
      <c r="Q159" s="37" t="s">
        <v>435</v>
      </c>
      <c r="R159" s="37" t="s">
        <v>442</v>
      </c>
      <c r="S159" s="9">
        <v>3</v>
      </c>
      <c r="T159" s="9" t="s">
        <v>152</v>
      </c>
      <c r="U159" s="9" t="s">
        <v>152</v>
      </c>
      <c r="V159" s="35">
        <v>0</v>
      </c>
      <c r="W159" s="35" t="s">
        <v>156</v>
      </c>
      <c r="X159" s="35" t="s">
        <v>1032</v>
      </c>
      <c r="Y159" s="35">
        <v>0</v>
      </c>
      <c r="Z159" s="9">
        <v>9</v>
      </c>
      <c r="AA159" s="9">
        <v>9</v>
      </c>
      <c r="AB159" s="6">
        <v>1</v>
      </c>
      <c r="AC159" s="6" t="s">
        <v>92</v>
      </c>
      <c r="AD159" s="6">
        <v>0</v>
      </c>
      <c r="AE159" s="35">
        <v>5</v>
      </c>
      <c r="AF159" s="35" t="s">
        <v>171</v>
      </c>
      <c r="AH159" s="13">
        <v>40029</v>
      </c>
      <c r="AI159" s="13">
        <v>120003</v>
      </c>
      <c r="AJ159" s="13">
        <v>120006</v>
      </c>
      <c r="AK159" s="13">
        <v>150023</v>
      </c>
      <c r="AL159" s="13">
        <v>130004</v>
      </c>
      <c r="AM159" s="13">
        <v>130004</v>
      </c>
      <c r="AN159" s="13">
        <v>260001</v>
      </c>
      <c r="AO159" s="13">
        <v>120008</v>
      </c>
      <c r="AP159" s="13">
        <v>100001</v>
      </c>
      <c r="AQ159" s="13">
        <v>100002</v>
      </c>
      <c r="AT159" s="1" t="s">
        <v>790</v>
      </c>
      <c r="AU159" s="1">
        <v>1104</v>
      </c>
    </row>
    <row r="160" spans="1:47" x14ac:dyDescent="0.2">
      <c r="A160" s="33">
        <v>155</v>
      </c>
      <c r="B160" s="33">
        <v>1105</v>
      </c>
      <c r="C160" s="33">
        <v>10105</v>
      </c>
      <c r="D160" s="33" t="s">
        <v>443</v>
      </c>
      <c r="E160" s="33" t="s">
        <v>200</v>
      </c>
      <c r="F160" s="33">
        <v>2</v>
      </c>
      <c r="G160" s="33" t="s">
        <v>9</v>
      </c>
      <c r="H160" s="13">
        <v>1</v>
      </c>
      <c r="I160" s="35">
        <v>2</v>
      </c>
      <c r="J160" s="35" t="s">
        <v>142</v>
      </c>
      <c r="K160" s="6">
        <v>1</v>
      </c>
      <c r="L160" s="6">
        <v>3</v>
      </c>
      <c r="M160" s="37">
        <v>5</v>
      </c>
      <c r="N160" s="37" t="s">
        <v>35</v>
      </c>
      <c r="O160" s="9">
        <v>1205</v>
      </c>
      <c r="P160" s="11" t="s">
        <v>570</v>
      </c>
      <c r="Q160" s="37" t="s">
        <v>435</v>
      </c>
      <c r="R160" s="37" t="s">
        <v>444</v>
      </c>
      <c r="S160" s="9">
        <v>3</v>
      </c>
      <c r="T160" s="9" t="s">
        <v>152</v>
      </c>
      <c r="U160" s="9" t="s">
        <v>152</v>
      </c>
      <c r="V160" s="35">
        <v>0</v>
      </c>
      <c r="W160" s="35" t="s">
        <v>156</v>
      </c>
      <c r="X160" s="35" t="s">
        <v>1032</v>
      </c>
      <c r="Y160" s="35">
        <v>0</v>
      </c>
      <c r="Z160" s="9">
        <v>10</v>
      </c>
      <c r="AA160" s="9">
        <v>10</v>
      </c>
      <c r="AB160" s="6">
        <v>1</v>
      </c>
      <c r="AC160" s="6" t="s">
        <v>92</v>
      </c>
      <c r="AD160" s="6">
        <v>0</v>
      </c>
      <c r="AE160" s="35">
        <v>6</v>
      </c>
      <c r="AF160" s="35" t="s">
        <v>173</v>
      </c>
      <c r="AH160" s="13">
        <v>40030</v>
      </c>
      <c r="AI160" s="13">
        <v>120003</v>
      </c>
      <c r="AJ160" s="13">
        <v>120006</v>
      </c>
      <c r="AK160" s="13">
        <v>150023</v>
      </c>
      <c r="AL160" s="13">
        <v>130005</v>
      </c>
      <c r="AM160" s="13">
        <v>130005</v>
      </c>
      <c r="AN160" s="13">
        <v>260001</v>
      </c>
      <c r="AO160" s="13">
        <v>120008</v>
      </c>
      <c r="AP160" s="13">
        <v>100001</v>
      </c>
      <c r="AQ160" s="13">
        <v>100002</v>
      </c>
      <c r="AT160" s="1" t="s">
        <v>791</v>
      </c>
      <c r="AU160" s="1">
        <v>1105</v>
      </c>
    </row>
    <row r="161" spans="1:47" x14ac:dyDescent="0.2">
      <c r="A161" s="33">
        <v>156</v>
      </c>
      <c r="B161" s="33">
        <v>1111</v>
      </c>
      <c r="C161" s="33">
        <v>10201</v>
      </c>
      <c r="D161" s="33" t="s">
        <v>445</v>
      </c>
      <c r="E161" s="33" t="s">
        <v>340</v>
      </c>
      <c r="F161" s="33">
        <v>2</v>
      </c>
      <c r="G161" s="33" t="s">
        <v>9</v>
      </c>
      <c r="H161" s="13">
        <v>1</v>
      </c>
      <c r="I161" s="35">
        <v>2</v>
      </c>
      <c r="J161" s="35" t="s">
        <v>142</v>
      </c>
      <c r="K161" s="6">
        <v>1</v>
      </c>
      <c r="L161" s="6">
        <v>3</v>
      </c>
      <c r="M161" s="37">
        <v>1</v>
      </c>
      <c r="N161" s="37" t="s">
        <v>29</v>
      </c>
      <c r="O161" s="9">
        <v>1211</v>
      </c>
      <c r="P161" s="11" t="s">
        <v>570</v>
      </c>
      <c r="Q161" s="37" t="s">
        <v>435</v>
      </c>
      <c r="R161" s="37" t="s">
        <v>436</v>
      </c>
      <c r="S161" s="9">
        <v>3</v>
      </c>
      <c r="T161" s="9" t="s">
        <v>152</v>
      </c>
      <c r="U161" s="9" t="s">
        <v>152</v>
      </c>
      <c r="V161" s="35">
        <v>0</v>
      </c>
      <c r="W161" s="35" t="s">
        <v>156</v>
      </c>
      <c r="X161" s="35" t="s">
        <v>1032</v>
      </c>
      <c r="Y161" s="35">
        <v>0</v>
      </c>
      <c r="Z161" s="9">
        <v>6</v>
      </c>
      <c r="AA161" s="9">
        <v>6</v>
      </c>
      <c r="AB161" s="6">
        <v>2</v>
      </c>
      <c r="AC161" s="6" t="s">
        <v>212</v>
      </c>
      <c r="AD161" s="6">
        <v>0</v>
      </c>
      <c r="AE161" s="35">
        <v>2</v>
      </c>
      <c r="AF161" s="35" t="s">
        <v>165</v>
      </c>
      <c r="AH161" s="13">
        <v>40031</v>
      </c>
      <c r="AI161" s="13">
        <v>120003</v>
      </c>
      <c r="AJ161" s="13">
        <v>120006</v>
      </c>
      <c r="AK161" s="13">
        <v>150023</v>
      </c>
      <c r="AL161" s="13">
        <v>130001</v>
      </c>
      <c r="AM161" s="13">
        <v>130001</v>
      </c>
      <c r="AN161" s="13">
        <v>260001</v>
      </c>
      <c r="AO161" s="13">
        <v>120008</v>
      </c>
      <c r="AP161" s="13">
        <v>100001</v>
      </c>
      <c r="AQ161" s="13">
        <v>100002</v>
      </c>
      <c r="AT161" s="1" t="s">
        <v>792</v>
      </c>
      <c r="AU161" s="1">
        <v>1111</v>
      </c>
    </row>
    <row r="162" spans="1:47" x14ac:dyDescent="0.2">
      <c r="A162" s="33">
        <v>157</v>
      </c>
      <c r="B162" s="33">
        <v>1112</v>
      </c>
      <c r="C162" s="33">
        <v>10202</v>
      </c>
      <c r="D162" s="33" t="s">
        <v>446</v>
      </c>
      <c r="E162" s="33" t="s">
        <v>341</v>
      </c>
      <c r="F162" s="33">
        <v>2</v>
      </c>
      <c r="G162" s="33" t="s">
        <v>9</v>
      </c>
      <c r="H162" s="13">
        <v>1</v>
      </c>
      <c r="I162" s="35">
        <v>2</v>
      </c>
      <c r="J162" s="35" t="s">
        <v>142</v>
      </c>
      <c r="K162" s="6">
        <v>1</v>
      </c>
      <c r="L162" s="6">
        <v>1</v>
      </c>
      <c r="M162" s="37">
        <v>2</v>
      </c>
      <c r="N162" s="37" t="s">
        <v>31</v>
      </c>
      <c r="O162" s="9">
        <v>1212</v>
      </c>
      <c r="P162" s="11" t="s">
        <v>570</v>
      </c>
      <c r="Q162" s="37" t="s">
        <v>435</v>
      </c>
      <c r="R162" s="37" t="s">
        <v>438</v>
      </c>
      <c r="S162" s="9">
        <v>3</v>
      </c>
      <c r="T162" s="9" t="s">
        <v>152</v>
      </c>
      <c r="U162" s="9" t="s">
        <v>152</v>
      </c>
      <c r="V162" s="35">
        <v>0</v>
      </c>
      <c r="W162" s="35" t="s">
        <v>156</v>
      </c>
      <c r="X162" s="35" t="s">
        <v>1032</v>
      </c>
      <c r="Y162" s="35">
        <v>0</v>
      </c>
      <c r="Z162" s="9">
        <v>7</v>
      </c>
      <c r="AA162" s="9">
        <v>7</v>
      </c>
      <c r="AB162" s="6">
        <v>2</v>
      </c>
      <c r="AC162" s="6" t="s">
        <v>212</v>
      </c>
      <c r="AD162" s="6">
        <v>0</v>
      </c>
      <c r="AE162" s="35">
        <v>3</v>
      </c>
      <c r="AF162" s="35" t="s">
        <v>167</v>
      </c>
      <c r="AH162" s="13">
        <v>40032</v>
      </c>
      <c r="AI162" s="13">
        <v>120003</v>
      </c>
      <c r="AJ162" s="13">
        <v>120006</v>
      </c>
      <c r="AK162" s="13">
        <v>150023</v>
      </c>
      <c r="AL162" s="13">
        <v>130002</v>
      </c>
      <c r="AM162" s="13">
        <v>130002</v>
      </c>
      <c r="AN162" s="13">
        <v>260001</v>
      </c>
      <c r="AO162" s="13">
        <v>120008</v>
      </c>
      <c r="AP162" s="13">
        <v>100001</v>
      </c>
      <c r="AQ162" s="13">
        <v>100002</v>
      </c>
      <c r="AT162" s="1" t="s">
        <v>793</v>
      </c>
      <c r="AU162" s="1">
        <v>1112</v>
      </c>
    </row>
    <row r="163" spans="1:47" x14ac:dyDescent="0.2">
      <c r="A163" s="33">
        <v>158</v>
      </c>
      <c r="B163" s="33">
        <v>1113</v>
      </c>
      <c r="C163" s="33">
        <v>10203</v>
      </c>
      <c r="D163" s="33" t="s">
        <v>447</v>
      </c>
      <c r="E163" s="33" t="s">
        <v>342</v>
      </c>
      <c r="F163" s="33">
        <v>2</v>
      </c>
      <c r="G163" s="33" t="s">
        <v>9</v>
      </c>
      <c r="H163" s="13">
        <v>1</v>
      </c>
      <c r="I163" s="35">
        <v>2</v>
      </c>
      <c r="J163" s="35" t="s">
        <v>142</v>
      </c>
      <c r="K163" s="6">
        <v>1</v>
      </c>
      <c r="L163" s="6">
        <v>3</v>
      </c>
      <c r="M163" s="37">
        <v>3</v>
      </c>
      <c r="N163" s="37" t="s">
        <v>91</v>
      </c>
      <c r="O163" s="9">
        <v>1213</v>
      </c>
      <c r="P163" s="11" t="s">
        <v>570</v>
      </c>
      <c r="Q163" s="37" t="s">
        <v>435</v>
      </c>
      <c r="R163" s="37" t="s">
        <v>440</v>
      </c>
      <c r="S163" s="9">
        <v>3</v>
      </c>
      <c r="T163" s="9" t="s">
        <v>152</v>
      </c>
      <c r="U163" s="9" t="s">
        <v>152</v>
      </c>
      <c r="V163" s="35">
        <v>0</v>
      </c>
      <c r="W163" s="35" t="s">
        <v>156</v>
      </c>
      <c r="X163" s="35" t="s">
        <v>1032</v>
      </c>
      <c r="Y163" s="35">
        <v>0</v>
      </c>
      <c r="Z163" s="9">
        <v>8</v>
      </c>
      <c r="AA163" s="9">
        <v>8</v>
      </c>
      <c r="AB163" s="6">
        <v>2</v>
      </c>
      <c r="AC163" s="6" t="s">
        <v>212</v>
      </c>
      <c r="AD163" s="6">
        <v>0</v>
      </c>
      <c r="AE163" s="35">
        <v>4</v>
      </c>
      <c r="AF163" s="35" t="s">
        <v>169</v>
      </c>
      <c r="AH163" s="13">
        <v>40033</v>
      </c>
      <c r="AI163" s="13">
        <v>120003</v>
      </c>
      <c r="AJ163" s="13">
        <v>120006</v>
      </c>
      <c r="AK163" s="13">
        <v>150023</v>
      </c>
      <c r="AL163" s="13">
        <v>130003</v>
      </c>
      <c r="AM163" s="13">
        <v>130003</v>
      </c>
      <c r="AN163" s="13">
        <v>260001</v>
      </c>
      <c r="AO163" s="13">
        <v>120008</v>
      </c>
      <c r="AP163" s="13">
        <v>100001</v>
      </c>
      <c r="AQ163" s="13">
        <v>100002</v>
      </c>
      <c r="AT163" s="1" t="s">
        <v>794</v>
      </c>
      <c r="AU163" s="1">
        <v>1113</v>
      </c>
    </row>
    <row r="164" spans="1:47" x14ac:dyDescent="0.2">
      <c r="A164" s="33">
        <v>159</v>
      </c>
      <c r="B164" s="33">
        <v>1114</v>
      </c>
      <c r="C164" s="33">
        <v>10204</v>
      </c>
      <c r="D164" s="33" t="s">
        <v>448</v>
      </c>
      <c r="E164" s="33" t="s">
        <v>343</v>
      </c>
      <c r="F164" s="33">
        <v>2</v>
      </c>
      <c r="G164" s="33" t="s">
        <v>9</v>
      </c>
      <c r="H164" s="13">
        <v>1</v>
      </c>
      <c r="I164" s="35">
        <v>2</v>
      </c>
      <c r="J164" s="35" t="s">
        <v>142</v>
      </c>
      <c r="K164" s="6">
        <v>1</v>
      </c>
      <c r="L164" s="6">
        <v>1</v>
      </c>
      <c r="M164" s="37">
        <v>4</v>
      </c>
      <c r="N164" s="37" t="s">
        <v>33</v>
      </c>
      <c r="O164" s="9">
        <v>1214</v>
      </c>
      <c r="P164" s="11" t="s">
        <v>570</v>
      </c>
      <c r="Q164" s="37" t="s">
        <v>435</v>
      </c>
      <c r="R164" s="37" t="s">
        <v>442</v>
      </c>
      <c r="S164" s="9">
        <v>3</v>
      </c>
      <c r="T164" s="9" t="s">
        <v>152</v>
      </c>
      <c r="U164" s="9" t="s">
        <v>152</v>
      </c>
      <c r="V164" s="35">
        <v>0</v>
      </c>
      <c r="W164" s="35" t="s">
        <v>156</v>
      </c>
      <c r="X164" s="35" t="s">
        <v>1032</v>
      </c>
      <c r="Y164" s="35">
        <v>0</v>
      </c>
      <c r="Z164" s="9">
        <v>9</v>
      </c>
      <c r="AA164" s="9">
        <v>9</v>
      </c>
      <c r="AB164" s="6">
        <v>2</v>
      </c>
      <c r="AC164" s="6" t="s">
        <v>212</v>
      </c>
      <c r="AD164" s="6">
        <v>0</v>
      </c>
      <c r="AE164" s="35">
        <v>5</v>
      </c>
      <c r="AF164" s="35" t="s">
        <v>171</v>
      </c>
      <c r="AH164" s="13">
        <v>40034</v>
      </c>
      <c r="AI164" s="13">
        <v>120003</v>
      </c>
      <c r="AJ164" s="13">
        <v>120006</v>
      </c>
      <c r="AK164" s="13">
        <v>150023</v>
      </c>
      <c r="AL164" s="13">
        <v>130004</v>
      </c>
      <c r="AM164" s="13">
        <v>130004</v>
      </c>
      <c r="AN164" s="13">
        <v>260001</v>
      </c>
      <c r="AO164" s="13">
        <v>120008</v>
      </c>
      <c r="AP164" s="13">
        <v>100001</v>
      </c>
      <c r="AQ164" s="13">
        <v>100002</v>
      </c>
      <c r="AT164" s="1" t="s">
        <v>795</v>
      </c>
      <c r="AU164" s="1">
        <v>1114</v>
      </c>
    </row>
    <row r="165" spans="1:47" x14ac:dyDescent="0.2">
      <c r="A165" s="33">
        <v>160</v>
      </c>
      <c r="B165" s="33">
        <v>1115</v>
      </c>
      <c r="C165" s="33">
        <v>10205</v>
      </c>
      <c r="D165" s="33" t="s">
        <v>449</v>
      </c>
      <c r="E165" s="33" t="s">
        <v>344</v>
      </c>
      <c r="F165" s="33">
        <v>2</v>
      </c>
      <c r="G165" s="33" t="s">
        <v>9</v>
      </c>
      <c r="H165" s="13">
        <v>1</v>
      </c>
      <c r="I165" s="35">
        <v>2</v>
      </c>
      <c r="J165" s="35" t="s">
        <v>142</v>
      </c>
      <c r="K165" s="6">
        <v>1</v>
      </c>
      <c r="L165" s="6">
        <v>3</v>
      </c>
      <c r="M165" s="37">
        <v>5</v>
      </c>
      <c r="N165" s="37" t="s">
        <v>35</v>
      </c>
      <c r="O165" s="9">
        <v>1215</v>
      </c>
      <c r="P165" s="11" t="s">
        <v>570</v>
      </c>
      <c r="Q165" s="37" t="s">
        <v>435</v>
      </c>
      <c r="R165" s="37" t="s">
        <v>444</v>
      </c>
      <c r="S165" s="9">
        <v>3</v>
      </c>
      <c r="T165" s="9" t="s">
        <v>152</v>
      </c>
      <c r="U165" s="9" t="s">
        <v>152</v>
      </c>
      <c r="V165" s="35">
        <v>0</v>
      </c>
      <c r="W165" s="35" t="s">
        <v>156</v>
      </c>
      <c r="X165" s="35" t="s">
        <v>1032</v>
      </c>
      <c r="Y165" s="35">
        <v>0</v>
      </c>
      <c r="Z165" s="9">
        <v>10</v>
      </c>
      <c r="AA165" s="9">
        <v>10</v>
      </c>
      <c r="AB165" s="6">
        <v>2</v>
      </c>
      <c r="AC165" s="6" t="s">
        <v>212</v>
      </c>
      <c r="AD165" s="6">
        <v>0</v>
      </c>
      <c r="AE165" s="35">
        <v>6</v>
      </c>
      <c r="AF165" s="35" t="s">
        <v>173</v>
      </c>
      <c r="AH165" s="13">
        <v>40035</v>
      </c>
      <c r="AI165" s="13">
        <v>120003</v>
      </c>
      <c r="AJ165" s="13">
        <v>120006</v>
      </c>
      <c r="AK165" s="13">
        <v>150023</v>
      </c>
      <c r="AL165" s="13">
        <v>130005</v>
      </c>
      <c r="AM165" s="13">
        <v>130005</v>
      </c>
      <c r="AN165" s="13">
        <v>260001</v>
      </c>
      <c r="AO165" s="13">
        <v>120008</v>
      </c>
      <c r="AP165" s="13">
        <v>100001</v>
      </c>
      <c r="AQ165" s="13">
        <v>100002</v>
      </c>
      <c r="AT165" s="1" t="s">
        <v>796</v>
      </c>
      <c r="AU165" s="1">
        <v>1115</v>
      </c>
    </row>
    <row r="166" spans="1:47" x14ac:dyDescent="0.2">
      <c r="A166" s="33">
        <v>161</v>
      </c>
      <c r="B166" s="33">
        <v>1121</v>
      </c>
      <c r="C166" s="33">
        <v>10101</v>
      </c>
      <c r="D166" s="33" t="s">
        <v>450</v>
      </c>
      <c r="E166" s="33" t="s">
        <v>236</v>
      </c>
      <c r="F166" s="33">
        <v>2</v>
      </c>
      <c r="G166" s="33" t="s">
        <v>9</v>
      </c>
      <c r="H166" s="13">
        <v>1</v>
      </c>
      <c r="I166" s="35">
        <v>2</v>
      </c>
      <c r="J166" s="35" t="s">
        <v>142</v>
      </c>
      <c r="K166" s="6">
        <v>1</v>
      </c>
      <c r="L166" s="6">
        <v>3</v>
      </c>
      <c r="M166" s="37">
        <v>1</v>
      </c>
      <c r="N166" s="37" t="s">
        <v>29</v>
      </c>
      <c r="O166" s="9">
        <v>1221</v>
      </c>
      <c r="P166" s="11" t="s">
        <v>570</v>
      </c>
      <c r="Q166" s="37" t="s">
        <v>435</v>
      </c>
      <c r="R166" s="37" t="s">
        <v>436</v>
      </c>
      <c r="S166" s="9">
        <v>3</v>
      </c>
      <c r="T166" s="9" t="s">
        <v>152</v>
      </c>
      <c r="U166" s="9" t="s">
        <v>152</v>
      </c>
      <c r="V166" s="35">
        <v>0</v>
      </c>
      <c r="W166" s="35" t="s">
        <v>156</v>
      </c>
      <c r="X166" s="35" t="s">
        <v>1032</v>
      </c>
      <c r="Y166" s="35">
        <v>0</v>
      </c>
      <c r="Z166" s="9">
        <v>6</v>
      </c>
      <c r="AA166" s="9">
        <v>6</v>
      </c>
      <c r="AB166" s="6">
        <v>3</v>
      </c>
      <c r="AC166" s="6" t="s">
        <v>218</v>
      </c>
      <c r="AD166" s="6">
        <v>0</v>
      </c>
      <c r="AE166" s="35">
        <v>2</v>
      </c>
      <c r="AF166" s="35" t="s">
        <v>165</v>
      </c>
      <c r="AH166" s="13">
        <v>40026</v>
      </c>
      <c r="AI166" s="13">
        <v>120003</v>
      </c>
      <c r="AJ166" s="13">
        <v>120006</v>
      </c>
      <c r="AK166" s="13">
        <v>150023</v>
      </c>
      <c r="AL166" s="13">
        <v>130001</v>
      </c>
      <c r="AM166" s="13">
        <v>130001</v>
      </c>
      <c r="AN166" s="13">
        <v>260001</v>
      </c>
      <c r="AO166" s="13">
        <v>120008</v>
      </c>
      <c r="AP166" s="13">
        <v>100001</v>
      </c>
      <c r="AQ166" s="13">
        <v>100002</v>
      </c>
      <c r="AT166" s="1" t="s">
        <v>797</v>
      </c>
      <c r="AU166" s="1">
        <v>1121</v>
      </c>
    </row>
    <row r="167" spans="1:47" x14ac:dyDescent="0.2">
      <c r="A167" s="33">
        <v>162</v>
      </c>
      <c r="B167" s="33">
        <v>1122</v>
      </c>
      <c r="C167" s="33">
        <v>10102</v>
      </c>
      <c r="D167" s="33" t="s">
        <v>451</v>
      </c>
      <c r="E167" s="33" t="s">
        <v>238</v>
      </c>
      <c r="F167" s="33">
        <v>2</v>
      </c>
      <c r="G167" s="33" t="s">
        <v>9</v>
      </c>
      <c r="H167" s="13">
        <v>1</v>
      </c>
      <c r="I167" s="35">
        <v>2</v>
      </c>
      <c r="J167" s="35" t="s">
        <v>142</v>
      </c>
      <c r="K167" s="6">
        <v>1</v>
      </c>
      <c r="L167" s="6">
        <v>1</v>
      </c>
      <c r="M167" s="37">
        <v>2</v>
      </c>
      <c r="N167" s="37" t="s">
        <v>31</v>
      </c>
      <c r="O167" s="9">
        <v>1222</v>
      </c>
      <c r="P167" s="11" t="s">
        <v>570</v>
      </c>
      <c r="Q167" s="37" t="s">
        <v>435</v>
      </c>
      <c r="R167" s="37" t="s">
        <v>438</v>
      </c>
      <c r="S167" s="9">
        <v>3</v>
      </c>
      <c r="T167" s="9" t="s">
        <v>152</v>
      </c>
      <c r="U167" s="9" t="s">
        <v>152</v>
      </c>
      <c r="V167" s="35">
        <v>0</v>
      </c>
      <c r="W167" s="35" t="s">
        <v>156</v>
      </c>
      <c r="X167" s="35" t="s">
        <v>1032</v>
      </c>
      <c r="Y167" s="35">
        <v>0</v>
      </c>
      <c r="Z167" s="9">
        <v>7</v>
      </c>
      <c r="AA167" s="9">
        <v>7</v>
      </c>
      <c r="AB167" s="6">
        <v>3</v>
      </c>
      <c r="AC167" s="6" t="s">
        <v>218</v>
      </c>
      <c r="AD167" s="6">
        <v>0</v>
      </c>
      <c r="AE167" s="35">
        <v>3</v>
      </c>
      <c r="AF167" s="35" t="s">
        <v>167</v>
      </c>
      <c r="AH167" s="13">
        <v>40027</v>
      </c>
      <c r="AI167" s="13">
        <v>120003</v>
      </c>
      <c r="AJ167" s="13">
        <v>120006</v>
      </c>
      <c r="AK167" s="13">
        <v>150023</v>
      </c>
      <c r="AL167" s="13">
        <v>130002</v>
      </c>
      <c r="AM167" s="13">
        <v>130002</v>
      </c>
      <c r="AN167" s="13">
        <v>260001</v>
      </c>
      <c r="AO167" s="13">
        <v>120008</v>
      </c>
      <c r="AP167" s="13">
        <v>100001</v>
      </c>
      <c r="AQ167" s="13">
        <v>100002</v>
      </c>
      <c r="AT167" s="1" t="s">
        <v>798</v>
      </c>
      <c r="AU167" s="1">
        <v>1122</v>
      </c>
    </row>
    <row r="168" spans="1:47" x14ac:dyDescent="0.2">
      <c r="A168" s="33">
        <v>163</v>
      </c>
      <c r="B168" s="33">
        <v>1123</v>
      </c>
      <c r="C168" s="33">
        <v>10103</v>
      </c>
      <c r="D168" s="33" t="s">
        <v>452</v>
      </c>
      <c r="E168" s="33" t="s">
        <v>240</v>
      </c>
      <c r="F168" s="33">
        <v>2</v>
      </c>
      <c r="G168" s="33" t="s">
        <v>9</v>
      </c>
      <c r="H168" s="13">
        <v>1</v>
      </c>
      <c r="I168" s="35">
        <v>2</v>
      </c>
      <c r="J168" s="35" t="s">
        <v>142</v>
      </c>
      <c r="K168" s="6">
        <v>1</v>
      </c>
      <c r="L168" s="6">
        <v>3</v>
      </c>
      <c r="M168" s="37">
        <v>3</v>
      </c>
      <c r="N168" s="37" t="s">
        <v>91</v>
      </c>
      <c r="O168" s="9">
        <v>1223</v>
      </c>
      <c r="P168" s="11" t="s">
        <v>570</v>
      </c>
      <c r="Q168" s="37" t="s">
        <v>435</v>
      </c>
      <c r="R168" s="37" t="s">
        <v>440</v>
      </c>
      <c r="S168" s="9">
        <v>3</v>
      </c>
      <c r="T168" s="9" t="s">
        <v>152</v>
      </c>
      <c r="U168" s="9" t="s">
        <v>152</v>
      </c>
      <c r="V168" s="35">
        <v>0</v>
      </c>
      <c r="W168" s="35" t="s">
        <v>156</v>
      </c>
      <c r="X168" s="35" t="s">
        <v>1032</v>
      </c>
      <c r="Y168" s="35">
        <v>0</v>
      </c>
      <c r="Z168" s="9">
        <v>8</v>
      </c>
      <c r="AA168" s="9">
        <v>8</v>
      </c>
      <c r="AB168" s="6">
        <v>3</v>
      </c>
      <c r="AC168" s="6" t="s">
        <v>218</v>
      </c>
      <c r="AD168" s="6">
        <v>0</v>
      </c>
      <c r="AE168" s="35">
        <v>4</v>
      </c>
      <c r="AF168" s="35" t="s">
        <v>169</v>
      </c>
      <c r="AH168" s="13">
        <v>40028</v>
      </c>
      <c r="AI168" s="13">
        <v>120003</v>
      </c>
      <c r="AJ168" s="13">
        <v>120006</v>
      </c>
      <c r="AK168" s="13">
        <v>150023</v>
      </c>
      <c r="AL168" s="13">
        <v>130003</v>
      </c>
      <c r="AM168" s="13">
        <v>130003</v>
      </c>
      <c r="AN168" s="13">
        <v>260001</v>
      </c>
      <c r="AO168" s="13">
        <v>120008</v>
      </c>
      <c r="AP168" s="13">
        <v>100001</v>
      </c>
      <c r="AQ168" s="13">
        <v>100002</v>
      </c>
      <c r="AT168" s="1" t="s">
        <v>799</v>
      </c>
      <c r="AU168" s="1">
        <v>1123</v>
      </c>
    </row>
    <row r="169" spans="1:47" x14ac:dyDescent="0.2">
      <c r="A169" s="33">
        <v>164</v>
      </c>
      <c r="B169" s="33">
        <v>1124</v>
      </c>
      <c r="C169" s="33">
        <v>10104</v>
      </c>
      <c r="D169" s="33" t="s">
        <v>453</v>
      </c>
      <c r="E169" s="33" t="s">
        <v>242</v>
      </c>
      <c r="F169" s="33">
        <v>2</v>
      </c>
      <c r="G169" s="33" t="s">
        <v>9</v>
      </c>
      <c r="H169" s="13">
        <v>1</v>
      </c>
      <c r="I169" s="35">
        <v>2</v>
      </c>
      <c r="J169" s="35" t="s">
        <v>142</v>
      </c>
      <c r="K169" s="6">
        <v>1</v>
      </c>
      <c r="L169" s="6">
        <v>1</v>
      </c>
      <c r="M169" s="37">
        <v>4</v>
      </c>
      <c r="N169" s="37" t="s">
        <v>33</v>
      </c>
      <c r="O169" s="9">
        <v>1224</v>
      </c>
      <c r="P169" s="11" t="s">
        <v>570</v>
      </c>
      <c r="Q169" s="37" t="s">
        <v>435</v>
      </c>
      <c r="R169" s="37" t="s">
        <v>442</v>
      </c>
      <c r="S169" s="9">
        <v>3</v>
      </c>
      <c r="T169" s="9" t="s">
        <v>152</v>
      </c>
      <c r="U169" s="9" t="s">
        <v>152</v>
      </c>
      <c r="V169" s="35">
        <v>0</v>
      </c>
      <c r="W169" s="35" t="s">
        <v>156</v>
      </c>
      <c r="X169" s="35" t="s">
        <v>1032</v>
      </c>
      <c r="Y169" s="35">
        <v>0</v>
      </c>
      <c r="Z169" s="9">
        <v>9</v>
      </c>
      <c r="AA169" s="9">
        <v>9</v>
      </c>
      <c r="AB169" s="6">
        <v>3</v>
      </c>
      <c r="AC169" s="6" t="s">
        <v>218</v>
      </c>
      <c r="AD169" s="6">
        <v>0</v>
      </c>
      <c r="AE169" s="35">
        <v>5</v>
      </c>
      <c r="AF169" s="35" t="s">
        <v>171</v>
      </c>
      <c r="AH169" s="13">
        <v>40029</v>
      </c>
      <c r="AI169" s="13">
        <v>120003</v>
      </c>
      <c r="AJ169" s="13">
        <v>120006</v>
      </c>
      <c r="AK169" s="13">
        <v>150023</v>
      </c>
      <c r="AL169" s="13">
        <v>130004</v>
      </c>
      <c r="AM169" s="13">
        <v>130004</v>
      </c>
      <c r="AN169" s="13">
        <v>260001</v>
      </c>
      <c r="AO169" s="13">
        <v>120008</v>
      </c>
      <c r="AP169" s="13">
        <v>100001</v>
      </c>
      <c r="AQ169" s="13">
        <v>100002</v>
      </c>
      <c r="AT169" s="1" t="s">
        <v>800</v>
      </c>
      <c r="AU169" s="1">
        <v>1124</v>
      </c>
    </row>
    <row r="170" spans="1:47" x14ac:dyDescent="0.2">
      <c r="A170" s="33">
        <v>165</v>
      </c>
      <c r="B170" s="33">
        <v>1125</v>
      </c>
      <c r="C170" s="33">
        <v>10105</v>
      </c>
      <c r="D170" s="33" t="s">
        <v>454</v>
      </c>
      <c r="E170" s="33" t="s">
        <v>244</v>
      </c>
      <c r="F170" s="33">
        <v>2</v>
      </c>
      <c r="G170" s="33" t="s">
        <v>9</v>
      </c>
      <c r="H170" s="13">
        <v>1</v>
      </c>
      <c r="I170" s="35">
        <v>2</v>
      </c>
      <c r="J170" s="35" t="s">
        <v>142</v>
      </c>
      <c r="K170" s="6">
        <v>1</v>
      </c>
      <c r="L170" s="6">
        <v>3</v>
      </c>
      <c r="M170" s="37">
        <v>5</v>
      </c>
      <c r="N170" s="37" t="s">
        <v>35</v>
      </c>
      <c r="O170" s="9">
        <v>1225</v>
      </c>
      <c r="P170" s="11" t="s">
        <v>570</v>
      </c>
      <c r="Q170" s="37" t="s">
        <v>435</v>
      </c>
      <c r="R170" s="37" t="s">
        <v>444</v>
      </c>
      <c r="S170" s="9">
        <v>3</v>
      </c>
      <c r="T170" s="9" t="s">
        <v>152</v>
      </c>
      <c r="U170" s="9" t="s">
        <v>152</v>
      </c>
      <c r="V170" s="35">
        <v>0</v>
      </c>
      <c r="W170" s="35" t="s">
        <v>156</v>
      </c>
      <c r="X170" s="35" t="s">
        <v>1032</v>
      </c>
      <c r="Y170" s="35">
        <v>0</v>
      </c>
      <c r="Z170" s="9">
        <v>10</v>
      </c>
      <c r="AA170" s="9">
        <v>10</v>
      </c>
      <c r="AB170" s="6">
        <v>3</v>
      </c>
      <c r="AC170" s="6" t="s">
        <v>218</v>
      </c>
      <c r="AD170" s="6">
        <v>0</v>
      </c>
      <c r="AE170" s="35">
        <v>6</v>
      </c>
      <c r="AF170" s="35" t="s">
        <v>173</v>
      </c>
      <c r="AH170" s="13">
        <v>40030</v>
      </c>
      <c r="AI170" s="13">
        <v>120003</v>
      </c>
      <c r="AJ170" s="13">
        <v>120006</v>
      </c>
      <c r="AK170" s="13">
        <v>150023</v>
      </c>
      <c r="AL170" s="13">
        <v>130005</v>
      </c>
      <c r="AM170" s="13">
        <v>130005</v>
      </c>
      <c r="AN170" s="13">
        <v>260001</v>
      </c>
      <c r="AO170" s="13">
        <v>120008</v>
      </c>
      <c r="AP170" s="13">
        <v>100001</v>
      </c>
      <c r="AQ170" s="13">
        <v>100002</v>
      </c>
      <c r="AT170" s="1" t="s">
        <v>801</v>
      </c>
      <c r="AU170" s="1">
        <v>1125</v>
      </c>
    </row>
    <row r="171" spans="1:47" x14ac:dyDescent="0.2">
      <c r="A171" s="33">
        <v>166</v>
      </c>
      <c r="B171" s="33">
        <v>1131</v>
      </c>
      <c r="C171" s="33">
        <v>10201</v>
      </c>
      <c r="D171" s="33" t="s">
        <v>455</v>
      </c>
      <c r="E171" s="33" t="s">
        <v>246</v>
      </c>
      <c r="F171" s="33">
        <v>2</v>
      </c>
      <c r="G171" s="33" t="s">
        <v>9</v>
      </c>
      <c r="H171" s="13">
        <v>1</v>
      </c>
      <c r="I171" s="35">
        <v>2</v>
      </c>
      <c r="J171" s="35" t="s">
        <v>142</v>
      </c>
      <c r="K171" s="6">
        <v>1</v>
      </c>
      <c r="L171" s="6">
        <v>3</v>
      </c>
      <c r="M171" s="37">
        <v>1</v>
      </c>
      <c r="N171" s="37" t="s">
        <v>29</v>
      </c>
      <c r="O171" s="9">
        <v>1231</v>
      </c>
      <c r="P171" s="11" t="s">
        <v>570</v>
      </c>
      <c r="Q171" s="37" t="s">
        <v>435</v>
      </c>
      <c r="R171" s="37" t="s">
        <v>436</v>
      </c>
      <c r="S171" s="9">
        <v>3</v>
      </c>
      <c r="T171" s="9" t="s">
        <v>152</v>
      </c>
      <c r="U171" s="9" t="s">
        <v>152</v>
      </c>
      <c r="V171" s="35">
        <v>0</v>
      </c>
      <c r="W171" s="35" t="s">
        <v>156</v>
      </c>
      <c r="X171" s="35" t="s">
        <v>1032</v>
      </c>
      <c r="Y171" s="35">
        <v>0</v>
      </c>
      <c r="Z171" s="9">
        <v>6</v>
      </c>
      <c r="AA171" s="9">
        <v>6</v>
      </c>
      <c r="AB171" s="6">
        <v>4</v>
      </c>
      <c r="AC171" s="6" t="s">
        <v>224</v>
      </c>
      <c r="AD171" s="6">
        <v>0</v>
      </c>
      <c r="AE171" s="35">
        <v>2</v>
      </c>
      <c r="AF171" s="35" t="s">
        <v>165</v>
      </c>
      <c r="AH171" s="13">
        <v>40031</v>
      </c>
      <c r="AI171" s="13">
        <v>120003</v>
      </c>
      <c r="AJ171" s="13">
        <v>120006</v>
      </c>
      <c r="AK171" s="13">
        <v>150023</v>
      </c>
      <c r="AL171" s="13">
        <v>130001</v>
      </c>
      <c r="AM171" s="13">
        <v>130001</v>
      </c>
      <c r="AN171" s="13">
        <v>260001</v>
      </c>
      <c r="AO171" s="13">
        <v>120008</v>
      </c>
      <c r="AP171" s="13">
        <v>100001</v>
      </c>
      <c r="AQ171" s="13">
        <v>100002</v>
      </c>
      <c r="AT171" s="1" t="s">
        <v>802</v>
      </c>
      <c r="AU171" s="1">
        <v>1131</v>
      </c>
    </row>
    <row r="172" spans="1:47" x14ac:dyDescent="0.2">
      <c r="A172" s="33">
        <v>167</v>
      </c>
      <c r="B172" s="33">
        <v>1132</v>
      </c>
      <c r="C172" s="33">
        <v>10202</v>
      </c>
      <c r="D172" s="33" t="s">
        <v>456</v>
      </c>
      <c r="E172" s="33" t="s">
        <v>248</v>
      </c>
      <c r="F172" s="33">
        <v>2</v>
      </c>
      <c r="G172" s="33" t="s">
        <v>9</v>
      </c>
      <c r="H172" s="13">
        <v>1</v>
      </c>
      <c r="I172" s="35">
        <v>2</v>
      </c>
      <c r="J172" s="35" t="s">
        <v>142</v>
      </c>
      <c r="K172" s="6">
        <v>1</v>
      </c>
      <c r="L172" s="6">
        <v>1</v>
      </c>
      <c r="M172" s="37">
        <v>2</v>
      </c>
      <c r="N172" s="37" t="s">
        <v>31</v>
      </c>
      <c r="O172" s="9">
        <v>1232</v>
      </c>
      <c r="P172" s="11" t="s">
        <v>570</v>
      </c>
      <c r="Q172" s="37" t="s">
        <v>435</v>
      </c>
      <c r="R172" s="37" t="s">
        <v>438</v>
      </c>
      <c r="S172" s="9">
        <v>3</v>
      </c>
      <c r="T172" s="9" t="s">
        <v>152</v>
      </c>
      <c r="U172" s="9" t="s">
        <v>152</v>
      </c>
      <c r="V172" s="35">
        <v>0</v>
      </c>
      <c r="W172" s="35" t="s">
        <v>156</v>
      </c>
      <c r="X172" s="35" t="s">
        <v>1032</v>
      </c>
      <c r="Y172" s="35">
        <v>0</v>
      </c>
      <c r="Z172" s="9">
        <v>7</v>
      </c>
      <c r="AA172" s="9">
        <v>7</v>
      </c>
      <c r="AB172" s="6">
        <v>4</v>
      </c>
      <c r="AC172" s="6" t="s">
        <v>224</v>
      </c>
      <c r="AD172" s="6">
        <v>0</v>
      </c>
      <c r="AE172" s="35">
        <v>3</v>
      </c>
      <c r="AF172" s="35" t="s">
        <v>167</v>
      </c>
      <c r="AH172" s="13">
        <v>40032</v>
      </c>
      <c r="AI172" s="13">
        <v>120003</v>
      </c>
      <c r="AJ172" s="13">
        <v>120006</v>
      </c>
      <c r="AK172" s="13">
        <v>150023</v>
      </c>
      <c r="AL172" s="13">
        <v>130002</v>
      </c>
      <c r="AM172" s="13">
        <v>130002</v>
      </c>
      <c r="AN172" s="13">
        <v>260001</v>
      </c>
      <c r="AO172" s="13">
        <v>120008</v>
      </c>
      <c r="AP172" s="13">
        <v>100001</v>
      </c>
      <c r="AQ172" s="13">
        <v>100002</v>
      </c>
      <c r="AT172" s="1" t="s">
        <v>803</v>
      </c>
      <c r="AU172" s="1">
        <v>1132</v>
      </c>
    </row>
    <row r="173" spans="1:47" x14ac:dyDescent="0.2">
      <c r="A173" s="33">
        <v>168</v>
      </c>
      <c r="B173" s="33">
        <v>1133</v>
      </c>
      <c r="C173" s="33">
        <v>10203</v>
      </c>
      <c r="D173" s="33" t="s">
        <v>457</v>
      </c>
      <c r="E173" s="33" t="s">
        <v>250</v>
      </c>
      <c r="F173" s="33">
        <v>2</v>
      </c>
      <c r="G173" s="33" t="s">
        <v>9</v>
      </c>
      <c r="H173" s="13">
        <v>1</v>
      </c>
      <c r="I173" s="35">
        <v>2</v>
      </c>
      <c r="J173" s="35" t="s">
        <v>142</v>
      </c>
      <c r="K173" s="6">
        <v>1</v>
      </c>
      <c r="L173" s="6">
        <v>3</v>
      </c>
      <c r="M173" s="37">
        <v>3</v>
      </c>
      <c r="N173" s="37" t="s">
        <v>91</v>
      </c>
      <c r="O173" s="9">
        <v>1233</v>
      </c>
      <c r="P173" s="11" t="s">
        <v>570</v>
      </c>
      <c r="Q173" s="37" t="s">
        <v>435</v>
      </c>
      <c r="R173" s="37" t="s">
        <v>440</v>
      </c>
      <c r="S173" s="9">
        <v>3</v>
      </c>
      <c r="T173" s="9" t="s">
        <v>152</v>
      </c>
      <c r="U173" s="9" t="s">
        <v>152</v>
      </c>
      <c r="V173" s="35">
        <v>0</v>
      </c>
      <c r="W173" s="35" t="s">
        <v>156</v>
      </c>
      <c r="X173" s="35" t="s">
        <v>1032</v>
      </c>
      <c r="Y173" s="35">
        <v>0</v>
      </c>
      <c r="Z173" s="9">
        <v>8</v>
      </c>
      <c r="AA173" s="9">
        <v>8</v>
      </c>
      <c r="AB173" s="6">
        <v>4</v>
      </c>
      <c r="AC173" s="6" t="s">
        <v>224</v>
      </c>
      <c r="AD173" s="6">
        <v>0</v>
      </c>
      <c r="AE173" s="35">
        <v>4</v>
      </c>
      <c r="AF173" s="35" t="s">
        <v>169</v>
      </c>
      <c r="AH173" s="13">
        <v>40033</v>
      </c>
      <c r="AI173" s="13">
        <v>120003</v>
      </c>
      <c r="AJ173" s="13">
        <v>120006</v>
      </c>
      <c r="AK173" s="13">
        <v>150023</v>
      </c>
      <c r="AL173" s="13">
        <v>130003</v>
      </c>
      <c r="AM173" s="13">
        <v>130003</v>
      </c>
      <c r="AN173" s="13">
        <v>260001</v>
      </c>
      <c r="AO173" s="13">
        <v>120008</v>
      </c>
      <c r="AP173" s="13">
        <v>100001</v>
      </c>
      <c r="AQ173" s="13">
        <v>100002</v>
      </c>
      <c r="AT173" s="1" t="s">
        <v>804</v>
      </c>
      <c r="AU173" s="1">
        <v>1133</v>
      </c>
    </row>
    <row r="174" spans="1:47" x14ac:dyDescent="0.2">
      <c r="A174" s="33">
        <v>169</v>
      </c>
      <c r="B174" s="33">
        <v>1134</v>
      </c>
      <c r="C174" s="33">
        <v>10204</v>
      </c>
      <c r="D174" s="33" t="s">
        <v>458</v>
      </c>
      <c r="E174" s="33" t="s">
        <v>252</v>
      </c>
      <c r="F174" s="33">
        <v>2</v>
      </c>
      <c r="G174" s="33" t="s">
        <v>9</v>
      </c>
      <c r="H174" s="13">
        <v>1</v>
      </c>
      <c r="I174" s="35">
        <v>2</v>
      </c>
      <c r="J174" s="35" t="s">
        <v>142</v>
      </c>
      <c r="K174" s="6">
        <v>1</v>
      </c>
      <c r="L174" s="6">
        <v>1</v>
      </c>
      <c r="M174" s="37">
        <v>4</v>
      </c>
      <c r="N174" s="37" t="s">
        <v>33</v>
      </c>
      <c r="O174" s="9">
        <v>1234</v>
      </c>
      <c r="P174" s="11" t="s">
        <v>570</v>
      </c>
      <c r="Q174" s="37" t="s">
        <v>435</v>
      </c>
      <c r="R174" s="37" t="s">
        <v>442</v>
      </c>
      <c r="S174" s="9">
        <v>3</v>
      </c>
      <c r="T174" s="9" t="s">
        <v>152</v>
      </c>
      <c r="U174" s="9" t="s">
        <v>152</v>
      </c>
      <c r="V174" s="35">
        <v>0</v>
      </c>
      <c r="W174" s="35" t="s">
        <v>156</v>
      </c>
      <c r="X174" s="35" t="s">
        <v>1032</v>
      </c>
      <c r="Y174" s="35">
        <v>0</v>
      </c>
      <c r="Z174" s="9">
        <v>9</v>
      </c>
      <c r="AA174" s="9">
        <v>9</v>
      </c>
      <c r="AB174" s="6">
        <v>4</v>
      </c>
      <c r="AC174" s="6" t="s">
        <v>224</v>
      </c>
      <c r="AD174" s="6">
        <v>0</v>
      </c>
      <c r="AE174" s="35">
        <v>5</v>
      </c>
      <c r="AF174" s="35" t="s">
        <v>171</v>
      </c>
      <c r="AH174" s="13">
        <v>40034</v>
      </c>
      <c r="AI174" s="13">
        <v>120003</v>
      </c>
      <c r="AJ174" s="13">
        <v>120006</v>
      </c>
      <c r="AK174" s="13">
        <v>150023</v>
      </c>
      <c r="AL174" s="13">
        <v>130004</v>
      </c>
      <c r="AM174" s="13">
        <v>130004</v>
      </c>
      <c r="AN174" s="13">
        <v>260001</v>
      </c>
      <c r="AO174" s="13">
        <v>120008</v>
      </c>
      <c r="AP174" s="13">
        <v>100001</v>
      </c>
      <c r="AQ174" s="13">
        <v>100002</v>
      </c>
      <c r="AT174" s="1" t="s">
        <v>805</v>
      </c>
      <c r="AU174" s="1">
        <v>1134</v>
      </c>
    </row>
    <row r="175" spans="1:47" x14ac:dyDescent="0.2">
      <c r="A175" s="33">
        <v>170</v>
      </c>
      <c r="B175" s="33">
        <v>1135</v>
      </c>
      <c r="C175" s="33">
        <v>10205</v>
      </c>
      <c r="D175" s="33" t="s">
        <v>459</v>
      </c>
      <c r="E175" s="33" t="s">
        <v>254</v>
      </c>
      <c r="F175" s="33">
        <v>2</v>
      </c>
      <c r="G175" s="33" t="s">
        <v>9</v>
      </c>
      <c r="H175" s="13">
        <v>1</v>
      </c>
      <c r="I175" s="35">
        <v>2</v>
      </c>
      <c r="J175" s="35" t="s">
        <v>142</v>
      </c>
      <c r="K175" s="6">
        <v>1</v>
      </c>
      <c r="L175" s="6">
        <v>3</v>
      </c>
      <c r="M175" s="37">
        <v>5</v>
      </c>
      <c r="N175" s="37" t="s">
        <v>35</v>
      </c>
      <c r="O175" s="9">
        <v>1235</v>
      </c>
      <c r="P175" s="11" t="s">
        <v>570</v>
      </c>
      <c r="Q175" s="37" t="s">
        <v>435</v>
      </c>
      <c r="R175" s="37" t="s">
        <v>444</v>
      </c>
      <c r="S175" s="9">
        <v>3</v>
      </c>
      <c r="T175" s="9" t="s">
        <v>152</v>
      </c>
      <c r="U175" s="9" t="s">
        <v>152</v>
      </c>
      <c r="V175" s="35">
        <v>0</v>
      </c>
      <c r="W175" s="35" t="s">
        <v>156</v>
      </c>
      <c r="X175" s="35" t="s">
        <v>1032</v>
      </c>
      <c r="Y175" s="35">
        <v>0</v>
      </c>
      <c r="Z175" s="9">
        <v>10</v>
      </c>
      <c r="AA175" s="9">
        <v>10</v>
      </c>
      <c r="AB175" s="6">
        <v>4</v>
      </c>
      <c r="AC175" s="6" t="s">
        <v>224</v>
      </c>
      <c r="AD175" s="6">
        <v>0</v>
      </c>
      <c r="AE175" s="35">
        <v>6</v>
      </c>
      <c r="AF175" s="35" t="s">
        <v>173</v>
      </c>
      <c r="AH175" s="13">
        <v>40035</v>
      </c>
      <c r="AI175" s="13">
        <v>120003</v>
      </c>
      <c r="AJ175" s="13">
        <v>120006</v>
      </c>
      <c r="AK175" s="13">
        <v>150023</v>
      </c>
      <c r="AL175" s="13">
        <v>130005</v>
      </c>
      <c r="AM175" s="13">
        <v>130005</v>
      </c>
      <c r="AN175" s="13">
        <v>260001</v>
      </c>
      <c r="AO175" s="13">
        <v>120008</v>
      </c>
      <c r="AP175" s="13">
        <v>100001</v>
      </c>
      <c r="AQ175" s="13">
        <v>100002</v>
      </c>
      <c r="AT175" s="1" t="s">
        <v>806</v>
      </c>
      <c r="AU175" s="1">
        <v>1135</v>
      </c>
    </row>
    <row r="176" spans="1:47" x14ac:dyDescent="0.2">
      <c r="A176" s="33">
        <v>171</v>
      </c>
      <c r="B176" s="33">
        <v>1141</v>
      </c>
      <c r="C176" s="33">
        <v>10301</v>
      </c>
      <c r="D176" s="33" t="s">
        <v>460</v>
      </c>
      <c r="E176" s="33" t="s">
        <v>256</v>
      </c>
      <c r="F176" s="33">
        <v>2</v>
      </c>
      <c r="G176" s="33" t="s">
        <v>9</v>
      </c>
      <c r="H176" s="13">
        <v>1</v>
      </c>
      <c r="I176" s="35">
        <v>2</v>
      </c>
      <c r="J176" s="35" t="s">
        <v>142</v>
      </c>
      <c r="K176" s="6">
        <v>1</v>
      </c>
      <c r="L176" s="6">
        <v>3</v>
      </c>
      <c r="M176" s="37">
        <v>1</v>
      </c>
      <c r="N176" s="37" t="s">
        <v>29</v>
      </c>
      <c r="O176" s="9">
        <v>1241</v>
      </c>
      <c r="P176" s="11" t="s">
        <v>570</v>
      </c>
      <c r="Q176" s="37" t="s">
        <v>435</v>
      </c>
      <c r="R176" s="37" t="s">
        <v>436</v>
      </c>
      <c r="S176" s="9">
        <v>3</v>
      </c>
      <c r="T176" s="9" t="s">
        <v>152</v>
      </c>
      <c r="U176" s="9" t="s">
        <v>152</v>
      </c>
      <c r="V176" s="35">
        <v>0</v>
      </c>
      <c r="W176" s="35" t="s">
        <v>156</v>
      </c>
      <c r="X176" s="35" t="s">
        <v>1032</v>
      </c>
      <c r="Y176" s="35">
        <v>0</v>
      </c>
      <c r="Z176" s="9">
        <v>6</v>
      </c>
      <c r="AA176" s="9">
        <v>6</v>
      </c>
      <c r="AB176" s="6">
        <v>5</v>
      </c>
      <c r="AC176" s="6" t="s">
        <v>230</v>
      </c>
      <c r="AD176" s="6">
        <v>0</v>
      </c>
      <c r="AE176" s="35">
        <v>2</v>
      </c>
      <c r="AF176" s="35" t="s">
        <v>165</v>
      </c>
      <c r="AH176" s="13">
        <v>40036</v>
      </c>
      <c r="AI176" s="13">
        <v>120003</v>
      </c>
      <c r="AJ176" s="13">
        <v>120006</v>
      </c>
      <c r="AK176" s="13">
        <v>150023</v>
      </c>
      <c r="AL176" s="13">
        <v>130001</v>
      </c>
      <c r="AM176" s="13">
        <v>130001</v>
      </c>
      <c r="AN176" s="13">
        <v>260001</v>
      </c>
      <c r="AO176" s="13">
        <v>120008</v>
      </c>
      <c r="AP176" s="13">
        <v>100001</v>
      </c>
      <c r="AQ176" s="13">
        <v>100002</v>
      </c>
      <c r="AT176" s="1" t="s">
        <v>807</v>
      </c>
      <c r="AU176" s="1">
        <v>1141</v>
      </c>
    </row>
    <row r="177" spans="1:47" x14ac:dyDescent="0.2">
      <c r="A177" s="33">
        <v>172</v>
      </c>
      <c r="B177" s="33">
        <v>1142</v>
      </c>
      <c r="C177" s="33">
        <v>10302</v>
      </c>
      <c r="D177" s="33" t="s">
        <v>461</v>
      </c>
      <c r="E177" s="33" t="s">
        <v>258</v>
      </c>
      <c r="F177" s="33">
        <v>2</v>
      </c>
      <c r="G177" s="33" t="s">
        <v>9</v>
      </c>
      <c r="H177" s="13">
        <v>1</v>
      </c>
      <c r="I177" s="35">
        <v>2</v>
      </c>
      <c r="J177" s="35" t="s">
        <v>142</v>
      </c>
      <c r="K177" s="6">
        <v>1</v>
      </c>
      <c r="L177" s="6">
        <v>1</v>
      </c>
      <c r="M177" s="37">
        <v>2</v>
      </c>
      <c r="N177" s="37" t="s">
        <v>31</v>
      </c>
      <c r="O177" s="9">
        <v>1242</v>
      </c>
      <c r="P177" s="11" t="s">
        <v>570</v>
      </c>
      <c r="Q177" s="37" t="s">
        <v>435</v>
      </c>
      <c r="R177" s="37" t="s">
        <v>438</v>
      </c>
      <c r="S177" s="9">
        <v>3</v>
      </c>
      <c r="T177" s="9" t="s">
        <v>152</v>
      </c>
      <c r="U177" s="9" t="s">
        <v>152</v>
      </c>
      <c r="V177" s="35">
        <v>0</v>
      </c>
      <c r="W177" s="35" t="s">
        <v>156</v>
      </c>
      <c r="X177" s="35" t="s">
        <v>1032</v>
      </c>
      <c r="Y177" s="35">
        <v>0</v>
      </c>
      <c r="Z177" s="9">
        <v>7</v>
      </c>
      <c r="AA177" s="9">
        <v>7</v>
      </c>
      <c r="AB177" s="6">
        <v>5</v>
      </c>
      <c r="AC177" s="6" t="s">
        <v>230</v>
      </c>
      <c r="AD177" s="6">
        <v>0</v>
      </c>
      <c r="AE177" s="35">
        <v>3</v>
      </c>
      <c r="AF177" s="35" t="s">
        <v>167</v>
      </c>
      <c r="AH177" s="13">
        <v>40037</v>
      </c>
      <c r="AI177" s="13">
        <v>120003</v>
      </c>
      <c r="AJ177" s="13">
        <v>120006</v>
      </c>
      <c r="AK177" s="13">
        <v>150023</v>
      </c>
      <c r="AL177" s="13">
        <v>130002</v>
      </c>
      <c r="AM177" s="13">
        <v>130002</v>
      </c>
      <c r="AN177" s="13">
        <v>260001</v>
      </c>
      <c r="AO177" s="13">
        <v>120008</v>
      </c>
      <c r="AP177" s="13">
        <v>100001</v>
      </c>
      <c r="AQ177" s="13">
        <v>100002</v>
      </c>
      <c r="AT177" s="1" t="s">
        <v>808</v>
      </c>
      <c r="AU177" s="1">
        <v>1142</v>
      </c>
    </row>
    <row r="178" spans="1:47" x14ac:dyDescent="0.2">
      <c r="A178" s="33">
        <v>173</v>
      </c>
      <c r="B178" s="33">
        <v>1143</v>
      </c>
      <c r="C178" s="33">
        <v>10303</v>
      </c>
      <c r="D178" s="33" t="s">
        <v>462</v>
      </c>
      <c r="E178" s="33" t="s">
        <v>260</v>
      </c>
      <c r="F178" s="33">
        <v>2</v>
      </c>
      <c r="G178" s="33" t="s">
        <v>9</v>
      </c>
      <c r="H178" s="13">
        <v>1</v>
      </c>
      <c r="I178" s="35">
        <v>2</v>
      </c>
      <c r="J178" s="35" t="s">
        <v>142</v>
      </c>
      <c r="K178" s="6">
        <v>1</v>
      </c>
      <c r="L178" s="6">
        <v>3</v>
      </c>
      <c r="M178" s="37">
        <v>3</v>
      </c>
      <c r="N178" s="37" t="s">
        <v>91</v>
      </c>
      <c r="O178" s="9">
        <v>1243</v>
      </c>
      <c r="P178" s="11" t="s">
        <v>570</v>
      </c>
      <c r="Q178" s="37" t="s">
        <v>435</v>
      </c>
      <c r="R178" s="37" t="s">
        <v>440</v>
      </c>
      <c r="S178" s="9">
        <v>3</v>
      </c>
      <c r="T178" s="9" t="s">
        <v>152</v>
      </c>
      <c r="U178" s="9" t="s">
        <v>152</v>
      </c>
      <c r="V178" s="35">
        <v>0</v>
      </c>
      <c r="W178" s="35" t="s">
        <v>156</v>
      </c>
      <c r="X178" s="35" t="s">
        <v>1032</v>
      </c>
      <c r="Y178" s="35">
        <v>0</v>
      </c>
      <c r="Z178" s="9">
        <v>8</v>
      </c>
      <c r="AA178" s="9">
        <v>8</v>
      </c>
      <c r="AB178" s="6">
        <v>5</v>
      </c>
      <c r="AC178" s="6" t="s">
        <v>230</v>
      </c>
      <c r="AD178" s="6">
        <v>0</v>
      </c>
      <c r="AE178" s="35">
        <v>4</v>
      </c>
      <c r="AF178" s="35" t="s">
        <v>169</v>
      </c>
      <c r="AH178" s="13">
        <v>40038</v>
      </c>
      <c r="AI178" s="13">
        <v>120003</v>
      </c>
      <c r="AJ178" s="13">
        <v>120006</v>
      </c>
      <c r="AK178" s="13">
        <v>150023</v>
      </c>
      <c r="AL178" s="13">
        <v>130003</v>
      </c>
      <c r="AM178" s="13">
        <v>130003</v>
      </c>
      <c r="AN178" s="13">
        <v>260001</v>
      </c>
      <c r="AO178" s="13">
        <v>120008</v>
      </c>
      <c r="AP178" s="13">
        <v>100001</v>
      </c>
      <c r="AQ178" s="13">
        <v>100002</v>
      </c>
      <c r="AT178" s="1" t="s">
        <v>809</v>
      </c>
      <c r="AU178" s="1">
        <v>1143</v>
      </c>
    </row>
    <row r="179" spans="1:47" x14ac:dyDescent="0.2">
      <c r="A179" s="33">
        <v>174</v>
      </c>
      <c r="B179" s="33">
        <v>1144</v>
      </c>
      <c r="C179" s="33">
        <v>10304</v>
      </c>
      <c r="D179" s="33" t="s">
        <v>463</v>
      </c>
      <c r="E179" s="33" t="s">
        <v>262</v>
      </c>
      <c r="F179" s="33">
        <v>2</v>
      </c>
      <c r="G179" s="33" t="s">
        <v>9</v>
      </c>
      <c r="H179" s="13">
        <v>1</v>
      </c>
      <c r="I179" s="35">
        <v>2</v>
      </c>
      <c r="J179" s="35" t="s">
        <v>142</v>
      </c>
      <c r="K179" s="6">
        <v>1</v>
      </c>
      <c r="L179" s="6">
        <v>1</v>
      </c>
      <c r="M179" s="37">
        <v>4</v>
      </c>
      <c r="N179" s="37" t="s">
        <v>33</v>
      </c>
      <c r="O179" s="9">
        <v>1244</v>
      </c>
      <c r="P179" s="11" t="s">
        <v>570</v>
      </c>
      <c r="Q179" s="37" t="s">
        <v>435</v>
      </c>
      <c r="R179" s="37" t="s">
        <v>442</v>
      </c>
      <c r="S179" s="9">
        <v>3</v>
      </c>
      <c r="T179" s="9" t="s">
        <v>152</v>
      </c>
      <c r="U179" s="9" t="s">
        <v>152</v>
      </c>
      <c r="V179" s="35">
        <v>0</v>
      </c>
      <c r="W179" s="35" t="s">
        <v>156</v>
      </c>
      <c r="X179" s="35" t="s">
        <v>1032</v>
      </c>
      <c r="Y179" s="35">
        <v>0</v>
      </c>
      <c r="Z179" s="9">
        <v>9</v>
      </c>
      <c r="AA179" s="9">
        <v>9</v>
      </c>
      <c r="AB179" s="6">
        <v>5</v>
      </c>
      <c r="AC179" s="6" t="s">
        <v>230</v>
      </c>
      <c r="AD179" s="6">
        <v>0</v>
      </c>
      <c r="AE179" s="35">
        <v>5</v>
      </c>
      <c r="AF179" s="35" t="s">
        <v>171</v>
      </c>
      <c r="AH179" s="13">
        <v>40039</v>
      </c>
      <c r="AI179" s="13">
        <v>120003</v>
      </c>
      <c r="AJ179" s="13">
        <v>120006</v>
      </c>
      <c r="AK179" s="13">
        <v>150023</v>
      </c>
      <c r="AL179" s="13">
        <v>130004</v>
      </c>
      <c r="AM179" s="13">
        <v>130004</v>
      </c>
      <c r="AN179" s="13">
        <v>260001</v>
      </c>
      <c r="AO179" s="13">
        <v>120008</v>
      </c>
      <c r="AP179" s="13">
        <v>100001</v>
      </c>
      <c r="AQ179" s="13">
        <v>100002</v>
      </c>
      <c r="AT179" s="1" t="s">
        <v>810</v>
      </c>
      <c r="AU179" s="1">
        <v>1144</v>
      </c>
    </row>
    <row r="180" spans="1:47" x14ac:dyDescent="0.2">
      <c r="A180" s="33">
        <v>175</v>
      </c>
      <c r="B180" s="33">
        <v>1145</v>
      </c>
      <c r="C180" s="33">
        <v>10305</v>
      </c>
      <c r="D180" s="33" t="s">
        <v>464</v>
      </c>
      <c r="E180" s="33" t="s">
        <v>264</v>
      </c>
      <c r="F180" s="33">
        <v>2</v>
      </c>
      <c r="G180" s="33" t="s">
        <v>9</v>
      </c>
      <c r="H180" s="13">
        <v>1</v>
      </c>
      <c r="I180" s="35">
        <v>2</v>
      </c>
      <c r="J180" s="35" t="s">
        <v>142</v>
      </c>
      <c r="K180" s="6">
        <v>1</v>
      </c>
      <c r="L180" s="6">
        <v>3</v>
      </c>
      <c r="M180" s="37">
        <v>5</v>
      </c>
      <c r="N180" s="37" t="s">
        <v>35</v>
      </c>
      <c r="O180" s="9">
        <v>1245</v>
      </c>
      <c r="P180" s="11" t="s">
        <v>570</v>
      </c>
      <c r="Q180" s="37" t="s">
        <v>435</v>
      </c>
      <c r="R180" s="37" t="s">
        <v>444</v>
      </c>
      <c r="S180" s="9">
        <v>3</v>
      </c>
      <c r="T180" s="9" t="s">
        <v>152</v>
      </c>
      <c r="U180" s="9" t="s">
        <v>152</v>
      </c>
      <c r="V180" s="35">
        <v>0</v>
      </c>
      <c r="W180" s="35" t="s">
        <v>156</v>
      </c>
      <c r="X180" s="35" t="s">
        <v>1032</v>
      </c>
      <c r="Y180" s="35">
        <v>0</v>
      </c>
      <c r="Z180" s="9">
        <v>10</v>
      </c>
      <c r="AA180" s="9">
        <v>10</v>
      </c>
      <c r="AB180" s="6">
        <v>5</v>
      </c>
      <c r="AC180" s="6" t="s">
        <v>230</v>
      </c>
      <c r="AD180" s="6">
        <v>0</v>
      </c>
      <c r="AE180" s="35">
        <v>6</v>
      </c>
      <c r="AF180" s="35" t="s">
        <v>173</v>
      </c>
      <c r="AH180" s="13">
        <v>40040</v>
      </c>
      <c r="AI180" s="13">
        <v>120003</v>
      </c>
      <c r="AJ180" s="13">
        <v>120006</v>
      </c>
      <c r="AK180" s="13">
        <v>150023</v>
      </c>
      <c r="AL180" s="13">
        <v>130005</v>
      </c>
      <c r="AM180" s="13">
        <v>130005</v>
      </c>
      <c r="AN180" s="13">
        <v>260001</v>
      </c>
      <c r="AO180" s="13">
        <v>120008</v>
      </c>
      <c r="AP180" s="13">
        <v>100001</v>
      </c>
      <c r="AQ180" s="13">
        <v>100002</v>
      </c>
      <c r="AT180" s="1" t="s">
        <v>811</v>
      </c>
      <c r="AU180" s="1">
        <v>1145</v>
      </c>
    </row>
    <row r="181" spans="1:47" x14ac:dyDescent="0.2">
      <c r="A181" s="33">
        <v>176</v>
      </c>
      <c r="B181" s="33">
        <v>1201</v>
      </c>
      <c r="C181" s="33">
        <v>10401</v>
      </c>
      <c r="D181" s="33" t="s">
        <v>465</v>
      </c>
      <c r="E181" s="33" t="s">
        <v>201</v>
      </c>
      <c r="F181" s="33">
        <v>3</v>
      </c>
      <c r="G181" s="33" t="s">
        <v>10</v>
      </c>
      <c r="H181" s="13">
        <v>1</v>
      </c>
      <c r="I181" s="35">
        <v>2</v>
      </c>
      <c r="J181" s="35" t="s">
        <v>142</v>
      </c>
      <c r="K181" s="6">
        <v>1</v>
      </c>
      <c r="L181" s="6">
        <v>2</v>
      </c>
      <c r="M181" s="37">
        <v>1</v>
      </c>
      <c r="N181" s="37" t="s">
        <v>29</v>
      </c>
      <c r="O181" s="9">
        <v>1301</v>
      </c>
      <c r="P181" s="11" t="s">
        <v>570</v>
      </c>
      <c r="Q181" s="37" t="s">
        <v>466</v>
      </c>
      <c r="R181" s="37" t="s">
        <v>467</v>
      </c>
      <c r="S181" s="9" t="s">
        <v>97</v>
      </c>
      <c r="T181" s="9" t="s">
        <v>152</v>
      </c>
      <c r="U181" s="9" t="s">
        <v>152</v>
      </c>
      <c r="V181" s="35">
        <v>0</v>
      </c>
      <c r="W181" s="35" t="s">
        <v>156</v>
      </c>
      <c r="X181" s="35" t="s">
        <v>1032</v>
      </c>
      <c r="Y181" s="35">
        <v>0</v>
      </c>
      <c r="Z181" s="9">
        <v>11</v>
      </c>
      <c r="AA181" s="9">
        <v>11</v>
      </c>
      <c r="AB181" s="6">
        <v>1</v>
      </c>
      <c r="AC181" s="6" t="s">
        <v>92</v>
      </c>
      <c r="AD181" s="6">
        <v>0</v>
      </c>
      <c r="AE181" s="35">
        <v>2</v>
      </c>
      <c r="AF181" s="35" t="s">
        <v>165</v>
      </c>
      <c r="AH181" s="13">
        <v>40041</v>
      </c>
      <c r="AI181" s="13">
        <v>120004</v>
      </c>
      <c r="AJ181" s="13">
        <v>120006</v>
      </c>
      <c r="AK181" s="13">
        <v>150023</v>
      </c>
      <c r="AL181" s="13">
        <v>130001</v>
      </c>
      <c r="AM181" s="13">
        <v>130001</v>
      </c>
      <c r="AN181" s="13">
        <v>260001</v>
      </c>
      <c r="AO181" s="13">
        <v>120008</v>
      </c>
      <c r="AP181" s="13">
        <v>100001</v>
      </c>
      <c r="AQ181" s="13">
        <v>100002</v>
      </c>
      <c r="AT181" s="1" t="s">
        <v>812</v>
      </c>
      <c r="AU181" s="1">
        <v>1201</v>
      </c>
    </row>
    <row r="182" spans="1:47" x14ac:dyDescent="0.2">
      <c r="A182" s="33">
        <v>177</v>
      </c>
      <c r="B182" s="33">
        <v>1202</v>
      </c>
      <c r="C182" s="33">
        <v>10402</v>
      </c>
      <c r="D182" s="33" t="s">
        <v>468</v>
      </c>
      <c r="E182" s="33" t="s">
        <v>202</v>
      </c>
      <c r="F182" s="33">
        <v>3</v>
      </c>
      <c r="G182" s="33" t="s">
        <v>10</v>
      </c>
      <c r="H182" s="13">
        <v>1</v>
      </c>
      <c r="I182" s="35">
        <v>2</v>
      </c>
      <c r="J182" s="35" t="s">
        <v>142</v>
      </c>
      <c r="K182" s="6">
        <v>1</v>
      </c>
      <c r="L182" s="6">
        <v>2</v>
      </c>
      <c r="M182" s="37">
        <v>2</v>
      </c>
      <c r="N182" s="37" t="s">
        <v>31</v>
      </c>
      <c r="O182" s="9">
        <v>1302</v>
      </c>
      <c r="P182" s="11" t="s">
        <v>570</v>
      </c>
      <c r="Q182" s="37" t="s">
        <v>466</v>
      </c>
      <c r="R182" s="37" t="s">
        <v>469</v>
      </c>
      <c r="S182" s="9" t="s">
        <v>97</v>
      </c>
      <c r="T182" s="9" t="s">
        <v>152</v>
      </c>
      <c r="U182" s="9" t="s">
        <v>152</v>
      </c>
      <c r="V182" s="35">
        <v>0</v>
      </c>
      <c r="W182" s="35" t="s">
        <v>156</v>
      </c>
      <c r="X182" s="35" t="s">
        <v>1032</v>
      </c>
      <c r="Y182" s="35">
        <v>0</v>
      </c>
      <c r="Z182" s="9">
        <v>12</v>
      </c>
      <c r="AA182" s="9">
        <v>12</v>
      </c>
      <c r="AB182" s="6">
        <v>1</v>
      </c>
      <c r="AC182" s="6" t="s">
        <v>92</v>
      </c>
      <c r="AD182" s="6">
        <v>0</v>
      </c>
      <c r="AE182" s="35">
        <v>3</v>
      </c>
      <c r="AF182" s="35" t="s">
        <v>167</v>
      </c>
      <c r="AH182" s="13">
        <v>40042</v>
      </c>
      <c r="AI182" s="13">
        <v>120004</v>
      </c>
      <c r="AJ182" s="13">
        <v>120006</v>
      </c>
      <c r="AK182" s="13">
        <v>150023</v>
      </c>
      <c r="AL182" s="13">
        <v>130002</v>
      </c>
      <c r="AM182" s="13">
        <v>130002</v>
      </c>
      <c r="AN182" s="13">
        <v>260001</v>
      </c>
      <c r="AO182" s="13">
        <v>120008</v>
      </c>
      <c r="AP182" s="13">
        <v>100001</v>
      </c>
      <c r="AQ182" s="13">
        <v>100002</v>
      </c>
      <c r="AT182" s="1" t="s">
        <v>813</v>
      </c>
      <c r="AU182" s="1">
        <v>1202</v>
      </c>
    </row>
    <row r="183" spans="1:47" x14ac:dyDescent="0.2">
      <c r="A183" s="33">
        <v>178</v>
      </c>
      <c r="B183" s="33">
        <v>1203</v>
      </c>
      <c r="C183" s="33">
        <v>10403</v>
      </c>
      <c r="D183" s="33" t="s">
        <v>470</v>
      </c>
      <c r="E183" s="33" t="s">
        <v>203</v>
      </c>
      <c r="F183" s="33">
        <v>3</v>
      </c>
      <c r="G183" s="33" t="s">
        <v>10</v>
      </c>
      <c r="H183" s="13">
        <v>1</v>
      </c>
      <c r="I183" s="35">
        <v>2</v>
      </c>
      <c r="J183" s="35" t="s">
        <v>142</v>
      </c>
      <c r="K183" s="6">
        <v>1</v>
      </c>
      <c r="L183" s="6">
        <v>2</v>
      </c>
      <c r="M183" s="37">
        <v>3</v>
      </c>
      <c r="N183" s="37" t="s">
        <v>91</v>
      </c>
      <c r="O183" s="9">
        <v>1303</v>
      </c>
      <c r="P183" s="11" t="s">
        <v>570</v>
      </c>
      <c r="Q183" s="37" t="s">
        <v>466</v>
      </c>
      <c r="R183" s="37" t="s">
        <v>471</v>
      </c>
      <c r="S183" s="9" t="s">
        <v>97</v>
      </c>
      <c r="T183" s="9" t="s">
        <v>152</v>
      </c>
      <c r="U183" s="9" t="s">
        <v>152</v>
      </c>
      <c r="V183" s="35">
        <v>0</v>
      </c>
      <c r="W183" s="35" t="s">
        <v>156</v>
      </c>
      <c r="X183" s="35" t="s">
        <v>1032</v>
      </c>
      <c r="Y183" s="35">
        <v>0</v>
      </c>
      <c r="Z183" s="9">
        <v>13</v>
      </c>
      <c r="AA183" s="9">
        <v>13</v>
      </c>
      <c r="AB183" s="6">
        <v>1</v>
      </c>
      <c r="AC183" s="6" t="s">
        <v>92</v>
      </c>
      <c r="AD183" s="6">
        <v>0</v>
      </c>
      <c r="AE183" s="35">
        <v>4</v>
      </c>
      <c r="AF183" s="35" t="s">
        <v>169</v>
      </c>
      <c r="AH183" s="13">
        <v>40043</v>
      </c>
      <c r="AI183" s="13">
        <v>120004</v>
      </c>
      <c r="AJ183" s="13">
        <v>120006</v>
      </c>
      <c r="AK183" s="13">
        <v>150023</v>
      </c>
      <c r="AL183" s="13">
        <v>130003</v>
      </c>
      <c r="AM183" s="13">
        <v>130003</v>
      </c>
      <c r="AN183" s="13">
        <v>260001</v>
      </c>
      <c r="AO183" s="13">
        <v>120008</v>
      </c>
      <c r="AP183" s="13">
        <v>100001</v>
      </c>
      <c r="AQ183" s="13">
        <v>100002</v>
      </c>
      <c r="AT183" s="1" t="s">
        <v>814</v>
      </c>
      <c r="AU183" s="1">
        <v>1203</v>
      </c>
    </row>
    <row r="184" spans="1:47" x14ac:dyDescent="0.2">
      <c r="A184" s="33">
        <v>179</v>
      </c>
      <c r="B184" s="33">
        <v>1204</v>
      </c>
      <c r="C184" s="33">
        <v>10404</v>
      </c>
      <c r="D184" s="33" t="s">
        <v>472</v>
      </c>
      <c r="E184" s="33" t="s">
        <v>204</v>
      </c>
      <c r="F184" s="33">
        <v>3</v>
      </c>
      <c r="G184" s="33" t="s">
        <v>10</v>
      </c>
      <c r="H184" s="13">
        <v>1</v>
      </c>
      <c r="I184" s="35">
        <v>2</v>
      </c>
      <c r="J184" s="35" t="s">
        <v>142</v>
      </c>
      <c r="K184" s="6">
        <v>1</v>
      </c>
      <c r="L184" s="6">
        <v>2</v>
      </c>
      <c r="M184" s="37">
        <v>4</v>
      </c>
      <c r="N184" s="37" t="s">
        <v>33</v>
      </c>
      <c r="O184" s="9">
        <v>1304</v>
      </c>
      <c r="P184" s="11" t="s">
        <v>570</v>
      </c>
      <c r="Q184" s="37" t="s">
        <v>466</v>
      </c>
      <c r="R184" s="37" t="s">
        <v>473</v>
      </c>
      <c r="S184" s="9" t="s">
        <v>97</v>
      </c>
      <c r="T184" s="9" t="s">
        <v>152</v>
      </c>
      <c r="U184" s="9" t="s">
        <v>152</v>
      </c>
      <c r="V184" s="35">
        <v>0</v>
      </c>
      <c r="W184" s="35" t="s">
        <v>156</v>
      </c>
      <c r="X184" s="35" t="s">
        <v>1032</v>
      </c>
      <c r="Y184" s="35">
        <v>0</v>
      </c>
      <c r="Z184" s="9">
        <v>14</v>
      </c>
      <c r="AA184" s="9">
        <v>14</v>
      </c>
      <c r="AB184" s="6">
        <v>1</v>
      </c>
      <c r="AC184" s="6" t="s">
        <v>92</v>
      </c>
      <c r="AD184" s="6">
        <v>0</v>
      </c>
      <c r="AE184" s="35">
        <v>5</v>
      </c>
      <c r="AF184" s="35" t="s">
        <v>171</v>
      </c>
      <c r="AH184" s="13">
        <v>40044</v>
      </c>
      <c r="AI184" s="13">
        <v>120004</v>
      </c>
      <c r="AJ184" s="13">
        <v>120006</v>
      </c>
      <c r="AK184" s="13">
        <v>150023</v>
      </c>
      <c r="AL184" s="13">
        <v>130004</v>
      </c>
      <c r="AM184" s="13">
        <v>130004</v>
      </c>
      <c r="AN184" s="13">
        <v>260001</v>
      </c>
      <c r="AO184" s="13">
        <v>120008</v>
      </c>
      <c r="AP184" s="13">
        <v>100001</v>
      </c>
      <c r="AQ184" s="13">
        <v>100002</v>
      </c>
      <c r="AT184" s="1" t="s">
        <v>815</v>
      </c>
      <c r="AU184" s="1">
        <v>1204</v>
      </c>
    </row>
    <row r="185" spans="1:47" x14ac:dyDescent="0.2">
      <c r="A185" s="33">
        <v>180</v>
      </c>
      <c r="B185" s="33">
        <v>1205</v>
      </c>
      <c r="C185" s="33">
        <v>10405</v>
      </c>
      <c r="D185" s="33" t="s">
        <v>474</v>
      </c>
      <c r="E185" s="33" t="s">
        <v>205</v>
      </c>
      <c r="F185" s="33">
        <v>3</v>
      </c>
      <c r="G185" s="33" t="s">
        <v>10</v>
      </c>
      <c r="H185" s="13">
        <v>1</v>
      </c>
      <c r="I185" s="35">
        <v>2</v>
      </c>
      <c r="J185" s="35" t="s">
        <v>142</v>
      </c>
      <c r="K185" s="6">
        <v>1</v>
      </c>
      <c r="L185" s="6">
        <v>2</v>
      </c>
      <c r="M185" s="37">
        <v>5</v>
      </c>
      <c r="N185" s="37" t="s">
        <v>35</v>
      </c>
      <c r="O185" s="9">
        <v>1305</v>
      </c>
      <c r="P185" s="11" t="s">
        <v>570</v>
      </c>
      <c r="Q185" s="37" t="s">
        <v>466</v>
      </c>
      <c r="R185" s="37" t="s">
        <v>475</v>
      </c>
      <c r="S185" s="9" t="s">
        <v>97</v>
      </c>
      <c r="T185" s="9" t="s">
        <v>152</v>
      </c>
      <c r="U185" s="9" t="s">
        <v>152</v>
      </c>
      <c r="V185" s="35">
        <v>0</v>
      </c>
      <c r="W185" s="35" t="s">
        <v>156</v>
      </c>
      <c r="X185" s="35" t="s">
        <v>1032</v>
      </c>
      <c r="Y185" s="35">
        <v>0</v>
      </c>
      <c r="Z185" s="9">
        <v>15</v>
      </c>
      <c r="AA185" s="9">
        <v>15</v>
      </c>
      <c r="AB185" s="6">
        <v>1</v>
      </c>
      <c r="AC185" s="6" t="s">
        <v>92</v>
      </c>
      <c r="AD185" s="6">
        <v>0</v>
      </c>
      <c r="AE185" s="35">
        <v>6</v>
      </c>
      <c r="AF185" s="35" t="s">
        <v>173</v>
      </c>
      <c r="AH185" s="13">
        <v>40045</v>
      </c>
      <c r="AI185" s="13">
        <v>120004</v>
      </c>
      <c r="AJ185" s="13">
        <v>120006</v>
      </c>
      <c r="AK185" s="13">
        <v>150023</v>
      </c>
      <c r="AL185" s="13">
        <v>130005</v>
      </c>
      <c r="AM185" s="13">
        <v>130005</v>
      </c>
      <c r="AN185" s="13">
        <v>260001</v>
      </c>
      <c r="AO185" s="13">
        <v>120008</v>
      </c>
      <c r="AP185" s="13">
        <v>100001</v>
      </c>
      <c r="AQ185" s="13">
        <v>100002</v>
      </c>
      <c r="AT185" s="1" t="s">
        <v>816</v>
      </c>
      <c r="AU185" s="1">
        <v>1205</v>
      </c>
    </row>
    <row r="186" spans="1:47" x14ac:dyDescent="0.2">
      <c r="A186" s="33">
        <v>181</v>
      </c>
      <c r="B186" s="33">
        <v>1211</v>
      </c>
      <c r="C186" s="33">
        <v>10401</v>
      </c>
      <c r="D186" s="33" t="s">
        <v>476</v>
      </c>
      <c r="E186" s="33" t="s">
        <v>345</v>
      </c>
      <c r="F186" s="33">
        <v>3</v>
      </c>
      <c r="G186" s="33" t="s">
        <v>10</v>
      </c>
      <c r="H186" s="13">
        <v>1</v>
      </c>
      <c r="I186" s="35">
        <v>2</v>
      </c>
      <c r="J186" s="35" t="s">
        <v>142</v>
      </c>
      <c r="K186" s="6">
        <v>1</v>
      </c>
      <c r="L186" s="6">
        <v>2</v>
      </c>
      <c r="M186" s="37">
        <v>1</v>
      </c>
      <c r="N186" s="37" t="s">
        <v>29</v>
      </c>
      <c r="O186" s="9">
        <v>1311</v>
      </c>
      <c r="P186" s="11" t="s">
        <v>570</v>
      </c>
      <c r="Q186" s="37" t="s">
        <v>466</v>
      </c>
      <c r="R186" s="37" t="s">
        <v>467</v>
      </c>
      <c r="S186" s="9" t="s">
        <v>97</v>
      </c>
      <c r="T186" s="9" t="s">
        <v>152</v>
      </c>
      <c r="U186" s="9" t="s">
        <v>152</v>
      </c>
      <c r="V186" s="35">
        <v>0</v>
      </c>
      <c r="W186" s="35" t="s">
        <v>156</v>
      </c>
      <c r="X186" s="35" t="s">
        <v>1032</v>
      </c>
      <c r="Y186" s="35">
        <v>0</v>
      </c>
      <c r="Z186" s="9">
        <v>11</v>
      </c>
      <c r="AA186" s="9">
        <v>11</v>
      </c>
      <c r="AB186" s="6">
        <v>2</v>
      </c>
      <c r="AC186" s="6" t="s">
        <v>212</v>
      </c>
      <c r="AD186" s="6">
        <v>0</v>
      </c>
      <c r="AE186" s="35">
        <v>2</v>
      </c>
      <c r="AF186" s="35" t="s">
        <v>165</v>
      </c>
      <c r="AH186" s="13">
        <v>40041</v>
      </c>
      <c r="AI186" s="13">
        <v>120004</v>
      </c>
      <c r="AJ186" s="13">
        <v>120006</v>
      </c>
      <c r="AK186" s="13">
        <v>150023</v>
      </c>
      <c r="AL186" s="13">
        <v>130001</v>
      </c>
      <c r="AM186" s="13">
        <v>130001</v>
      </c>
      <c r="AN186" s="13">
        <v>260001</v>
      </c>
      <c r="AO186" s="13">
        <v>120008</v>
      </c>
      <c r="AP186" s="13">
        <v>100001</v>
      </c>
      <c r="AQ186" s="13">
        <v>100002</v>
      </c>
      <c r="AT186" s="1" t="s">
        <v>817</v>
      </c>
      <c r="AU186" s="1">
        <v>1211</v>
      </c>
    </row>
    <row r="187" spans="1:47" x14ac:dyDescent="0.2">
      <c r="A187" s="33">
        <v>182</v>
      </c>
      <c r="B187" s="33">
        <v>1212</v>
      </c>
      <c r="C187" s="33">
        <v>10402</v>
      </c>
      <c r="D187" s="33" t="s">
        <v>477</v>
      </c>
      <c r="E187" s="33" t="s">
        <v>346</v>
      </c>
      <c r="F187" s="33">
        <v>3</v>
      </c>
      <c r="G187" s="33" t="s">
        <v>10</v>
      </c>
      <c r="H187" s="13">
        <v>1</v>
      </c>
      <c r="I187" s="35">
        <v>2</v>
      </c>
      <c r="J187" s="35" t="s">
        <v>142</v>
      </c>
      <c r="K187" s="6">
        <v>1</v>
      </c>
      <c r="L187" s="6">
        <v>2</v>
      </c>
      <c r="M187" s="37">
        <v>2</v>
      </c>
      <c r="N187" s="37" t="s">
        <v>31</v>
      </c>
      <c r="O187" s="9">
        <v>1312</v>
      </c>
      <c r="P187" s="11" t="s">
        <v>570</v>
      </c>
      <c r="Q187" s="37" t="s">
        <v>466</v>
      </c>
      <c r="R187" s="37" t="s">
        <v>469</v>
      </c>
      <c r="S187" s="9" t="s">
        <v>97</v>
      </c>
      <c r="T187" s="9" t="s">
        <v>152</v>
      </c>
      <c r="U187" s="9" t="s">
        <v>152</v>
      </c>
      <c r="V187" s="35">
        <v>0</v>
      </c>
      <c r="W187" s="35" t="s">
        <v>156</v>
      </c>
      <c r="X187" s="35" t="s">
        <v>1032</v>
      </c>
      <c r="Y187" s="35">
        <v>0</v>
      </c>
      <c r="Z187" s="9">
        <v>12</v>
      </c>
      <c r="AA187" s="9">
        <v>12</v>
      </c>
      <c r="AB187" s="6">
        <v>2</v>
      </c>
      <c r="AC187" s="6" t="s">
        <v>212</v>
      </c>
      <c r="AD187" s="6">
        <v>0</v>
      </c>
      <c r="AE187" s="35">
        <v>3</v>
      </c>
      <c r="AF187" s="35" t="s">
        <v>167</v>
      </c>
      <c r="AH187" s="13">
        <v>40042</v>
      </c>
      <c r="AI187" s="13">
        <v>120004</v>
      </c>
      <c r="AJ187" s="13">
        <v>120006</v>
      </c>
      <c r="AK187" s="13">
        <v>150023</v>
      </c>
      <c r="AL187" s="13">
        <v>130002</v>
      </c>
      <c r="AM187" s="13">
        <v>130002</v>
      </c>
      <c r="AN187" s="13">
        <v>260001</v>
      </c>
      <c r="AO187" s="13">
        <v>120008</v>
      </c>
      <c r="AP187" s="13">
        <v>100001</v>
      </c>
      <c r="AQ187" s="13">
        <v>100002</v>
      </c>
      <c r="AT187" s="1" t="s">
        <v>818</v>
      </c>
      <c r="AU187" s="1">
        <v>1212</v>
      </c>
    </row>
    <row r="188" spans="1:47" x14ac:dyDescent="0.2">
      <c r="A188" s="33">
        <v>183</v>
      </c>
      <c r="B188" s="33">
        <v>1213</v>
      </c>
      <c r="C188" s="33">
        <v>10403</v>
      </c>
      <c r="D188" s="33" t="s">
        <v>478</v>
      </c>
      <c r="E188" s="33" t="s">
        <v>347</v>
      </c>
      <c r="F188" s="33">
        <v>3</v>
      </c>
      <c r="G188" s="33" t="s">
        <v>10</v>
      </c>
      <c r="H188" s="13">
        <v>1</v>
      </c>
      <c r="I188" s="35">
        <v>2</v>
      </c>
      <c r="J188" s="35" t="s">
        <v>142</v>
      </c>
      <c r="K188" s="6">
        <v>1</v>
      </c>
      <c r="L188" s="6">
        <v>2</v>
      </c>
      <c r="M188" s="37">
        <v>3</v>
      </c>
      <c r="N188" s="37" t="s">
        <v>91</v>
      </c>
      <c r="O188" s="9">
        <v>1313</v>
      </c>
      <c r="P188" s="11" t="s">
        <v>570</v>
      </c>
      <c r="Q188" s="37" t="s">
        <v>466</v>
      </c>
      <c r="R188" s="37" t="s">
        <v>471</v>
      </c>
      <c r="S188" s="9" t="s">
        <v>97</v>
      </c>
      <c r="T188" s="9" t="s">
        <v>152</v>
      </c>
      <c r="U188" s="9" t="s">
        <v>152</v>
      </c>
      <c r="V188" s="35">
        <v>0</v>
      </c>
      <c r="W188" s="35" t="s">
        <v>156</v>
      </c>
      <c r="X188" s="35" t="s">
        <v>1032</v>
      </c>
      <c r="Y188" s="35">
        <v>0</v>
      </c>
      <c r="Z188" s="9">
        <v>13</v>
      </c>
      <c r="AA188" s="9">
        <v>13</v>
      </c>
      <c r="AB188" s="6">
        <v>2</v>
      </c>
      <c r="AC188" s="6" t="s">
        <v>212</v>
      </c>
      <c r="AD188" s="6">
        <v>0</v>
      </c>
      <c r="AE188" s="35">
        <v>4</v>
      </c>
      <c r="AF188" s="35" t="s">
        <v>169</v>
      </c>
      <c r="AH188" s="13">
        <v>40043</v>
      </c>
      <c r="AI188" s="13">
        <v>120004</v>
      </c>
      <c r="AJ188" s="13">
        <v>120006</v>
      </c>
      <c r="AK188" s="13">
        <v>150023</v>
      </c>
      <c r="AL188" s="13">
        <v>130003</v>
      </c>
      <c r="AM188" s="13">
        <v>130003</v>
      </c>
      <c r="AN188" s="13">
        <v>260001</v>
      </c>
      <c r="AO188" s="13">
        <v>120008</v>
      </c>
      <c r="AP188" s="13">
        <v>100001</v>
      </c>
      <c r="AQ188" s="13">
        <v>100002</v>
      </c>
      <c r="AT188" s="1" t="s">
        <v>819</v>
      </c>
      <c r="AU188" s="1">
        <v>1213</v>
      </c>
    </row>
    <row r="189" spans="1:47" x14ac:dyDescent="0.2">
      <c r="A189" s="33">
        <v>184</v>
      </c>
      <c r="B189" s="33">
        <v>1214</v>
      </c>
      <c r="C189" s="33">
        <v>10404</v>
      </c>
      <c r="D189" s="33" t="s">
        <v>479</v>
      </c>
      <c r="E189" s="33" t="s">
        <v>348</v>
      </c>
      <c r="F189" s="33">
        <v>3</v>
      </c>
      <c r="G189" s="33" t="s">
        <v>10</v>
      </c>
      <c r="H189" s="13">
        <v>1</v>
      </c>
      <c r="I189" s="35">
        <v>2</v>
      </c>
      <c r="J189" s="35" t="s">
        <v>142</v>
      </c>
      <c r="K189" s="6">
        <v>1</v>
      </c>
      <c r="L189" s="6">
        <v>2</v>
      </c>
      <c r="M189" s="37">
        <v>4</v>
      </c>
      <c r="N189" s="37" t="s">
        <v>33</v>
      </c>
      <c r="O189" s="9">
        <v>1314</v>
      </c>
      <c r="P189" s="11" t="s">
        <v>570</v>
      </c>
      <c r="Q189" s="37" t="s">
        <v>466</v>
      </c>
      <c r="R189" s="37" t="s">
        <v>473</v>
      </c>
      <c r="S189" s="9" t="s">
        <v>97</v>
      </c>
      <c r="T189" s="9" t="s">
        <v>152</v>
      </c>
      <c r="U189" s="9" t="s">
        <v>152</v>
      </c>
      <c r="V189" s="35">
        <v>0</v>
      </c>
      <c r="W189" s="35" t="s">
        <v>156</v>
      </c>
      <c r="X189" s="35" t="s">
        <v>1032</v>
      </c>
      <c r="Y189" s="35">
        <v>0</v>
      </c>
      <c r="Z189" s="9">
        <v>14</v>
      </c>
      <c r="AA189" s="9">
        <v>14</v>
      </c>
      <c r="AB189" s="6">
        <v>2</v>
      </c>
      <c r="AC189" s="6" t="s">
        <v>212</v>
      </c>
      <c r="AD189" s="6">
        <v>0</v>
      </c>
      <c r="AE189" s="35">
        <v>5</v>
      </c>
      <c r="AF189" s="35" t="s">
        <v>171</v>
      </c>
      <c r="AH189" s="13">
        <v>40044</v>
      </c>
      <c r="AI189" s="13">
        <v>120004</v>
      </c>
      <c r="AJ189" s="13">
        <v>120006</v>
      </c>
      <c r="AK189" s="13">
        <v>150023</v>
      </c>
      <c r="AL189" s="13">
        <v>130004</v>
      </c>
      <c r="AM189" s="13">
        <v>130004</v>
      </c>
      <c r="AN189" s="13">
        <v>260001</v>
      </c>
      <c r="AO189" s="13">
        <v>120008</v>
      </c>
      <c r="AP189" s="13">
        <v>100001</v>
      </c>
      <c r="AQ189" s="13">
        <v>100002</v>
      </c>
      <c r="AT189" s="1" t="s">
        <v>820</v>
      </c>
      <c r="AU189" s="1">
        <v>1214</v>
      </c>
    </row>
    <row r="190" spans="1:47" x14ac:dyDescent="0.2">
      <c r="A190" s="33">
        <v>185</v>
      </c>
      <c r="B190" s="33">
        <v>1215</v>
      </c>
      <c r="C190" s="33">
        <v>10405</v>
      </c>
      <c r="D190" s="33" t="s">
        <v>480</v>
      </c>
      <c r="E190" s="33" t="s">
        <v>349</v>
      </c>
      <c r="F190" s="33">
        <v>3</v>
      </c>
      <c r="G190" s="33" t="s">
        <v>10</v>
      </c>
      <c r="H190" s="13">
        <v>1</v>
      </c>
      <c r="I190" s="35">
        <v>2</v>
      </c>
      <c r="J190" s="35" t="s">
        <v>142</v>
      </c>
      <c r="K190" s="6">
        <v>1</v>
      </c>
      <c r="L190" s="6">
        <v>2</v>
      </c>
      <c r="M190" s="37">
        <v>5</v>
      </c>
      <c r="N190" s="37" t="s">
        <v>35</v>
      </c>
      <c r="O190" s="9">
        <v>1315</v>
      </c>
      <c r="P190" s="11" t="s">
        <v>570</v>
      </c>
      <c r="Q190" s="37" t="s">
        <v>466</v>
      </c>
      <c r="R190" s="37" t="s">
        <v>475</v>
      </c>
      <c r="S190" s="9" t="s">
        <v>97</v>
      </c>
      <c r="T190" s="9" t="s">
        <v>152</v>
      </c>
      <c r="U190" s="9" t="s">
        <v>152</v>
      </c>
      <c r="V190" s="35">
        <v>0</v>
      </c>
      <c r="W190" s="35" t="s">
        <v>156</v>
      </c>
      <c r="X190" s="35" t="s">
        <v>1032</v>
      </c>
      <c r="Y190" s="35">
        <v>0</v>
      </c>
      <c r="Z190" s="9">
        <v>15</v>
      </c>
      <c r="AA190" s="9">
        <v>15</v>
      </c>
      <c r="AB190" s="6">
        <v>2</v>
      </c>
      <c r="AC190" s="6" t="s">
        <v>212</v>
      </c>
      <c r="AD190" s="6">
        <v>0</v>
      </c>
      <c r="AE190" s="35">
        <v>6</v>
      </c>
      <c r="AF190" s="35" t="s">
        <v>173</v>
      </c>
      <c r="AH190" s="13">
        <v>40045</v>
      </c>
      <c r="AI190" s="13">
        <v>120004</v>
      </c>
      <c r="AJ190" s="13">
        <v>120006</v>
      </c>
      <c r="AK190" s="13">
        <v>150023</v>
      </c>
      <c r="AL190" s="13">
        <v>130005</v>
      </c>
      <c r="AM190" s="13">
        <v>130005</v>
      </c>
      <c r="AN190" s="13">
        <v>260001</v>
      </c>
      <c r="AO190" s="13">
        <v>120008</v>
      </c>
      <c r="AP190" s="13">
        <v>100001</v>
      </c>
      <c r="AQ190" s="13">
        <v>100002</v>
      </c>
      <c r="AT190" s="1" t="s">
        <v>821</v>
      </c>
      <c r="AU190" s="1">
        <v>1215</v>
      </c>
    </row>
    <row r="191" spans="1:47" x14ac:dyDescent="0.2">
      <c r="A191" s="33">
        <v>186</v>
      </c>
      <c r="B191" s="33">
        <v>1221</v>
      </c>
      <c r="C191" s="33">
        <v>10401</v>
      </c>
      <c r="D191" s="33" t="s">
        <v>481</v>
      </c>
      <c r="E191" s="33" t="s">
        <v>266</v>
      </c>
      <c r="F191" s="33">
        <v>3</v>
      </c>
      <c r="G191" s="33" t="s">
        <v>10</v>
      </c>
      <c r="H191" s="13">
        <v>1</v>
      </c>
      <c r="I191" s="35">
        <v>2</v>
      </c>
      <c r="J191" s="35" t="s">
        <v>142</v>
      </c>
      <c r="K191" s="6">
        <v>1</v>
      </c>
      <c r="L191" s="6">
        <v>2</v>
      </c>
      <c r="M191" s="37">
        <v>1</v>
      </c>
      <c r="N191" s="37" t="s">
        <v>29</v>
      </c>
      <c r="O191" s="9">
        <v>1321</v>
      </c>
      <c r="P191" s="11" t="s">
        <v>570</v>
      </c>
      <c r="Q191" s="37" t="s">
        <v>466</v>
      </c>
      <c r="R191" s="37" t="s">
        <v>467</v>
      </c>
      <c r="S191" s="9" t="s">
        <v>97</v>
      </c>
      <c r="T191" s="9" t="s">
        <v>152</v>
      </c>
      <c r="U191" s="9" t="s">
        <v>152</v>
      </c>
      <c r="V191" s="35">
        <v>0</v>
      </c>
      <c r="W191" s="35" t="s">
        <v>156</v>
      </c>
      <c r="X191" s="35" t="s">
        <v>1032</v>
      </c>
      <c r="Y191" s="35">
        <v>0</v>
      </c>
      <c r="Z191" s="9">
        <v>11</v>
      </c>
      <c r="AA191" s="9">
        <v>11</v>
      </c>
      <c r="AB191" s="6">
        <v>3</v>
      </c>
      <c r="AC191" s="6" t="s">
        <v>218</v>
      </c>
      <c r="AD191" s="6">
        <v>0</v>
      </c>
      <c r="AE191" s="35">
        <v>2</v>
      </c>
      <c r="AF191" s="35" t="s">
        <v>165</v>
      </c>
      <c r="AH191" s="13">
        <v>40041</v>
      </c>
      <c r="AI191" s="13">
        <v>120004</v>
      </c>
      <c r="AJ191" s="13">
        <v>120006</v>
      </c>
      <c r="AK191" s="13">
        <v>150023</v>
      </c>
      <c r="AL191" s="13">
        <v>130001</v>
      </c>
      <c r="AM191" s="13">
        <v>130001</v>
      </c>
      <c r="AN191" s="13">
        <v>260001</v>
      </c>
      <c r="AO191" s="13">
        <v>120008</v>
      </c>
      <c r="AP191" s="13">
        <v>100001</v>
      </c>
      <c r="AQ191" s="13">
        <v>100002</v>
      </c>
      <c r="AT191" s="1" t="s">
        <v>822</v>
      </c>
      <c r="AU191" s="1">
        <v>1221</v>
      </c>
    </row>
    <row r="192" spans="1:47" x14ac:dyDescent="0.2">
      <c r="A192" s="33">
        <v>187</v>
      </c>
      <c r="B192" s="33">
        <v>1222</v>
      </c>
      <c r="C192" s="33">
        <v>10402</v>
      </c>
      <c r="D192" s="33" t="s">
        <v>482</v>
      </c>
      <c r="E192" s="33" t="s">
        <v>268</v>
      </c>
      <c r="F192" s="33">
        <v>3</v>
      </c>
      <c r="G192" s="33" t="s">
        <v>10</v>
      </c>
      <c r="H192" s="13">
        <v>1</v>
      </c>
      <c r="I192" s="35">
        <v>2</v>
      </c>
      <c r="J192" s="35" t="s">
        <v>142</v>
      </c>
      <c r="K192" s="6">
        <v>1</v>
      </c>
      <c r="L192" s="6">
        <v>2</v>
      </c>
      <c r="M192" s="37">
        <v>2</v>
      </c>
      <c r="N192" s="37" t="s">
        <v>31</v>
      </c>
      <c r="O192" s="9">
        <v>1322</v>
      </c>
      <c r="P192" s="11" t="s">
        <v>570</v>
      </c>
      <c r="Q192" s="37" t="s">
        <v>466</v>
      </c>
      <c r="R192" s="37" t="s">
        <v>469</v>
      </c>
      <c r="S192" s="9" t="s">
        <v>97</v>
      </c>
      <c r="T192" s="9" t="s">
        <v>152</v>
      </c>
      <c r="U192" s="9" t="s">
        <v>152</v>
      </c>
      <c r="V192" s="35">
        <v>0</v>
      </c>
      <c r="W192" s="35" t="s">
        <v>156</v>
      </c>
      <c r="X192" s="35" t="s">
        <v>1032</v>
      </c>
      <c r="Y192" s="35">
        <v>0</v>
      </c>
      <c r="Z192" s="9">
        <v>12</v>
      </c>
      <c r="AA192" s="9">
        <v>12</v>
      </c>
      <c r="AB192" s="6">
        <v>3</v>
      </c>
      <c r="AC192" s="6" t="s">
        <v>218</v>
      </c>
      <c r="AD192" s="6">
        <v>0</v>
      </c>
      <c r="AE192" s="35">
        <v>3</v>
      </c>
      <c r="AF192" s="35" t="s">
        <v>167</v>
      </c>
      <c r="AH192" s="13">
        <v>40042</v>
      </c>
      <c r="AI192" s="13">
        <v>120004</v>
      </c>
      <c r="AJ192" s="13">
        <v>120006</v>
      </c>
      <c r="AK192" s="13">
        <v>150023</v>
      </c>
      <c r="AL192" s="13">
        <v>130002</v>
      </c>
      <c r="AM192" s="13">
        <v>130002</v>
      </c>
      <c r="AN192" s="13">
        <v>260001</v>
      </c>
      <c r="AO192" s="13">
        <v>120008</v>
      </c>
      <c r="AP192" s="13">
        <v>100001</v>
      </c>
      <c r="AQ192" s="13">
        <v>100002</v>
      </c>
      <c r="AT192" s="1" t="s">
        <v>823</v>
      </c>
      <c r="AU192" s="1">
        <v>1222</v>
      </c>
    </row>
    <row r="193" spans="1:47" x14ac:dyDescent="0.2">
      <c r="A193" s="33">
        <v>188</v>
      </c>
      <c r="B193" s="33">
        <v>1223</v>
      </c>
      <c r="C193" s="33">
        <v>10403</v>
      </c>
      <c r="D193" s="33" t="s">
        <v>483</v>
      </c>
      <c r="E193" s="33" t="s">
        <v>270</v>
      </c>
      <c r="F193" s="33">
        <v>3</v>
      </c>
      <c r="G193" s="33" t="s">
        <v>10</v>
      </c>
      <c r="H193" s="13">
        <v>1</v>
      </c>
      <c r="I193" s="35">
        <v>2</v>
      </c>
      <c r="J193" s="35" t="s">
        <v>142</v>
      </c>
      <c r="K193" s="6">
        <v>1</v>
      </c>
      <c r="L193" s="6">
        <v>2</v>
      </c>
      <c r="M193" s="37">
        <v>3</v>
      </c>
      <c r="N193" s="37" t="s">
        <v>91</v>
      </c>
      <c r="O193" s="9">
        <v>1323</v>
      </c>
      <c r="P193" s="11" t="s">
        <v>570</v>
      </c>
      <c r="Q193" s="37" t="s">
        <v>466</v>
      </c>
      <c r="R193" s="37" t="s">
        <v>471</v>
      </c>
      <c r="S193" s="9" t="s">
        <v>97</v>
      </c>
      <c r="T193" s="9" t="s">
        <v>152</v>
      </c>
      <c r="U193" s="9" t="s">
        <v>152</v>
      </c>
      <c r="V193" s="35">
        <v>0</v>
      </c>
      <c r="W193" s="35" t="s">
        <v>156</v>
      </c>
      <c r="X193" s="35" t="s">
        <v>1032</v>
      </c>
      <c r="Y193" s="35">
        <v>0</v>
      </c>
      <c r="Z193" s="9">
        <v>13</v>
      </c>
      <c r="AA193" s="9">
        <v>13</v>
      </c>
      <c r="AB193" s="6">
        <v>3</v>
      </c>
      <c r="AC193" s="6" t="s">
        <v>218</v>
      </c>
      <c r="AD193" s="6">
        <v>0</v>
      </c>
      <c r="AE193" s="35">
        <v>4</v>
      </c>
      <c r="AF193" s="35" t="s">
        <v>169</v>
      </c>
      <c r="AH193" s="13">
        <v>40043</v>
      </c>
      <c r="AI193" s="13">
        <v>120004</v>
      </c>
      <c r="AJ193" s="13">
        <v>120006</v>
      </c>
      <c r="AK193" s="13">
        <v>150023</v>
      </c>
      <c r="AL193" s="13">
        <v>130003</v>
      </c>
      <c r="AM193" s="13">
        <v>130003</v>
      </c>
      <c r="AN193" s="13">
        <v>260001</v>
      </c>
      <c r="AO193" s="13">
        <v>120008</v>
      </c>
      <c r="AP193" s="13">
        <v>100001</v>
      </c>
      <c r="AQ193" s="13">
        <v>100002</v>
      </c>
      <c r="AT193" s="1" t="s">
        <v>824</v>
      </c>
      <c r="AU193" s="1">
        <v>1223</v>
      </c>
    </row>
    <row r="194" spans="1:47" x14ac:dyDescent="0.2">
      <c r="A194" s="33">
        <v>189</v>
      </c>
      <c r="B194" s="33">
        <v>1224</v>
      </c>
      <c r="C194" s="33">
        <v>10404</v>
      </c>
      <c r="D194" s="33" t="s">
        <v>484</v>
      </c>
      <c r="E194" s="33" t="s">
        <v>272</v>
      </c>
      <c r="F194" s="33">
        <v>3</v>
      </c>
      <c r="G194" s="33" t="s">
        <v>10</v>
      </c>
      <c r="H194" s="13">
        <v>1</v>
      </c>
      <c r="I194" s="35">
        <v>2</v>
      </c>
      <c r="J194" s="35" t="s">
        <v>142</v>
      </c>
      <c r="K194" s="6">
        <v>1</v>
      </c>
      <c r="L194" s="6">
        <v>2</v>
      </c>
      <c r="M194" s="37">
        <v>4</v>
      </c>
      <c r="N194" s="37" t="s">
        <v>33</v>
      </c>
      <c r="O194" s="9">
        <v>1324</v>
      </c>
      <c r="P194" s="11" t="s">
        <v>570</v>
      </c>
      <c r="Q194" s="37" t="s">
        <v>466</v>
      </c>
      <c r="R194" s="37" t="s">
        <v>473</v>
      </c>
      <c r="S194" s="9" t="s">
        <v>97</v>
      </c>
      <c r="T194" s="9" t="s">
        <v>152</v>
      </c>
      <c r="U194" s="9" t="s">
        <v>152</v>
      </c>
      <c r="V194" s="35">
        <v>0</v>
      </c>
      <c r="W194" s="35" t="s">
        <v>156</v>
      </c>
      <c r="X194" s="35" t="s">
        <v>1032</v>
      </c>
      <c r="Y194" s="35">
        <v>0</v>
      </c>
      <c r="Z194" s="9">
        <v>14</v>
      </c>
      <c r="AA194" s="9">
        <v>14</v>
      </c>
      <c r="AB194" s="6">
        <v>3</v>
      </c>
      <c r="AC194" s="6" t="s">
        <v>218</v>
      </c>
      <c r="AD194" s="6">
        <v>0</v>
      </c>
      <c r="AE194" s="35">
        <v>5</v>
      </c>
      <c r="AF194" s="35" t="s">
        <v>171</v>
      </c>
      <c r="AH194" s="13">
        <v>40044</v>
      </c>
      <c r="AI194" s="13">
        <v>120004</v>
      </c>
      <c r="AJ194" s="13">
        <v>120006</v>
      </c>
      <c r="AK194" s="13">
        <v>150023</v>
      </c>
      <c r="AL194" s="13">
        <v>130004</v>
      </c>
      <c r="AM194" s="13">
        <v>130004</v>
      </c>
      <c r="AN194" s="13">
        <v>260001</v>
      </c>
      <c r="AO194" s="13">
        <v>120008</v>
      </c>
      <c r="AP194" s="13">
        <v>100001</v>
      </c>
      <c r="AQ194" s="13">
        <v>100002</v>
      </c>
      <c r="AT194" s="1" t="s">
        <v>825</v>
      </c>
      <c r="AU194" s="1">
        <v>1224</v>
      </c>
    </row>
    <row r="195" spans="1:47" x14ac:dyDescent="0.2">
      <c r="A195" s="33">
        <v>190</v>
      </c>
      <c r="B195" s="33">
        <v>1225</v>
      </c>
      <c r="C195" s="33">
        <v>10405</v>
      </c>
      <c r="D195" s="33" t="s">
        <v>485</v>
      </c>
      <c r="E195" s="33" t="s">
        <v>274</v>
      </c>
      <c r="F195" s="33">
        <v>3</v>
      </c>
      <c r="G195" s="33" t="s">
        <v>10</v>
      </c>
      <c r="H195" s="13">
        <v>1</v>
      </c>
      <c r="I195" s="35">
        <v>2</v>
      </c>
      <c r="J195" s="35" t="s">
        <v>142</v>
      </c>
      <c r="K195" s="6">
        <v>1</v>
      </c>
      <c r="L195" s="6">
        <v>2</v>
      </c>
      <c r="M195" s="37">
        <v>5</v>
      </c>
      <c r="N195" s="37" t="s">
        <v>35</v>
      </c>
      <c r="O195" s="9">
        <v>1325</v>
      </c>
      <c r="P195" s="11" t="s">
        <v>570</v>
      </c>
      <c r="Q195" s="37" t="s">
        <v>466</v>
      </c>
      <c r="R195" s="37" t="s">
        <v>475</v>
      </c>
      <c r="S195" s="9" t="s">
        <v>97</v>
      </c>
      <c r="T195" s="9" t="s">
        <v>152</v>
      </c>
      <c r="U195" s="9" t="s">
        <v>152</v>
      </c>
      <c r="V195" s="35">
        <v>0</v>
      </c>
      <c r="W195" s="35" t="s">
        <v>156</v>
      </c>
      <c r="X195" s="35" t="s">
        <v>1032</v>
      </c>
      <c r="Y195" s="35">
        <v>0</v>
      </c>
      <c r="Z195" s="9">
        <v>15</v>
      </c>
      <c r="AA195" s="9">
        <v>15</v>
      </c>
      <c r="AB195" s="6">
        <v>3</v>
      </c>
      <c r="AC195" s="6" t="s">
        <v>218</v>
      </c>
      <c r="AD195" s="6">
        <v>0</v>
      </c>
      <c r="AE195" s="35">
        <v>6</v>
      </c>
      <c r="AF195" s="35" t="s">
        <v>173</v>
      </c>
      <c r="AH195" s="13">
        <v>40045</v>
      </c>
      <c r="AI195" s="13">
        <v>120004</v>
      </c>
      <c r="AJ195" s="13">
        <v>120006</v>
      </c>
      <c r="AK195" s="13">
        <v>150023</v>
      </c>
      <c r="AL195" s="13">
        <v>130005</v>
      </c>
      <c r="AM195" s="13">
        <v>130005</v>
      </c>
      <c r="AN195" s="13">
        <v>260001</v>
      </c>
      <c r="AO195" s="13">
        <v>120008</v>
      </c>
      <c r="AP195" s="13">
        <v>100001</v>
      </c>
      <c r="AQ195" s="13">
        <v>100002</v>
      </c>
      <c r="AT195" s="1" t="s">
        <v>826</v>
      </c>
      <c r="AU195" s="1">
        <v>1225</v>
      </c>
    </row>
    <row r="196" spans="1:47" x14ac:dyDescent="0.2">
      <c r="A196" s="33">
        <v>191</v>
      </c>
      <c r="B196" s="33">
        <v>1231</v>
      </c>
      <c r="C196" s="33">
        <v>10501</v>
      </c>
      <c r="D196" s="33" t="s">
        <v>486</v>
      </c>
      <c r="E196" s="33" t="s">
        <v>276</v>
      </c>
      <c r="F196" s="33">
        <v>3</v>
      </c>
      <c r="G196" s="33" t="s">
        <v>10</v>
      </c>
      <c r="H196" s="13">
        <v>1</v>
      </c>
      <c r="I196" s="35">
        <v>2</v>
      </c>
      <c r="J196" s="35" t="s">
        <v>142</v>
      </c>
      <c r="K196" s="6">
        <v>1</v>
      </c>
      <c r="L196" s="6">
        <v>2</v>
      </c>
      <c r="M196" s="37">
        <v>1</v>
      </c>
      <c r="N196" s="37" t="s">
        <v>29</v>
      </c>
      <c r="O196" s="9">
        <v>1331</v>
      </c>
      <c r="P196" s="11" t="s">
        <v>570</v>
      </c>
      <c r="Q196" s="37" t="s">
        <v>466</v>
      </c>
      <c r="R196" s="37" t="s">
        <v>467</v>
      </c>
      <c r="S196" s="9" t="s">
        <v>97</v>
      </c>
      <c r="T196" s="9" t="s">
        <v>152</v>
      </c>
      <c r="U196" s="9" t="s">
        <v>152</v>
      </c>
      <c r="V196" s="35">
        <v>0</v>
      </c>
      <c r="W196" s="35" t="s">
        <v>156</v>
      </c>
      <c r="X196" s="35" t="s">
        <v>1032</v>
      </c>
      <c r="Y196" s="35">
        <v>0</v>
      </c>
      <c r="Z196" s="9">
        <v>11</v>
      </c>
      <c r="AA196" s="9">
        <v>11</v>
      </c>
      <c r="AB196" s="6">
        <v>4</v>
      </c>
      <c r="AC196" s="6" t="s">
        <v>224</v>
      </c>
      <c r="AD196" s="6">
        <v>0</v>
      </c>
      <c r="AE196" s="35">
        <v>2</v>
      </c>
      <c r="AF196" s="35" t="s">
        <v>165</v>
      </c>
      <c r="AH196" s="13">
        <v>40046</v>
      </c>
      <c r="AI196" s="13">
        <v>120004</v>
      </c>
      <c r="AJ196" s="13">
        <v>120006</v>
      </c>
      <c r="AK196" s="13">
        <v>150023</v>
      </c>
      <c r="AL196" s="13">
        <v>130001</v>
      </c>
      <c r="AM196" s="13">
        <v>130001</v>
      </c>
      <c r="AN196" s="13">
        <v>260001</v>
      </c>
      <c r="AO196" s="13">
        <v>120008</v>
      </c>
      <c r="AP196" s="13">
        <v>100001</v>
      </c>
      <c r="AQ196" s="13">
        <v>100002</v>
      </c>
      <c r="AT196" s="1" t="s">
        <v>827</v>
      </c>
      <c r="AU196" s="1">
        <v>1231</v>
      </c>
    </row>
    <row r="197" spans="1:47" x14ac:dyDescent="0.2">
      <c r="A197" s="33">
        <v>192</v>
      </c>
      <c r="B197" s="33">
        <v>1232</v>
      </c>
      <c r="C197" s="33">
        <v>10502</v>
      </c>
      <c r="D197" s="33" t="s">
        <v>487</v>
      </c>
      <c r="E197" s="33" t="s">
        <v>278</v>
      </c>
      <c r="F197" s="33">
        <v>3</v>
      </c>
      <c r="G197" s="33" t="s">
        <v>10</v>
      </c>
      <c r="H197" s="13">
        <v>1</v>
      </c>
      <c r="I197" s="35">
        <v>2</v>
      </c>
      <c r="J197" s="35" t="s">
        <v>142</v>
      </c>
      <c r="K197" s="6">
        <v>1</v>
      </c>
      <c r="L197" s="6">
        <v>2</v>
      </c>
      <c r="M197" s="37">
        <v>2</v>
      </c>
      <c r="N197" s="37" t="s">
        <v>31</v>
      </c>
      <c r="O197" s="9">
        <v>1332</v>
      </c>
      <c r="P197" s="11" t="s">
        <v>570</v>
      </c>
      <c r="Q197" s="37" t="s">
        <v>466</v>
      </c>
      <c r="R197" s="37" t="s">
        <v>469</v>
      </c>
      <c r="S197" s="9" t="s">
        <v>97</v>
      </c>
      <c r="T197" s="9" t="s">
        <v>152</v>
      </c>
      <c r="U197" s="9" t="s">
        <v>152</v>
      </c>
      <c r="V197" s="35">
        <v>0</v>
      </c>
      <c r="W197" s="35" t="s">
        <v>156</v>
      </c>
      <c r="X197" s="35" t="s">
        <v>1032</v>
      </c>
      <c r="Y197" s="35">
        <v>0</v>
      </c>
      <c r="Z197" s="9">
        <v>12</v>
      </c>
      <c r="AA197" s="9">
        <v>12</v>
      </c>
      <c r="AB197" s="6">
        <v>4</v>
      </c>
      <c r="AC197" s="6" t="s">
        <v>224</v>
      </c>
      <c r="AD197" s="6">
        <v>0</v>
      </c>
      <c r="AE197" s="35">
        <v>3</v>
      </c>
      <c r="AF197" s="35" t="s">
        <v>167</v>
      </c>
      <c r="AH197" s="13">
        <v>40047</v>
      </c>
      <c r="AI197" s="13">
        <v>120004</v>
      </c>
      <c r="AJ197" s="13">
        <v>120006</v>
      </c>
      <c r="AK197" s="13">
        <v>150023</v>
      </c>
      <c r="AL197" s="13">
        <v>130002</v>
      </c>
      <c r="AM197" s="13">
        <v>130002</v>
      </c>
      <c r="AN197" s="13">
        <v>260001</v>
      </c>
      <c r="AO197" s="13">
        <v>120008</v>
      </c>
      <c r="AP197" s="13">
        <v>100001</v>
      </c>
      <c r="AQ197" s="13">
        <v>100002</v>
      </c>
      <c r="AT197" s="1" t="s">
        <v>828</v>
      </c>
      <c r="AU197" s="1">
        <v>1232</v>
      </c>
    </row>
    <row r="198" spans="1:47" x14ac:dyDescent="0.2">
      <c r="A198" s="33">
        <v>193</v>
      </c>
      <c r="B198" s="33">
        <v>1233</v>
      </c>
      <c r="C198" s="33">
        <v>10503</v>
      </c>
      <c r="D198" s="33" t="s">
        <v>488</v>
      </c>
      <c r="E198" s="33" t="s">
        <v>280</v>
      </c>
      <c r="F198" s="33">
        <v>3</v>
      </c>
      <c r="G198" s="33" t="s">
        <v>10</v>
      </c>
      <c r="H198" s="13">
        <v>1</v>
      </c>
      <c r="I198" s="35">
        <v>2</v>
      </c>
      <c r="J198" s="35" t="s">
        <v>142</v>
      </c>
      <c r="K198" s="6">
        <v>1</v>
      </c>
      <c r="L198" s="6">
        <v>2</v>
      </c>
      <c r="M198" s="37">
        <v>3</v>
      </c>
      <c r="N198" s="37" t="s">
        <v>91</v>
      </c>
      <c r="O198" s="9">
        <v>1333</v>
      </c>
      <c r="P198" s="11" t="s">
        <v>570</v>
      </c>
      <c r="Q198" s="37" t="s">
        <v>466</v>
      </c>
      <c r="R198" s="37" t="s">
        <v>471</v>
      </c>
      <c r="S198" s="9" t="s">
        <v>97</v>
      </c>
      <c r="T198" s="9" t="s">
        <v>152</v>
      </c>
      <c r="U198" s="9" t="s">
        <v>152</v>
      </c>
      <c r="V198" s="35">
        <v>0</v>
      </c>
      <c r="W198" s="35" t="s">
        <v>156</v>
      </c>
      <c r="X198" s="35" t="s">
        <v>1032</v>
      </c>
      <c r="Y198" s="35">
        <v>0</v>
      </c>
      <c r="Z198" s="9">
        <v>13</v>
      </c>
      <c r="AA198" s="9">
        <v>13</v>
      </c>
      <c r="AB198" s="6">
        <v>4</v>
      </c>
      <c r="AC198" s="6" t="s">
        <v>224</v>
      </c>
      <c r="AD198" s="6">
        <v>0</v>
      </c>
      <c r="AE198" s="35">
        <v>4</v>
      </c>
      <c r="AF198" s="35" t="s">
        <v>169</v>
      </c>
      <c r="AH198" s="13">
        <v>40048</v>
      </c>
      <c r="AI198" s="13">
        <v>120004</v>
      </c>
      <c r="AJ198" s="13">
        <v>120006</v>
      </c>
      <c r="AK198" s="13">
        <v>150023</v>
      </c>
      <c r="AL198" s="13">
        <v>130003</v>
      </c>
      <c r="AM198" s="13">
        <v>130003</v>
      </c>
      <c r="AN198" s="13">
        <v>260001</v>
      </c>
      <c r="AO198" s="13">
        <v>120008</v>
      </c>
      <c r="AP198" s="13">
        <v>100001</v>
      </c>
      <c r="AQ198" s="13">
        <v>100002</v>
      </c>
      <c r="AT198" s="1" t="s">
        <v>829</v>
      </c>
      <c r="AU198" s="1">
        <v>1233</v>
      </c>
    </row>
    <row r="199" spans="1:47" x14ac:dyDescent="0.2">
      <c r="A199" s="33">
        <v>194</v>
      </c>
      <c r="B199" s="33">
        <v>1234</v>
      </c>
      <c r="C199" s="33">
        <v>10504</v>
      </c>
      <c r="D199" s="33" t="s">
        <v>489</v>
      </c>
      <c r="E199" s="33" t="s">
        <v>282</v>
      </c>
      <c r="F199" s="33">
        <v>3</v>
      </c>
      <c r="G199" s="33" t="s">
        <v>10</v>
      </c>
      <c r="H199" s="13">
        <v>1</v>
      </c>
      <c r="I199" s="35">
        <v>2</v>
      </c>
      <c r="J199" s="35" t="s">
        <v>142</v>
      </c>
      <c r="K199" s="6">
        <v>1</v>
      </c>
      <c r="L199" s="6">
        <v>2</v>
      </c>
      <c r="M199" s="37">
        <v>4</v>
      </c>
      <c r="N199" s="37" t="s">
        <v>33</v>
      </c>
      <c r="O199" s="9">
        <v>1334</v>
      </c>
      <c r="P199" s="11" t="s">
        <v>570</v>
      </c>
      <c r="Q199" s="37" t="s">
        <v>466</v>
      </c>
      <c r="R199" s="37" t="s">
        <v>473</v>
      </c>
      <c r="S199" s="9" t="s">
        <v>97</v>
      </c>
      <c r="T199" s="9" t="s">
        <v>152</v>
      </c>
      <c r="U199" s="9" t="s">
        <v>152</v>
      </c>
      <c r="V199" s="35">
        <v>0</v>
      </c>
      <c r="W199" s="35" t="s">
        <v>156</v>
      </c>
      <c r="X199" s="35" t="s">
        <v>1032</v>
      </c>
      <c r="Y199" s="35">
        <v>0</v>
      </c>
      <c r="Z199" s="9">
        <v>14</v>
      </c>
      <c r="AA199" s="9">
        <v>14</v>
      </c>
      <c r="AB199" s="6">
        <v>4</v>
      </c>
      <c r="AC199" s="6" t="s">
        <v>224</v>
      </c>
      <c r="AD199" s="6">
        <v>0</v>
      </c>
      <c r="AE199" s="35">
        <v>5</v>
      </c>
      <c r="AF199" s="35" t="s">
        <v>171</v>
      </c>
      <c r="AH199" s="13">
        <v>40049</v>
      </c>
      <c r="AI199" s="13">
        <v>120004</v>
      </c>
      <c r="AJ199" s="13">
        <v>120006</v>
      </c>
      <c r="AK199" s="13">
        <v>150023</v>
      </c>
      <c r="AL199" s="13">
        <v>130004</v>
      </c>
      <c r="AM199" s="13">
        <v>130004</v>
      </c>
      <c r="AN199" s="13">
        <v>260001</v>
      </c>
      <c r="AO199" s="13">
        <v>120008</v>
      </c>
      <c r="AP199" s="13">
        <v>100001</v>
      </c>
      <c r="AQ199" s="13">
        <v>100002</v>
      </c>
      <c r="AT199" s="1" t="s">
        <v>830</v>
      </c>
      <c r="AU199" s="1">
        <v>1234</v>
      </c>
    </row>
    <row r="200" spans="1:47" x14ac:dyDescent="0.2">
      <c r="A200" s="33">
        <v>195</v>
      </c>
      <c r="B200" s="33">
        <v>1235</v>
      </c>
      <c r="C200" s="33">
        <v>10505</v>
      </c>
      <c r="D200" s="33" t="s">
        <v>490</v>
      </c>
      <c r="E200" s="33" t="s">
        <v>284</v>
      </c>
      <c r="F200" s="33">
        <v>3</v>
      </c>
      <c r="G200" s="33" t="s">
        <v>10</v>
      </c>
      <c r="H200" s="13">
        <v>1</v>
      </c>
      <c r="I200" s="35">
        <v>2</v>
      </c>
      <c r="J200" s="35" t="s">
        <v>142</v>
      </c>
      <c r="K200" s="6">
        <v>1</v>
      </c>
      <c r="L200" s="6">
        <v>2</v>
      </c>
      <c r="M200" s="37">
        <v>5</v>
      </c>
      <c r="N200" s="37" t="s">
        <v>35</v>
      </c>
      <c r="O200" s="9">
        <v>1335</v>
      </c>
      <c r="P200" s="11" t="s">
        <v>570</v>
      </c>
      <c r="Q200" s="37" t="s">
        <v>466</v>
      </c>
      <c r="R200" s="37" t="s">
        <v>475</v>
      </c>
      <c r="S200" s="9" t="s">
        <v>97</v>
      </c>
      <c r="T200" s="9" t="s">
        <v>152</v>
      </c>
      <c r="U200" s="9" t="s">
        <v>152</v>
      </c>
      <c r="V200" s="35">
        <v>0</v>
      </c>
      <c r="W200" s="35" t="s">
        <v>156</v>
      </c>
      <c r="X200" s="35" t="s">
        <v>1032</v>
      </c>
      <c r="Y200" s="35">
        <v>0</v>
      </c>
      <c r="Z200" s="9">
        <v>15</v>
      </c>
      <c r="AA200" s="9">
        <v>15</v>
      </c>
      <c r="AB200" s="6">
        <v>4</v>
      </c>
      <c r="AC200" s="6" t="s">
        <v>224</v>
      </c>
      <c r="AD200" s="6">
        <v>0</v>
      </c>
      <c r="AE200" s="35">
        <v>6</v>
      </c>
      <c r="AF200" s="35" t="s">
        <v>173</v>
      </c>
      <c r="AH200" s="13">
        <v>40050</v>
      </c>
      <c r="AI200" s="13">
        <v>120004</v>
      </c>
      <c r="AJ200" s="13">
        <v>120006</v>
      </c>
      <c r="AK200" s="13">
        <v>150023</v>
      </c>
      <c r="AL200" s="13">
        <v>130005</v>
      </c>
      <c r="AM200" s="13">
        <v>130005</v>
      </c>
      <c r="AN200" s="13">
        <v>260001</v>
      </c>
      <c r="AO200" s="13">
        <v>120008</v>
      </c>
      <c r="AP200" s="13">
        <v>100001</v>
      </c>
      <c r="AQ200" s="13">
        <v>100002</v>
      </c>
      <c r="AT200" s="1" t="s">
        <v>831</v>
      </c>
      <c r="AU200" s="1">
        <v>1235</v>
      </c>
    </row>
    <row r="201" spans="1:47" x14ac:dyDescent="0.2">
      <c r="A201" s="33">
        <v>196</v>
      </c>
      <c r="B201" s="33">
        <v>1241</v>
      </c>
      <c r="C201" s="33">
        <v>10601</v>
      </c>
      <c r="D201" s="33" t="s">
        <v>491</v>
      </c>
      <c r="E201" s="33" t="s">
        <v>286</v>
      </c>
      <c r="F201" s="33">
        <v>3</v>
      </c>
      <c r="G201" s="33" t="s">
        <v>10</v>
      </c>
      <c r="H201" s="13">
        <v>1</v>
      </c>
      <c r="I201" s="35">
        <v>2</v>
      </c>
      <c r="J201" s="35" t="s">
        <v>142</v>
      </c>
      <c r="K201" s="6">
        <v>1</v>
      </c>
      <c r="L201" s="6">
        <v>2</v>
      </c>
      <c r="M201" s="37">
        <v>1</v>
      </c>
      <c r="N201" s="37" t="s">
        <v>29</v>
      </c>
      <c r="O201" s="9">
        <v>1341</v>
      </c>
      <c r="P201" s="11" t="s">
        <v>570</v>
      </c>
      <c r="Q201" s="37" t="s">
        <v>466</v>
      </c>
      <c r="R201" s="37" t="s">
        <v>467</v>
      </c>
      <c r="S201" s="9" t="s">
        <v>97</v>
      </c>
      <c r="T201" s="9" t="s">
        <v>152</v>
      </c>
      <c r="U201" s="9" t="s">
        <v>152</v>
      </c>
      <c r="V201" s="35">
        <v>0</v>
      </c>
      <c r="W201" s="35" t="s">
        <v>156</v>
      </c>
      <c r="X201" s="35" t="s">
        <v>1032</v>
      </c>
      <c r="Y201" s="35">
        <v>0</v>
      </c>
      <c r="Z201" s="9">
        <v>11</v>
      </c>
      <c r="AA201" s="9">
        <v>11</v>
      </c>
      <c r="AB201" s="6">
        <v>5</v>
      </c>
      <c r="AC201" s="6" t="s">
        <v>230</v>
      </c>
      <c r="AD201" s="6">
        <v>0</v>
      </c>
      <c r="AE201" s="35">
        <v>2</v>
      </c>
      <c r="AF201" s="35" t="s">
        <v>165</v>
      </c>
      <c r="AH201" s="13">
        <v>40051</v>
      </c>
      <c r="AI201" s="13">
        <v>120004</v>
      </c>
      <c r="AJ201" s="13">
        <v>120006</v>
      </c>
      <c r="AK201" s="13">
        <v>150023</v>
      </c>
      <c r="AL201" s="13">
        <v>130001</v>
      </c>
      <c r="AM201" s="13">
        <v>130001</v>
      </c>
      <c r="AN201" s="13">
        <v>260001</v>
      </c>
      <c r="AO201" s="13">
        <v>120008</v>
      </c>
      <c r="AP201" s="13">
        <v>100001</v>
      </c>
      <c r="AQ201" s="13">
        <v>100002</v>
      </c>
      <c r="AT201" s="1" t="s">
        <v>832</v>
      </c>
      <c r="AU201" s="1">
        <v>1241</v>
      </c>
    </row>
    <row r="202" spans="1:47" x14ac:dyDescent="0.2">
      <c r="A202" s="33">
        <v>197</v>
      </c>
      <c r="B202" s="33">
        <v>1242</v>
      </c>
      <c r="C202" s="33">
        <v>10602</v>
      </c>
      <c r="D202" s="33" t="s">
        <v>492</v>
      </c>
      <c r="E202" s="33" t="s">
        <v>288</v>
      </c>
      <c r="F202" s="33">
        <v>3</v>
      </c>
      <c r="G202" s="33" t="s">
        <v>10</v>
      </c>
      <c r="H202" s="13">
        <v>1</v>
      </c>
      <c r="I202" s="35">
        <v>2</v>
      </c>
      <c r="J202" s="35" t="s">
        <v>142</v>
      </c>
      <c r="K202" s="6">
        <v>1</v>
      </c>
      <c r="L202" s="6">
        <v>2</v>
      </c>
      <c r="M202" s="37">
        <v>2</v>
      </c>
      <c r="N202" s="37" t="s">
        <v>31</v>
      </c>
      <c r="O202" s="9">
        <v>1342</v>
      </c>
      <c r="P202" s="11" t="s">
        <v>570</v>
      </c>
      <c r="Q202" s="37" t="s">
        <v>466</v>
      </c>
      <c r="R202" s="37" t="s">
        <v>469</v>
      </c>
      <c r="S202" s="9" t="s">
        <v>97</v>
      </c>
      <c r="T202" s="9" t="s">
        <v>152</v>
      </c>
      <c r="U202" s="9" t="s">
        <v>152</v>
      </c>
      <c r="V202" s="35">
        <v>0</v>
      </c>
      <c r="W202" s="35" t="s">
        <v>156</v>
      </c>
      <c r="X202" s="35" t="s">
        <v>1032</v>
      </c>
      <c r="Y202" s="35">
        <v>0</v>
      </c>
      <c r="Z202" s="9">
        <v>12</v>
      </c>
      <c r="AA202" s="9">
        <v>12</v>
      </c>
      <c r="AB202" s="6">
        <v>5</v>
      </c>
      <c r="AC202" s="6" t="s">
        <v>230</v>
      </c>
      <c r="AD202" s="6">
        <v>0</v>
      </c>
      <c r="AE202" s="35">
        <v>3</v>
      </c>
      <c r="AF202" s="35" t="s">
        <v>167</v>
      </c>
      <c r="AH202" s="13">
        <v>40052</v>
      </c>
      <c r="AI202" s="13">
        <v>120004</v>
      </c>
      <c r="AJ202" s="13">
        <v>120006</v>
      </c>
      <c r="AK202" s="13">
        <v>150023</v>
      </c>
      <c r="AL202" s="13">
        <v>130002</v>
      </c>
      <c r="AM202" s="13">
        <v>130002</v>
      </c>
      <c r="AN202" s="13">
        <v>260001</v>
      </c>
      <c r="AO202" s="13">
        <v>120008</v>
      </c>
      <c r="AP202" s="13">
        <v>100001</v>
      </c>
      <c r="AQ202" s="13">
        <v>100002</v>
      </c>
      <c r="AT202" s="1" t="s">
        <v>833</v>
      </c>
      <c r="AU202" s="1">
        <v>1242</v>
      </c>
    </row>
    <row r="203" spans="1:47" x14ac:dyDescent="0.2">
      <c r="A203" s="33">
        <v>198</v>
      </c>
      <c r="B203" s="33">
        <v>1243</v>
      </c>
      <c r="C203" s="33">
        <v>10603</v>
      </c>
      <c r="D203" s="33" t="s">
        <v>493</v>
      </c>
      <c r="E203" s="33" t="s">
        <v>290</v>
      </c>
      <c r="F203" s="33">
        <v>3</v>
      </c>
      <c r="G203" s="33" t="s">
        <v>10</v>
      </c>
      <c r="H203" s="13">
        <v>1</v>
      </c>
      <c r="I203" s="35">
        <v>2</v>
      </c>
      <c r="J203" s="35" t="s">
        <v>142</v>
      </c>
      <c r="K203" s="6">
        <v>1</v>
      </c>
      <c r="L203" s="6">
        <v>2</v>
      </c>
      <c r="M203" s="37">
        <v>3</v>
      </c>
      <c r="N203" s="37" t="s">
        <v>91</v>
      </c>
      <c r="O203" s="9">
        <v>1343</v>
      </c>
      <c r="P203" s="11" t="s">
        <v>570</v>
      </c>
      <c r="Q203" s="37" t="s">
        <v>466</v>
      </c>
      <c r="R203" s="37" t="s">
        <v>471</v>
      </c>
      <c r="S203" s="9" t="s">
        <v>97</v>
      </c>
      <c r="T203" s="9" t="s">
        <v>152</v>
      </c>
      <c r="U203" s="9" t="s">
        <v>152</v>
      </c>
      <c r="V203" s="35">
        <v>0</v>
      </c>
      <c r="W203" s="35" t="s">
        <v>156</v>
      </c>
      <c r="X203" s="35" t="s">
        <v>1032</v>
      </c>
      <c r="Y203" s="35">
        <v>0</v>
      </c>
      <c r="Z203" s="9">
        <v>13</v>
      </c>
      <c r="AA203" s="9">
        <v>13</v>
      </c>
      <c r="AB203" s="6">
        <v>5</v>
      </c>
      <c r="AC203" s="6" t="s">
        <v>230</v>
      </c>
      <c r="AD203" s="6">
        <v>0</v>
      </c>
      <c r="AE203" s="35">
        <v>4</v>
      </c>
      <c r="AF203" s="35" t="s">
        <v>169</v>
      </c>
      <c r="AH203" s="13">
        <v>40053</v>
      </c>
      <c r="AI203" s="13">
        <v>120004</v>
      </c>
      <c r="AJ203" s="13">
        <v>120006</v>
      </c>
      <c r="AK203" s="13">
        <v>150023</v>
      </c>
      <c r="AL203" s="13">
        <v>130003</v>
      </c>
      <c r="AM203" s="13">
        <v>130003</v>
      </c>
      <c r="AN203" s="13">
        <v>260001</v>
      </c>
      <c r="AO203" s="13">
        <v>120008</v>
      </c>
      <c r="AP203" s="13">
        <v>100001</v>
      </c>
      <c r="AQ203" s="13">
        <v>100002</v>
      </c>
      <c r="AT203" s="1" t="s">
        <v>834</v>
      </c>
      <c r="AU203" s="1">
        <v>1243</v>
      </c>
    </row>
    <row r="204" spans="1:47" x14ac:dyDescent="0.2">
      <c r="A204" s="33">
        <v>199</v>
      </c>
      <c r="B204" s="33">
        <v>1244</v>
      </c>
      <c r="C204" s="33">
        <v>10604</v>
      </c>
      <c r="D204" s="33" t="s">
        <v>494</v>
      </c>
      <c r="E204" s="33" t="s">
        <v>292</v>
      </c>
      <c r="F204" s="33">
        <v>3</v>
      </c>
      <c r="G204" s="33" t="s">
        <v>10</v>
      </c>
      <c r="H204" s="13">
        <v>1</v>
      </c>
      <c r="I204" s="35">
        <v>2</v>
      </c>
      <c r="J204" s="35" t="s">
        <v>142</v>
      </c>
      <c r="K204" s="6">
        <v>1</v>
      </c>
      <c r="L204" s="6">
        <v>2</v>
      </c>
      <c r="M204" s="37">
        <v>4</v>
      </c>
      <c r="N204" s="37" t="s">
        <v>33</v>
      </c>
      <c r="O204" s="9">
        <v>1344</v>
      </c>
      <c r="P204" s="11" t="s">
        <v>570</v>
      </c>
      <c r="Q204" s="37" t="s">
        <v>466</v>
      </c>
      <c r="R204" s="37" t="s">
        <v>473</v>
      </c>
      <c r="S204" s="9" t="s">
        <v>97</v>
      </c>
      <c r="T204" s="9" t="s">
        <v>152</v>
      </c>
      <c r="U204" s="9" t="s">
        <v>152</v>
      </c>
      <c r="V204" s="35">
        <v>0</v>
      </c>
      <c r="W204" s="35" t="s">
        <v>156</v>
      </c>
      <c r="X204" s="35" t="s">
        <v>1032</v>
      </c>
      <c r="Y204" s="35">
        <v>0</v>
      </c>
      <c r="Z204" s="9">
        <v>14</v>
      </c>
      <c r="AA204" s="9">
        <v>14</v>
      </c>
      <c r="AB204" s="6">
        <v>5</v>
      </c>
      <c r="AC204" s="6" t="s">
        <v>230</v>
      </c>
      <c r="AD204" s="6">
        <v>0</v>
      </c>
      <c r="AE204" s="35">
        <v>5</v>
      </c>
      <c r="AF204" s="35" t="s">
        <v>171</v>
      </c>
      <c r="AH204" s="13">
        <v>40054</v>
      </c>
      <c r="AI204" s="13">
        <v>120004</v>
      </c>
      <c r="AJ204" s="13">
        <v>120006</v>
      </c>
      <c r="AK204" s="13">
        <v>150023</v>
      </c>
      <c r="AL204" s="13">
        <v>130004</v>
      </c>
      <c r="AM204" s="13">
        <v>130004</v>
      </c>
      <c r="AN204" s="13">
        <v>260001</v>
      </c>
      <c r="AO204" s="13">
        <v>120008</v>
      </c>
      <c r="AP204" s="13">
        <v>100001</v>
      </c>
      <c r="AQ204" s="13">
        <v>100002</v>
      </c>
      <c r="AT204" s="1" t="s">
        <v>835</v>
      </c>
      <c r="AU204" s="1">
        <v>1244</v>
      </c>
    </row>
    <row r="205" spans="1:47" x14ac:dyDescent="0.2">
      <c r="A205" s="33">
        <v>200</v>
      </c>
      <c r="B205" s="33">
        <v>1245</v>
      </c>
      <c r="C205" s="33">
        <v>10605</v>
      </c>
      <c r="D205" s="33" t="s">
        <v>495</v>
      </c>
      <c r="E205" s="33" t="s">
        <v>294</v>
      </c>
      <c r="F205" s="33">
        <v>3</v>
      </c>
      <c r="G205" s="33" t="s">
        <v>10</v>
      </c>
      <c r="H205" s="13">
        <v>1</v>
      </c>
      <c r="I205" s="35">
        <v>2</v>
      </c>
      <c r="J205" s="35" t="s">
        <v>142</v>
      </c>
      <c r="K205" s="6">
        <v>1</v>
      </c>
      <c r="L205" s="6">
        <v>2</v>
      </c>
      <c r="M205" s="37">
        <v>5</v>
      </c>
      <c r="N205" s="37" t="s">
        <v>35</v>
      </c>
      <c r="O205" s="9">
        <v>1345</v>
      </c>
      <c r="P205" s="11" t="s">
        <v>570</v>
      </c>
      <c r="Q205" s="37" t="s">
        <v>466</v>
      </c>
      <c r="R205" s="37" t="s">
        <v>475</v>
      </c>
      <c r="S205" s="9" t="s">
        <v>97</v>
      </c>
      <c r="T205" s="9" t="s">
        <v>152</v>
      </c>
      <c r="U205" s="9" t="s">
        <v>152</v>
      </c>
      <c r="V205" s="35">
        <v>0</v>
      </c>
      <c r="W205" s="35" t="s">
        <v>156</v>
      </c>
      <c r="X205" s="35" t="s">
        <v>1032</v>
      </c>
      <c r="Y205" s="35">
        <v>0</v>
      </c>
      <c r="Z205" s="9">
        <v>15</v>
      </c>
      <c r="AA205" s="9">
        <v>15</v>
      </c>
      <c r="AB205" s="6">
        <v>5</v>
      </c>
      <c r="AC205" s="6" t="s">
        <v>230</v>
      </c>
      <c r="AD205" s="6">
        <v>0</v>
      </c>
      <c r="AE205" s="35">
        <v>6</v>
      </c>
      <c r="AF205" s="35" t="s">
        <v>173</v>
      </c>
      <c r="AH205" s="13">
        <v>40055</v>
      </c>
      <c r="AI205" s="13">
        <v>120004</v>
      </c>
      <c r="AJ205" s="13">
        <v>120006</v>
      </c>
      <c r="AK205" s="13">
        <v>150023</v>
      </c>
      <c r="AL205" s="13">
        <v>130005</v>
      </c>
      <c r="AM205" s="13">
        <v>130005</v>
      </c>
      <c r="AN205" s="13">
        <v>260001</v>
      </c>
      <c r="AO205" s="13">
        <v>120008</v>
      </c>
      <c r="AP205" s="13">
        <v>100001</v>
      </c>
      <c r="AQ205" s="13">
        <v>100002</v>
      </c>
      <c r="AT205" s="1" t="s">
        <v>836</v>
      </c>
      <c r="AU205" s="1">
        <v>1245</v>
      </c>
    </row>
    <row r="206" spans="1:47" x14ac:dyDescent="0.2">
      <c r="A206" s="33">
        <v>201</v>
      </c>
      <c r="B206" s="33">
        <v>1301</v>
      </c>
      <c r="C206" s="33">
        <v>10701</v>
      </c>
      <c r="D206" s="33" t="s">
        <v>496</v>
      </c>
      <c r="E206" s="33" t="s">
        <v>360</v>
      </c>
      <c r="F206" s="33">
        <v>4</v>
      </c>
      <c r="G206" s="33" t="s">
        <v>11</v>
      </c>
      <c r="H206" s="13">
        <v>1</v>
      </c>
      <c r="I206" s="35">
        <v>2</v>
      </c>
      <c r="J206" s="35" t="s">
        <v>142</v>
      </c>
      <c r="K206" s="6">
        <v>2</v>
      </c>
      <c r="L206" s="6">
        <v>4</v>
      </c>
      <c r="M206" s="37">
        <v>1</v>
      </c>
      <c r="N206" s="37" t="s">
        <v>29</v>
      </c>
      <c r="O206" s="9">
        <v>1401</v>
      </c>
      <c r="P206" s="11" t="s">
        <v>570</v>
      </c>
      <c r="Q206" s="37" t="s">
        <v>497</v>
      </c>
      <c r="R206" s="37" t="s">
        <v>498</v>
      </c>
      <c r="S206" s="9" t="s">
        <v>99</v>
      </c>
      <c r="T206" s="9" t="s">
        <v>152</v>
      </c>
      <c r="U206" s="9" t="s">
        <v>152</v>
      </c>
      <c r="V206" s="35">
        <v>0</v>
      </c>
      <c r="W206" s="35" t="s">
        <v>156</v>
      </c>
      <c r="X206" s="35" t="s">
        <v>1032</v>
      </c>
      <c r="Y206" s="35">
        <v>0</v>
      </c>
      <c r="Z206" s="9">
        <v>16</v>
      </c>
      <c r="AA206" s="9">
        <v>16</v>
      </c>
      <c r="AB206" s="6">
        <v>1</v>
      </c>
      <c r="AC206" s="6" t="s">
        <v>92</v>
      </c>
      <c r="AD206" s="6">
        <v>0</v>
      </c>
      <c r="AE206" s="35">
        <v>2</v>
      </c>
      <c r="AF206" s="35" t="s">
        <v>165</v>
      </c>
      <c r="AH206" s="13">
        <v>40056</v>
      </c>
      <c r="AI206" s="13">
        <v>120004</v>
      </c>
      <c r="AJ206" s="13">
        <v>120006</v>
      </c>
      <c r="AK206" s="13">
        <v>150023</v>
      </c>
      <c r="AL206" s="13">
        <v>130001</v>
      </c>
      <c r="AM206" s="13">
        <v>130001</v>
      </c>
      <c r="AN206" s="13">
        <v>260001</v>
      </c>
      <c r="AO206" s="13">
        <v>120008</v>
      </c>
      <c r="AP206" s="13">
        <v>100001</v>
      </c>
      <c r="AQ206" s="13">
        <v>100002</v>
      </c>
      <c r="AT206" s="1" t="s">
        <v>837</v>
      </c>
      <c r="AU206" s="1">
        <v>1301</v>
      </c>
    </row>
    <row r="207" spans="1:47" x14ac:dyDescent="0.2">
      <c r="A207" s="33">
        <v>202</v>
      </c>
      <c r="B207" s="33">
        <v>1302</v>
      </c>
      <c r="C207" s="33">
        <v>10702</v>
      </c>
      <c r="D207" s="33" t="s">
        <v>499</v>
      </c>
      <c r="E207" s="33" t="s">
        <v>361</v>
      </c>
      <c r="F207" s="33">
        <v>4</v>
      </c>
      <c r="G207" s="33" t="s">
        <v>11</v>
      </c>
      <c r="H207" s="13">
        <v>1</v>
      </c>
      <c r="I207" s="35">
        <v>2</v>
      </c>
      <c r="J207" s="35" t="s">
        <v>142</v>
      </c>
      <c r="K207" s="6">
        <v>2</v>
      </c>
      <c r="L207" s="6">
        <v>4</v>
      </c>
      <c r="M207" s="37">
        <v>2</v>
      </c>
      <c r="N207" s="37" t="s">
        <v>31</v>
      </c>
      <c r="O207" s="9">
        <v>1402</v>
      </c>
      <c r="P207" s="11" t="s">
        <v>570</v>
      </c>
      <c r="Q207" s="37" t="s">
        <v>497</v>
      </c>
      <c r="R207" s="37" t="s">
        <v>500</v>
      </c>
      <c r="S207" s="9" t="s">
        <v>99</v>
      </c>
      <c r="T207" s="9" t="s">
        <v>152</v>
      </c>
      <c r="U207" s="9" t="s">
        <v>152</v>
      </c>
      <c r="V207" s="35">
        <v>0</v>
      </c>
      <c r="W207" s="35" t="s">
        <v>156</v>
      </c>
      <c r="X207" s="35" t="s">
        <v>1032</v>
      </c>
      <c r="Y207" s="35">
        <v>0</v>
      </c>
      <c r="Z207" s="9">
        <v>17</v>
      </c>
      <c r="AA207" s="9">
        <v>17</v>
      </c>
      <c r="AB207" s="6">
        <v>1</v>
      </c>
      <c r="AC207" s="6" t="s">
        <v>92</v>
      </c>
      <c r="AD207" s="6">
        <v>0</v>
      </c>
      <c r="AE207" s="35">
        <v>3</v>
      </c>
      <c r="AF207" s="35" t="s">
        <v>167</v>
      </c>
      <c r="AH207" s="13">
        <v>40057</v>
      </c>
      <c r="AI207" s="13">
        <v>120004</v>
      </c>
      <c r="AJ207" s="13">
        <v>120006</v>
      </c>
      <c r="AK207" s="13">
        <v>150023</v>
      </c>
      <c r="AL207" s="13">
        <v>130002</v>
      </c>
      <c r="AM207" s="13">
        <v>130002</v>
      </c>
      <c r="AN207" s="13">
        <v>260001</v>
      </c>
      <c r="AO207" s="13">
        <v>120008</v>
      </c>
      <c r="AP207" s="13">
        <v>100001</v>
      </c>
      <c r="AQ207" s="13">
        <v>100002</v>
      </c>
      <c r="AT207" s="1" t="s">
        <v>838</v>
      </c>
      <c r="AU207" s="1">
        <v>1302</v>
      </c>
    </row>
    <row r="208" spans="1:47" x14ac:dyDescent="0.2">
      <c r="A208" s="33">
        <v>203</v>
      </c>
      <c r="B208" s="33">
        <v>1303</v>
      </c>
      <c r="C208" s="33">
        <v>10703</v>
      </c>
      <c r="D208" s="33" t="s">
        <v>501</v>
      </c>
      <c r="E208" s="33" t="s">
        <v>362</v>
      </c>
      <c r="F208" s="33">
        <v>4</v>
      </c>
      <c r="G208" s="33" t="s">
        <v>11</v>
      </c>
      <c r="H208" s="13">
        <v>1</v>
      </c>
      <c r="I208" s="35">
        <v>2</v>
      </c>
      <c r="J208" s="35" t="s">
        <v>142</v>
      </c>
      <c r="K208" s="6">
        <v>2</v>
      </c>
      <c r="L208" s="6">
        <v>4</v>
      </c>
      <c r="M208" s="37">
        <v>3</v>
      </c>
      <c r="N208" s="37" t="s">
        <v>91</v>
      </c>
      <c r="O208" s="9">
        <v>1403</v>
      </c>
      <c r="P208" s="11" t="s">
        <v>570</v>
      </c>
      <c r="Q208" s="37" t="s">
        <v>497</v>
      </c>
      <c r="R208" s="37" t="s">
        <v>502</v>
      </c>
      <c r="S208" s="9" t="s">
        <v>99</v>
      </c>
      <c r="T208" s="9" t="s">
        <v>152</v>
      </c>
      <c r="U208" s="9" t="s">
        <v>152</v>
      </c>
      <c r="V208" s="35">
        <v>0</v>
      </c>
      <c r="W208" s="35" t="s">
        <v>156</v>
      </c>
      <c r="X208" s="35" t="s">
        <v>1032</v>
      </c>
      <c r="Y208" s="35">
        <v>0</v>
      </c>
      <c r="Z208" s="9">
        <v>18</v>
      </c>
      <c r="AA208" s="9">
        <v>18</v>
      </c>
      <c r="AB208" s="6">
        <v>1</v>
      </c>
      <c r="AC208" s="6" t="s">
        <v>92</v>
      </c>
      <c r="AD208" s="6">
        <v>0</v>
      </c>
      <c r="AE208" s="35">
        <v>4</v>
      </c>
      <c r="AF208" s="35" t="s">
        <v>169</v>
      </c>
      <c r="AH208" s="13">
        <v>40058</v>
      </c>
      <c r="AI208" s="13">
        <v>120004</v>
      </c>
      <c r="AJ208" s="13">
        <v>120006</v>
      </c>
      <c r="AK208" s="13">
        <v>150023</v>
      </c>
      <c r="AL208" s="13">
        <v>130003</v>
      </c>
      <c r="AM208" s="13">
        <v>130003</v>
      </c>
      <c r="AN208" s="13">
        <v>260001</v>
      </c>
      <c r="AO208" s="13">
        <v>120008</v>
      </c>
      <c r="AP208" s="13">
        <v>100001</v>
      </c>
      <c r="AQ208" s="13">
        <v>100002</v>
      </c>
      <c r="AT208" s="1" t="s">
        <v>839</v>
      </c>
      <c r="AU208" s="1">
        <v>1303</v>
      </c>
    </row>
    <row r="209" spans="1:47" x14ac:dyDescent="0.2">
      <c r="A209" s="33">
        <v>204</v>
      </c>
      <c r="B209" s="33">
        <v>1304</v>
      </c>
      <c r="C209" s="33">
        <v>10704</v>
      </c>
      <c r="D209" s="33" t="s">
        <v>503</v>
      </c>
      <c r="E209" s="33" t="s">
        <v>363</v>
      </c>
      <c r="F209" s="33">
        <v>4</v>
      </c>
      <c r="G209" s="33" t="s">
        <v>11</v>
      </c>
      <c r="H209" s="13">
        <v>1</v>
      </c>
      <c r="I209" s="35">
        <v>2</v>
      </c>
      <c r="J209" s="35" t="s">
        <v>142</v>
      </c>
      <c r="K209" s="6">
        <v>2</v>
      </c>
      <c r="L209" s="6">
        <v>4</v>
      </c>
      <c r="M209" s="37">
        <v>4</v>
      </c>
      <c r="N209" s="37" t="s">
        <v>33</v>
      </c>
      <c r="O209" s="9">
        <v>1404</v>
      </c>
      <c r="P209" s="11" t="s">
        <v>570</v>
      </c>
      <c r="Q209" s="37" t="s">
        <v>497</v>
      </c>
      <c r="R209" s="37" t="s">
        <v>504</v>
      </c>
      <c r="S209" s="9" t="s">
        <v>99</v>
      </c>
      <c r="T209" s="9" t="s">
        <v>152</v>
      </c>
      <c r="U209" s="9" t="s">
        <v>152</v>
      </c>
      <c r="V209" s="35">
        <v>0</v>
      </c>
      <c r="W209" s="35" t="s">
        <v>156</v>
      </c>
      <c r="X209" s="35" t="s">
        <v>1032</v>
      </c>
      <c r="Y209" s="35">
        <v>0</v>
      </c>
      <c r="Z209" s="9">
        <v>19</v>
      </c>
      <c r="AA209" s="9">
        <v>19</v>
      </c>
      <c r="AB209" s="6">
        <v>1</v>
      </c>
      <c r="AC209" s="6" t="s">
        <v>92</v>
      </c>
      <c r="AD209" s="6">
        <v>0</v>
      </c>
      <c r="AE209" s="35">
        <v>5</v>
      </c>
      <c r="AF209" s="35" t="s">
        <v>171</v>
      </c>
      <c r="AH209" s="13">
        <v>40059</v>
      </c>
      <c r="AI209" s="13">
        <v>120004</v>
      </c>
      <c r="AJ209" s="13">
        <v>120006</v>
      </c>
      <c r="AK209" s="13">
        <v>150023</v>
      </c>
      <c r="AL209" s="13">
        <v>130004</v>
      </c>
      <c r="AM209" s="13">
        <v>130004</v>
      </c>
      <c r="AN209" s="13">
        <v>260001</v>
      </c>
      <c r="AO209" s="13">
        <v>120008</v>
      </c>
      <c r="AP209" s="13">
        <v>100001</v>
      </c>
      <c r="AQ209" s="13">
        <v>100002</v>
      </c>
      <c r="AT209" s="1" t="s">
        <v>840</v>
      </c>
      <c r="AU209" s="1">
        <v>1304</v>
      </c>
    </row>
    <row r="210" spans="1:47" x14ac:dyDescent="0.2">
      <c r="A210" s="33">
        <v>205</v>
      </c>
      <c r="B210" s="33">
        <v>1305</v>
      </c>
      <c r="C210" s="33">
        <v>10705</v>
      </c>
      <c r="D210" s="33" t="s">
        <v>505</v>
      </c>
      <c r="E210" s="33" t="s">
        <v>364</v>
      </c>
      <c r="F210" s="33">
        <v>4</v>
      </c>
      <c r="G210" s="33" t="s">
        <v>11</v>
      </c>
      <c r="H210" s="13">
        <v>1</v>
      </c>
      <c r="I210" s="35">
        <v>2</v>
      </c>
      <c r="J210" s="35" t="s">
        <v>142</v>
      </c>
      <c r="K210" s="6">
        <v>2</v>
      </c>
      <c r="L210" s="6">
        <v>4</v>
      </c>
      <c r="M210" s="37">
        <v>5</v>
      </c>
      <c r="N210" s="37" t="s">
        <v>35</v>
      </c>
      <c r="O210" s="9">
        <v>1405</v>
      </c>
      <c r="P210" s="11" t="s">
        <v>570</v>
      </c>
      <c r="Q210" s="37" t="s">
        <v>497</v>
      </c>
      <c r="R210" s="37" t="s">
        <v>506</v>
      </c>
      <c r="S210" s="9" t="s">
        <v>99</v>
      </c>
      <c r="T210" s="9" t="s">
        <v>152</v>
      </c>
      <c r="U210" s="9" t="s">
        <v>152</v>
      </c>
      <c r="V210" s="35">
        <v>0</v>
      </c>
      <c r="W210" s="35" t="s">
        <v>156</v>
      </c>
      <c r="X210" s="35" t="s">
        <v>1032</v>
      </c>
      <c r="Y210" s="35">
        <v>0</v>
      </c>
      <c r="Z210" s="9">
        <v>20</v>
      </c>
      <c r="AA210" s="9">
        <v>20</v>
      </c>
      <c r="AB210" s="6">
        <v>1</v>
      </c>
      <c r="AC210" s="6" t="s">
        <v>92</v>
      </c>
      <c r="AD210" s="6">
        <v>0</v>
      </c>
      <c r="AE210" s="35">
        <v>6</v>
      </c>
      <c r="AF210" s="35" t="s">
        <v>173</v>
      </c>
      <c r="AH210" s="13">
        <v>40060</v>
      </c>
      <c r="AI210" s="13">
        <v>120004</v>
      </c>
      <c r="AJ210" s="13">
        <v>120006</v>
      </c>
      <c r="AK210" s="13">
        <v>150023</v>
      </c>
      <c r="AL210" s="13">
        <v>130005</v>
      </c>
      <c r="AM210" s="13">
        <v>130005</v>
      </c>
      <c r="AN210" s="13">
        <v>260001</v>
      </c>
      <c r="AO210" s="13">
        <v>120008</v>
      </c>
      <c r="AP210" s="13">
        <v>100001</v>
      </c>
      <c r="AQ210" s="13">
        <v>100002</v>
      </c>
      <c r="AT210" s="1" t="s">
        <v>841</v>
      </c>
      <c r="AU210" s="1">
        <v>1305</v>
      </c>
    </row>
    <row r="211" spans="1:47" x14ac:dyDescent="0.2">
      <c r="A211" s="33">
        <v>206</v>
      </c>
      <c r="B211" s="33">
        <v>1311</v>
      </c>
      <c r="C211" s="33">
        <v>10701</v>
      </c>
      <c r="D211" s="33" t="s">
        <v>511</v>
      </c>
      <c r="E211" s="33" t="s">
        <v>365</v>
      </c>
      <c r="F211" s="33">
        <v>4</v>
      </c>
      <c r="G211" s="33" t="s">
        <v>11</v>
      </c>
      <c r="H211" s="13">
        <v>1</v>
      </c>
      <c r="I211" s="35">
        <v>2</v>
      </c>
      <c r="J211" s="35" t="s">
        <v>142</v>
      </c>
      <c r="K211" s="6">
        <v>2</v>
      </c>
      <c r="L211" s="6">
        <v>4</v>
      </c>
      <c r="M211" s="37">
        <v>1</v>
      </c>
      <c r="N211" s="37" t="s">
        <v>29</v>
      </c>
      <c r="O211" s="9">
        <v>1411</v>
      </c>
      <c r="P211" s="11" t="s">
        <v>570</v>
      </c>
      <c r="Q211" s="37" t="s">
        <v>497</v>
      </c>
      <c r="R211" s="37" t="s">
        <v>498</v>
      </c>
      <c r="S211" s="9" t="s">
        <v>99</v>
      </c>
      <c r="T211" s="9" t="s">
        <v>152</v>
      </c>
      <c r="U211" s="9" t="s">
        <v>152</v>
      </c>
      <c r="V211" s="35">
        <v>0</v>
      </c>
      <c r="W211" s="35" t="s">
        <v>156</v>
      </c>
      <c r="X211" s="35" t="s">
        <v>1032</v>
      </c>
      <c r="Y211" s="35">
        <v>0</v>
      </c>
      <c r="Z211" s="9">
        <v>16</v>
      </c>
      <c r="AA211" s="9">
        <v>16</v>
      </c>
      <c r="AB211" s="6">
        <v>2</v>
      </c>
      <c r="AC211" s="6" t="s">
        <v>212</v>
      </c>
      <c r="AD211" s="6">
        <v>0</v>
      </c>
      <c r="AE211" s="35">
        <v>2</v>
      </c>
      <c r="AF211" s="35" t="s">
        <v>165</v>
      </c>
      <c r="AH211" s="13">
        <v>40056</v>
      </c>
      <c r="AI211" s="13">
        <v>120004</v>
      </c>
      <c r="AJ211" s="13">
        <v>120006</v>
      </c>
      <c r="AK211" s="13">
        <v>150023</v>
      </c>
      <c r="AL211" s="13">
        <v>130001</v>
      </c>
      <c r="AM211" s="13">
        <v>130001</v>
      </c>
      <c r="AN211" s="13">
        <v>260001</v>
      </c>
      <c r="AO211" s="13">
        <v>120008</v>
      </c>
      <c r="AP211" s="13">
        <v>100001</v>
      </c>
      <c r="AQ211" s="13">
        <v>100002</v>
      </c>
      <c r="AT211" s="1" t="s">
        <v>842</v>
      </c>
      <c r="AU211" s="1">
        <v>1311</v>
      </c>
    </row>
    <row r="212" spans="1:47" x14ac:dyDescent="0.2">
      <c r="A212" s="33">
        <v>207</v>
      </c>
      <c r="B212" s="33">
        <v>1312</v>
      </c>
      <c r="C212" s="33">
        <v>10702</v>
      </c>
      <c r="D212" s="33" t="s">
        <v>507</v>
      </c>
      <c r="E212" s="33" t="s">
        <v>366</v>
      </c>
      <c r="F212" s="33">
        <v>4</v>
      </c>
      <c r="G212" s="33" t="s">
        <v>11</v>
      </c>
      <c r="H212" s="13">
        <v>1</v>
      </c>
      <c r="I212" s="35">
        <v>2</v>
      </c>
      <c r="J212" s="35" t="s">
        <v>142</v>
      </c>
      <c r="K212" s="6">
        <v>2</v>
      </c>
      <c r="L212" s="6">
        <v>4</v>
      </c>
      <c r="M212" s="37">
        <v>2</v>
      </c>
      <c r="N212" s="37" t="s">
        <v>31</v>
      </c>
      <c r="O212" s="9">
        <v>1412</v>
      </c>
      <c r="P212" s="11" t="s">
        <v>570</v>
      </c>
      <c r="Q212" s="37" t="s">
        <v>497</v>
      </c>
      <c r="R212" s="37" t="s">
        <v>500</v>
      </c>
      <c r="S212" s="9" t="s">
        <v>99</v>
      </c>
      <c r="T212" s="9" t="s">
        <v>152</v>
      </c>
      <c r="U212" s="9" t="s">
        <v>152</v>
      </c>
      <c r="V212" s="35">
        <v>0</v>
      </c>
      <c r="W212" s="35" t="s">
        <v>156</v>
      </c>
      <c r="X212" s="35" t="s">
        <v>1032</v>
      </c>
      <c r="Y212" s="35">
        <v>0</v>
      </c>
      <c r="Z212" s="9">
        <v>17</v>
      </c>
      <c r="AA212" s="9">
        <v>17</v>
      </c>
      <c r="AB212" s="6">
        <v>2</v>
      </c>
      <c r="AC212" s="6" t="s">
        <v>212</v>
      </c>
      <c r="AD212" s="6">
        <v>0</v>
      </c>
      <c r="AE212" s="35">
        <v>3</v>
      </c>
      <c r="AF212" s="35" t="s">
        <v>167</v>
      </c>
      <c r="AH212" s="13">
        <v>40057</v>
      </c>
      <c r="AI212" s="13">
        <v>120004</v>
      </c>
      <c r="AJ212" s="13">
        <v>120006</v>
      </c>
      <c r="AK212" s="13">
        <v>150023</v>
      </c>
      <c r="AL212" s="13">
        <v>130002</v>
      </c>
      <c r="AM212" s="13">
        <v>130002</v>
      </c>
      <c r="AN212" s="13">
        <v>260001</v>
      </c>
      <c r="AO212" s="13">
        <v>120008</v>
      </c>
      <c r="AP212" s="13">
        <v>100001</v>
      </c>
      <c r="AQ212" s="13">
        <v>100002</v>
      </c>
      <c r="AT212" s="1" t="s">
        <v>843</v>
      </c>
      <c r="AU212" s="1">
        <v>1312</v>
      </c>
    </row>
    <row r="213" spans="1:47" x14ac:dyDescent="0.2">
      <c r="A213" s="33">
        <v>208</v>
      </c>
      <c r="B213" s="33">
        <v>1313</v>
      </c>
      <c r="C213" s="33">
        <v>10703</v>
      </c>
      <c r="D213" s="33" t="s">
        <v>508</v>
      </c>
      <c r="E213" s="33" t="s">
        <v>367</v>
      </c>
      <c r="F213" s="33">
        <v>4</v>
      </c>
      <c r="G213" s="33" t="s">
        <v>11</v>
      </c>
      <c r="H213" s="13">
        <v>1</v>
      </c>
      <c r="I213" s="35">
        <v>2</v>
      </c>
      <c r="J213" s="35" t="s">
        <v>142</v>
      </c>
      <c r="K213" s="6">
        <v>2</v>
      </c>
      <c r="L213" s="6">
        <v>4</v>
      </c>
      <c r="M213" s="37">
        <v>3</v>
      </c>
      <c r="N213" s="37" t="s">
        <v>91</v>
      </c>
      <c r="O213" s="9">
        <v>1413</v>
      </c>
      <c r="P213" s="11" t="s">
        <v>570</v>
      </c>
      <c r="Q213" s="37" t="s">
        <v>497</v>
      </c>
      <c r="R213" s="37" t="s">
        <v>502</v>
      </c>
      <c r="S213" s="9" t="s">
        <v>99</v>
      </c>
      <c r="T213" s="9" t="s">
        <v>152</v>
      </c>
      <c r="U213" s="9" t="s">
        <v>152</v>
      </c>
      <c r="V213" s="35">
        <v>0</v>
      </c>
      <c r="W213" s="35" t="s">
        <v>156</v>
      </c>
      <c r="X213" s="35" t="s">
        <v>1032</v>
      </c>
      <c r="Y213" s="35">
        <v>0</v>
      </c>
      <c r="Z213" s="9">
        <v>18</v>
      </c>
      <c r="AA213" s="9">
        <v>18</v>
      </c>
      <c r="AB213" s="6">
        <v>2</v>
      </c>
      <c r="AC213" s="6" t="s">
        <v>212</v>
      </c>
      <c r="AD213" s="6">
        <v>0</v>
      </c>
      <c r="AE213" s="35">
        <v>4</v>
      </c>
      <c r="AF213" s="35" t="s">
        <v>169</v>
      </c>
      <c r="AH213" s="13">
        <v>40058</v>
      </c>
      <c r="AI213" s="13">
        <v>120004</v>
      </c>
      <c r="AJ213" s="13">
        <v>120006</v>
      </c>
      <c r="AK213" s="13">
        <v>150023</v>
      </c>
      <c r="AL213" s="13">
        <v>130003</v>
      </c>
      <c r="AM213" s="13">
        <v>130003</v>
      </c>
      <c r="AN213" s="13">
        <v>260001</v>
      </c>
      <c r="AO213" s="13">
        <v>120008</v>
      </c>
      <c r="AP213" s="13">
        <v>100001</v>
      </c>
      <c r="AQ213" s="13">
        <v>100002</v>
      </c>
      <c r="AT213" s="1" t="s">
        <v>844</v>
      </c>
      <c r="AU213" s="1">
        <v>1313</v>
      </c>
    </row>
    <row r="214" spans="1:47" x14ac:dyDescent="0.2">
      <c r="A214" s="33">
        <v>209</v>
      </c>
      <c r="B214" s="33">
        <v>1314</v>
      </c>
      <c r="C214" s="33">
        <v>10704</v>
      </c>
      <c r="D214" s="33" t="s">
        <v>509</v>
      </c>
      <c r="E214" s="33" t="s">
        <v>368</v>
      </c>
      <c r="F214" s="33">
        <v>4</v>
      </c>
      <c r="G214" s="33" t="s">
        <v>11</v>
      </c>
      <c r="H214" s="13">
        <v>1</v>
      </c>
      <c r="I214" s="35">
        <v>2</v>
      </c>
      <c r="J214" s="35" t="s">
        <v>142</v>
      </c>
      <c r="K214" s="6">
        <v>2</v>
      </c>
      <c r="L214" s="6">
        <v>4</v>
      </c>
      <c r="M214" s="37">
        <v>4</v>
      </c>
      <c r="N214" s="37" t="s">
        <v>33</v>
      </c>
      <c r="O214" s="9">
        <v>1414</v>
      </c>
      <c r="P214" s="11" t="s">
        <v>570</v>
      </c>
      <c r="Q214" s="37" t="s">
        <v>497</v>
      </c>
      <c r="R214" s="37" t="s">
        <v>504</v>
      </c>
      <c r="S214" s="9" t="s">
        <v>99</v>
      </c>
      <c r="T214" s="9" t="s">
        <v>152</v>
      </c>
      <c r="U214" s="9" t="s">
        <v>152</v>
      </c>
      <c r="V214" s="35">
        <v>0</v>
      </c>
      <c r="W214" s="35" t="s">
        <v>156</v>
      </c>
      <c r="X214" s="35" t="s">
        <v>1032</v>
      </c>
      <c r="Y214" s="35">
        <v>0</v>
      </c>
      <c r="Z214" s="9">
        <v>19</v>
      </c>
      <c r="AA214" s="9">
        <v>19</v>
      </c>
      <c r="AB214" s="6">
        <v>2</v>
      </c>
      <c r="AC214" s="6" t="s">
        <v>212</v>
      </c>
      <c r="AD214" s="6">
        <v>0</v>
      </c>
      <c r="AE214" s="35">
        <v>5</v>
      </c>
      <c r="AF214" s="35" t="s">
        <v>171</v>
      </c>
      <c r="AH214" s="13">
        <v>40059</v>
      </c>
      <c r="AI214" s="13">
        <v>120004</v>
      </c>
      <c r="AJ214" s="13">
        <v>120006</v>
      </c>
      <c r="AK214" s="13">
        <v>150023</v>
      </c>
      <c r="AL214" s="13">
        <v>130004</v>
      </c>
      <c r="AM214" s="13">
        <v>130004</v>
      </c>
      <c r="AN214" s="13">
        <v>260001</v>
      </c>
      <c r="AO214" s="13">
        <v>120008</v>
      </c>
      <c r="AP214" s="13">
        <v>100001</v>
      </c>
      <c r="AQ214" s="13">
        <v>100002</v>
      </c>
      <c r="AT214" s="1" t="s">
        <v>845</v>
      </c>
      <c r="AU214" s="1">
        <v>1314</v>
      </c>
    </row>
    <row r="215" spans="1:47" x14ac:dyDescent="0.2">
      <c r="A215" s="33">
        <v>210</v>
      </c>
      <c r="B215" s="33">
        <v>1315</v>
      </c>
      <c r="C215" s="33">
        <v>10705</v>
      </c>
      <c r="D215" s="33" t="s">
        <v>510</v>
      </c>
      <c r="E215" s="33" t="s">
        <v>369</v>
      </c>
      <c r="F215" s="33">
        <v>4</v>
      </c>
      <c r="G215" s="33" t="s">
        <v>11</v>
      </c>
      <c r="H215" s="13">
        <v>1</v>
      </c>
      <c r="I215" s="35">
        <v>2</v>
      </c>
      <c r="J215" s="35" t="s">
        <v>142</v>
      </c>
      <c r="K215" s="6">
        <v>2</v>
      </c>
      <c r="L215" s="6">
        <v>4</v>
      </c>
      <c r="M215" s="37">
        <v>5</v>
      </c>
      <c r="N215" s="37" t="s">
        <v>35</v>
      </c>
      <c r="O215" s="9">
        <v>1415</v>
      </c>
      <c r="P215" s="11" t="s">
        <v>570</v>
      </c>
      <c r="Q215" s="37" t="s">
        <v>497</v>
      </c>
      <c r="R215" s="37" t="s">
        <v>506</v>
      </c>
      <c r="S215" s="9" t="s">
        <v>99</v>
      </c>
      <c r="T215" s="9" t="s">
        <v>152</v>
      </c>
      <c r="U215" s="9" t="s">
        <v>152</v>
      </c>
      <c r="V215" s="35">
        <v>0</v>
      </c>
      <c r="W215" s="35" t="s">
        <v>156</v>
      </c>
      <c r="X215" s="35" t="s">
        <v>1032</v>
      </c>
      <c r="Y215" s="35">
        <v>0</v>
      </c>
      <c r="Z215" s="9">
        <v>20</v>
      </c>
      <c r="AA215" s="9">
        <v>20</v>
      </c>
      <c r="AB215" s="6">
        <v>2</v>
      </c>
      <c r="AC215" s="6" t="s">
        <v>212</v>
      </c>
      <c r="AD215" s="6">
        <v>0</v>
      </c>
      <c r="AE215" s="35">
        <v>6</v>
      </c>
      <c r="AF215" s="35" t="s">
        <v>173</v>
      </c>
      <c r="AH215" s="13">
        <v>40060</v>
      </c>
      <c r="AI215" s="13">
        <v>120004</v>
      </c>
      <c r="AJ215" s="13">
        <v>120006</v>
      </c>
      <c r="AK215" s="13">
        <v>150023</v>
      </c>
      <c r="AL215" s="13">
        <v>130005</v>
      </c>
      <c r="AM215" s="13">
        <v>130005</v>
      </c>
      <c r="AN215" s="13">
        <v>260001</v>
      </c>
      <c r="AO215" s="13">
        <v>120008</v>
      </c>
      <c r="AP215" s="13">
        <v>100001</v>
      </c>
      <c r="AQ215" s="13">
        <v>100002</v>
      </c>
      <c r="AT215" s="1" t="s">
        <v>846</v>
      </c>
      <c r="AU215" s="1">
        <v>1315</v>
      </c>
    </row>
    <row r="216" spans="1:47" x14ac:dyDescent="0.2">
      <c r="A216" s="33">
        <v>211</v>
      </c>
      <c r="B216" s="33">
        <v>1321</v>
      </c>
      <c r="C216" s="33">
        <v>10801</v>
      </c>
      <c r="D216" s="33" t="s">
        <v>516</v>
      </c>
      <c r="E216" s="33" t="s">
        <v>370</v>
      </c>
      <c r="F216" s="33">
        <v>4</v>
      </c>
      <c r="G216" s="33" t="s">
        <v>11</v>
      </c>
      <c r="H216" s="13">
        <v>1</v>
      </c>
      <c r="I216" s="35">
        <v>2</v>
      </c>
      <c r="J216" s="35" t="s">
        <v>142</v>
      </c>
      <c r="K216" s="6">
        <v>2</v>
      </c>
      <c r="L216" s="6">
        <v>4</v>
      </c>
      <c r="M216" s="37">
        <v>1</v>
      </c>
      <c r="N216" s="37" t="s">
        <v>29</v>
      </c>
      <c r="O216" s="9">
        <v>1421</v>
      </c>
      <c r="P216" s="11" t="s">
        <v>570</v>
      </c>
      <c r="Q216" s="37" t="s">
        <v>497</v>
      </c>
      <c r="R216" s="37" t="s">
        <v>498</v>
      </c>
      <c r="S216" s="9" t="s">
        <v>99</v>
      </c>
      <c r="T216" s="9" t="s">
        <v>152</v>
      </c>
      <c r="U216" s="9" t="s">
        <v>152</v>
      </c>
      <c r="V216" s="35">
        <v>0</v>
      </c>
      <c r="W216" s="35" t="s">
        <v>156</v>
      </c>
      <c r="X216" s="35" t="s">
        <v>1032</v>
      </c>
      <c r="Y216" s="35">
        <v>0</v>
      </c>
      <c r="Z216" s="9">
        <v>16</v>
      </c>
      <c r="AA216" s="9">
        <v>16</v>
      </c>
      <c r="AB216" s="6">
        <v>3</v>
      </c>
      <c r="AC216" s="6" t="s">
        <v>218</v>
      </c>
      <c r="AD216" s="6">
        <v>0</v>
      </c>
      <c r="AE216" s="35">
        <v>2</v>
      </c>
      <c r="AF216" s="35" t="s">
        <v>165</v>
      </c>
      <c r="AH216" s="13">
        <v>40061</v>
      </c>
      <c r="AI216" s="13">
        <v>120004</v>
      </c>
      <c r="AJ216" s="13">
        <v>120006</v>
      </c>
      <c r="AK216" s="13">
        <v>150023</v>
      </c>
      <c r="AL216" s="13">
        <v>130001</v>
      </c>
      <c r="AM216" s="13">
        <v>130001</v>
      </c>
      <c r="AN216" s="13">
        <v>260001</v>
      </c>
      <c r="AO216" s="13">
        <v>120008</v>
      </c>
      <c r="AP216" s="13">
        <v>100001</v>
      </c>
      <c r="AQ216" s="13">
        <v>100002</v>
      </c>
      <c r="AT216" s="1" t="s">
        <v>847</v>
      </c>
      <c r="AU216" s="1">
        <v>1321</v>
      </c>
    </row>
    <row r="217" spans="1:47" x14ac:dyDescent="0.2">
      <c r="A217" s="33">
        <v>212</v>
      </c>
      <c r="B217" s="33">
        <v>1322</v>
      </c>
      <c r="C217" s="33">
        <v>10802</v>
      </c>
      <c r="D217" s="33" t="s">
        <v>512</v>
      </c>
      <c r="E217" s="33" t="s">
        <v>371</v>
      </c>
      <c r="F217" s="33">
        <v>4</v>
      </c>
      <c r="G217" s="33" t="s">
        <v>11</v>
      </c>
      <c r="H217" s="13">
        <v>1</v>
      </c>
      <c r="I217" s="35">
        <v>2</v>
      </c>
      <c r="J217" s="35" t="s">
        <v>142</v>
      </c>
      <c r="K217" s="6">
        <v>2</v>
      </c>
      <c r="L217" s="6">
        <v>4</v>
      </c>
      <c r="M217" s="37">
        <v>2</v>
      </c>
      <c r="N217" s="37" t="s">
        <v>31</v>
      </c>
      <c r="O217" s="9">
        <v>1422</v>
      </c>
      <c r="P217" s="11" t="s">
        <v>570</v>
      </c>
      <c r="Q217" s="37" t="s">
        <v>497</v>
      </c>
      <c r="R217" s="37" t="s">
        <v>500</v>
      </c>
      <c r="S217" s="9" t="s">
        <v>99</v>
      </c>
      <c r="T217" s="9" t="s">
        <v>152</v>
      </c>
      <c r="U217" s="9" t="s">
        <v>152</v>
      </c>
      <c r="V217" s="35">
        <v>0</v>
      </c>
      <c r="W217" s="35" t="s">
        <v>156</v>
      </c>
      <c r="X217" s="35" t="s">
        <v>1032</v>
      </c>
      <c r="Y217" s="35">
        <v>0</v>
      </c>
      <c r="Z217" s="9">
        <v>17</v>
      </c>
      <c r="AA217" s="9">
        <v>17</v>
      </c>
      <c r="AB217" s="6">
        <v>3</v>
      </c>
      <c r="AC217" s="6" t="s">
        <v>218</v>
      </c>
      <c r="AD217" s="6">
        <v>0</v>
      </c>
      <c r="AE217" s="35">
        <v>3</v>
      </c>
      <c r="AF217" s="35" t="s">
        <v>167</v>
      </c>
      <c r="AH217" s="13">
        <v>40062</v>
      </c>
      <c r="AI217" s="13">
        <v>120004</v>
      </c>
      <c r="AJ217" s="13">
        <v>120006</v>
      </c>
      <c r="AK217" s="13">
        <v>150023</v>
      </c>
      <c r="AL217" s="13">
        <v>130002</v>
      </c>
      <c r="AM217" s="13">
        <v>130002</v>
      </c>
      <c r="AN217" s="13">
        <v>260001</v>
      </c>
      <c r="AO217" s="13">
        <v>120008</v>
      </c>
      <c r="AP217" s="13">
        <v>100001</v>
      </c>
      <c r="AQ217" s="13">
        <v>100002</v>
      </c>
      <c r="AT217" s="1" t="s">
        <v>848</v>
      </c>
      <c r="AU217" s="1">
        <v>1322</v>
      </c>
    </row>
    <row r="218" spans="1:47" x14ac:dyDescent="0.2">
      <c r="A218" s="33">
        <v>213</v>
      </c>
      <c r="B218" s="33">
        <v>1323</v>
      </c>
      <c r="C218" s="33">
        <v>10803</v>
      </c>
      <c r="D218" s="33" t="s">
        <v>513</v>
      </c>
      <c r="E218" s="33" t="s">
        <v>372</v>
      </c>
      <c r="F218" s="33">
        <v>4</v>
      </c>
      <c r="G218" s="33" t="s">
        <v>11</v>
      </c>
      <c r="H218" s="13">
        <v>1</v>
      </c>
      <c r="I218" s="35">
        <v>2</v>
      </c>
      <c r="J218" s="35" t="s">
        <v>142</v>
      </c>
      <c r="K218" s="6">
        <v>2</v>
      </c>
      <c r="L218" s="6">
        <v>4</v>
      </c>
      <c r="M218" s="37">
        <v>3</v>
      </c>
      <c r="N218" s="37" t="s">
        <v>91</v>
      </c>
      <c r="O218" s="9">
        <v>1423</v>
      </c>
      <c r="P218" s="11" t="s">
        <v>570</v>
      </c>
      <c r="Q218" s="37" t="s">
        <v>497</v>
      </c>
      <c r="R218" s="37" t="s">
        <v>502</v>
      </c>
      <c r="S218" s="9" t="s">
        <v>99</v>
      </c>
      <c r="T218" s="9" t="s">
        <v>152</v>
      </c>
      <c r="U218" s="9" t="s">
        <v>152</v>
      </c>
      <c r="V218" s="35">
        <v>0</v>
      </c>
      <c r="W218" s="35" t="s">
        <v>156</v>
      </c>
      <c r="X218" s="35" t="s">
        <v>1032</v>
      </c>
      <c r="Y218" s="35">
        <v>0</v>
      </c>
      <c r="Z218" s="9">
        <v>18</v>
      </c>
      <c r="AA218" s="9">
        <v>18</v>
      </c>
      <c r="AB218" s="6">
        <v>3</v>
      </c>
      <c r="AC218" s="6" t="s">
        <v>218</v>
      </c>
      <c r="AD218" s="6">
        <v>0</v>
      </c>
      <c r="AE218" s="35">
        <v>4</v>
      </c>
      <c r="AF218" s="35" t="s">
        <v>169</v>
      </c>
      <c r="AH218" s="13">
        <v>40063</v>
      </c>
      <c r="AI218" s="13">
        <v>120004</v>
      </c>
      <c r="AJ218" s="13">
        <v>120006</v>
      </c>
      <c r="AK218" s="13">
        <v>150023</v>
      </c>
      <c r="AL218" s="13">
        <v>130003</v>
      </c>
      <c r="AM218" s="13">
        <v>130003</v>
      </c>
      <c r="AN218" s="13">
        <v>260001</v>
      </c>
      <c r="AO218" s="13">
        <v>120008</v>
      </c>
      <c r="AP218" s="13">
        <v>100001</v>
      </c>
      <c r="AQ218" s="13">
        <v>100002</v>
      </c>
      <c r="AT218" s="1" t="s">
        <v>849</v>
      </c>
      <c r="AU218" s="1">
        <v>1323</v>
      </c>
    </row>
    <row r="219" spans="1:47" x14ac:dyDescent="0.2">
      <c r="A219" s="33">
        <v>214</v>
      </c>
      <c r="B219" s="33">
        <v>1324</v>
      </c>
      <c r="C219" s="33">
        <v>10804</v>
      </c>
      <c r="D219" s="33" t="s">
        <v>514</v>
      </c>
      <c r="E219" s="33" t="s">
        <v>373</v>
      </c>
      <c r="F219" s="33">
        <v>4</v>
      </c>
      <c r="G219" s="33" t="s">
        <v>11</v>
      </c>
      <c r="H219" s="13">
        <v>1</v>
      </c>
      <c r="I219" s="35">
        <v>2</v>
      </c>
      <c r="J219" s="35" t="s">
        <v>142</v>
      </c>
      <c r="K219" s="6">
        <v>2</v>
      </c>
      <c r="L219" s="6">
        <v>4</v>
      </c>
      <c r="M219" s="37">
        <v>4</v>
      </c>
      <c r="N219" s="37" t="s">
        <v>33</v>
      </c>
      <c r="O219" s="9">
        <v>1424</v>
      </c>
      <c r="P219" s="11" t="s">
        <v>570</v>
      </c>
      <c r="Q219" s="37" t="s">
        <v>497</v>
      </c>
      <c r="R219" s="37" t="s">
        <v>504</v>
      </c>
      <c r="S219" s="9" t="s">
        <v>99</v>
      </c>
      <c r="T219" s="9" t="s">
        <v>152</v>
      </c>
      <c r="U219" s="9" t="s">
        <v>152</v>
      </c>
      <c r="V219" s="35">
        <v>0</v>
      </c>
      <c r="W219" s="35" t="s">
        <v>156</v>
      </c>
      <c r="X219" s="35" t="s">
        <v>1032</v>
      </c>
      <c r="Y219" s="35">
        <v>0</v>
      </c>
      <c r="Z219" s="9">
        <v>19</v>
      </c>
      <c r="AA219" s="9">
        <v>19</v>
      </c>
      <c r="AB219" s="6">
        <v>3</v>
      </c>
      <c r="AC219" s="6" t="s">
        <v>218</v>
      </c>
      <c r="AD219" s="6">
        <v>0</v>
      </c>
      <c r="AE219" s="35">
        <v>5</v>
      </c>
      <c r="AF219" s="35" t="s">
        <v>171</v>
      </c>
      <c r="AH219" s="13">
        <v>40064</v>
      </c>
      <c r="AI219" s="13">
        <v>120004</v>
      </c>
      <c r="AJ219" s="13">
        <v>120006</v>
      </c>
      <c r="AK219" s="13">
        <v>150023</v>
      </c>
      <c r="AL219" s="13">
        <v>130004</v>
      </c>
      <c r="AM219" s="13">
        <v>130004</v>
      </c>
      <c r="AN219" s="13">
        <v>260001</v>
      </c>
      <c r="AO219" s="13">
        <v>120008</v>
      </c>
      <c r="AP219" s="13">
        <v>100001</v>
      </c>
      <c r="AQ219" s="13">
        <v>100002</v>
      </c>
      <c r="AT219" s="1" t="s">
        <v>850</v>
      </c>
      <c r="AU219" s="1">
        <v>1324</v>
      </c>
    </row>
    <row r="220" spans="1:47" x14ac:dyDescent="0.2">
      <c r="A220" s="33">
        <v>215</v>
      </c>
      <c r="B220" s="33">
        <v>1325</v>
      </c>
      <c r="C220" s="33">
        <v>10805</v>
      </c>
      <c r="D220" s="33" t="s">
        <v>515</v>
      </c>
      <c r="E220" s="33" t="s">
        <v>374</v>
      </c>
      <c r="F220" s="33">
        <v>4</v>
      </c>
      <c r="G220" s="33" t="s">
        <v>11</v>
      </c>
      <c r="H220" s="13">
        <v>1</v>
      </c>
      <c r="I220" s="35">
        <v>2</v>
      </c>
      <c r="J220" s="35" t="s">
        <v>142</v>
      </c>
      <c r="K220" s="6">
        <v>2</v>
      </c>
      <c r="L220" s="6">
        <v>4</v>
      </c>
      <c r="M220" s="37">
        <v>5</v>
      </c>
      <c r="N220" s="37" t="s">
        <v>35</v>
      </c>
      <c r="O220" s="9">
        <v>1425</v>
      </c>
      <c r="P220" s="11" t="s">
        <v>570</v>
      </c>
      <c r="Q220" s="37" t="s">
        <v>497</v>
      </c>
      <c r="R220" s="37" t="s">
        <v>506</v>
      </c>
      <c r="S220" s="9" t="s">
        <v>99</v>
      </c>
      <c r="T220" s="9" t="s">
        <v>152</v>
      </c>
      <c r="U220" s="9" t="s">
        <v>152</v>
      </c>
      <c r="V220" s="35">
        <v>0</v>
      </c>
      <c r="W220" s="35" t="s">
        <v>156</v>
      </c>
      <c r="X220" s="35" t="s">
        <v>1032</v>
      </c>
      <c r="Y220" s="35">
        <v>0</v>
      </c>
      <c r="Z220" s="9">
        <v>20</v>
      </c>
      <c r="AA220" s="9">
        <v>20</v>
      </c>
      <c r="AB220" s="6">
        <v>3</v>
      </c>
      <c r="AC220" s="6" t="s">
        <v>218</v>
      </c>
      <c r="AD220" s="6">
        <v>0</v>
      </c>
      <c r="AE220" s="35">
        <v>6</v>
      </c>
      <c r="AF220" s="35" t="s">
        <v>173</v>
      </c>
      <c r="AH220" s="13">
        <v>40065</v>
      </c>
      <c r="AI220" s="13">
        <v>120004</v>
      </c>
      <c r="AJ220" s="13">
        <v>120006</v>
      </c>
      <c r="AK220" s="13">
        <v>150023</v>
      </c>
      <c r="AL220" s="13">
        <v>130005</v>
      </c>
      <c r="AM220" s="13">
        <v>130005</v>
      </c>
      <c r="AN220" s="13">
        <v>260001</v>
      </c>
      <c r="AO220" s="13">
        <v>120008</v>
      </c>
      <c r="AP220" s="13">
        <v>100001</v>
      </c>
      <c r="AQ220" s="13">
        <v>100002</v>
      </c>
      <c r="AT220" s="1" t="s">
        <v>851</v>
      </c>
      <c r="AU220" s="1">
        <v>1325</v>
      </c>
    </row>
    <row r="221" spans="1:47" x14ac:dyDescent="0.2">
      <c r="A221" s="33">
        <v>216</v>
      </c>
      <c r="B221" s="33">
        <v>1331</v>
      </c>
      <c r="C221" s="33">
        <v>10701</v>
      </c>
      <c r="D221" s="33" t="s">
        <v>521</v>
      </c>
      <c r="E221" s="33" t="s">
        <v>295</v>
      </c>
      <c r="F221" s="33">
        <v>4</v>
      </c>
      <c r="G221" s="33" t="s">
        <v>11</v>
      </c>
      <c r="H221" s="13">
        <v>1</v>
      </c>
      <c r="I221" s="35">
        <v>2</v>
      </c>
      <c r="J221" s="35" t="s">
        <v>142</v>
      </c>
      <c r="K221" s="6">
        <v>2</v>
      </c>
      <c r="L221" s="6">
        <v>4</v>
      </c>
      <c r="M221" s="37">
        <v>1</v>
      </c>
      <c r="N221" s="37" t="s">
        <v>29</v>
      </c>
      <c r="O221" s="9">
        <v>1431</v>
      </c>
      <c r="P221" s="11" t="s">
        <v>570</v>
      </c>
      <c r="Q221" s="37" t="s">
        <v>497</v>
      </c>
      <c r="R221" s="37" t="s">
        <v>498</v>
      </c>
      <c r="S221" s="9" t="s">
        <v>99</v>
      </c>
      <c r="T221" s="9" t="s">
        <v>152</v>
      </c>
      <c r="U221" s="9" t="s">
        <v>152</v>
      </c>
      <c r="V221" s="35">
        <v>0</v>
      </c>
      <c r="W221" s="35" t="s">
        <v>156</v>
      </c>
      <c r="X221" s="35" t="s">
        <v>1032</v>
      </c>
      <c r="Y221" s="35">
        <v>0</v>
      </c>
      <c r="Z221" s="9">
        <v>16</v>
      </c>
      <c r="AA221" s="9">
        <v>16</v>
      </c>
      <c r="AB221" s="6">
        <v>4</v>
      </c>
      <c r="AC221" s="6" t="s">
        <v>224</v>
      </c>
      <c r="AD221" s="6">
        <v>0</v>
      </c>
      <c r="AE221" s="35">
        <v>2</v>
      </c>
      <c r="AF221" s="35" t="s">
        <v>165</v>
      </c>
      <c r="AH221" s="13">
        <v>40056</v>
      </c>
      <c r="AI221" s="13">
        <v>120004</v>
      </c>
      <c r="AJ221" s="13">
        <v>120006</v>
      </c>
      <c r="AK221" s="13">
        <v>150023</v>
      </c>
      <c r="AL221" s="13">
        <v>130001</v>
      </c>
      <c r="AM221" s="13">
        <v>130001</v>
      </c>
      <c r="AN221" s="13">
        <v>260001</v>
      </c>
      <c r="AO221" s="13">
        <v>120008</v>
      </c>
      <c r="AP221" s="13">
        <v>100001</v>
      </c>
      <c r="AQ221" s="13">
        <v>100002</v>
      </c>
      <c r="AT221" s="1" t="s">
        <v>852</v>
      </c>
      <c r="AU221" s="1">
        <v>1331</v>
      </c>
    </row>
    <row r="222" spans="1:47" x14ac:dyDescent="0.2">
      <c r="A222" s="33">
        <v>217</v>
      </c>
      <c r="B222" s="33">
        <v>1332</v>
      </c>
      <c r="C222" s="33">
        <v>10702</v>
      </c>
      <c r="D222" s="33" t="s">
        <v>517</v>
      </c>
      <c r="E222" s="33" t="s">
        <v>297</v>
      </c>
      <c r="F222" s="33">
        <v>4</v>
      </c>
      <c r="G222" s="33" t="s">
        <v>11</v>
      </c>
      <c r="H222" s="13">
        <v>1</v>
      </c>
      <c r="I222" s="35">
        <v>2</v>
      </c>
      <c r="J222" s="35" t="s">
        <v>142</v>
      </c>
      <c r="K222" s="6">
        <v>2</v>
      </c>
      <c r="L222" s="6">
        <v>4</v>
      </c>
      <c r="M222" s="37">
        <v>2</v>
      </c>
      <c r="N222" s="37" t="s">
        <v>31</v>
      </c>
      <c r="O222" s="9">
        <v>1432</v>
      </c>
      <c r="P222" s="11" t="s">
        <v>570</v>
      </c>
      <c r="Q222" s="37" t="s">
        <v>497</v>
      </c>
      <c r="R222" s="37" t="s">
        <v>500</v>
      </c>
      <c r="S222" s="9" t="s">
        <v>99</v>
      </c>
      <c r="T222" s="9" t="s">
        <v>152</v>
      </c>
      <c r="U222" s="9" t="s">
        <v>152</v>
      </c>
      <c r="V222" s="35">
        <v>0</v>
      </c>
      <c r="W222" s="35" t="s">
        <v>156</v>
      </c>
      <c r="X222" s="35" t="s">
        <v>1032</v>
      </c>
      <c r="Y222" s="35">
        <v>0</v>
      </c>
      <c r="Z222" s="9">
        <v>17</v>
      </c>
      <c r="AA222" s="9">
        <v>17</v>
      </c>
      <c r="AB222" s="6">
        <v>4</v>
      </c>
      <c r="AC222" s="6" t="s">
        <v>224</v>
      </c>
      <c r="AD222" s="6">
        <v>0</v>
      </c>
      <c r="AE222" s="35">
        <v>3</v>
      </c>
      <c r="AF222" s="35" t="s">
        <v>167</v>
      </c>
      <c r="AH222" s="13">
        <v>40057</v>
      </c>
      <c r="AI222" s="13">
        <v>120004</v>
      </c>
      <c r="AJ222" s="13">
        <v>120006</v>
      </c>
      <c r="AK222" s="13">
        <v>150023</v>
      </c>
      <c r="AL222" s="13">
        <v>130002</v>
      </c>
      <c r="AM222" s="13">
        <v>130002</v>
      </c>
      <c r="AN222" s="13">
        <v>260001</v>
      </c>
      <c r="AO222" s="13">
        <v>120008</v>
      </c>
      <c r="AP222" s="13">
        <v>100001</v>
      </c>
      <c r="AQ222" s="13">
        <v>100002</v>
      </c>
      <c r="AT222" s="1" t="s">
        <v>853</v>
      </c>
      <c r="AU222" s="1">
        <v>1332</v>
      </c>
    </row>
    <row r="223" spans="1:47" x14ac:dyDescent="0.2">
      <c r="A223" s="33">
        <v>218</v>
      </c>
      <c r="B223" s="33">
        <v>1333</v>
      </c>
      <c r="C223" s="33">
        <v>10703</v>
      </c>
      <c r="D223" s="33" t="s">
        <v>518</v>
      </c>
      <c r="E223" s="33" t="s">
        <v>299</v>
      </c>
      <c r="F223" s="33">
        <v>4</v>
      </c>
      <c r="G223" s="33" t="s">
        <v>11</v>
      </c>
      <c r="H223" s="13">
        <v>1</v>
      </c>
      <c r="I223" s="35">
        <v>2</v>
      </c>
      <c r="J223" s="35" t="s">
        <v>142</v>
      </c>
      <c r="K223" s="6">
        <v>2</v>
      </c>
      <c r="L223" s="6">
        <v>4</v>
      </c>
      <c r="M223" s="37">
        <v>3</v>
      </c>
      <c r="N223" s="37" t="s">
        <v>91</v>
      </c>
      <c r="O223" s="9">
        <v>1433</v>
      </c>
      <c r="P223" s="11" t="s">
        <v>570</v>
      </c>
      <c r="Q223" s="37" t="s">
        <v>497</v>
      </c>
      <c r="R223" s="37" t="s">
        <v>502</v>
      </c>
      <c r="S223" s="9" t="s">
        <v>99</v>
      </c>
      <c r="T223" s="9" t="s">
        <v>152</v>
      </c>
      <c r="U223" s="9" t="s">
        <v>152</v>
      </c>
      <c r="V223" s="35">
        <v>0</v>
      </c>
      <c r="W223" s="35" t="s">
        <v>156</v>
      </c>
      <c r="X223" s="35" t="s">
        <v>1032</v>
      </c>
      <c r="Y223" s="35">
        <v>0</v>
      </c>
      <c r="Z223" s="9">
        <v>18</v>
      </c>
      <c r="AA223" s="9">
        <v>18</v>
      </c>
      <c r="AB223" s="6">
        <v>4</v>
      </c>
      <c r="AC223" s="6" t="s">
        <v>224</v>
      </c>
      <c r="AD223" s="6">
        <v>0</v>
      </c>
      <c r="AE223" s="35">
        <v>4</v>
      </c>
      <c r="AF223" s="35" t="s">
        <v>169</v>
      </c>
      <c r="AH223" s="13">
        <v>40058</v>
      </c>
      <c r="AI223" s="13">
        <v>120004</v>
      </c>
      <c r="AJ223" s="13">
        <v>120006</v>
      </c>
      <c r="AK223" s="13">
        <v>150023</v>
      </c>
      <c r="AL223" s="13">
        <v>130003</v>
      </c>
      <c r="AM223" s="13">
        <v>130003</v>
      </c>
      <c r="AN223" s="13">
        <v>260001</v>
      </c>
      <c r="AO223" s="13">
        <v>120008</v>
      </c>
      <c r="AP223" s="13">
        <v>100001</v>
      </c>
      <c r="AQ223" s="13">
        <v>100002</v>
      </c>
      <c r="AT223" s="1" t="s">
        <v>854</v>
      </c>
      <c r="AU223" s="1">
        <v>1333</v>
      </c>
    </row>
    <row r="224" spans="1:47" x14ac:dyDescent="0.2">
      <c r="A224" s="33">
        <v>219</v>
      </c>
      <c r="B224" s="33">
        <v>1334</v>
      </c>
      <c r="C224" s="33">
        <v>10704</v>
      </c>
      <c r="D224" s="33" t="s">
        <v>519</v>
      </c>
      <c r="E224" s="33" t="s">
        <v>301</v>
      </c>
      <c r="F224" s="33">
        <v>4</v>
      </c>
      <c r="G224" s="33" t="s">
        <v>11</v>
      </c>
      <c r="H224" s="13">
        <v>1</v>
      </c>
      <c r="I224" s="35">
        <v>2</v>
      </c>
      <c r="J224" s="35" t="s">
        <v>142</v>
      </c>
      <c r="K224" s="6">
        <v>2</v>
      </c>
      <c r="L224" s="6">
        <v>4</v>
      </c>
      <c r="M224" s="37">
        <v>4</v>
      </c>
      <c r="N224" s="37" t="s">
        <v>33</v>
      </c>
      <c r="O224" s="9">
        <v>1434</v>
      </c>
      <c r="P224" s="11" t="s">
        <v>570</v>
      </c>
      <c r="Q224" s="37" t="s">
        <v>497</v>
      </c>
      <c r="R224" s="37" t="s">
        <v>504</v>
      </c>
      <c r="S224" s="9" t="s">
        <v>99</v>
      </c>
      <c r="T224" s="9" t="s">
        <v>152</v>
      </c>
      <c r="U224" s="9" t="s">
        <v>152</v>
      </c>
      <c r="V224" s="35">
        <v>0</v>
      </c>
      <c r="W224" s="35" t="s">
        <v>156</v>
      </c>
      <c r="X224" s="35" t="s">
        <v>1032</v>
      </c>
      <c r="Y224" s="35">
        <v>0</v>
      </c>
      <c r="Z224" s="9">
        <v>19</v>
      </c>
      <c r="AA224" s="9">
        <v>19</v>
      </c>
      <c r="AB224" s="6">
        <v>4</v>
      </c>
      <c r="AC224" s="6" t="s">
        <v>224</v>
      </c>
      <c r="AD224" s="6">
        <v>0</v>
      </c>
      <c r="AE224" s="35">
        <v>5</v>
      </c>
      <c r="AF224" s="35" t="s">
        <v>171</v>
      </c>
      <c r="AH224" s="13">
        <v>40059</v>
      </c>
      <c r="AI224" s="13">
        <v>120004</v>
      </c>
      <c r="AJ224" s="13">
        <v>120006</v>
      </c>
      <c r="AK224" s="13">
        <v>150023</v>
      </c>
      <c r="AL224" s="13">
        <v>130004</v>
      </c>
      <c r="AM224" s="13">
        <v>130004</v>
      </c>
      <c r="AN224" s="13">
        <v>260001</v>
      </c>
      <c r="AO224" s="13">
        <v>120008</v>
      </c>
      <c r="AP224" s="13">
        <v>100001</v>
      </c>
      <c r="AQ224" s="13">
        <v>100002</v>
      </c>
      <c r="AT224" s="1" t="s">
        <v>855</v>
      </c>
      <c r="AU224" s="1">
        <v>1334</v>
      </c>
    </row>
    <row r="225" spans="1:47" x14ac:dyDescent="0.2">
      <c r="A225" s="33">
        <v>220</v>
      </c>
      <c r="B225" s="33">
        <v>1335</v>
      </c>
      <c r="C225" s="33">
        <v>10705</v>
      </c>
      <c r="D225" s="33" t="s">
        <v>520</v>
      </c>
      <c r="E225" s="33" t="s">
        <v>303</v>
      </c>
      <c r="F225" s="33">
        <v>4</v>
      </c>
      <c r="G225" s="33" t="s">
        <v>11</v>
      </c>
      <c r="H225" s="13">
        <v>1</v>
      </c>
      <c r="I225" s="35">
        <v>2</v>
      </c>
      <c r="J225" s="35" t="s">
        <v>142</v>
      </c>
      <c r="K225" s="6">
        <v>2</v>
      </c>
      <c r="L225" s="6">
        <v>4</v>
      </c>
      <c r="M225" s="37">
        <v>5</v>
      </c>
      <c r="N225" s="37" t="s">
        <v>35</v>
      </c>
      <c r="O225" s="9">
        <v>1435</v>
      </c>
      <c r="P225" s="11" t="s">
        <v>570</v>
      </c>
      <c r="Q225" s="37" t="s">
        <v>497</v>
      </c>
      <c r="R225" s="37" t="s">
        <v>506</v>
      </c>
      <c r="S225" s="9" t="s">
        <v>99</v>
      </c>
      <c r="T225" s="9" t="s">
        <v>152</v>
      </c>
      <c r="U225" s="9" t="s">
        <v>152</v>
      </c>
      <c r="V225" s="35">
        <v>0</v>
      </c>
      <c r="W225" s="35" t="s">
        <v>156</v>
      </c>
      <c r="X225" s="35" t="s">
        <v>1032</v>
      </c>
      <c r="Y225" s="35">
        <v>0</v>
      </c>
      <c r="Z225" s="9">
        <v>20</v>
      </c>
      <c r="AA225" s="9">
        <v>20</v>
      </c>
      <c r="AB225" s="6">
        <v>4</v>
      </c>
      <c r="AC225" s="6" t="s">
        <v>224</v>
      </c>
      <c r="AD225" s="6">
        <v>0</v>
      </c>
      <c r="AE225" s="35">
        <v>6</v>
      </c>
      <c r="AF225" s="35" t="s">
        <v>173</v>
      </c>
      <c r="AH225" s="13">
        <v>40060</v>
      </c>
      <c r="AI225" s="13">
        <v>120004</v>
      </c>
      <c r="AJ225" s="13">
        <v>120006</v>
      </c>
      <c r="AK225" s="13">
        <v>150023</v>
      </c>
      <c r="AL225" s="13">
        <v>130005</v>
      </c>
      <c r="AM225" s="13">
        <v>130005</v>
      </c>
      <c r="AN225" s="13">
        <v>260001</v>
      </c>
      <c r="AO225" s="13">
        <v>120008</v>
      </c>
      <c r="AP225" s="13">
        <v>100001</v>
      </c>
      <c r="AQ225" s="13">
        <v>100002</v>
      </c>
      <c r="AT225" s="1" t="s">
        <v>856</v>
      </c>
      <c r="AU225" s="1">
        <v>1335</v>
      </c>
    </row>
    <row r="226" spans="1:47" x14ac:dyDescent="0.2">
      <c r="A226" s="33">
        <v>221</v>
      </c>
      <c r="B226" s="33">
        <v>1341</v>
      </c>
      <c r="C226" s="33">
        <v>10801</v>
      </c>
      <c r="D226" s="33" t="s">
        <v>563</v>
      </c>
      <c r="E226" s="33" t="s">
        <v>562</v>
      </c>
      <c r="F226" s="33">
        <v>4</v>
      </c>
      <c r="G226" s="33" t="s">
        <v>11</v>
      </c>
      <c r="H226" s="13">
        <v>1</v>
      </c>
      <c r="I226" s="35">
        <v>2</v>
      </c>
      <c r="J226" s="35" t="s">
        <v>142</v>
      </c>
      <c r="K226" s="6">
        <v>2</v>
      </c>
      <c r="L226" s="6">
        <v>4</v>
      </c>
      <c r="M226" s="37">
        <v>1</v>
      </c>
      <c r="N226" s="37" t="s">
        <v>29</v>
      </c>
      <c r="O226" s="9">
        <v>1441</v>
      </c>
      <c r="P226" s="11" t="s">
        <v>570</v>
      </c>
      <c r="Q226" s="37" t="s">
        <v>497</v>
      </c>
      <c r="R226" s="37" t="s">
        <v>498</v>
      </c>
      <c r="S226" s="9" t="s">
        <v>99</v>
      </c>
      <c r="T226" s="9" t="s">
        <v>152</v>
      </c>
      <c r="U226" s="9" t="s">
        <v>152</v>
      </c>
      <c r="V226" s="35">
        <v>0</v>
      </c>
      <c r="W226" s="35" t="s">
        <v>156</v>
      </c>
      <c r="X226" s="35" t="s">
        <v>1032</v>
      </c>
      <c r="Y226" s="35">
        <v>0</v>
      </c>
      <c r="Z226" s="9">
        <v>16</v>
      </c>
      <c r="AA226" s="9">
        <v>16</v>
      </c>
      <c r="AB226" s="6">
        <v>5</v>
      </c>
      <c r="AC226" s="6" t="s">
        <v>230</v>
      </c>
      <c r="AD226" s="6">
        <v>0</v>
      </c>
      <c r="AE226" s="35">
        <v>2</v>
      </c>
      <c r="AF226" s="35" t="s">
        <v>165</v>
      </c>
      <c r="AH226" s="13">
        <v>40061</v>
      </c>
      <c r="AI226" s="13">
        <v>120004</v>
      </c>
      <c r="AJ226" s="13">
        <v>120006</v>
      </c>
      <c r="AK226" s="13">
        <v>150023</v>
      </c>
      <c r="AL226" s="13">
        <v>130001</v>
      </c>
      <c r="AM226" s="13">
        <v>130001</v>
      </c>
      <c r="AN226" s="13">
        <v>260001</v>
      </c>
      <c r="AO226" s="13">
        <v>120008</v>
      </c>
      <c r="AP226" s="13">
        <v>100001</v>
      </c>
      <c r="AQ226" s="13">
        <v>100002</v>
      </c>
      <c r="AT226" s="1" t="s">
        <v>857</v>
      </c>
      <c r="AU226" s="1">
        <v>1341</v>
      </c>
    </row>
    <row r="227" spans="1:47" x14ac:dyDescent="0.2">
      <c r="A227" s="33">
        <v>222</v>
      </c>
      <c r="B227" s="33">
        <v>1342</v>
      </c>
      <c r="C227" s="33">
        <v>10802</v>
      </c>
      <c r="D227" s="33" t="s">
        <v>522</v>
      </c>
      <c r="E227" s="33" t="s">
        <v>305</v>
      </c>
      <c r="F227" s="33">
        <v>4</v>
      </c>
      <c r="G227" s="33" t="s">
        <v>11</v>
      </c>
      <c r="H227" s="13">
        <v>1</v>
      </c>
      <c r="I227" s="35">
        <v>2</v>
      </c>
      <c r="J227" s="35" t="s">
        <v>142</v>
      </c>
      <c r="K227" s="6">
        <v>2</v>
      </c>
      <c r="L227" s="6">
        <v>4</v>
      </c>
      <c r="M227" s="37">
        <v>2</v>
      </c>
      <c r="N227" s="37" t="s">
        <v>31</v>
      </c>
      <c r="O227" s="9">
        <v>1442</v>
      </c>
      <c r="P227" s="11" t="s">
        <v>570</v>
      </c>
      <c r="Q227" s="37" t="s">
        <v>497</v>
      </c>
      <c r="R227" s="37" t="s">
        <v>500</v>
      </c>
      <c r="S227" s="9" t="s">
        <v>99</v>
      </c>
      <c r="T227" s="9" t="s">
        <v>152</v>
      </c>
      <c r="U227" s="9" t="s">
        <v>152</v>
      </c>
      <c r="V227" s="35">
        <v>0</v>
      </c>
      <c r="W227" s="35" t="s">
        <v>156</v>
      </c>
      <c r="X227" s="35" t="s">
        <v>1032</v>
      </c>
      <c r="Y227" s="35">
        <v>0</v>
      </c>
      <c r="Z227" s="9">
        <v>17</v>
      </c>
      <c r="AA227" s="9">
        <v>17</v>
      </c>
      <c r="AB227" s="6">
        <v>5</v>
      </c>
      <c r="AC227" s="6" t="s">
        <v>230</v>
      </c>
      <c r="AD227" s="6">
        <v>0</v>
      </c>
      <c r="AE227" s="35">
        <v>3</v>
      </c>
      <c r="AF227" s="35" t="s">
        <v>167</v>
      </c>
      <c r="AH227" s="13">
        <v>40062</v>
      </c>
      <c r="AI227" s="13">
        <v>120004</v>
      </c>
      <c r="AJ227" s="13">
        <v>120006</v>
      </c>
      <c r="AK227" s="13">
        <v>150023</v>
      </c>
      <c r="AL227" s="13">
        <v>130002</v>
      </c>
      <c r="AM227" s="13">
        <v>130002</v>
      </c>
      <c r="AN227" s="13">
        <v>260001</v>
      </c>
      <c r="AO227" s="13">
        <v>120008</v>
      </c>
      <c r="AP227" s="13">
        <v>100001</v>
      </c>
      <c r="AQ227" s="13">
        <v>100002</v>
      </c>
      <c r="AT227" s="1" t="s">
        <v>858</v>
      </c>
      <c r="AU227" s="1">
        <v>1342</v>
      </c>
    </row>
    <row r="228" spans="1:47" x14ac:dyDescent="0.2">
      <c r="A228" s="33">
        <v>223</v>
      </c>
      <c r="B228" s="33">
        <v>1343</v>
      </c>
      <c r="C228" s="33">
        <v>10803</v>
      </c>
      <c r="D228" s="33" t="s">
        <v>523</v>
      </c>
      <c r="E228" s="33" t="s">
        <v>307</v>
      </c>
      <c r="F228" s="33">
        <v>4</v>
      </c>
      <c r="G228" s="33" t="s">
        <v>11</v>
      </c>
      <c r="H228" s="13">
        <v>1</v>
      </c>
      <c r="I228" s="35">
        <v>2</v>
      </c>
      <c r="J228" s="35" t="s">
        <v>142</v>
      </c>
      <c r="K228" s="6">
        <v>2</v>
      </c>
      <c r="L228" s="6">
        <v>4</v>
      </c>
      <c r="M228" s="37">
        <v>3</v>
      </c>
      <c r="N228" s="37" t="s">
        <v>91</v>
      </c>
      <c r="O228" s="9">
        <v>1443</v>
      </c>
      <c r="P228" s="11" t="s">
        <v>570</v>
      </c>
      <c r="Q228" s="37" t="s">
        <v>497</v>
      </c>
      <c r="R228" s="37" t="s">
        <v>502</v>
      </c>
      <c r="S228" s="9" t="s">
        <v>99</v>
      </c>
      <c r="T228" s="9" t="s">
        <v>152</v>
      </c>
      <c r="U228" s="9" t="s">
        <v>152</v>
      </c>
      <c r="V228" s="35">
        <v>0</v>
      </c>
      <c r="W228" s="35" t="s">
        <v>156</v>
      </c>
      <c r="X228" s="35" t="s">
        <v>1032</v>
      </c>
      <c r="Y228" s="35">
        <v>0</v>
      </c>
      <c r="Z228" s="9">
        <v>18</v>
      </c>
      <c r="AA228" s="9">
        <v>18</v>
      </c>
      <c r="AB228" s="6">
        <v>5</v>
      </c>
      <c r="AC228" s="6" t="s">
        <v>230</v>
      </c>
      <c r="AD228" s="6">
        <v>0</v>
      </c>
      <c r="AE228" s="35">
        <v>4</v>
      </c>
      <c r="AF228" s="35" t="s">
        <v>169</v>
      </c>
      <c r="AH228" s="13">
        <v>40063</v>
      </c>
      <c r="AI228" s="13">
        <v>120004</v>
      </c>
      <c r="AJ228" s="13">
        <v>120006</v>
      </c>
      <c r="AK228" s="13">
        <v>150023</v>
      </c>
      <c r="AL228" s="13">
        <v>130003</v>
      </c>
      <c r="AM228" s="13">
        <v>130003</v>
      </c>
      <c r="AN228" s="13">
        <v>260001</v>
      </c>
      <c r="AO228" s="13">
        <v>120008</v>
      </c>
      <c r="AP228" s="13">
        <v>100001</v>
      </c>
      <c r="AQ228" s="13">
        <v>100002</v>
      </c>
      <c r="AT228" s="1" t="s">
        <v>859</v>
      </c>
      <c r="AU228" s="1">
        <v>1343</v>
      </c>
    </row>
    <row r="229" spans="1:47" x14ac:dyDescent="0.2">
      <c r="A229" s="33">
        <v>224</v>
      </c>
      <c r="B229" s="33">
        <v>1344</v>
      </c>
      <c r="C229" s="33">
        <v>10804</v>
      </c>
      <c r="D229" s="33" t="s">
        <v>524</v>
      </c>
      <c r="E229" s="33" t="s">
        <v>309</v>
      </c>
      <c r="F229" s="33">
        <v>4</v>
      </c>
      <c r="G229" s="33" t="s">
        <v>11</v>
      </c>
      <c r="H229" s="13">
        <v>1</v>
      </c>
      <c r="I229" s="35">
        <v>2</v>
      </c>
      <c r="J229" s="35" t="s">
        <v>142</v>
      </c>
      <c r="K229" s="6">
        <v>2</v>
      </c>
      <c r="L229" s="6">
        <v>4</v>
      </c>
      <c r="M229" s="37">
        <v>4</v>
      </c>
      <c r="N229" s="37" t="s">
        <v>33</v>
      </c>
      <c r="O229" s="9">
        <v>1444</v>
      </c>
      <c r="P229" s="11" t="s">
        <v>570</v>
      </c>
      <c r="Q229" s="37" t="s">
        <v>497</v>
      </c>
      <c r="R229" s="37" t="s">
        <v>504</v>
      </c>
      <c r="S229" s="9" t="s">
        <v>99</v>
      </c>
      <c r="T229" s="9" t="s">
        <v>152</v>
      </c>
      <c r="U229" s="9" t="s">
        <v>152</v>
      </c>
      <c r="V229" s="35">
        <v>0</v>
      </c>
      <c r="W229" s="35" t="s">
        <v>156</v>
      </c>
      <c r="X229" s="35" t="s">
        <v>1032</v>
      </c>
      <c r="Y229" s="35">
        <v>0</v>
      </c>
      <c r="Z229" s="9">
        <v>19</v>
      </c>
      <c r="AA229" s="9">
        <v>19</v>
      </c>
      <c r="AB229" s="6">
        <v>5</v>
      </c>
      <c r="AC229" s="6" t="s">
        <v>230</v>
      </c>
      <c r="AD229" s="6">
        <v>0</v>
      </c>
      <c r="AE229" s="35">
        <v>5</v>
      </c>
      <c r="AF229" s="35" t="s">
        <v>171</v>
      </c>
      <c r="AH229" s="13">
        <v>40064</v>
      </c>
      <c r="AI229" s="13">
        <v>120004</v>
      </c>
      <c r="AJ229" s="13">
        <v>120006</v>
      </c>
      <c r="AK229" s="13">
        <v>150023</v>
      </c>
      <c r="AL229" s="13">
        <v>130004</v>
      </c>
      <c r="AM229" s="13">
        <v>130004</v>
      </c>
      <c r="AN229" s="13">
        <v>260001</v>
      </c>
      <c r="AO229" s="13">
        <v>120008</v>
      </c>
      <c r="AP229" s="13">
        <v>100001</v>
      </c>
      <c r="AQ229" s="13">
        <v>100002</v>
      </c>
      <c r="AT229" s="1" t="s">
        <v>860</v>
      </c>
      <c r="AU229" s="1">
        <v>1344</v>
      </c>
    </row>
    <row r="230" spans="1:47" x14ac:dyDescent="0.2">
      <c r="A230" s="33">
        <v>225</v>
      </c>
      <c r="B230" s="33">
        <v>1345</v>
      </c>
      <c r="C230" s="33">
        <v>10805</v>
      </c>
      <c r="D230" s="33" t="s">
        <v>525</v>
      </c>
      <c r="E230" s="33" t="s">
        <v>311</v>
      </c>
      <c r="F230" s="33">
        <v>4</v>
      </c>
      <c r="G230" s="33" t="s">
        <v>11</v>
      </c>
      <c r="H230" s="13">
        <v>1</v>
      </c>
      <c r="I230" s="35">
        <v>2</v>
      </c>
      <c r="J230" s="35" t="s">
        <v>142</v>
      </c>
      <c r="K230" s="6">
        <v>2</v>
      </c>
      <c r="L230" s="6">
        <v>4</v>
      </c>
      <c r="M230" s="37">
        <v>5</v>
      </c>
      <c r="N230" s="37" t="s">
        <v>35</v>
      </c>
      <c r="O230" s="9">
        <v>1445</v>
      </c>
      <c r="P230" s="11" t="s">
        <v>570</v>
      </c>
      <c r="Q230" s="37" t="s">
        <v>497</v>
      </c>
      <c r="R230" s="37" t="s">
        <v>506</v>
      </c>
      <c r="S230" s="9" t="s">
        <v>99</v>
      </c>
      <c r="T230" s="9" t="s">
        <v>152</v>
      </c>
      <c r="U230" s="9" t="s">
        <v>152</v>
      </c>
      <c r="V230" s="35">
        <v>0</v>
      </c>
      <c r="W230" s="35" t="s">
        <v>156</v>
      </c>
      <c r="X230" s="35" t="s">
        <v>1032</v>
      </c>
      <c r="Y230" s="35">
        <v>0</v>
      </c>
      <c r="Z230" s="9">
        <v>20</v>
      </c>
      <c r="AA230" s="9">
        <v>20</v>
      </c>
      <c r="AB230" s="6">
        <v>5</v>
      </c>
      <c r="AC230" s="6" t="s">
        <v>230</v>
      </c>
      <c r="AD230" s="6">
        <v>0</v>
      </c>
      <c r="AE230" s="35">
        <v>6</v>
      </c>
      <c r="AF230" s="35" t="s">
        <v>173</v>
      </c>
      <c r="AH230" s="13">
        <v>40065</v>
      </c>
      <c r="AI230" s="13">
        <v>120004</v>
      </c>
      <c r="AJ230" s="13">
        <v>120006</v>
      </c>
      <c r="AK230" s="13">
        <v>150023</v>
      </c>
      <c r="AL230" s="13">
        <v>130005</v>
      </c>
      <c r="AM230" s="13">
        <v>130005</v>
      </c>
      <c r="AN230" s="13">
        <v>260001</v>
      </c>
      <c r="AO230" s="13">
        <v>120008</v>
      </c>
      <c r="AP230" s="13">
        <v>100001</v>
      </c>
      <c r="AQ230" s="13">
        <v>100002</v>
      </c>
      <c r="AT230" s="1" t="s">
        <v>861</v>
      </c>
      <c r="AU230" s="1">
        <v>1345</v>
      </c>
    </row>
    <row r="231" spans="1:47" x14ac:dyDescent="0.2">
      <c r="A231" s="33">
        <v>226</v>
      </c>
      <c r="B231" s="33">
        <v>1401</v>
      </c>
      <c r="C231" s="33">
        <v>10901</v>
      </c>
      <c r="D231" s="33" t="s">
        <v>526</v>
      </c>
      <c r="E231" s="33" t="s">
        <v>206</v>
      </c>
      <c r="F231" s="33">
        <v>5</v>
      </c>
      <c r="G231" s="33" t="s">
        <v>12</v>
      </c>
      <c r="H231" s="13">
        <v>1</v>
      </c>
      <c r="I231" s="35">
        <v>2</v>
      </c>
      <c r="J231" s="35" t="s">
        <v>142</v>
      </c>
      <c r="K231" s="6">
        <v>2</v>
      </c>
      <c r="L231" s="6">
        <v>5</v>
      </c>
      <c r="M231" s="37">
        <v>1</v>
      </c>
      <c r="N231" s="37" t="s">
        <v>29</v>
      </c>
      <c r="O231" s="9">
        <v>1501</v>
      </c>
      <c r="P231" s="11" t="s">
        <v>570</v>
      </c>
      <c r="Q231" s="37" t="s">
        <v>527</v>
      </c>
      <c r="R231" s="37" t="s">
        <v>528</v>
      </c>
      <c r="S231" s="9" t="s">
        <v>101</v>
      </c>
      <c r="T231" s="9" t="s">
        <v>152</v>
      </c>
      <c r="U231" s="9" t="s">
        <v>152</v>
      </c>
      <c r="V231" s="35">
        <v>0</v>
      </c>
      <c r="W231" s="35" t="s">
        <v>156</v>
      </c>
      <c r="X231" s="35" t="s">
        <v>1032</v>
      </c>
      <c r="Y231" s="35">
        <v>0</v>
      </c>
      <c r="Z231" s="9">
        <v>21</v>
      </c>
      <c r="AA231" s="9">
        <v>21</v>
      </c>
      <c r="AB231" s="6">
        <v>1</v>
      </c>
      <c r="AC231" s="6" t="s">
        <v>92</v>
      </c>
      <c r="AD231" s="6">
        <v>0</v>
      </c>
      <c r="AE231" s="35">
        <v>2</v>
      </c>
      <c r="AF231" s="35" t="s">
        <v>165</v>
      </c>
      <c r="AH231" s="13">
        <v>40066</v>
      </c>
      <c r="AI231" s="13">
        <v>120004</v>
      </c>
      <c r="AJ231" s="13">
        <v>120006</v>
      </c>
      <c r="AK231" s="13">
        <v>150023</v>
      </c>
      <c r="AL231" s="13">
        <v>130001</v>
      </c>
      <c r="AM231" s="13">
        <v>130001</v>
      </c>
      <c r="AN231" s="13">
        <v>260001</v>
      </c>
      <c r="AO231" s="13">
        <v>120008</v>
      </c>
      <c r="AP231" s="13">
        <v>100001</v>
      </c>
      <c r="AQ231" s="13">
        <v>100002</v>
      </c>
      <c r="AT231" s="1" t="s">
        <v>862</v>
      </c>
      <c r="AU231" s="1">
        <v>1401</v>
      </c>
    </row>
    <row r="232" spans="1:47" x14ac:dyDescent="0.2">
      <c r="A232" s="33">
        <v>227</v>
      </c>
      <c r="B232" s="33">
        <v>1402</v>
      </c>
      <c r="C232" s="33">
        <v>10902</v>
      </c>
      <c r="D232" s="33" t="s">
        <v>529</v>
      </c>
      <c r="E232" s="33" t="s">
        <v>207</v>
      </c>
      <c r="F232" s="33">
        <v>5</v>
      </c>
      <c r="G232" s="33" t="s">
        <v>12</v>
      </c>
      <c r="H232" s="13">
        <v>1</v>
      </c>
      <c r="I232" s="35">
        <v>2</v>
      </c>
      <c r="J232" s="35" t="s">
        <v>142</v>
      </c>
      <c r="K232" s="6">
        <v>2</v>
      </c>
      <c r="L232" s="6">
        <v>5</v>
      </c>
      <c r="M232" s="37">
        <v>2</v>
      </c>
      <c r="N232" s="37" t="s">
        <v>31</v>
      </c>
      <c r="O232" s="9">
        <v>1502</v>
      </c>
      <c r="P232" s="11" t="s">
        <v>570</v>
      </c>
      <c r="Q232" s="37" t="s">
        <v>527</v>
      </c>
      <c r="R232" s="37" t="s">
        <v>530</v>
      </c>
      <c r="S232" s="9" t="s">
        <v>101</v>
      </c>
      <c r="T232" s="9" t="s">
        <v>152</v>
      </c>
      <c r="U232" s="9" t="s">
        <v>152</v>
      </c>
      <c r="V232" s="35">
        <v>0</v>
      </c>
      <c r="W232" s="35" t="s">
        <v>156</v>
      </c>
      <c r="X232" s="35" t="s">
        <v>1032</v>
      </c>
      <c r="Y232" s="35">
        <v>0</v>
      </c>
      <c r="Z232" s="9">
        <v>22</v>
      </c>
      <c r="AA232" s="9">
        <v>22</v>
      </c>
      <c r="AB232" s="6">
        <v>1</v>
      </c>
      <c r="AC232" s="6" t="s">
        <v>92</v>
      </c>
      <c r="AD232" s="6">
        <v>0</v>
      </c>
      <c r="AE232" s="35">
        <v>3</v>
      </c>
      <c r="AF232" s="35" t="s">
        <v>167</v>
      </c>
      <c r="AH232" s="13">
        <v>40067</v>
      </c>
      <c r="AI232" s="13">
        <v>120004</v>
      </c>
      <c r="AJ232" s="13">
        <v>120006</v>
      </c>
      <c r="AK232" s="13">
        <v>150023</v>
      </c>
      <c r="AL232" s="13">
        <v>130002</v>
      </c>
      <c r="AM232" s="13">
        <v>130002</v>
      </c>
      <c r="AN232" s="13">
        <v>260001</v>
      </c>
      <c r="AO232" s="13">
        <v>120008</v>
      </c>
      <c r="AP232" s="13">
        <v>100001</v>
      </c>
      <c r="AQ232" s="13">
        <v>100002</v>
      </c>
      <c r="AT232" s="1" t="s">
        <v>863</v>
      </c>
      <c r="AU232" s="1">
        <v>1402</v>
      </c>
    </row>
    <row r="233" spans="1:47" x14ac:dyDescent="0.2">
      <c r="A233" s="33">
        <v>228</v>
      </c>
      <c r="B233" s="33">
        <v>1403</v>
      </c>
      <c r="C233" s="33">
        <v>10903</v>
      </c>
      <c r="D233" s="33" t="s">
        <v>531</v>
      </c>
      <c r="E233" s="33" t="s">
        <v>208</v>
      </c>
      <c r="F233" s="33">
        <v>5</v>
      </c>
      <c r="G233" s="33" t="s">
        <v>12</v>
      </c>
      <c r="H233" s="13">
        <v>1</v>
      </c>
      <c r="I233" s="35">
        <v>2</v>
      </c>
      <c r="J233" s="35" t="s">
        <v>142</v>
      </c>
      <c r="K233" s="6">
        <v>2</v>
      </c>
      <c r="L233" s="6">
        <v>5</v>
      </c>
      <c r="M233" s="37">
        <v>3</v>
      </c>
      <c r="N233" s="37" t="s">
        <v>91</v>
      </c>
      <c r="O233" s="9">
        <v>1503</v>
      </c>
      <c r="P233" s="11" t="s">
        <v>570</v>
      </c>
      <c r="Q233" s="37" t="s">
        <v>527</v>
      </c>
      <c r="R233" s="37" t="s">
        <v>532</v>
      </c>
      <c r="S233" s="9" t="s">
        <v>101</v>
      </c>
      <c r="T233" s="9" t="s">
        <v>152</v>
      </c>
      <c r="U233" s="9" t="s">
        <v>152</v>
      </c>
      <c r="V233" s="35">
        <v>0</v>
      </c>
      <c r="W233" s="35" t="s">
        <v>156</v>
      </c>
      <c r="X233" s="35" t="s">
        <v>1032</v>
      </c>
      <c r="Y233" s="35">
        <v>0</v>
      </c>
      <c r="Z233" s="9">
        <v>23</v>
      </c>
      <c r="AA233" s="9">
        <v>23</v>
      </c>
      <c r="AB233" s="6">
        <v>1</v>
      </c>
      <c r="AC233" s="6" t="s">
        <v>92</v>
      </c>
      <c r="AD233" s="6">
        <v>0</v>
      </c>
      <c r="AE233" s="35">
        <v>4</v>
      </c>
      <c r="AF233" s="35" t="s">
        <v>169</v>
      </c>
      <c r="AH233" s="13">
        <v>40068</v>
      </c>
      <c r="AI233" s="13">
        <v>120004</v>
      </c>
      <c r="AJ233" s="13">
        <v>120006</v>
      </c>
      <c r="AK233" s="13">
        <v>150023</v>
      </c>
      <c r="AL233" s="13">
        <v>130003</v>
      </c>
      <c r="AM233" s="13">
        <v>130003</v>
      </c>
      <c r="AN233" s="13">
        <v>260001</v>
      </c>
      <c r="AO233" s="13">
        <v>120008</v>
      </c>
      <c r="AP233" s="13">
        <v>100001</v>
      </c>
      <c r="AQ233" s="13">
        <v>100002</v>
      </c>
      <c r="AT233" s="1" t="s">
        <v>864</v>
      </c>
      <c r="AU233" s="1">
        <v>1403</v>
      </c>
    </row>
    <row r="234" spans="1:47" x14ac:dyDescent="0.2">
      <c r="A234" s="33">
        <v>229</v>
      </c>
      <c r="B234" s="33">
        <v>1404</v>
      </c>
      <c r="C234" s="33">
        <v>10904</v>
      </c>
      <c r="D234" s="33" t="s">
        <v>533</v>
      </c>
      <c r="E234" s="33" t="s">
        <v>209</v>
      </c>
      <c r="F234" s="33">
        <v>5</v>
      </c>
      <c r="G234" s="33" t="s">
        <v>12</v>
      </c>
      <c r="H234" s="13">
        <v>1</v>
      </c>
      <c r="I234" s="35">
        <v>2</v>
      </c>
      <c r="J234" s="35" t="s">
        <v>142</v>
      </c>
      <c r="K234" s="6">
        <v>2</v>
      </c>
      <c r="L234" s="6">
        <v>5</v>
      </c>
      <c r="M234" s="37">
        <v>4</v>
      </c>
      <c r="N234" s="37" t="s">
        <v>33</v>
      </c>
      <c r="O234" s="9">
        <v>1504</v>
      </c>
      <c r="P234" s="11" t="s">
        <v>570</v>
      </c>
      <c r="Q234" s="37" t="s">
        <v>527</v>
      </c>
      <c r="R234" s="37" t="s">
        <v>534</v>
      </c>
      <c r="S234" s="9" t="s">
        <v>101</v>
      </c>
      <c r="T234" s="9" t="s">
        <v>152</v>
      </c>
      <c r="U234" s="9" t="s">
        <v>152</v>
      </c>
      <c r="V234" s="35">
        <v>0</v>
      </c>
      <c r="W234" s="35" t="s">
        <v>156</v>
      </c>
      <c r="X234" s="35" t="s">
        <v>1032</v>
      </c>
      <c r="Y234" s="35">
        <v>0</v>
      </c>
      <c r="Z234" s="9">
        <v>24</v>
      </c>
      <c r="AA234" s="9">
        <v>24</v>
      </c>
      <c r="AB234" s="6">
        <v>1</v>
      </c>
      <c r="AC234" s="6" t="s">
        <v>92</v>
      </c>
      <c r="AD234" s="6">
        <v>0</v>
      </c>
      <c r="AE234" s="35">
        <v>5</v>
      </c>
      <c r="AF234" s="35" t="s">
        <v>171</v>
      </c>
      <c r="AH234" s="13">
        <v>40069</v>
      </c>
      <c r="AI234" s="13">
        <v>120004</v>
      </c>
      <c r="AJ234" s="13">
        <v>120006</v>
      </c>
      <c r="AK234" s="13">
        <v>150023</v>
      </c>
      <c r="AL234" s="13">
        <v>130004</v>
      </c>
      <c r="AM234" s="13">
        <v>130004</v>
      </c>
      <c r="AN234" s="13">
        <v>260001</v>
      </c>
      <c r="AO234" s="13">
        <v>120008</v>
      </c>
      <c r="AP234" s="13">
        <v>100001</v>
      </c>
      <c r="AQ234" s="13">
        <v>100002</v>
      </c>
      <c r="AT234" s="1" t="s">
        <v>865</v>
      </c>
      <c r="AU234" s="1">
        <v>1404</v>
      </c>
    </row>
    <row r="235" spans="1:47" x14ac:dyDescent="0.2">
      <c r="A235" s="33">
        <v>230</v>
      </c>
      <c r="B235" s="33">
        <v>1405</v>
      </c>
      <c r="C235" s="33">
        <v>10905</v>
      </c>
      <c r="D235" s="33" t="s">
        <v>535</v>
      </c>
      <c r="E235" s="33" t="s">
        <v>210</v>
      </c>
      <c r="F235" s="33">
        <v>5</v>
      </c>
      <c r="G235" s="33" t="s">
        <v>12</v>
      </c>
      <c r="H235" s="13">
        <v>1</v>
      </c>
      <c r="I235" s="35">
        <v>2</v>
      </c>
      <c r="J235" s="35" t="s">
        <v>142</v>
      </c>
      <c r="K235" s="6">
        <v>2</v>
      </c>
      <c r="L235" s="6">
        <v>5</v>
      </c>
      <c r="M235" s="37">
        <v>5</v>
      </c>
      <c r="N235" s="37" t="s">
        <v>35</v>
      </c>
      <c r="O235" s="9">
        <v>1505</v>
      </c>
      <c r="P235" s="11" t="s">
        <v>570</v>
      </c>
      <c r="Q235" s="37" t="s">
        <v>527</v>
      </c>
      <c r="R235" s="37" t="s">
        <v>536</v>
      </c>
      <c r="S235" s="9" t="s">
        <v>101</v>
      </c>
      <c r="T235" s="9" t="s">
        <v>152</v>
      </c>
      <c r="U235" s="9" t="s">
        <v>152</v>
      </c>
      <c r="V235" s="35">
        <v>0</v>
      </c>
      <c r="W235" s="35" t="s">
        <v>156</v>
      </c>
      <c r="X235" s="35" t="s">
        <v>1032</v>
      </c>
      <c r="Y235" s="35">
        <v>0</v>
      </c>
      <c r="Z235" s="9">
        <v>25</v>
      </c>
      <c r="AA235" s="9">
        <v>25</v>
      </c>
      <c r="AB235" s="6">
        <v>1</v>
      </c>
      <c r="AC235" s="6" t="s">
        <v>92</v>
      </c>
      <c r="AD235" s="6">
        <v>0</v>
      </c>
      <c r="AE235" s="35">
        <v>6</v>
      </c>
      <c r="AF235" s="35" t="s">
        <v>173</v>
      </c>
      <c r="AH235" s="13">
        <v>40070</v>
      </c>
      <c r="AI235" s="13">
        <v>120004</v>
      </c>
      <c r="AJ235" s="13">
        <v>120006</v>
      </c>
      <c r="AK235" s="13">
        <v>150023</v>
      </c>
      <c r="AL235" s="13">
        <v>130005</v>
      </c>
      <c r="AM235" s="13">
        <v>130005</v>
      </c>
      <c r="AN235" s="13">
        <v>260001</v>
      </c>
      <c r="AO235" s="13">
        <v>120008</v>
      </c>
      <c r="AP235" s="13">
        <v>100001</v>
      </c>
      <c r="AQ235" s="13">
        <v>100002</v>
      </c>
      <c r="AT235" s="1" t="s">
        <v>866</v>
      </c>
      <c r="AU235" s="1">
        <v>1405</v>
      </c>
    </row>
    <row r="236" spans="1:47" x14ac:dyDescent="0.2">
      <c r="A236" s="33">
        <v>231</v>
      </c>
      <c r="B236" s="33">
        <v>1411</v>
      </c>
      <c r="C236" s="33">
        <v>10901</v>
      </c>
      <c r="D236" s="33" t="s">
        <v>537</v>
      </c>
      <c r="E236" s="33" t="s">
        <v>350</v>
      </c>
      <c r="F236" s="33">
        <v>5</v>
      </c>
      <c r="G236" s="33" t="s">
        <v>12</v>
      </c>
      <c r="H236" s="13">
        <v>1</v>
      </c>
      <c r="I236" s="35">
        <v>2</v>
      </c>
      <c r="J236" s="35" t="s">
        <v>142</v>
      </c>
      <c r="K236" s="6">
        <v>2</v>
      </c>
      <c r="L236" s="6">
        <v>5</v>
      </c>
      <c r="M236" s="37">
        <v>1</v>
      </c>
      <c r="N236" s="37" t="s">
        <v>29</v>
      </c>
      <c r="O236" s="9">
        <v>1511</v>
      </c>
      <c r="P236" s="11" t="s">
        <v>570</v>
      </c>
      <c r="Q236" s="37" t="s">
        <v>527</v>
      </c>
      <c r="R236" s="37" t="s">
        <v>528</v>
      </c>
      <c r="S236" s="9" t="s">
        <v>101</v>
      </c>
      <c r="T236" s="9" t="s">
        <v>152</v>
      </c>
      <c r="U236" s="9" t="s">
        <v>152</v>
      </c>
      <c r="V236" s="35">
        <v>0</v>
      </c>
      <c r="W236" s="35" t="s">
        <v>156</v>
      </c>
      <c r="X236" s="35" t="s">
        <v>1032</v>
      </c>
      <c r="Y236" s="35">
        <v>0</v>
      </c>
      <c r="Z236" s="9">
        <v>21</v>
      </c>
      <c r="AA236" s="9">
        <v>21</v>
      </c>
      <c r="AB236" s="6">
        <v>2</v>
      </c>
      <c r="AC236" s="6" t="s">
        <v>212</v>
      </c>
      <c r="AD236" s="6">
        <v>0</v>
      </c>
      <c r="AE236" s="35">
        <v>2</v>
      </c>
      <c r="AF236" s="35" t="s">
        <v>165</v>
      </c>
      <c r="AH236" s="13">
        <v>40066</v>
      </c>
      <c r="AI236" s="13">
        <v>120004</v>
      </c>
      <c r="AJ236" s="13">
        <v>120006</v>
      </c>
      <c r="AK236" s="13">
        <v>150023</v>
      </c>
      <c r="AL236" s="13">
        <v>130001</v>
      </c>
      <c r="AM236" s="13">
        <v>130001</v>
      </c>
      <c r="AN236" s="13">
        <v>260001</v>
      </c>
      <c r="AO236" s="13">
        <v>120008</v>
      </c>
      <c r="AP236" s="13">
        <v>100001</v>
      </c>
      <c r="AQ236" s="13">
        <v>100002</v>
      </c>
      <c r="AT236" s="1" t="s">
        <v>867</v>
      </c>
      <c r="AU236" s="1">
        <v>1411</v>
      </c>
    </row>
    <row r="237" spans="1:47" x14ac:dyDescent="0.2">
      <c r="A237" s="33">
        <v>232</v>
      </c>
      <c r="B237" s="33">
        <v>1412</v>
      </c>
      <c r="C237" s="33">
        <v>10902</v>
      </c>
      <c r="D237" s="33" t="s">
        <v>538</v>
      </c>
      <c r="E237" s="33" t="s">
        <v>351</v>
      </c>
      <c r="F237" s="33">
        <v>5</v>
      </c>
      <c r="G237" s="33" t="s">
        <v>12</v>
      </c>
      <c r="H237" s="13">
        <v>1</v>
      </c>
      <c r="I237" s="35">
        <v>2</v>
      </c>
      <c r="J237" s="35" t="s">
        <v>142</v>
      </c>
      <c r="K237" s="6">
        <v>2</v>
      </c>
      <c r="L237" s="6">
        <v>5</v>
      </c>
      <c r="M237" s="37">
        <v>2</v>
      </c>
      <c r="N237" s="37" t="s">
        <v>31</v>
      </c>
      <c r="O237" s="9">
        <v>1512</v>
      </c>
      <c r="P237" s="11" t="s">
        <v>570</v>
      </c>
      <c r="Q237" s="37" t="s">
        <v>527</v>
      </c>
      <c r="R237" s="37" t="s">
        <v>530</v>
      </c>
      <c r="S237" s="9" t="s">
        <v>101</v>
      </c>
      <c r="T237" s="9" t="s">
        <v>152</v>
      </c>
      <c r="U237" s="9" t="s">
        <v>152</v>
      </c>
      <c r="V237" s="35">
        <v>0</v>
      </c>
      <c r="W237" s="35" t="s">
        <v>156</v>
      </c>
      <c r="X237" s="35" t="s">
        <v>1032</v>
      </c>
      <c r="Y237" s="35">
        <v>0</v>
      </c>
      <c r="Z237" s="9">
        <v>22</v>
      </c>
      <c r="AA237" s="9">
        <v>22</v>
      </c>
      <c r="AB237" s="6">
        <v>2</v>
      </c>
      <c r="AC237" s="6" t="s">
        <v>212</v>
      </c>
      <c r="AD237" s="6">
        <v>0</v>
      </c>
      <c r="AE237" s="35">
        <v>3</v>
      </c>
      <c r="AF237" s="35" t="s">
        <v>167</v>
      </c>
      <c r="AH237" s="13">
        <v>40067</v>
      </c>
      <c r="AI237" s="13">
        <v>120004</v>
      </c>
      <c r="AJ237" s="13">
        <v>120006</v>
      </c>
      <c r="AK237" s="13">
        <v>150023</v>
      </c>
      <c r="AL237" s="13">
        <v>130002</v>
      </c>
      <c r="AM237" s="13">
        <v>130002</v>
      </c>
      <c r="AN237" s="13">
        <v>260001</v>
      </c>
      <c r="AO237" s="13">
        <v>120008</v>
      </c>
      <c r="AP237" s="13">
        <v>100001</v>
      </c>
      <c r="AQ237" s="13">
        <v>100002</v>
      </c>
      <c r="AT237" s="1" t="s">
        <v>868</v>
      </c>
      <c r="AU237" s="1">
        <v>1412</v>
      </c>
    </row>
    <row r="238" spans="1:47" x14ac:dyDescent="0.2">
      <c r="A238" s="33">
        <v>233</v>
      </c>
      <c r="B238" s="33">
        <v>1413</v>
      </c>
      <c r="C238" s="33">
        <v>10903</v>
      </c>
      <c r="D238" s="33" t="s">
        <v>539</v>
      </c>
      <c r="E238" s="33" t="s">
        <v>352</v>
      </c>
      <c r="F238" s="33">
        <v>5</v>
      </c>
      <c r="G238" s="33" t="s">
        <v>12</v>
      </c>
      <c r="H238" s="13">
        <v>1</v>
      </c>
      <c r="I238" s="35">
        <v>2</v>
      </c>
      <c r="J238" s="35" t="s">
        <v>142</v>
      </c>
      <c r="K238" s="6">
        <v>2</v>
      </c>
      <c r="L238" s="6">
        <v>5</v>
      </c>
      <c r="M238" s="37">
        <v>3</v>
      </c>
      <c r="N238" s="37" t="s">
        <v>91</v>
      </c>
      <c r="O238" s="9">
        <v>1513</v>
      </c>
      <c r="P238" s="11" t="s">
        <v>570</v>
      </c>
      <c r="Q238" s="37" t="s">
        <v>527</v>
      </c>
      <c r="R238" s="37" t="s">
        <v>532</v>
      </c>
      <c r="S238" s="9" t="s">
        <v>101</v>
      </c>
      <c r="T238" s="9" t="s">
        <v>152</v>
      </c>
      <c r="U238" s="9" t="s">
        <v>152</v>
      </c>
      <c r="V238" s="35">
        <v>0</v>
      </c>
      <c r="W238" s="35" t="s">
        <v>156</v>
      </c>
      <c r="X238" s="35" t="s">
        <v>1032</v>
      </c>
      <c r="Y238" s="35">
        <v>0</v>
      </c>
      <c r="Z238" s="9">
        <v>23</v>
      </c>
      <c r="AA238" s="9">
        <v>23</v>
      </c>
      <c r="AB238" s="6">
        <v>2</v>
      </c>
      <c r="AC238" s="6" t="s">
        <v>212</v>
      </c>
      <c r="AD238" s="6">
        <v>0</v>
      </c>
      <c r="AE238" s="35">
        <v>4</v>
      </c>
      <c r="AF238" s="35" t="s">
        <v>169</v>
      </c>
      <c r="AH238" s="13">
        <v>40068</v>
      </c>
      <c r="AI238" s="13">
        <v>120004</v>
      </c>
      <c r="AJ238" s="13">
        <v>120006</v>
      </c>
      <c r="AK238" s="13">
        <v>150023</v>
      </c>
      <c r="AL238" s="13">
        <v>130003</v>
      </c>
      <c r="AM238" s="13">
        <v>130003</v>
      </c>
      <c r="AN238" s="13">
        <v>260001</v>
      </c>
      <c r="AO238" s="13">
        <v>120008</v>
      </c>
      <c r="AP238" s="13">
        <v>100001</v>
      </c>
      <c r="AQ238" s="13">
        <v>100002</v>
      </c>
      <c r="AT238" s="1" t="s">
        <v>869</v>
      </c>
      <c r="AU238" s="1">
        <v>1413</v>
      </c>
    </row>
    <row r="239" spans="1:47" x14ac:dyDescent="0.2">
      <c r="A239" s="33">
        <v>234</v>
      </c>
      <c r="B239" s="33">
        <v>1414</v>
      </c>
      <c r="C239" s="33">
        <v>10904</v>
      </c>
      <c r="D239" s="33" t="s">
        <v>540</v>
      </c>
      <c r="E239" s="33" t="s">
        <v>353</v>
      </c>
      <c r="F239" s="33">
        <v>5</v>
      </c>
      <c r="G239" s="33" t="s">
        <v>12</v>
      </c>
      <c r="H239" s="13">
        <v>1</v>
      </c>
      <c r="I239" s="35">
        <v>2</v>
      </c>
      <c r="J239" s="35" t="s">
        <v>142</v>
      </c>
      <c r="K239" s="6">
        <v>2</v>
      </c>
      <c r="L239" s="6">
        <v>5</v>
      </c>
      <c r="M239" s="37">
        <v>4</v>
      </c>
      <c r="N239" s="37" t="s">
        <v>33</v>
      </c>
      <c r="O239" s="9">
        <v>1514</v>
      </c>
      <c r="P239" s="11" t="s">
        <v>570</v>
      </c>
      <c r="Q239" s="37" t="s">
        <v>527</v>
      </c>
      <c r="R239" s="37" t="s">
        <v>534</v>
      </c>
      <c r="S239" s="9" t="s">
        <v>101</v>
      </c>
      <c r="T239" s="9" t="s">
        <v>152</v>
      </c>
      <c r="U239" s="9" t="s">
        <v>152</v>
      </c>
      <c r="V239" s="35">
        <v>0</v>
      </c>
      <c r="W239" s="35" t="s">
        <v>156</v>
      </c>
      <c r="X239" s="35" t="s">
        <v>1032</v>
      </c>
      <c r="Y239" s="35">
        <v>0</v>
      </c>
      <c r="Z239" s="9">
        <v>24</v>
      </c>
      <c r="AA239" s="9">
        <v>24</v>
      </c>
      <c r="AB239" s="6">
        <v>2</v>
      </c>
      <c r="AC239" s="6" t="s">
        <v>212</v>
      </c>
      <c r="AD239" s="6">
        <v>0</v>
      </c>
      <c r="AE239" s="35">
        <v>5</v>
      </c>
      <c r="AF239" s="35" t="s">
        <v>171</v>
      </c>
      <c r="AH239" s="13">
        <v>40069</v>
      </c>
      <c r="AI239" s="13">
        <v>120004</v>
      </c>
      <c r="AJ239" s="13">
        <v>120006</v>
      </c>
      <c r="AK239" s="13">
        <v>150023</v>
      </c>
      <c r="AL239" s="13">
        <v>130004</v>
      </c>
      <c r="AM239" s="13">
        <v>130004</v>
      </c>
      <c r="AN239" s="13">
        <v>260001</v>
      </c>
      <c r="AO239" s="13">
        <v>120008</v>
      </c>
      <c r="AP239" s="13">
        <v>100001</v>
      </c>
      <c r="AQ239" s="13">
        <v>100002</v>
      </c>
      <c r="AT239" s="1" t="s">
        <v>870</v>
      </c>
      <c r="AU239" s="1">
        <v>1414</v>
      </c>
    </row>
    <row r="240" spans="1:47" x14ac:dyDescent="0.2">
      <c r="A240" s="33">
        <v>235</v>
      </c>
      <c r="B240" s="33">
        <v>1415</v>
      </c>
      <c r="C240" s="33">
        <v>10905</v>
      </c>
      <c r="D240" s="33" t="s">
        <v>541</v>
      </c>
      <c r="E240" s="33" t="s">
        <v>354</v>
      </c>
      <c r="F240" s="33">
        <v>5</v>
      </c>
      <c r="G240" s="33" t="s">
        <v>12</v>
      </c>
      <c r="H240" s="13">
        <v>1</v>
      </c>
      <c r="I240" s="35">
        <v>2</v>
      </c>
      <c r="J240" s="35" t="s">
        <v>142</v>
      </c>
      <c r="K240" s="6">
        <v>2</v>
      </c>
      <c r="L240" s="6">
        <v>5</v>
      </c>
      <c r="M240" s="37">
        <v>5</v>
      </c>
      <c r="N240" s="37" t="s">
        <v>35</v>
      </c>
      <c r="O240" s="9">
        <v>1515</v>
      </c>
      <c r="P240" s="11" t="s">
        <v>570</v>
      </c>
      <c r="Q240" s="37" t="s">
        <v>527</v>
      </c>
      <c r="R240" s="37" t="s">
        <v>536</v>
      </c>
      <c r="S240" s="9" t="s">
        <v>101</v>
      </c>
      <c r="T240" s="9" t="s">
        <v>152</v>
      </c>
      <c r="U240" s="9" t="s">
        <v>152</v>
      </c>
      <c r="V240" s="35">
        <v>0</v>
      </c>
      <c r="W240" s="35" t="s">
        <v>156</v>
      </c>
      <c r="X240" s="35" t="s">
        <v>1032</v>
      </c>
      <c r="Y240" s="35">
        <v>0</v>
      </c>
      <c r="Z240" s="9">
        <v>25</v>
      </c>
      <c r="AA240" s="9">
        <v>25</v>
      </c>
      <c r="AB240" s="6">
        <v>2</v>
      </c>
      <c r="AC240" s="6" t="s">
        <v>212</v>
      </c>
      <c r="AD240" s="6">
        <v>0</v>
      </c>
      <c r="AE240" s="35">
        <v>6</v>
      </c>
      <c r="AF240" s="35" t="s">
        <v>173</v>
      </c>
      <c r="AH240" s="13">
        <v>40070</v>
      </c>
      <c r="AI240" s="13">
        <v>120004</v>
      </c>
      <c r="AJ240" s="13">
        <v>120006</v>
      </c>
      <c r="AK240" s="13">
        <v>150023</v>
      </c>
      <c r="AL240" s="13">
        <v>130005</v>
      </c>
      <c r="AM240" s="13">
        <v>130005</v>
      </c>
      <c r="AN240" s="13">
        <v>260001</v>
      </c>
      <c r="AO240" s="13">
        <v>120008</v>
      </c>
      <c r="AP240" s="13">
        <v>100001</v>
      </c>
      <c r="AQ240" s="13">
        <v>100002</v>
      </c>
      <c r="AT240" s="1" t="s">
        <v>871</v>
      </c>
      <c r="AU240" s="1">
        <v>1415</v>
      </c>
    </row>
    <row r="241" spans="1:47" x14ac:dyDescent="0.2">
      <c r="A241" s="33">
        <v>236</v>
      </c>
      <c r="B241" s="33">
        <v>1421</v>
      </c>
      <c r="C241" s="33">
        <v>10901</v>
      </c>
      <c r="D241" s="33" t="s">
        <v>542</v>
      </c>
      <c r="E241" s="33" t="s">
        <v>355</v>
      </c>
      <c r="F241" s="33">
        <v>5</v>
      </c>
      <c r="G241" s="33" t="s">
        <v>12</v>
      </c>
      <c r="H241" s="13">
        <v>1</v>
      </c>
      <c r="I241" s="35">
        <v>2</v>
      </c>
      <c r="J241" s="35" t="s">
        <v>142</v>
      </c>
      <c r="K241" s="6">
        <v>2</v>
      </c>
      <c r="L241" s="6">
        <v>5</v>
      </c>
      <c r="M241" s="37">
        <v>1</v>
      </c>
      <c r="N241" s="37" t="s">
        <v>29</v>
      </c>
      <c r="O241" s="9">
        <v>1521</v>
      </c>
      <c r="P241" s="11" t="s">
        <v>570</v>
      </c>
      <c r="Q241" s="37" t="s">
        <v>527</v>
      </c>
      <c r="R241" s="37" t="s">
        <v>528</v>
      </c>
      <c r="S241" s="9" t="s">
        <v>101</v>
      </c>
      <c r="T241" s="9" t="s">
        <v>152</v>
      </c>
      <c r="U241" s="9" t="s">
        <v>152</v>
      </c>
      <c r="V241" s="35">
        <v>0</v>
      </c>
      <c r="W241" s="35" t="s">
        <v>156</v>
      </c>
      <c r="X241" s="35" t="s">
        <v>1032</v>
      </c>
      <c r="Y241" s="35">
        <v>0</v>
      </c>
      <c r="Z241" s="9">
        <v>21</v>
      </c>
      <c r="AA241" s="9">
        <v>21</v>
      </c>
      <c r="AB241" s="6">
        <v>3</v>
      </c>
      <c r="AC241" s="6" t="s">
        <v>218</v>
      </c>
      <c r="AD241" s="6">
        <v>0</v>
      </c>
      <c r="AE241" s="35">
        <v>2</v>
      </c>
      <c r="AF241" s="35" t="s">
        <v>165</v>
      </c>
      <c r="AH241" s="13">
        <v>40066</v>
      </c>
      <c r="AI241" s="13">
        <v>120004</v>
      </c>
      <c r="AJ241" s="13">
        <v>120006</v>
      </c>
      <c r="AK241" s="13">
        <v>150023</v>
      </c>
      <c r="AL241" s="13">
        <v>130001</v>
      </c>
      <c r="AM241" s="13">
        <v>130001</v>
      </c>
      <c r="AN241" s="13">
        <v>260001</v>
      </c>
      <c r="AO241" s="13">
        <v>120008</v>
      </c>
      <c r="AP241" s="13">
        <v>100001</v>
      </c>
      <c r="AQ241" s="13">
        <v>100002</v>
      </c>
      <c r="AT241" s="1" t="s">
        <v>872</v>
      </c>
      <c r="AU241" s="1">
        <v>1421</v>
      </c>
    </row>
    <row r="242" spans="1:47" x14ac:dyDescent="0.2">
      <c r="A242" s="33">
        <v>237</v>
      </c>
      <c r="B242" s="33">
        <v>1422</v>
      </c>
      <c r="C242" s="33">
        <v>10902</v>
      </c>
      <c r="D242" s="33" t="s">
        <v>543</v>
      </c>
      <c r="E242" s="33" t="s">
        <v>356</v>
      </c>
      <c r="F242" s="33">
        <v>5</v>
      </c>
      <c r="G242" s="33" t="s">
        <v>12</v>
      </c>
      <c r="H242" s="13">
        <v>1</v>
      </c>
      <c r="I242" s="35">
        <v>2</v>
      </c>
      <c r="J242" s="35" t="s">
        <v>142</v>
      </c>
      <c r="K242" s="6">
        <v>2</v>
      </c>
      <c r="L242" s="6">
        <v>5</v>
      </c>
      <c r="M242" s="37">
        <v>2</v>
      </c>
      <c r="N242" s="37" t="s">
        <v>31</v>
      </c>
      <c r="O242" s="9">
        <v>1522</v>
      </c>
      <c r="P242" s="11" t="s">
        <v>570</v>
      </c>
      <c r="Q242" s="37" t="s">
        <v>527</v>
      </c>
      <c r="R242" s="37" t="s">
        <v>530</v>
      </c>
      <c r="S242" s="9" t="s">
        <v>101</v>
      </c>
      <c r="T242" s="9" t="s">
        <v>152</v>
      </c>
      <c r="U242" s="9" t="s">
        <v>152</v>
      </c>
      <c r="V242" s="35">
        <v>0</v>
      </c>
      <c r="W242" s="35" t="s">
        <v>156</v>
      </c>
      <c r="X242" s="35" t="s">
        <v>1032</v>
      </c>
      <c r="Y242" s="35">
        <v>0</v>
      </c>
      <c r="Z242" s="9">
        <v>22</v>
      </c>
      <c r="AA242" s="9">
        <v>22</v>
      </c>
      <c r="AB242" s="6">
        <v>3</v>
      </c>
      <c r="AC242" s="6" t="s">
        <v>218</v>
      </c>
      <c r="AD242" s="6">
        <v>0</v>
      </c>
      <c r="AE242" s="35">
        <v>3</v>
      </c>
      <c r="AF242" s="35" t="s">
        <v>167</v>
      </c>
      <c r="AH242" s="13">
        <v>40067</v>
      </c>
      <c r="AI242" s="13">
        <v>120004</v>
      </c>
      <c r="AJ242" s="13">
        <v>120006</v>
      </c>
      <c r="AK242" s="13">
        <v>150023</v>
      </c>
      <c r="AL242" s="13">
        <v>130002</v>
      </c>
      <c r="AM242" s="13">
        <v>130002</v>
      </c>
      <c r="AN242" s="13">
        <v>260001</v>
      </c>
      <c r="AO242" s="13">
        <v>120008</v>
      </c>
      <c r="AP242" s="13">
        <v>100001</v>
      </c>
      <c r="AQ242" s="13">
        <v>100002</v>
      </c>
      <c r="AT242" s="1" t="s">
        <v>873</v>
      </c>
      <c r="AU242" s="1">
        <v>1422</v>
      </c>
    </row>
    <row r="243" spans="1:47" x14ac:dyDescent="0.2">
      <c r="A243" s="33">
        <v>238</v>
      </c>
      <c r="B243" s="33">
        <v>1423</v>
      </c>
      <c r="C243" s="33">
        <v>10903</v>
      </c>
      <c r="D243" s="33" t="s">
        <v>544</v>
      </c>
      <c r="E243" s="33" t="s">
        <v>357</v>
      </c>
      <c r="F243" s="33">
        <v>5</v>
      </c>
      <c r="G243" s="33" t="s">
        <v>12</v>
      </c>
      <c r="H243" s="13">
        <v>1</v>
      </c>
      <c r="I243" s="35">
        <v>2</v>
      </c>
      <c r="J243" s="35" t="s">
        <v>142</v>
      </c>
      <c r="K243" s="6">
        <v>2</v>
      </c>
      <c r="L243" s="6">
        <v>5</v>
      </c>
      <c r="M243" s="37">
        <v>3</v>
      </c>
      <c r="N243" s="37" t="s">
        <v>91</v>
      </c>
      <c r="O243" s="9">
        <v>1523</v>
      </c>
      <c r="P243" s="11" t="s">
        <v>570</v>
      </c>
      <c r="Q243" s="37" t="s">
        <v>527</v>
      </c>
      <c r="R243" s="37" t="s">
        <v>532</v>
      </c>
      <c r="S243" s="9" t="s">
        <v>101</v>
      </c>
      <c r="T243" s="9" t="s">
        <v>152</v>
      </c>
      <c r="U243" s="9" t="s">
        <v>152</v>
      </c>
      <c r="V243" s="35">
        <v>0</v>
      </c>
      <c r="W243" s="35" t="s">
        <v>156</v>
      </c>
      <c r="X243" s="35" t="s">
        <v>1032</v>
      </c>
      <c r="Y243" s="35">
        <v>0</v>
      </c>
      <c r="Z243" s="9">
        <v>23</v>
      </c>
      <c r="AA243" s="9">
        <v>23</v>
      </c>
      <c r="AB243" s="6">
        <v>3</v>
      </c>
      <c r="AC243" s="6" t="s">
        <v>218</v>
      </c>
      <c r="AD243" s="6">
        <v>0</v>
      </c>
      <c r="AE243" s="35">
        <v>4</v>
      </c>
      <c r="AF243" s="35" t="s">
        <v>169</v>
      </c>
      <c r="AH243" s="13">
        <v>40068</v>
      </c>
      <c r="AI243" s="13">
        <v>120004</v>
      </c>
      <c r="AJ243" s="13">
        <v>120006</v>
      </c>
      <c r="AK243" s="13">
        <v>150023</v>
      </c>
      <c r="AL243" s="13">
        <v>130003</v>
      </c>
      <c r="AM243" s="13">
        <v>130003</v>
      </c>
      <c r="AN243" s="13">
        <v>260001</v>
      </c>
      <c r="AO243" s="13">
        <v>120008</v>
      </c>
      <c r="AP243" s="13">
        <v>100001</v>
      </c>
      <c r="AQ243" s="13">
        <v>100002</v>
      </c>
      <c r="AT243" s="1" t="s">
        <v>874</v>
      </c>
      <c r="AU243" s="1">
        <v>1423</v>
      </c>
    </row>
    <row r="244" spans="1:47" x14ac:dyDescent="0.2">
      <c r="A244" s="33">
        <v>239</v>
      </c>
      <c r="B244" s="33">
        <v>1424</v>
      </c>
      <c r="C244" s="33">
        <v>10904</v>
      </c>
      <c r="D244" s="33" t="s">
        <v>545</v>
      </c>
      <c r="E244" s="33" t="s">
        <v>358</v>
      </c>
      <c r="F244" s="33">
        <v>5</v>
      </c>
      <c r="G244" s="33" t="s">
        <v>12</v>
      </c>
      <c r="H244" s="13">
        <v>1</v>
      </c>
      <c r="I244" s="35">
        <v>2</v>
      </c>
      <c r="J244" s="35" t="s">
        <v>142</v>
      </c>
      <c r="K244" s="6">
        <v>2</v>
      </c>
      <c r="L244" s="6">
        <v>5</v>
      </c>
      <c r="M244" s="37">
        <v>4</v>
      </c>
      <c r="N244" s="37" t="s">
        <v>33</v>
      </c>
      <c r="O244" s="9">
        <v>1524</v>
      </c>
      <c r="P244" s="11" t="s">
        <v>570</v>
      </c>
      <c r="Q244" s="37" t="s">
        <v>527</v>
      </c>
      <c r="R244" s="37" t="s">
        <v>534</v>
      </c>
      <c r="S244" s="9" t="s">
        <v>101</v>
      </c>
      <c r="T244" s="9" t="s">
        <v>152</v>
      </c>
      <c r="U244" s="9" t="s">
        <v>152</v>
      </c>
      <c r="V244" s="35">
        <v>0</v>
      </c>
      <c r="W244" s="35" t="s">
        <v>156</v>
      </c>
      <c r="X244" s="35" t="s">
        <v>1032</v>
      </c>
      <c r="Y244" s="35">
        <v>0</v>
      </c>
      <c r="Z244" s="9">
        <v>24</v>
      </c>
      <c r="AA244" s="9">
        <v>24</v>
      </c>
      <c r="AB244" s="6">
        <v>3</v>
      </c>
      <c r="AC244" s="6" t="s">
        <v>218</v>
      </c>
      <c r="AD244" s="6">
        <v>0</v>
      </c>
      <c r="AE244" s="35">
        <v>5</v>
      </c>
      <c r="AF244" s="35" t="s">
        <v>171</v>
      </c>
      <c r="AH244" s="13">
        <v>40069</v>
      </c>
      <c r="AI244" s="13">
        <v>120004</v>
      </c>
      <c r="AJ244" s="13">
        <v>120006</v>
      </c>
      <c r="AK244" s="13">
        <v>150023</v>
      </c>
      <c r="AL244" s="13">
        <v>130004</v>
      </c>
      <c r="AM244" s="13">
        <v>130004</v>
      </c>
      <c r="AN244" s="13">
        <v>260001</v>
      </c>
      <c r="AO244" s="13">
        <v>120008</v>
      </c>
      <c r="AP244" s="13">
        <v>100001</v>
      </c>
      <c r="AQ244" s="13">
        <v>100002</v>
      </c>
      <c r="AT244" s="1" t="s">
        <v>875</v>
      </c>
      <c r="AU244" s="1">
        <v>1424</v>
      </c>
    </row>
    <row r="245" spans="1:47" x14ac:dyDescent="0.2">
      <c r="A245" s="33">
        <v>240</v>
      </c>
      <c r="B245" s="33">
        <v>1425</v>
      </c>
      <c r="C245" s="33">
        <v>10905</v>
      </c>
      <c r="D245" s="33" t="s">
        <v>546</v>
      </c>
      <c r="E245" s="33" t="s">
        <v>359</v>
      </c>
      <c r="F245" s="33">
        <v>5</v>
      </c>
      <c r="G245" s="33" t="s">
        <v>12</v>
      </c>
      <c r="H245" s="13">
        <v>1</v>
      </c>
      <c r="I245" s="35">
        <v>2</v>
      </c>
      <c r="J245" s="35" t="s">
        <v>142</v>
      </c>
      <c r="K245" s="6">
        <v>2</v>
      </c>
      <c r="L245" s="6">
        <v>5</v>
      </c>
      <c r="M245" s="37">
        <v>5</v>
      </c>
      <c r="N245" s="37" t="s">
        <v>35</v>
      </c>
      <c r="O245" s="9">
        <v>1525</v>
      </c>
      <c r="P245" s="11" t="s">
        <v>570</v>
      </c>
      <c r="Q245" s="37" t="s">
        <v>527</v>
      </c>
      <c r="R245" s="37" t="s">
        <v>536</v>
      </c>
      <c r="S245" s="9" t="s">
        <v>101</v>
      </c>
      <c r="T245" s="9" t="s">
        <v>152</v>
      </c>
      <c r="U245" s="9" t="s">
        <v>152</v>
      </c>
      <c r="V245" s="35">
        <v>0</v>
      </c>
      <c r="W245" s="35" t="s">
        <v>156</v>
      </c>
      <c r="X245" s="35" t="s">
        <v>1032</v>
      </c>
      <c r="Y245" s="35">
        <v>0</v>
      </c>
      <c r="Z245" s="9">
        <v>25</v>
      </c>
      <c r="AA245" s="9">
        <v>25</v>
      </c>
      <c r="AB245" s="6">
        <v>3</v>
      </c>
      <c r="AC245" s="6" t="s">
        <v>218</v>
      </c>
      <c r="AD245" s="6">
        <v>0</v>
      </c>
      <c r="AE245" s="35">
        <v>6</v>
      </c>
      <c r="AF245" s="35" t="s">
        <v>173</v>
      </c>
      <c r="AH245" s="13">
        <v>40070</v>
      </c>
      <c r="AI245" s="13">
        <v>120004</v>
      </c>
      <c r="AJ245" s="13">
        <v>120006</v>
      </c>
      <c r="AK245" s="13">
        <v>150023</v>
      </c>
      <c r="AL245" s="13">
        <v>130005</v>
      </c>
      <c r="AM245" s="13">
        <v>130005</v>
      </c>
      <c r="AN245" s="13">
        <v>260001</v>
      </c>
      <c r="AO245" s="13">
        <v>120008</v>
      </c>
      <c r="AP245" s="13">
        <v>100001</v>
      </c>
      <c r="AQ245" s="13">
        <v>100002</v>
      </c>
      <c r="AT245" s="1" t="s">
        <v>876</v>
      </c>
      <c r="AU245" s="1">
        <v>1425</v>
      </c>
    </row>
    <row r="246" spans="1:47" x14ac:dyDescent="0.2">
      <c r="A246" s="33">
        <v>241</v>
      </c>
      <c r="B246" s="33">
        <v>1431</v>
      </c>
      <c r="C246" s="33">
        <v>10901</v>
      </c>
      <c r="D246" s="33" t="s">
        <v>547</v>
      </c>
      <c r="E246" s="33" t="s">
        <v>313</v>
      </c>
      <c r="F246" s="33">
        <v>5</v>
      </c>
      <c r="G246" s="33" t="s">
        <v>12</v>
      </c>
      <c r="H246" s="13">
        <v>1</v>
      </c>
      <c r="I246" s="35">
        <v>2</v>
      </c>
      <c r="J246" s="35" t="s">
        <v>142</v>
      </c>
      <c r="K246" s="6">
        <v>2</v>
      </c>
      <c r="L246" s="6">
        <v>5</v>
      </c>
      <c r="M246" s="37">
        <v>1</v>
      </c>
      <c r="N246" s="37" t="s">
        <v>29</v>
      </c>
      <c r="O246" s="9">
        <v>1531</v>
      </c>
      <c r="P246" s="11" t="s">
        <v>570</v>
      </c>
      <c r="Q246" s="37" t="s">
        <v>527</v>
      </c>
      <c r="R246" s="37" t="s">
        <v>528</v>
      </c>
      <c r="S246" s="9" t="s">
        <v>101</v>
      </c>
      <c r="T246" s="9" t="s">
        <v>152</v>
      </c>
      <c r="U246" s="9" t="s">
        <v>152</v>
      </c>
      <c r="V246" s="35">
        <v>0</v>
      </c>
      <c r="W246" s="35" t="s">
        <v>156</v>
      </c>
      <c r="X246" s="35" t="s">
        <v>1032</v>
      </c>
      <c r="Y246" s="35">
        <v>0</v>
      </c>
      <c r="Z246" s="9">
        <v>21</v>
      </c>
      <c r="AA246" s="9">
        <v>21</v>
      </c>
      <c r="AB246" s="6">
        <v>4</v>
      </c>
      <c r="AC246" s="6" t="s">
        <v>224</v>
      </c>
      <c r="AD246" s="6">
        <v>0</v>
      </c>
      <c r="AE246" s="35">
        <v>2</v>
      </c>
      <c r="AF246" s="35" t="s">
        <v>165</v>
      </c>
      <c r="AH246" s="13">
        <v>40066</v>
      </c>
      <c r="AI246" s="13">
        <v>120004</v>
      </c>
      <c r="AJ246" s="13">
        <v>120006</v>
      </c>
      <c r="AK246" s="13">
        <v>150023</v>
      </c>
      <c r="AL246" s="13">
        <v>130001</v>
      </c>
      <c r="AM246" s="13">
        <v>130001</v>
      </c>
      <c r="AN246" s="13">
        <v>260001</v>
      </c>
      <c r="AO246" s="13">
        <v>120008</v>
      </c>
      <c r="AP246" s="13">
        <v>100001</v>
      </c>
      <c r="AQ246" s="13">
        <v>100002</v>
      </c>
      <c r="AT246" s="1" t="s">
        <v>877</v>
      </c>
      <c r="AU246" s="1">
        <v>1431</v>
      </c>
    </row>
    <row r="247" spans="1:47" x14ac:dyDescent="0.2">
      <c r="A247" s="33">
        <v>242</v>
      </c>
      <c r="B247" s="33">
        <v>1432</v>
      </c>
      <c r="C247" s="33">
        <v>10902</v>
      </c>
      <c r="D247" s="33" t="s">
        <v>548</v>
      </c>
      <c r="E247" s="33" t="s">
        <v>315</v>
      </c>
      <c r="F247" s="33">
        <v>5</v>
      </c>
      <c r="G247" s="33" t="s">
        <v>12</v>
      </c>
      <c r="H247" s="13">
        <v>1</v>
      </c>
      <c r="I247" s="35">
        <v>2</v>
      </c>
      <c r="J247" s="35" t="s">
        <v>142</v>
      </c>
      <c r="K247" s="6">
        <v>2</v>
      </c>
      <c r="L247" s="6">
        <v>5</v>
      </c>
      <c r="M247" s="37">
        <v>2</v>
      </c>
      <c r="N247" s="37" t="s">
        <v>31</v>
      </c>
      <c r="O247" s="9">
        <v>1532</v>
      </c>
      <c r="P247" s="11" t="s">
        <v>570</v>
      </c>
      <c r="Q247" s="37" t="s">
        <v>527</v>
      </c>
      <c r="R247" s="37" t="s">
        <v>530</v>
      </c>
      <c r="S247" s="9" t="s">
        <v>101</v>
      </c>
      <c r="T247" s="9" t="s">
        <v>152</v>
      </c>
      <c r="U247" s="9" t="s">
        <v>152</v>
      </c>
      <c r="V247" s="35">
        <v>0</v>
      </c>
      <c r="W247" s="35" t="s">
        <v>156</v>
      </c>
      <c r="X247" s="35" t="s">
        <v>1032</v>
      </c>
      <c r="Y247" s="35">
        <v>0</v>
      </c>
      <c r="Z247" s="9">
        <v>22</v>
      </c>
      <c r="AA247" s="9">
        <v>22</v>
      </c>
      <c r="AB247" s="6">
        <v>4</v>
      </c>
      <c r="AC247" s="6" t="s">
        <v>224</v>
      </c>
      <c r="AD247" s="6">
        <v>0</v>
      </c>
      <c r="AE247" s="35">
        <v>3</v>
      </c>
      <c r="AF247" s="35" t="s">
        <v>167</v>
      </c>
      <c r="AH247" s="13">
        <v>40067</v>
      </c>
      <c r="AI247" s="13">
        <v>120004</v>
      </c>
      <c r="AJ247" s="13">
        <v>120006</v>
      </c>
      <c r="AK247" s="13">
        <v>150023</v>
      </c>
      <c r="AL247" s="13">
        <v>130002</v>
      </c>
      <c r="AM247" s="13">
        <v>130002</v>
      </c>
      <c r="AN247" s="13">
        <v>260001</v>
      </c>
      <c r="AO247" s="13">
        <v>120008</v>
      </c>
      <c r="AP247" s="13">
        <v>100001</v>
      </c>
      <c r="AQ247" s="13">
        <v>100002</v>
      </c>
      <c r="AT247" s="1" t="s">
        <v>878</v>
      </c>
      <c r="AU247" s="1">
        <v>1432</v>
      </c>
    </row>
    <row r="248" spans="1:47" x14ac:dyDescent="0.2">
      <c r="A248" s="33">
        <v>243</v>
      </c>
      <c r="B248" s="33">
        <v>1433</v>
      </c>
      <c r="C248" s="33">
        <v>10903</v>
      </c>
      <c r="D248" s="33" t="s">
        <v>549</v>
      </c>
      <c r="E248" s="33" t="s">
        <v>317</v>
      </c>
      <c r="F248" s="33">
        <v>5</v>
      </c>
      <c r="G248" s="33" t="s">
        <v>12</v>
      </c>
      <c r="H248" s="13">
        <v>1</v>
      </c>
      <c r="I248" s="35">
        <v>2</v>
      </c>
      <c r="J248" s="35" t="s">
        <v>142</v>
      </c>
      <c r="K248" s="6">
        <v>2</v>
      </c>
      <c r="L248" s="6">
        <v>5</v>
      </c>
      <c r="M248" s="37">
        <v>3</v>
      </c>
      <c r="N248" s="37" t="s">
        <v>91</v>
      </c>
      <c r="O248" s="9">
        <v>1533</v>
      </c>
      <c r="P248" s="11" t="s">
        <v>570</v>
      </c>
      <c r="Q248" s="37" t="s">
        <v>527</v>
      </c>
      <c r="R248" s="37" t="s">
        <v>532</v>
      </c>
      <c r="S248" s="9" t="s">
        <v>101</v>
      </c>
      <c r="T248" s="9" t="s">
        <v>152</v>
      </c>
      <c r="U248" s="9" t="s">
        <v>152</v>
      </c>
      <c r="V248" s="35">
        <v>0</v>
      </c>
      <c r="W248" s="35" t="s">
        <v>156</v>
      </c>
      <c r="X248" s="35" t="s">
        <v>1032</v>
      </c>
      <c r="Y248" s="35">
        <v>0</v>
      </c>
      <c r="Z248" s="9">
        <v>23</v>
      </c>
      <c r="AA248" s="9">
        <v>23</v>
      </c>
      <c r="AB248" s="6">
        <v>4</v>
      </c>
      <c r="AC248" s="6" t="s">
        <v>224</v>
      </c>
      <c r="AD248" s="6">
        <v>0</v>
      </c>
      <c r="AE248" s="35">
        <v>4</v>
      </c>
      <c r="AF248" s="35" t="s">
        <v>169</v>
      </c>
      <c r="AH248" s="13">
        <v>40068</v>
      </c>
      <c r="AI248" s="13">
        <v>120004</v>
      </c>
      <c r="AJ248" s="13">
        <v>120006</v>
      </c>
      <c r="AK248" s="13">
        <v>150023</v>
      </c>
      <c r="AL248" s="13">
        <v>130003</v>
      </c>
      <c r="AM248" s="13">
        <v>130003</v>
      </c>
      <c r="AN248" s="13">
        <v>260001</v>
      </c>
      <c r="AO248" s="13">
        <v>120008</v>
      </c>
      <c r="AP248" s="13">
        <v>100001</v>
      </c>
      <c r="AQ248" s="13">
        <v>100002</v>
      </c>
      <c r="AT248" s="1" t="s">
        <v>879</v>
      </c>
      <c r="AU248" s="1">
        <v>1433</v>
      </c>
    </row>
    <row r="249" spans="1:47" x14ac:dyDescent="0.2">
      <c r="A249" s="33">
        <v>244</v>
      </c>
      <c r="B249" s="33">
        <v>1434</v>
      </c>
      <c r="C249" s="33">
        <v>10904</v>
      </c>
      <c r="D249" s="33" t="s">
        <v>550</v>
      </c>
      <c r="E249" s="33" t="s">
        <v>319</v>
      </c>
      <c r="F249" s="33">
        <v>5</v>
      </c>
      <c r="G249" s="33" t="s">
        <v>12</v>
      </c>
      <c r="H249" s="13">
        <v>1</v>
      </c>
      <c r="I249" s="35">
        <v>2</v>
      </c>
      <c r="J249" s="35" t="s">
        <v>142</v>
      </c>
      <c r="K249" s="6">
        <v>2</v>
      </c>
      <c r="L249" s="6">
        <v>5</v>
      </c>
      <c r="M249" s="37">
        <v>4</v>
      </c>
      <c r="N249" s="37" t="s">
        <v>33</v>
      </c>
      <c r="O249" s="9">
        <v>1534</v>
      </c>
      <c r="P249" s="11" t="s">
        <v>570</v>
      </c>
      <c r="Q249" s="37" t="s">
        <v>527</v>
      </c>
      <c r="R249" s="37" t="s">
        <v>534</v>
      </c>
      <c r="S249" s="9" t="s">
        <v>101</v>
      </c>
      <c r="T249" s="9" t="s">
        <v>152</v>
      </c>
      <c r="U249" s="9" t="s">
        <v>152</v>
      </c>
      <c r="V249" s="35">
        <v>0</v>
      </c>
      <c r="W249" s="35" t="s">
        <v>156</v>
      </c>
      <c r="X249" s="35" t="s">
        <v>1032</v>
      </c>
      <c r="Y249" s="35">
        <v>0</v>
      </c>
      <c r="Z249" s="9">
        <v>24</v>
      </c>
      <c r="AA249" s="9">
        <v>24</v>
      </c>
      <c r="AB249" s="6">
        <v>4</v>
      </c>
      <c r="AC249" s="6" t="s">
        <v>224</v>
      </c>
      <c r="AD249" s="6">
        <v>0</v>
      </c>
      <c r="AE249" s="35">
        <v>5</v>
      </c>
      <c r="AF249" s="35" t="s">
        <v>171</v>
      </c>
      <c r="AH249" s="13">
        <v>40069</v>
      </c>
      <c r="AI249" s="13">
        <v>120004</v>
      </c>
      <c r="AJ249" s="13">
        <v>120006</v>
      </c>
      <c r="AK249" s="13">
        <v>150023</v>
      </c>
      <c r="AL249" s="13">
        <v>130004</v>
      </c>
      <c r="AM249" s="13">
        <v>130004</v>
      </c>
      <c r="AN249" s="13">
        <v>260001</v>
      </c>
      <c r="AO249" s="13">
        <v>120008</v>
      </c>
      <c r="AP249" s="13">
        <v>100001</v>
      </c>
      <c r="AQ249" s="13">
        <v>100002</v>
      </c>
      <c r="AT249" s="1" t="s">
        <v>880</v>
      </c>
      <c r="AU249" s="1">
        <v>1434</v>
      </c>
    </row>
    <row r="250" spans="1:47" x14ac:dyDescent="0.2">
      <c r="A250" s="33">
        <v>245</v>
      </c>
      <c r="B250" s="33">
        <v>1435</v>
      </c>
      <c r="C250" s="33">
        <v>10905</v>
      </c>
      <c r="D250" s="33" t="s">
        <v>551</v>
      </c>
      <c r="E250" s="33" t="s">
        <v>321</v>
      </c>
      <c r="F250" s="33">
        <v>5</v>
      </c>
      <c r="G250" s="33" t="s">
        <v>12</v>
      </c>
      <c r="H250" s="13">
        <v>1</v>
      </c>
      <c r="I250" s="35">
        <v>2</v>
      </c>
      <c r="J250" s="35" t="s">
        <v>142</v>
      </c>
      <c r="K250" s="6">
        <v>2</v>
      </c>
      <c r="L250" s="6">
        <v>5</v>
      </c>
      <c r="M250" s="37">
        <v>5</v>
      </c>
      <c r="N250" s="37" t="s">
        <v>35</v>
      </c>
      <c r="O250" s="9">
        <v>1535</v>
      </c>
      <c r="P250" s="11" t="s">
        <v>570</v>
      </c>
      <c r="Q250" s="37" t="s">
        <v>527</v>
      </c>
      <c r="R250" s="37" t="s">
        <v>536</v>
      </c>
      <c r="S250" s="9" t="s">
        <v>101</v>
      </c>
      <c r="T250" s="9" t="s">
        <v>152</v>
      </c>
      <c r="U250" s="9" t="s">
        <v>152</v>
      </c>
      <c r="V250" s="35">
        <v>0</v>
      </c>
      <c r="W250" s="35" t="s">
        <v>156</v>
      </c>
      <c r="X250" s="35" t="s">
        <v>1032</v>
      </c>
      <c r="Y250" s="35">
        <v>0</v>
      </c>
      <c r="Z250" s="9">
        <v>25</v>
      </c>
      <c r="AA250" s="9">
        <v>25</v>
      </c>
      <c r="AB250" s="6">
        <v>4</v>
      </c>
      <c r="AC250" s="6" t="s">
        <v>224</v>
      </c>
      <c r="AD250" s="6">
        <v>0</v>
      </c>
      <c r="AE250" s="35">
        <v>6</v>
      </c>
      <c r="AF250" s="35" t="s">
        <v>173</v>
      </c>
      <c r="AH250" s="13">
        <v>40070</v>
      </c>
      <c r="AI250" s="13">
        <v>120004</v>
      </c>
      <c r="AJ250" s="13">
        <v>120006</v>
      </c>
      <c r="AK250" s="13">
        <v>150023</v>
      </c>
      <c r="AL250" s="13">
        <v>130005</v>
      </c>
      <c r="AM250" s="13">
        <v>130005</v>
      </c>
      <c r="AN250" s="13">
        <v>260001</v>
      </c>
      <c r="AO250" s="13">
        <v>120008</v>
      </c>
      <c r="AP250" s="13">
        <v>100001</v>
      </c>
      <c r="AQ250" s="13">
        <v>100002</v>
      </c>
      <c r="AT250" s="1" t="s">
        <v>881</v>
      </c>
      <c r="AU250" s="1">
        <v>1435</v>
      </c>
    </row>
    <row r="251" spans="1:47" x14ac:dyDescent="0.2">
      <c r="A251" s="33">
        <v>246</v>
      </c>
      <c r="B251" s="33">
        <v>1441</v>
      </c>
      <c r="C251" s="33">
        <v>11001</v>
      </c>
      <c r="D251" s="33" t="s">
        <v>552</v>
      </c>
      <c r="E251" s="33" t="s">
        <v>323</v>
      </c>
      <c r="F251" s="33">
        <v>5</v>
      </c>
      <c r="G251" s="33" t="s">
        <v>12</v>
      </c>
      <c r="H251" s="13">
        <v>1</v>
      </c>
      <c r="I251" s="35">
        <v>2</v>
      </c>
      <c r="J251" s="35" t="s">
        <v>142</v>
      </c>
      <c r="K251" s="6">
        <v>2</v>
      </c>
      <c r="L251" s="6">
        <v>5</v>
      </c>
      <c r="M251" s="37">
        <v>1</v>
      </c>
      <c r="N251" s="37" t="s">
        <v>29</v>
      </c>
      <c r="O251" s="9">
        <v>1541</v>
      </c>
      <c r="P251" s="11" t="s">
        <v>570</v>
      </c>
      <c r="Q251" s="37" t="s">
        <v>527</v>
      </c>
      <c r="R251" s="37" t="s">
        <v>528</v>
      </c>
      <c r="S251" s="9" t="s">
        <v>101</v>
      </c>
      <c r="T251" s="9" t="s">
        <v>152</v>
      </c>
      <c r="U251" s="9" t="s">
        <v>152</v>
      </c>
      <c r="V251" s="35">
        <v>0</v>
      </c>
      <c r="W251" s="35" t="s">
        <v>156</v>
      </c>
      <c r="X251" s="35" t="s">
        <v>1032</v>
      </c>
      <c r="Y251" s="35">
        <v>0</v>
      </c>
      <c r="Z251" s="9">
        <v>21</v>
      </c>
      <c r="AA251" s="9">
        <v>21</v>
      </c>
      <c r="AB251" s="6">
        <v>5</v>
      </c>
      <c r="AC251" s="6" t="s">
        <v>230</v>
      </c>
      <c r="AD251" s="6">
        <v>0</v>
      </c>
      <c r="AE251" s="35">
        <v>2</v>
      </c>
      <c r="AF251" s="35" t="s">
        <v>165</v>
      </c>
      <c r="AH251" s="13">
        <v>40071</v>
      </c>
      <c r="AI251" s="13">
        <v>120004</v>
      </c>
      <c r="AJ251" s="13">
        <v>120006</v>
      </c>
      <c r="AK251" s="13">
        <v>150023</v>
      </c>
      <c r="AL251" s="13">
        <v>130001</v>
      </c>
      <c r="AM251" s="13">
        <v>130001</v>
      </c>
      <c r="AN251" s="13">
        <v>260001</v>
      </c>
      <c r="AO251" s="13">
        <v>120008</v>
      </c>
      <c r="AP251" s="13">
        <v>100001</v>
      </c>
      <c r="AQ251" s="13">
        <v>100002</v>
      </c>
      <c r="AT251" s="1" t="s">
        <v>882</v>
      </c>
      <c r="AU251" s="1">
        <v>1441</v>
      </c>
    </row>
    <row r="252" spans="1:47" x14ac:dyDescent="0.2">
      <c r="A252" s="33">
        <v>247</v>
      </c>
      <c r="B252" s="33">
        <v>1442</v>
      </c>
      <c r="C252" s="33">
        <v>11002</v>
      </c>
      <c r="D252" s="33" t="s">
        <v>553</v>
      </c>
      <c r="E252" s="33" t="s">
        <v>325</v>
      </c>
      <c r="F252" s="33">
        <v>5</v>
      </c>
      <c r="G252" s="33" t="s">
        <v>12</v>
      </c>
      <c r="H252" s="13">
        <v>1</v>
      </c>
      <c r="I252" s="35">
        <v>2</v>
      </c>
      <c r="J252" s="35" t="s">
        <v>142</v>
      </c>
      <c r="K252" s="6">
        <v>2</v>
      </c>
      <c r="L252" s="6">
        <v>5</v>
      </c>
      <c r="M252" s="37">
        <v>2</v>
      </c>
      <c r="N252" s="37" t="s">
        <v>31</v>
      </c>
      <c r="O252" s="9">
        <v>1542</v>
      </c>
      <c r="P252" s="11" t="s">
        <v>570</v>
      </c>
      <c r="Q252" s="37" t="s">
        <v>527</v>
      </c>
      <c r="R252" s="37" t="s">
        <v>530</v>
      </c>
      <c r="S252" s="9" t="s">
        <v>101</v>
      </c>
      <c r="T252" s="9" t="s">
        <v>152</v>
      </c>
      <c r="U252" s="9" t="s">
        <v>152</v>
      </c>
      <c r="V252" s="35">
        <v>0</v>
      </c>
      <c r="W252" s="35" t="s">
        <v>156</v>
      </c>
      <c r="X252" s="35" t="s">
        <v>1032</v>
      </c>
      <c r="Y252" s="35">
        <v>0</v>
      </c>
      <c r="Z252" s="9">
        <v>22</v>
      </c>
      <c r="AA252" s="9">
        <v>22</v>
      </c>
      <c r="AB252" s="6">
        <v>5</v>
      </c>
      <c r="AC252" s="6" t="s">
        <v>230</v>
      </c>
      <c r="AD252" s="6">
        <v>0</v>
      </c>
      <c r="AE252" s="35">
        <v>3</v>
      </c>
      <c r="AF252" s="35" t="s">
        <v>167</v>
      </c>
      <c r="AH252" s="13">
        <v>40072</v>
      </c>
      <c r="AI252" s="13">
        <v>120004</v>
      </c>
      <c r="AJ252" s="13">
        <v>120006</v>
      </c>
      <c r="AK252" s="13">
        <v>150023</v>
      </c>
      <c r="AL252" s="13">
        <v>130002</v>
      </c>
      <c r="AM252" s="13">
        <v>130002</v>
      </c>
      <c r="AN252" s="13">
        <v>260001</v>
      </c>
      <c r="AO252" s="13">
        <v>120008</v>
      </c>
      <c r="AP252" s="13">
        <v>100001</v>
      </c>
      <c r="AQ252" s="13">
        <v>100002</v>
      </c>
      <c r="AT252" s="1" t="s">
        <v>883</v>
      </c>
      <c r="AU252" s="1">
        <v>1442</v>
      </c>
    </row>
    <row r="253" spans="1:47" x14ac:dyDescent="0.2">
      <c r="A253" s="33">
        <v>248</v>
      </c>
      <c r="B253" s="33">
        <v>1443</v>
      </c>
      <c r="C253" s="33">
        <v>11003</v>
      </c>
      <c r="D253" s="33" t="s">
        <v>554</v>
      </c>
      <c r="E253" s="33" t="s">
        <v>327</v>
      </c>
      <c r="F253" s="33">
        <v>5</v>
      </c>
      <c r="G253" s="33" t="s">
        <v>12</v>
      </c>
      <c r="H253" s="13">
        <v>1</v>
      </c>
      <c r="I253" s="35">
        <v>2</v>
      </c>
      <c r="J253" s="35" t="s">
        <v>142</v>
      </c>
      <c r="K253" s="6">
        <v>2</v>
      </c>
      <c r="L253" s="6">
        <v>5</v>
      </c>
      <c r="M253" s="37">
        <v>3</v>
      </c>
      <c r="N253" s="37" t="s">
        <v>91</v>
      </c>
      <c r="O253" s="9">
        <v>1543</v>
      </c>
      <c r="P253" s="11" t="s">
        <v>570</v>
      </c>
      <c r="Q253" s="37" t="s">
        <v>527</v>
      </c>
      <c r="R253" s="37" t="s">
        <v>532</v>
      </c>
      <c r="S253" s="9" t="s">
        <v>101</v>
      </c>
      <c r="T253" s="9" t="s">
        <v>152</v>
      </c>
      <c r="U253" s="9" t="s">
        <v>152</v>
      </c>
      <c r="V253" s="35">
        <v>0</v>
      </c>
      <c r="W253" s="35" t="s">
        <v>156</v>
      </c>
      <c r="X253" s="35" t="s">
        <v>1032</v>
      </c>
      <c r="Y253" s="35">
        <v>0</v>
      </c>
      <c r="Z253" s="9">
        <v>23</v>
      </c>
      <c r="AA253" s="9">
        <v>23</v>
      </c>
      <c r="AB253" s="6">
        <v>5</v>
      </c>
      <c r="AC253" s="6" t="s">
        <v>230</v>
      </c>
      <c r="AD253" s="6">
        <v>0</v>
      </c>
      <c r="AE253" s="35">
        <v>4</v>
      </c>
      <c r="AF253" s="35" t="s">
        <v>169</v>
      </c>
      <c r="AH253" s="13">
        <v>40073</v>
      </c>
      <c r="AI253" s="13">
        <v>120004</v>
      </c>
      <c r="AJ253" s="13">
        <v>120006</v>
      </c>
      <c r="AK253" s="13">
        <v>150023</v>
      </c>
      <c r="AL253" s="13">
        <v>130003</v>
      </c>
      <c r="AM253" s="13">
        <v>130003</v>
      </c>
      <c r="AN253" s="13">
        <v>260001</v>
      </c>
      <c r="AO253" s="13">
        <v>120008</v>
      </c>
      <c r="AP253" s="13">
        <v>100001</v>
      </c>
      <c r="AQ253" s="13">
        <v>100002</v>
      </c>
      <c r="AT253" s="1" t="s">
        <v>884</v>
      </c>
      <c r="AU253" s="1">
        <v>1443</v>
      </c>
    </row>
    <row r="254" spans="1:47" x14ac:dyDescent="0.2">
      <c r="A254" s="33">
        <v>249</v>
      </c>
      <c r="B254" s="33">
        <v>1444</v>
      </c>
      <c r="C254" s="33">
        <v>11004</v>
      </c>
      <c r="D254" s="33" t="s">
        <v>555</v>
      </c>
      <c r="E254" s="33" t="s">
        <v>329</v>
      </c>
      <c r="F254" s="33">
        <v>5</v>
      </c>
      <c r="G254" s="33" t="s">
        <v>12</v>
      </c>
      <c r="H254" s="13">
        <v>1</v>
      </c>
      <c r="I254" s="35">
        <v>2</v>
      </c>
      <c r="J254" s="35" t="s">
        <v>142</v>
      </c>
      <c r="K254" s="6">
        <v>2</v>
      </c>
      <c r="L254" s="6">
        <v>5</v>
      </c>
      <c r="M254" s="37">
        <v>4</v>
      </c>
      <c r="N254" s="37" t="s">
        <v>33</v>
      </c>
      <c r="O254" s="9">
        <v>1544</v>
      </c>
      <c r="P254" s="11" t="s">
        <v>570</v>
      </c>
      <c r="Q254" s="37" t="s">
        <v>527</v>
      </c>
      <c r="R254" s="37" t="s">
        <v>534</v>
      </c>
      <c r="S254" s="9" t="s">
        <v>101</v>
      </c>
      <c r="T254" s="9" t="s">
        <v>152</v>
      </c>
      <c r="U254" s="9" t="s">
        <v>152</v>
      </c>
      <c r="V254" s="35">
        <v>0</v>
      </c>
      <c r="W254" s="35" t="s">
        <v>156</v>
      </c>
      <c r="X254" s="35" t="s">
        <v>1032</v>
      </c>
      <c r="Y254" s="35">
        <v>0</v>
      </c>
      <c r="Z254" s="9">
        <v>24</v>
      </c>
      <c r="AA254" s="9">
        <v>24</v>
      </c>
      <c r="AB254" s="6">
        <v>5</v>
      </c>
      <c r="AC254" s="6" t="s">
        <v>230</v>
      </c>
      <c r="AD254" s="6">
        <v>0</v>
      </c>
      <c r="AE254" s="35">
        <v>5</v>
      </c>
      <c r="AF254" s="35" t="s">
        <v>171</v>
      </c>
      <c r="AH254" s="13">
        <v>40074</v>
      </c>
      <c r="AI254" s="13">
        <v>120004</v>
      </c>
      <c r="AJ254" s="13">
        <v>120006</v>
      </c>
      <c r="AK254" s="13">
        <v>150023</v>
      </c>
      <c r="AL254" s="13">
        <v>130004</v>
      </c>
      <c r="AM254" s="13">
        <v>130004</v>
      </c>
      <c r="AN254" s="13">
        <v>260001</v>
      </c>
      <c r="AO254" s="13">
        <v>120008</v>
      </c>
      <c r="AP254" s="13">
        <v>100001</v>
      </c>
      <c r="AQ254" s="13">
        <v>100002</v>
      </c>
      <c r="AT254" s="1" t="s">
        <v>885</v>
      </c>
      <c r="AU254" s="1">
        <v>1444</v>
      </c>
    </row>
    <row r="255" spans="1:47" x14ac:dyDescent="0.2">
      <c r="A255" s="33">
        <v>250</v>
      </c>
      <c r="B255" s="33">
        <v>1445</v>
      </c>
      <c r="C255" s="33">
        <v>11005</v>
      </c>
      <c r="D255" s="33" t="s">
        <v>556</v>
      </c>
      <c r="E255" s="33" t="s">
        <v>331</v>
      </c>
      <c r="F255" s="33">
        <v>5</v>
      </c>
      <c r="G255" s="33" t="s">
        <v>12</v>
      </c>
      <c r="H255" s="13">
        <v>1</v>
      </c>
      <c r="I255" s="35">
        <v>2</v>
      </c>
      <c r="J255" s="35" t="s">
        <v>142</v>
      </c>
      <c r="K255" s="6">
        <v>2</v>
      </c>
      <c r="L255" s="6">
        <v>5</v>
      </c>
      <c r="M255" s="37">
        <v>5</v>
      </c>
      <c r="N255" s="37" t="s">
        <v>35</v>
      </c>
      <c r="O255" s="9">
        <v>1545</v>
      </c>
      <c r="P255" s="11" t="s">
        <v>570</v>
      </c>
      <c r="Q255" s="37" t="s">
        <v>527</v>
      </c>
      <c r="R255" s="37" t="s">
        <v>536</v>
      </c>
      <c r="S255" s="9" t="s">
        <v>101</v>
      </c>
      <c r="T255" s="9" t="s">
        <v>152</v>
      </c>
      <c r="U255" s="9" t="s">
        <v>152</v>
      </c>
      <c r="V255" s="35">
        <v>0</v>
      </c>
      <c r="W255" s="35" t="s">
        <v>156</v>
      </c>
      <c r="X255" s="35" t="s">
        <v>1032</v>
      </c>
      <c r="Y255" s="35">
        <v>0</v>
      </c>
      <c r="Z255" s="9">
        <v>25</v>
      </c>
      <c r="AA255" s="9">
        <v>25</v>
      </c>
      <c r="AB255" s="6">
        <v>5</v>
      </c>
      <c r="AC255" s="6" t="s">
        <v>230</v>
      </c>
      <c r="AD255" s="6">
        <v>0</v>
      </c>
      <c r="AE255" s="35">
        <v>6</v>
      </c>
      <c r="AF255" s="35" t="s">
        <v>173</v>
      </c>
      <c r="AH255" s="13">
        <v>40075</v>
      </c>
      <c r="AI255" s="13">
        <v>120004</v>
      </c>
      <c r="AJ255" s="13">
        <v>120006</v>
      </c>
      <c r="AK255" s="13">
        <v>150023</v>
      </c>
      <c r="AL255" s="13">
        <v>130005</v>
      </c>
      <c r="AM255" s="13">
        <v>130005</v>
      </c>
      <c r="AN255" s="13">
        <v>260001</v>
      </c>
      <c r="AO255" s="13">
        <v>120008</v>
      </c>
      <c r="AP255" s="13">
        <v>100001</v>
      </c>
      <c r="AQ255" s="13">
        <v>100002</v>
      </c>
      <c r="AT255" s="1" t="s">
        <v>886</v>
      </c>
      <c r="AU255" s="1">
        <v>1445</v>
      </c>
    </row>
    <row r="256" spans="1:47" x14ac:dyDescent="0.2">
      <c r="A256" s="33">
        <v>251</v>
      </c>
      <c r="B256" s="33">
        <v>3001</v>
      </c>
      <c r="C256" s="33">
        <v>10001</v>
      </c>
      <c r="D256" s="33" t="s">
        <v>133</v>
      </c>
      <c r="E256" s="33" t="s">
        <v>133</v>
      </c>
      <c r="F256" s="33">
        <v>1</v>
      </c>
      <c r="G256" s="33" t="s">
        <v>22</v>
      </c>
      <c r="H256" s="13">
        <v>1</v>
      </c>
      <c r="I256" s="35">
        <v>3</v>
      </c>
      <c r="J256" s="35" t="s">
        <v>557</v>
      </c>
      <c r="M256" s="37">
        <v>1</v>
      </c>
      <c r="N256" s="37" t="s">
        <v>29</v>
      </c>
      <c r="O256" s="9">
        <v>101</v>
      </c>
      <c r="P256" s="11" t="s">
        <v>570</v>
      </c>
      <c r="Q256" s="37" t="s">
        <v>22</v>
      </c>
      <c r="R256" s="37" t="s">
        <v>28</v>
      </c>
      <c r="T256" s="9">
        <v>1</v>
      </c>
      <c r="U256" s="9" t="s">
        <v>152</v>
      </c>
      <c r="V256" s="35">
        <v>0</v>
      </c>
      <c r="W256" s="35" t="s">
        <v>156</v>
      </c>
      <c r="X256" s="35">
        <v>1000</v>
      </c>
      <c r="Y256" s="35">
        <v>0</v>
      </c>
      <c r="Z256" s="9">
        <v>1</v>
      </c>
      <c r="AA256" s="9">
        <v>1</v>
      </c>
      <c r="AB256" s="6">
        <v>1</v>
      </c>
      <c r="AC256" s="6" t="s">
        <v>92</v>
      </c>
      <c r="AD256" s="6">
        <v>0</v>
      </c>
      <c r="AE256" s="35">
        <v>2</v>
      </c>
      <c r="AF256" s="35" t="s">
        <v>165</v>
      </c>
      <c r="AH256" s="13">
        <v>40001</v>
      </c>
      <c r="AI256" s="13" t="s">
        <v>152</v>
      </c>
      <c r="AJ256" s="13">
        <v>120006</v>
      </c>
      <c r="AK256" s="13">
        <v>150023</v>
      </c>
      <c r="AL256" s="13">
        <v>130001</v>
      </c>
      <c r="AM256" s="13">
        <v>130001</v>
      </c>
      <c r="AN256" s="13">
        <v>260001</v>
      </c>
      <c r="AO256" s="13">
        <v>120008</v>
      </c>
      <c r="AP256" s="13">
        <v>100001</v>
      </c>
      <c r="AQ256" s="13">
        <v>100002</v>
      </c>
      <c r="AT256" s="1" t="s">
        <v>887</v>
      </c>
      <c r="AU256" s="1">
        <v>3001</v>
      </c>
    </row>
    <row r="257" spans="1:47" x14ac:dyDescent="0.2">
      <c r="A257" s="33">
        <v>252</v>
      </c>
      <c r="B257" s="33">
        <v>3002</v>
      </c>
      <c r="C257" s="33">
        <v>10002</v>
      </c>
      <c r="D257" s="33" t="s">
        <v>134</v>
      </c>
      <c r="E257" s="33" t="s">
        <v>134</v>
      </c>
      <c r="F257" s="33">
        <v>1</v>
      </c>
      <c r="G257" s="33" t="s">
        <v>22</v>
      </c>
      <c r="H257" s="13">
        <v>1</v>
      </c>
      <c r="I257" s="35">
        <v>3</v>
      </c>
      <c r="J257" s="35" t="s">
        <v>557</v>
      </c>
      <c r="M257" s="37">
        <v>2</v>
      </c>
      <c r="N257" s="37" t="s">
        <v>31</v>
      </c>
      <c r="O257" s="9">
        <v>102</v>
      </c>
      <c r="P257" s="11" t="s">
        <v>570</v>
      </c>
      <c r="Q257" s="37" t="s">
        <v>22</v>
      </c>
      <c r="R257" s="37" t="s">
        <v>30</v>
      </c>
      <c r="T257" s="9">
        <v>1</v>
      </c>
      <c r="U257" s="9" t="s">
        <v>152</v>
      </c>
      <c r="V257" s="35">
        <v>0</v>
      </c>
      <c r="W257" s="35" t="s">
        <v>156</v>
      </c>
      <c r="X257" s="35">
        <v>1000</v>
      </c>
      <c r="Y257" s="35">
        <v>0</v>
      </c>
      <c r="Z257" s="9">
        <v>2</v>
      </c>
      <c r="AA257" s="9">
        <v>2</v>
      </c>
      <c r="AB257" s="6">
        <v>1</v>
      </c>
      <c r="AC257" s="6" t="s">
        <v>92</v>
      </c>
      <c r="AD257" s="6">
        <v>0</v>
      </c>
      <c r="AE257" s="35">
        <v>3</v>
      </c>
      <c r="AF257" s="35" t="s">
        <v>167</v>
      </c>
      <c r="AH257" s="13">
        <v>40002</v>
      </c>
      <c r="AI257" s="13" t="s">
        <v>152</v>
      </c>
      <c r="AJ257" s="13">
        <v>120006</v>
      </c>
      <c r="AK257" s="13">
        <v>150023</v>
      </c>
      <c r="AL257" s="13">
        <v>130002</v>
      </c>
      <c r="AM257" s="13">
        <v>130002</v>
      </c>
      <c r="AN257" s="13">
        <v>260001</v>
      </c>
      <c r="AO257" s="13">
        <v>120008</v>
      </c>
      <c r="AP257" s="13">
        <v>100001</v>
      </c>
      <c r="AQ257" s="13">
        <v>100002</v>
      </c>
      <c r="AT257" s="1" t="s">
        <v>888</v>
      </c>
      <c r="AU257" s="1">
        <v>3002</v>
      </c>
    </row>
    <row r="258" spans="1:47" x14ac:dyDescent="0.2">
      <c r="A258" s="33">
        <v>253</v>
      </c>
      <c r="B258" s="33">
        <v>3003</v>
      </c>
      <c r="C258" s="33">
        <v>10003</v>
      </c>
      <c r="D258" s="33" t="s">
        <v>135</v>
      </c>
      <c r="E258" s="33" t="s">
        <v>135</v>
      </c>
      <c r="F258" s="33">
        <v>1</v>
      </c>
      <c r="G258" s="33" t="s">
        <v>22</v>
      </c>
      <c r="H258" s="13">
        <v>1</v>
      </c>
      <c r="I258" s="35">
        <v>3</v>
      </c>
      <c r="J258" s="35" t="s">
        <v>557</v>
      </c>
      <c r="M258" s="37">
        <v>3</v>
      </c>
      <c r="N258" s="37" t="s">
        <v>91</v>
      </c>
      <c r="O258" s="9">
        <v>103</v>
      </c>
      <c r="P258" s="11" t="s">
        <v>570</v>
      </c>
      <c r="Q258" s="37" t="s">
        <v>22</v>
      </c>
      <c r="R258" s="37" t="s">
        <v>27</v>
      </c>
      <c r="T258" s="9">
        <v>1</v>
      </c>
      <c r="U258" s="9" t="s">
        <v>152</v>
      </c>
      <c r="V258" s="35">
        <v>0</v>
      </c>
      <c r="W258" s="35" t="s">
        <v>156</v>
      </c>
      <c r="X258" s="35">
        <v>1000</v>
      </c>
      <c r="Y258" s="35">
        <v>0</v>
      </c>
      <c r="Z258" s="9">
        <v>3</v>
      </c>
      <c r="AA258" s="9">
        <v>3</v>
      </c>
      <c r="AB258" s="6">
        <v>1</v>
      </c>
      <c r="AC258" s="6" t="s">
        <v>92</v>
      </c>
      <c r="AD258" s="6">
        <v>0</v>
      </c>
      <c r="AE258" s="35">
        <v>4</v>
      </c>
      <c r="AF258" s="35" t="s">
        <v>169</v>
      </c>
      <c r="AH258" s="13">
        <v>40003</v>
      </c>
      <c r="AI258" s="13" t="s">
        <v>152</v>
      </c>
      <c r="AJ258" s="13">
        <v>120006</v>
      </c>
      <c r="AK258" s="13">
        <v>150023</v>
      </c>
      <c r="AL258" s="13">
        <v>130003</v>
      </c>
      <c r="AM258" s="13">
        <v>130003</v>
      </c>
      <c r="AN258" s="13">
        <v>260001</v>
      </c>
      <c r="AO258" s="13">
        <v>120008</v>
      </c>
      <c r="AP258" s="13">
        <v>100001</v>
      </c>
      <c r="AQ258" s="13">
        <v>100002</v>
      </c>
      <c r="AT258" s="1" t="s">
        <v>889</v>
      </c>
      <c r="AU258" s="1">
        <v>3003</v>
      </c>
    </row>
    <row r="259" spans="1:47" x14ac:dyDescent="0.2">
      <c r="A259" s="33">
        <v>254</v>
      </c>
      <c r="B259" s="33">
        <v>3004</v>
      </c>
      <c r="C259" s="33">
        <v>10004</v>
      </c>
      <c r="D259" s="33" t="s">
        <v>136</v>
      </c>
      <c r="E259" s="33" t="s">
        <v>136</v>
      </c>
      <c r="F259" s="33">
        <v>1</v>
      </c>
      <c r="G259" s="33" t="s">
        <v>22</v>
      </c>
      <c r="H259" s="13">
        <v>1</v>
      </c>
      <c r="I259" s="35">
        <v>3</v>
      </c>
      <c r="J259" s="35" t="s">
        <v>557</v>
      </c>
      <c r="M259" s="37">
        <v>4</v>
      </c>
      <c r="N259" s="37" t="s">
        <v>33</v>
      </c>
      <c r="O259" s="9">
        <v>104</v>
      </c>
      <c r="P259" s="11" t="s">
        <v>570</v>
      </c>
      <c r="Q259" s="37" t="s">
        <v>22</v>
      </c>
      <c r="R259" s="37" t="s">
        <v>32</v>
      </c>
      <c r="T259" s="9">
        <v>1</v>
      </c>
      <c r="U259" s="9" t="s">
        <v>152</v>
      </c>
      <c r="V259" s="35">
        <v>0</v>
      </c>
      <c r="W259" s="35" t="s">
        <v>156</v>
      </c>
      <c r="X259" s="35">
        <v>1000</v>
      </c>
      <c r="Y259" s="35">
        <v>0</v>
      </c>
      <c r="Z259" s="9">
        <v>4</v>
      </c>
      <c r="AA259" s="9">
        <v>4</v>
      </c>
      <c r="AB259" s="6">
        <v>1</v>
      </c>
      <c r="AC259" s="6" t="s">
        <v>92</v>
      </c>
      <c r="AD259" s="6">
        <v>0</v>
      </c>
      <c r="AE259" s="35">
        <v>5</v>
      </c>
      <c r="AF259" s="35" t="s">
        <v>171</v>
      </c>
      <c r="AH259" s="13">
        <v>40004</v>
      </c>
      <c r="AI259" s="13" t="s">
        <v>152</v>
      </c>
      <c r="AJ259" s="13">
        <v>120006</v>
      </c>
      <c r="AK259" s="13">
        <v>150023</v>
      </c>
      <c r="AL259" s="13">
        <v>130004</v>
      </c>
      <c r="AM259" s="13">
        <v>130004</v>
      </c>
      <c r="AN259" s="13">
        <v>260001</v>
      </c>
      <c r="AO259" s="13">
        <v>120008</v>
      </c>
      <c r="AP259" s="13">
        <v>100001</v>
      </c>
      <c r="AQ259" s="13">
        <v>100002</v>
      </c>
      <c r="AT259" s="1" t="s">
        <v>890</v>
      </c>
      <c r="AU259" s="1">
        <v>3004</v>
      </c>
    </row>
    <row r="260" spans="1:47" x14ac:dyDescent="0.2">
      <c r="A260" s="33">
        <v>255</v>
      </c>
      <c r="B260" s="33">
        <v>3005</v>
      </c>
      <c r="C260" s="33">
        <v>10005</v>
      </c>
      <c r="D260" s="33" t="s">
        <v>137</v>
      </c>
      <c r="E260" s="33" t="s">
        <v>137</v>
      </c>
      <c r="F260" s="33">
        <v>1</v>
      </c>
      <c r="G260" s="33" t="s">
        <v>22</v>
      </c>
      <c r="H260" s="13">
        <v>1</v>
      </c>
      <c r="I260" s="35">
        <v>3</v>
      </c>
      <c r="J260" s="35" t="s">
        <v>557</v>
      </c>
      <c r="M260" s="37">
        <v>5</v>
      </c>
      <c r="N260" s="37" t="s">
        <v>35</v>
      </c>
      <c r="O260" s="9">
        <v>105</v>
      </c>
      <c r="P260" s="11" t="s">
        <v>570</v>
      </c>
      <c r="Q260" s="37" t="s">
        <v>22</v>
      </c>
      <c r="R260" s="37" t="s">
        <v>34</v>
      </c>
      <c r="T260" s="9">
        <v>1</v>
      </c>
      <c r="U260" s="9" t="s">
        <v>152</v>
      </c>
      <c r="V260" s="35">
        <v>0</v>
      </c>
      <c r="W260" s="35" t="s">
        <v>156</v>
      </c>
      <c r="X260" s="35">
        <v>1000</v>
      </c>
      <c r="Y260" s="35">
        <v>0</v>
      </c>
      <c r="Z260" s="9">
        <v>5</v>
      </c>
      <c r="AA260" s="9">
        <v>5</v>
      </c>
      <c r="AB260" s="6">
        <v>1</v>
      </c>
      <c r="AC260" s="6" t="s">
        <v>92</v>
      </c>
      <c r="AD260" s="6">
        <v>0</v>
      </c>
      <c r="AE260" s="35">
        <v>6</v>
      </c>
      <c r="AF260" s="35" t="s">
        <v>173</v>
      </c>
      <c r="AH260" s="13">
        <v>40005</v>
      </c>
      <c r="AI260" s="13" t="s">
        <v>152</v>
      </c>
      <c r="AJ260" s="13">
        <v>120006</v>
      </c>
      <c r="AK260" s="13">
        <v>150023</v>
      </c>
      <c r="AL260" s="13">
        <v>130005</v>
      </c>
      <c r="AM260" s="13">
        <v>130005</v>
      </c>
      <c r="AN260" s="13">
        <v>260001</v>
      </c>
      <c r="AO260" s="13">
        <v>120008</v>
      </c>
      <c r="AP260" s="13">
        <v>100001</v>
      </c>
      <c r="AQ260" s="13">
        <v>100002</v>
      </c>
      <c r="AT260" s="1" t="s">
        <v>891</v>
      </c>
      <c r="AU260" s="1">
        <v>3005</v>
      </c>
    </row>
    <row r="261" spans="1:47" x14ac:dyDescent="0.2">
      <c r="A261" s="33">
        <v>256</v>
      </c>
      <c r="B261" s="33">
        <v>3011</v>
      </c>
      <c r="C261" s="33">
        <v>10011</v>
      </c>
      <c r="D261" s="33" t="s">
        <v>211</v>
      </c>
      <c r="E261" s="33" t="s">
        <v>211</v>
      </c>
      <c r="F261" s="33">
        <v>1</v>
      </c>
      <c r="G261" s="33" t="s">
        <v>22</v>
      </c>
      <c r="H261" s="13">
        <v>1</v>
      </c>
      <c r="I261" s="35">
        <v>3</v>
      </c>
      <c r="J261" s="35" t="s">
        <v>557</v>
      </c>
      <c r="M261" s="37">
        <v>1</v>
      </c>
      <c r="N261" s="37" t="s">
        <v>29</v>
      </c>
      <c r="O261" s="9">
        <v>111</v>
      </c>
      <c r="P261" s="11" t="s">
        <v>570</v>
      </c>
      <c r="Q261" s="37" t="s">
        <v>22</v>
      </c>
      <c r="R261" s="37" t="s">
        <v>28</v>
      </c>
      <c r="T261" s="9">
        <v>1</v>
      </c>
      <c r="U261" s="9" t="s">
        <v>152</v>
      </c>
      <c r="V261" s="35">
        <v>0</v>
      </c>
      <c r="W261" s="35" t="s">
        <v>156</v>
      </c>
      <c r="X261" s="35">
        <v>900</v>
      </c>
      <c r="Y261" s="35">
        <v>0</v>
      </c>
      <c r="Z261" s="9">
        <v>1</v>
      </c>
      <c r="AA261" s="9">
        <v>1</v>
      </c>
      <c r="AB261" s="6">
        <v>2</v>
      </c>
      <c r="AC261" s="6" t="s">
        <v>212</v>
      </c>
      <c r="AD261" s="6">
        <v>0</v>
      </c>
      <c r="AE261" s="35">
        <v>2</v>
      </c>
      <c r="AF261" s="35" t="s">
        <v>165</v>
      </c>
      <c r="AH261" s="13">
        <v>40006</v>
      </c>
      <c r="AI261" s="13" t="s">
        <v>152</v>
      </c>
      <c r="AJ261" s="13">
        <v>120006</v>
      </c>
      <c r="AK261" s="13">
        <v>150023</v>
      </c>
      <c r="AL261" s="13">
        <v>130001</v>
      </c>
      <c r="AM261" s="13">
        <v>130001</v>
      </c>
      <c r="AN261" s="13">
        <v>260001</v>
      </c>
      <c r="AO261" s="13">
        <v>120008</v>
      </c>
      <c r="AP261" s="13">
        <v>100001</v>
      </c>
      <c r="AQ261" s="13">
        <v>100002</v>
      </c>
      <c r="AT261" s="1" t="s">
        <v>892</v>
      </c>
      <c r="AU261" s="1">
        <v>3011</v>
      </c>
    </row>
    <row r="262" spans="1:47" x14ac:dyDescent="0.2">
      <c r="A262" s="33">
        <v>257</v>
      </c>
      <c r="B262" s="33">
        <v>3012</v>
      </c>
      <c r="C262" s="33">
        <v>10012</v>
      </c>
      <c r="D262" s="33" t="s">
        <v>213</v>
      </c>
      <c r="E262" s="33" t="s">
        <v>213</v>
      </c>
      <c r="F262" s="33">
        <v>1</v>
      </c>
      <c r="G262" s="33" t="s">
        <v>22</v>
      </c>
      <c r="H262" s="13">
        <v>1</v>
      </c>
      <c r="I262" s="35">
        <v>3</v>
      </c>
      <c r="J262" s="35" t="s">
        <v>557</v>
      </c>
      <c r="M262" s="37">
        <v>2</v>
      </c>
      <c r="N262" s="37" t="s">
        <v>31</v>
      </c>
      <c r="O262" s="9">
        <v>112</v>
      </c>
      <c r="P262" s="11" t="s">
        <v>570</v>
      </c>
      <c r="Q262" s="37" t="s">
        <v>22</v>
      </c>
      <c r="R262" s="37" t="s">
        <v>30</v>
      </c>
      <c r="T262" s="9">
        <v>1</v>
      </c>
      <c r="U262" s="9" t="s">
        <v>152</v>
      </c>
      <c r="V262" s="35">
        <v>0</v>
      </c>
      <c r="W262" s="35" t="s">
        <v>156</v>
      </c>
      <c r="X262" s="35">
        <v>900</v>
      </c>
      <c r="Y262" s="35">
        <v>0</v>
      </c>
      <c r="Z262" s="9">
        <v>2</v>
      </c>
      <c r="AA262" s="9">
        <v>2</v>
      </c>
      <c r="AB262" s="6">
        <v>2</v>
      </c>
      <c r="AC262" s="6" t="s">
        <v>212</v>
      </c>
      <c r="AD262" s="6">
        <v>0</v>
      </c>
      <c r="AE262" s="35">
        <v>3</v>
      </c>
      <c r="AF262" s="35" t="s">
        <v>167</v>
      </c>
      <c r="AH262" s="13">
        <v>40007</v>
      </c>
      <c r="AI262" s="13" t="s">
        <v>152</v>
      </c>
      <c r="AJ262" s="13">
        <v>120006</v>
      </c>
      <c r="AK262" s="13">
        <v>150023</v>
      </c>
      <c r="AL262" s="13">
        <v>130002</v>
      </c>
      <c r="AM262" s="13">
        <v>130002</v>
      </c>
      <c r="AN262" s="13">
        <v>260001</v>
      </c>
      <c r="AO262" s="13">
        <v>120008</v>
      </c>
      <c r="AP262" s="13">
        <v>100001</v>
      </c>
      <c r="AQ262" s="13">
        <v>100002</v>
      </c>
      <c r="AT262" s="1" t="s">
        <v>893</v>
      </c>
      <c r="AU262" s="1">
        <v>3012</v>
      </c>
    </row>
    <row r="263" spans="1:47" x14ac:dyDescent="0.2">
      <c r="A263" s="33">
        <v>258</v>
      </c>
      <c r="B263" s="33">
        <v>3013</v>
      </c>
      <c r="C263" s="33">
        <v>10013</v>
      </c>
      <c r="D263" s="33" t="s">
        <v>214</v>
      </c>
      <c r="E263" s="33" t="s">
        <v>214</v>
      </c>
      <c r="F263" s="33">
        <v>1</v>
      </c>
      <c r="G263" s="33" t="s">
        <v>22</v>
      </c>
      <c r="H263" s="13">
        <v>1</v>
      </c>
      <c r="I263" s="35">
        <v>3</v>
      </c>
      <c r="J263" s="35" t="s">
        <v>557</v>
      </c>
      <c r="M263" s="37">
        <v>3</v>
      </c>
      <c r="N263" s="37" t="s">
        <v>91</v>
      </c>
      <c r="O263" s="9">
        <v>113</v>
      </c>
      <c r="P263" s="11" t="s">
        <v>570</v>
      </c>
      <c r="Q263" s="37" t="s">
        <v>22</v>
      </c>
      <c r="R263" s="37" t="s">
        <v>27</v>
      </c>
      <c r="T263" s="9">
        <v>1</v>
      </c>
      <c r="U263" s="9" t="s">
        <v>152</v>
      </c>
      <c r="V263" s="35">
        <v>0</v>
      </c>
      <c r="W263" s="35" t="s">
        <v>156</v>
      </c>
      <c r="X263" s="35">
        <v>900</v>
      </c>
      <c r="Y263" s="35">
        <v>0</v>
      </c>
      <c r="Z263" s="9">
        <v>3</v>
      </c>
      <c r="AA263" s="9">
        <v>3</v>
      </c>
      <c r="AB263" s="6">
        <v>2</v>
      </c>
      <c r="AC263" s="6" t="s">
        <v>212</v>
      </c>
      <c r="AD263" s="6">
        <v>0</v>
      </c>
      <c r="AE263" s="35">
        <v>4</v>
      </c>
      <c r="AF263" s="35" t="s">
        <v>169</v>
      </c>
      <c r="AH263" s="13">
        <v>40008</v>
      </c>
      <c r="AI263" s="13" t="s">
        <v>152</v>
      </c>
      <c r="AJ263" s="13">
        <v>120006</v>
      </c>
      <c r="AK263" s="13">
        <v>150023</v>
      </c>
      <c r="AL263" s="13">
        <v>130003</v>
      </c>
      <c r="AM263" s="13">
        <v>130003</v>
      </c>
      <c r="AN263" s="13">
        <v>260001</v>
      </c>
      <c r="AO263" s="13">
        <v>120008</v>
      </c>
      <c r="AP263" s="13">
        <v>100001</v>
      </c>
      <c r="AQ263" s="13">
        <v>100002</v>
      </c>
      <c r="AT263" s="1" t="s">
        <v>894</v>
      </c>
      <c r="AU263" s="1">
        <v>3013</v>
      </c>
    </row>
    <row r="264" spans="1:47" x14ac:dyDescent="0.2">
      <c r="A264" s="33">
        <v>259</v>
      </c>
      <c r="B264" s="33">
        <v>3014</v>
      </c>
      <c r="C264" s="33">
        <v>10014</v>
      </c>
      <c r="D264" s="33" t="s">
        <v>215</v>
      </c>
      <c r="E264" s="33" t="s">
        <v>215</v>
      </c>
      <c r="F264" s="33">
        <v>1</v>
      </c>
      <c r="G264" s="33" t="s">
        <v>22</v>
      </c>
      <c r="H264" s="13">
        <v>1</v>
      </c>
      <c r="I264" s="35">
        <v>3</v>
      </c>
      <c r="J264" s="35" t="s">
        <v>557</v>
      </c>
      <c r="M264" s="37">
        <v>4</v>
      </c>
      <c r="N264" s="37" t="s">
        <v>33</v>
      </c>
      <c r="O264" s="9">
        <v>114</v>
      </c>
      <c r="P264" s="11" t="s">
        <v>570</v>
      </c>
      <c r="Q264" s="37" t="s">
        <v>22</v>
      </c>
      <c r="R264" s="37" t="s">
        <v>32</v>
      </c>
      <c r="T264" s="9">
        <v>1</v>
      </c>
      <c r="U264" s="9" t="s">
        <v>152</v>
      </c>
      <c r="V264" s="35">
        <v>0</v>
      </c>
      <c r="W264" s="35" t="s">
        <v>156</v>
      </c>
      <c r="X264" s="35">
        <v>900</v>
      </c>
      <c r="Y264" s="35">
        <v>0</v>
      </c>
      <c r="Z264" s="9">
        <v>4</v>
      </c>
      <c r="AA264" s="9">
        <v>4</v>
      </c>
      <c r="AB264" s="6">
        <v>2</v>
      </c>
      <c r="AC264" s="6" t="s">
        <v>212</v>
      </c>
      <c r="AD264" s="6">
        <v>0</v>
      </c>
      <c r="AE264" s="35">
        <v>5</v>
      </c>
      <c r="AF264" s="35" t="s">
        <v>171</v>
      </c>
      <c r="AH264" s="13">
        <v>40009</v>
      </c>
      <c r="AI264" s="13" t="s">
        <v>152</v>
      </c>
      <c r="AJ264" s="13">
        <v>120006</v>
      </c>
      <c r="AK264" s="13">
        <v>150023</v>
      </c>
      <c r="AL264" s="13">
        <v>130004</v>
      </c>
      <c r="AM264" s="13">
        <v>130004</v>
      </c>
      <c r="AN264" s="13">
        <v>260001</v>
      </c>
      <c r="AO264" s="13">
        <v>120008</v>
      </c>
      <c r="AP264" s="13">
        <v>100001</v>
      </c>
      <c r="AQ264" s="13">
        <v>100002</v>
      </c>
      <c r="AT264" s="1" t="s">
        <v>895</v>
      </c>
      <c r="AU264" s="1">
        <v>3014</v>
      </c>
    </row>
    <row r="265" spans="1:47" x14ac:dyDescent="0.2">
      <c r="A265" s="33">
        <v>260</v>
      </c>
      <c r="B265" s="33">
        <v>3015</v>
      </c>
      <c r="C265" s="33">
        <v>10015</v>
      </c>
      <c r="D265" s="33" t="s">
        <v>216</v>
      </c>
      <c r="E265" s="33" t="s">
        <v>216</v>
      </c>
      <c r="F265" s="33">
        <v>1</v>
      </c>
      <c r="G265" s="33" t="s">
        <v>22</v>
      </c>
      <c r="H265" s="13">
        <v>1</v>
      </c>
      <c r="I265" s="35">
        <v>3</v>
      </c>
      <c r="J265" s="35" t="s">
        <v>557</v>
      </c>
      <c r="M265" s="37">
        <v>5</v>
      </c>
      <c r="N265" s="37" t="s">
        <v>35</v>
      </c>
      <c r="O265" s="9">
        <v>115</v>
      </c>
      <c r="P265" s="11" t="s">
        <v>570</v>
      </c>
      <c r="Q265" s="37" t="s">
        <v>22</v>
      </c>
      <c r="R265" s="37" t="s">
        <v>34</v>
      </c>
      <c r="T265" s="9">
        <v>1</v>
      </c>
      <c r="U265" s="9" t="s">
        <v>152</v>
      </c>
      <c r="V265" s="35">
        <v>0</v>
      </c>
      <c r="W265" s="35" t="s">
        <v>156</v>
      </c>
      <c r="X265" s="35">
        <v>900</v>
      </c>
      <c r="Y265" s="35">
        <v>0</v>
      </c>
      <c r="Z265" s="9">
        <v>5</v>
      </c>
      <c r="AA265" s="9">
        <v>5</v>
      </c>
      <c r="AB265" s="6">
        <v>2</v>
      </c>
      <c r="AC265" s="6" t="s">
        <v>212</v>
      </c>
      <c r="AD265" s="6">
        <v>0</v>
      </c>
      <c r="AE265" s="35">
        <v>6</v>
      </c>
      <c r="AF265" s="35" t="s">
        <v>173</v>
      </c>
      <c r="AH265" s="13">
        <v>40010</v>
      </c>
      <c r="AI265" s="13" t="s">
        <v>152</v>
      </c>
      <c r="AJ265" s="13">
        <v>120006</v>
      </c>
      <c r="AK265" s="13">
        <v>150023</v>
      </c>
      <c r="AL265" s="13">
        <v>130005</v>
      </c>
      <c r="AM265" s="13">
        <v>130005</v>
      </c>
      <c r="AN265" s="13">
        <v>260001</v>
      </c>
      <c r="AO265" s="13">
        <v>120008</v>
      </c>
      <c r="AP265" s="13">
        <v>100001</v>
      </c>
      <c r="AQ265" s="13">
        <v>100002</v>
      </c>
      <c r="AT265" s="1" t="s">
        <v>896</v>
      </c>
      <c r="AU265" s="1">
        <v>3015</v>
      </c>
    </row>
    <row r="266" spans="1:47" x14ac:dyDescent="0.2">
      <c r="A266" s="33">
        <v>261</v>
      </c>
      <c r="B266" s="33">
        <v>3021</v>
      </c>
      <c r="C266" s="33">
        <v>10021</v>
      </c>
      <c r="D266" s="33" t="s">
        <v>217</v>
      </c>
      <c r="E266" s="33" t="s">
        <v>217</v>
      </c>
      <c r="F266" s="33">
        <v>1</v>
      </c>
      <c r="G266" s="33" t="s">
        <v>22</v>
      </c>
      <c r="H266" s="13">
        <v>1</v>
      </c>
      <c r="I266" s="35">
        <v>3</v>
      </c>
      <c r="J266" s="35" t="s">
        <v>557</v>
      </c>
      <c r="M266" s="37">
        <v>1</v>
      </c>
      <c r="N266" s="37" t="s">
        <v>29</v>
      </c>
      <c r="O266" s="9">
        <v>121</v>
      </c>
      <c r="P266" s="11" t="s">
        <v>570</v>
      </c>
      <c r="Q266" s="37" t="s">
        <v>22</v>
      </c>
      <c r="R266" s="37" t="s">
        <v>28</v>
      </c>
      <c r="T266" s="9">
        <v>1</v>
      </c>
      <c r="U266" s="9" t="s">
        <v>152</v>
      </c>
      <c r="V266" s="35">
        <v>0</v>
      </c>
      <c r="W266" s="35" t="s">
        <v>156</v>
      </c>
      <c r="X266" s="35">
        <v>820</v>
      </c>
      <c r="Y266" s="35">
        <v>0</v>
      </c>
      <c r="Z266" s="9">
        <v>1</v>
      </c>
      <c r="AA266" s="9">
        <v>1</v>
      </c>
      <c r="AB266" s="6">
        <v>3</v>
      </c>
      <c r="AC266" s="6" t="s">
        <v>218</v>
      </c>
      <c r="AD266" s="6">
        <v>0</v>
      </c>
      <c r="AE266" s="35">
        <v>2</v>
      </c>
      <c r="AF266" s="35" t="s">
        <v>165</v>
      </c>
      <c r="AH266" s="13">
        <v>40011</v>
      </c>
      <c r="AI266" s="13" t="s">
        <v>152</v>
      </c>
      <c r="AJ266" s="13">
        <v>120006</v>
      </c>
      <c r="AK266" s="13">
        <v>150023</v>
      </c>
      <c r="AL266" s="13">
        <v>130001</v>
      </c>
      <c r="AM266" s="13">
        <v>130001</v>
      </c>
      <c r="AN266" s="13">
        <v>260001</v>
      </c>
      <c r="AO266" s="13">
        <v>120008</v>
      </c>
      <c r="AP266" s="13">
        <v>100001</v>
      </c>
      <c r="AQ266" s="13">
        <v>100002</v>
      </c>
      <c r="AT266" s="1" t="s">
        <v>897</v>
      </c>
      <c r="AU266" s="1">
        <v>3021</v>
      </c>
    </row>
    <row r="267" spans="1:47" x14ac:dyDescent="0.2">
      <c r="A267" s="33">
        <v>262</v>
      </c>
      <c r="B267" s="33">
        <v>3022</v>
      </c>
      <c r="C267" s="33">
        <v>10022</v>
      </c>
      <c r="D267" s="33" t="s">
        <v>219</v>
      </c>
      <c r="E267" s="33" t="s">
        <v>219</v>
      </c>
      <c r="F267" s="33">
        <v>1</v>
      </c>
      <c r="G267" s="33" t="s">
        <v>22</v>
      </c>
      <c r="H267" s="13">
        <v>1</v>
      </c>
      <c r="I267" s="35">
        <v>3</v>
      </c>
      <c r="J267" s="35" t="s">
        <v>557</v>
      </c>
      <c r="M267" s="37">
        <v>2</v>
      </c>
      <c r="N267" s="37" t="s">
        <v>31</v>
      </c>
      <c r="O267" s="9">
        <v>122</v>
      </c>
      <c r="P267" s="11" t="s">
        <v>570</v>
      </c>
      <c r="Q267" s="37" t="s">
        <v>22</v>
      </c>
      <c r="R267" s="37" t="s">
        <v>30</v>
      </c>
      <c r="T267" s="9">
        <v>1</v>
      </c>
      <c r="U267" s="9" t="s">
        <v>152</v>
      </c>
      <c r="V267" s="35">
        <v>0</v>
      </c>
      <c r="W267" s="35" t="s">
        <v>156</v>
      </c>
      <c r="X267" s="35">
        <v>820</v>
      </c>
      <c r="Y267" s="35">
        <v>0</v>
      </c>
      <c r="Z267" s="9">
        <v>2</v>
      </c>
      <c r="AA267" s="9">
        <v>2</v>
      </c>
      <c r="AB267" s="6">
        <v>3</v>
      </c>
      <c r="AC267" s="6" t="s">
        <v>218</v>
      </c>
      <c r="AD267" s="6">
        <v>0</v>
      </c>
      <c r="AE267" s="35">
        <v>3</v>
      </c>
      <c r="AF267" s="35" t="s">
        <v>167</v>
      </c>
      <c r="AH267" s="13">
        <v>40012</v>
      </c>
      <c r="AI267" s="13" t="s">
        <v>152</v>
      </c>
      <c r="AJ267" s="13">
        <v>120006</v>
      </c>
      <c r="AK267" s="13">
        <v>150023</v>
      </c>
      <c r="AL267" s="13">
        <v>130002</v>
      </c>
      <c r="AM267" s="13">
        <v>130002</v>
      </c>
      <c r="AN267" s="13">
        <v>260001</v>
      </c>
      <c r="AO267" s="13">
        <v>120008</v>
      </c>
      <c r="AP267" s="13">
        <v>100001</v>
      </c>
      <c r="AQ267" s="13">
        <v>100002</v>
      </c>
      <c r="AT267" s="1" t="s">
        <v>898</v>
      </c>
      <c r="AU267" s="1">
        <v>3022</v>
      </c>
    </row>
    <row r="268" spans="1:47" x14ac:dyDescent="0.2">
      <c r="A268" s="33">
        <v>263</v>
      </c>
      <c r="B268" s="33">
        <v>3023</v>
      </c>
      <c r="C268" s="33">
        <v>10023</v>
      </c>
      <c r="D268" s="33" t="s">
        <v>220</v>
      </c>
      <c r="E268" s="33" t="s">
        <v>220</v>
      </c>
      <c r="F268" s="33">
        <v>1</v>
      </c>
      <c r="G268" s="33" t="s">
        <v>22</v>
      </c>
      <c r="H268" s="13">
        <v>1</v>
      </c>
      <c r="I268" s="35">
        <v>3</v>
      </c>
      <c r="J268" s="35" t="s">
        <v>557</v>
      </c>
      <c r="M268" s="37">
        <v>3</v>
      </c>
      <c r="N268" s="37" t="s">
        <v>91</v>
      </c>
      <c r="O268" s="9">
        <v>123</v>
      </c>
      <c r="P268" s="11" t="s">
        <v>570</v>
      </c>
      <c r="Q268" s="37" t="s">
        <v>22</v>
      </c>
      <c r="R268" s="37" t="s">
        <v>27</v>
      </c>
      <c r="T268" s="9">
        <v>1</v>
      </c>
      <c r="U268" s="9" t="s">
        <v>152</v>
      </c>
      <c r="V268" s="35">
        <v>0</v>
      </c>
      <c r="W268" s="35" t="s">
        <v>156</v>
      </c>
      <c r="X268" s="35">
        <v>820</v>
      </c>
      <c r="Y268" s="35">
        <v>0</v>
      </c>
      <c r="Z268" s="9">
        <v>3</v>
      </c>
      <c r="AA268" s="9">
        <v>3</v>
      </c>
      <c r="AB268" s="6">
        <v>3</v>
      </c>
      <c r="AC268" s="6" t="s">
        <v>218</v>
      </c>
      <c r="AD268" s="6">
        <v>0</v>
      </c>
      <c r="AE268" s="35">
        <v>4</v>
      </c>
      <c r="AF268" s="35" t="s">
        <v>169</v>
      </c>
      <c r="AH268" s="13">
        <v>40013</v>
      </c>
      <c r="AI268" s="13" t="s">
        <v>152</v>
      </c>
      <c r="AJ268" s="13">
        <v>120006</v>
      </c>
      <c r="AK268" s="13">
        <v>150023</v>
      </c>
      <c r="AL268" s="13">
        <v>130003</v>
      </c>
      <c r="AM268" s="13">
        <v>130003</v>
      </c>
      <c r="AN268" s="13">
        <v>260001</v>
      </c>
      <c r="AO268" s="13">
        <v>120008</v>
      </c>
      <c r="AP268" s="13">
        <v>100001</v>
      </c>
      <c r="AQ268" s="13">
        <v>100002</v>
      </c>
      <c r="AT268" s="1" t="s">
        <v>899</v>
      </c>
      <c r="AU268" s="1">
        <v>3023</v>
      </c>
    </row>
    <row r="269" spans="1:47" x14ac:dyDescent="0.2">
      <c r="A269" s="33">
        <v>264</v>
      </c>
      <c r="B269" s="33">
        <v>3024</v>
      </c>
      <c r="C269" s="33">
        <v>10024</v>
      </c>
      <c r="D269" s="33" t="s">
        <v>221</v>
      </c>
      <c r="E269" s="33" t="s">
        <v>221</v>
      </c>
      <c r="F269" s="33">
        <v>1</v>
      </c>
      <c r="G269" s="33" t="s">
        <v>22</v>
      </c>
      <c r="H269" s="13">
        <v>1</v>
      </c>
      <c r="I269" s="35">
        <v>3</v>
      </c>
      <c r="J269" s="35" t="s">
        <v>557</v>
      </c>
      <c r="M269" s="37">
        <v>4</v>
      </c>
      <c r="N269" s="37" t="s">
        <v>33</v>
      </c>
      <c r="O269" s="9">
        <v>124</v>
      </c>
      <c r="P269" s="11" t="s">
        <v>570</v>
      </c>
      <c r="Q269" s="37" t="s">
        <v>22</v>
      </c>
      <c r="R269" s="37" t="s">
        <v>32</v>
      </c>
      <c r="T269" s="9">
        <v>1</v>
      </c>
      <c r="U269" s="9" t="s">
        <v>152</v>
      </c>
      <c r="V269" s="35">
        <v>0</v>
      </c>
      <c r="W269" s="35" t="s">
        <v>156</v>
      </c>
      <c r="X269" s="35">
        <v>820</v>
      </c>
      <c r="Y269" s="35">
        <v>0</v>
      </c>
      <c r="Z269" s="9">
        <v>4</v>
      </c>
      <c r="AA269" s="9">
        <v>4</v>
      </c>
      <c r="AB269" s="6">
        <v>3</v>
      </c>
      <c r="AC269" s="6" t="s">
        <v>218</v>
      </c>
      <c r="AD269" s="6">
        <v>0</v>
      </c>
      <c r="AE269" s="35">
        <v>5</v>
      </c>
      <c r="AF269" s="35" t="s">
        <v>171</v>
      </c>
      <c r="AH269" s="13">
        <v>40014</v>
      </c>
      <c r="AI269" s="13" t="s">
        <v>152</v>
      </c>
      <c r="AJ269" s="13">
        <v>120006</v>
      </c>
      <c r="AK269" s="13">
        <v>150023</v>
      </c>
      <c r="AL269" s="13">
        <v>130004</v>
      </c>
      <c r="AM269" s="13">
        <v>130004</v>
      </c>
      <c r="AN269" s="13">
        <v>260001</v>
      </c>
      <c r="AO269" s="13">
        <v>120008</v>
      </c>
      <c r="AP269" s="13">
        <v>100001</v>
      </c>
      <c r="AQ269" s="13">
        <v>100002</v>
      </c>
      <c r="AT269" s="1" t="s">
        <v>900</v>
      </c>
      <c r="AU269" s="1">
        <v>3024</v>
      </c>
    </row>
    <row r="270" spans="1:47" x14ac:dyDescent="0.2">
      <c r="A270" s="33">
        <v>265</v>
      </c>
      <c r="B270" s="33">
        <v>3025</v>
      </c>
      <c r="C270" s="33">
        <v>10025</v>
      </c>
      <c r="D270" s="33" t="s">
        <v>222</v>
      </c>
      <c r="E270" s="33" t="s">
        <v>222</v>
      </c>
      <c r="F270" s="33">
        <v>1</v>
      </c>
      <c r="G270" s="33" t="s">
        <v>22</v>
      </c>
      <c r="H270" s="13">
        <v>1</v>
      </c>
      <c r="I270" s="35">
        <v>3</v>
      </c>
      <c r="J270" s="35" t="s">
        <v>557</v>
      </c>
      <c r="M270" s="37">
        <v>5</v>
      </c>
      <c r="N270" s="37" t="s">
        <v>35</v>
      </c>
      <c r="O270" s="9">
        <v>125</v>
      </c>
      <c r="P270" s="11" t="s">
        <v>570</v>
      </c>
      <c r="Q270" s="37" t="s">
        <v>22</v>
      </c>
      <c r="R270" s="37" t="s">
        <v>34</v>
      </c>
      <c r="T270" s="9">
        <v>1</v>
      </c>
      <c r="U270" s="9" t="s">
        <v>152</v>
      </c>
      <c r="V270" s="35">
        <v>0</v>
      </c>
      <c r="W270" s="35" t="s">
        <v>156</v>
      </c>
      <c r="X270" s="35">
        <v>820</v>
      </c>
      <c r="Y270" s="35">
        <v>0</v>
      </c>
      <c r="Z270" s="9">
        <v>5</v>
      </c>
      <c r="AA270" s="9">
        <v>5</v>
      </c>
      <c r="AB270" s="6">
        <v>3</v>
      </c>
      <c r="AC270" s="6" t="s">
        <v>218</v>
      </c>
      <c r="AD270" s="6">
        <v>0</v>
      </c>
      <c r="AE270" s="35">
        <v>6</v>
      </c>
      <c r="AF270" s="35" t="s">
        <v>173</v>
      </c>
      <c r="AH270" s="13">
        <v>40015</v>
      </c>
      <c r="AI270" s="13" t="s">
        <v>152</v>
      </c>
      <c r="AJ270" s="13">
        <v>120006</v>
      </c>
      <c r="AK270" s="13">
        <v>150023</v>
      </c>
      <c r="AL270" s="13">
        <v>130005</v>
      </c>
      <c r="AM270" s="13">
        <v>130005</v>
      </c>
      <c r="AN270" s="13">
        <v>260001</v>
      </c>
      <c r="AO270" s="13">
        <v>120008</v>
      </c>
      <c r="AP270" s="13">
        <v>100001</v>
      </c>
      <c r="AQ270" s="13">
        <v>100002</v>
      </c>
      <c r="AT270" s="1" t="s">
        <v>901</v>
      </c>
      <c r="AU270" s="1">
        <v>3025</v>
      </c>
    </row>
    <row r="271" spans="1:47" x14ac:dyDescent="0.2">
      <c r="A271" s="33">
        <v>266</v>
      </c>
      <c r="B271" s="33">
        <v>3031</v>
      </c>
      <c r="C271" s="33">
        <v>10031</v>
      </c>
      <c r="D271" s="33" t="s">
        <v>223</v>
      </c>
      <c r="E271" s="33" t="s">
        <v>223</v>
      </c>
      <c r="F271" s="33">
        <v>1</v>
      </c>
      <c r="G271" s="33" t="s">
        <v>22</v>
      </c>
      <c r="H271" s="13">
        <v>1</v>
      </c>
      <c r="I271" s="35">
        <v>3</v>
      </c>
      <c r="J271" s="35" t="s">
        <v>557</v>
      </c>
      <c r="M271" s="37">
        <v>1</v>
      </c>
      <c r="N271" s="37" t="s">
        <v>29</v>
      </c>
      <c r="O271" s="9">
        <v>131</v>
      </c>
      <c r="P271" s="11" t="s">
        <v>570</v>
      </c>
      <c r="Q271" s="37" t="s">
        <v>22</v>
      </c>
      <c r="R271" s="37" t="s">
        <v>28</v>
      </c>
      <c r="T271" s="9">
        <v>1</v>
      </c>
      <c r="U271" s="9" t="s">
        <v>152</v>
      </c>
      <c r="V271" s="35">
        <v>0</v>
      </c>
      <c r="W271" s="35" t="s">
        <v>156</v>
      </c>
      <c r="X271" s="35">
        <v>730</v>
      </c>
      <c r="Y271" s="35">
        <v>0</v>
      </c>
      <c r="Z271" s="9">
        <v>1</v>
      </c>
      <c r="AA271" s="9">
        <v>1</v>
      </c>
      <c r="AB271" s="6">
        <v>4</v>
      </c>
      <c r="AC271" s="6" t="s">
        <v>224</v>
      </c>
      <c r="AD271" s="6">
        <v>0</v>
      </c>
      <c r="AE271" s="35">
        <v>2</v>
      </c>
      <c r="AF271" s="35" t="s">
        <v>165</v>
      </c>
      <c r="AH271" s="13">
        <v>40016</v>
      </c>
      <c r="AI271" s="13" t="s">
        <v>152</v>
      </c>
      <c r="AJ271" s="13">
        <v>120006</v>
      </c>
      <c r="AK271" s="13">
        <v>150023</v>
      </c>
      <c r="AL271" s="13">
        <v>130001</v>
      </c>
      <c r="AM271" s="13">
        <v>130001</v>
      </c>
      <c r="AN271" s="13">
        <v>260001</v>
      </c>
      <c r="AO271" s="13">
        <v>120008</v>
      </c>
      <c r="AP271" s="13">
        <v>100001</v>
      </c>
      <c r="AQ271" s="13">
        <v>100002</v>
      </c>
      <c r="AT271" s="1" t="s">
        <v>902</v>
      </c>
      <c r="AU271" s="1">
        <v>3031</v>
      </c>
    </row>
    <row r="272" spans="1:47" x14ac:dyDescent="0.2">
      <c r="A272" s="33">
        <v>267</v>
      </c>
      <c r="B272" s="33">
        <v>3032</v>
      </c>
      <c r="C272" s="33">
        <v>10032</v>
      </c>
      <c r="D272" s="33" t="s">
        <v>225</v>
      </c>
      <c r="E272" s="33" t="s">
        <v>225</v>
      </c>
      <c r="F272" s="33">
        <v>1</v>
      </c>
      <c r="G272" s="33" t="s">
        <v>22</v>
      </c>
      <c r="H272" s="13">
        <v>1</v>
      </c>
      <c r="I272" s="35">
        <v>3</v>
      </c>
      <c r="J272" s="35" t="s">
        <v>557</v>
      </c>
      <c r="M272" s="37">
        <v>2</v>
      </c>
      <c r="N272" s="37" t="s">
        <v>31</v>
      </c>
      <c r="O272" s="9">
        <v>132</v>
      </c>
      <c r="P272" s="11" t="s">
        <v>570</v>
      </c>
      <c r="Q272" s="37" t="s">
        <v>22</v>
      </c>
      <c r="R272" s="37" t="s">
        <v>30</v>
      </c>
      <c r="T272" s="9">
        <v>1</v>
      </c>
      <c r="U272" s="9" t="s">
        <v>152</v>
      </c>
      <c r="V272" s="35">
        <v>0</v>
      </c>
      <c r="W272" s="35" t="s">
        <v>156</v>
      </c>
      <c r="X272" s="35">
        <v>730</v>
      </c>
      <c r="Y272" s="35">
        <v>0</v>
      </c>
      <c r="Z272" s="9">
        <v>2</v>
      </c>
      <c r="AA272" s="9">
        <v>2</v>
      </c>
      <c r="AB272" s="6">
        <v>4</v>
      </c>
      <c r="AC272" s="6" t="s">
        <v>224</v>
      </c>
      <c r="AD272" s="6">
        <v>0</v>
      </c>
      <c r="AE272" s="35">
        <v>3</v>
      </c>
      <c r="AF272" s="35" t="s">
        <v>167</v>
      </c>
      <c r="AH272" s="13">
        <v>40017</v>
      </c>
      <c r="AI272" s="13" t="s">
        <v>152</v>
      </c>
      <c r="AJ272" s="13">
        <v>120006</v>
      </c>
      <c r="AK272" s="13">
        <v>150023</v>
      </c>
      <c r="AL272" s="13">
        <v>130002</v>
      </c>
      <c r="AM272" s="13">
        <v>130002</v>
      </c>
      <c r="AN272" s="13">
        <v>260001</v>
      </c>
      <c r="AO272" s="13">
        <v>120008</v>
      </c>
      <c r="AP272" s="13">
        <v>100001</v>
      </c>
      <c r="AQ272" s="13">
        <v>100002</v>
      </c>
      <c r="AT272" s="1" t="s">
        <v>903</v>
      </c>
      <c r="AU272" s="1">
        <v>3032</v>
      </c>
    </row>
    <row r="273" spans="1:47" x14ac:dyDescent="0.2">
      <c r="A273" s="33">
        <v>268</v>
      </c>
      <c r="B273" s="33">
        <v>3033</v>
      </c>
      <c r="C273" s="33">
        <v>10033</v>
      </c>
      <c r="D273" s="33" t="s">
        <v>226</v>
      </c>
      <c r="E273" s="33" t="s">
        <v>226</v>
      </c>
      <c r="F273" s="33">
        <v>1</v>
      </c>
      <c r="G273" s="33" t="s">
        <v>22</v>
      </c>
      <c r="H273" s="13">
        <v>1</v>
      </c>
      <c r="I273" s="35">
        <v>3</v>
      </c>
      <c r="J273" s="35" t="s">
        <v>557</v>
      </c>
      <c r="M273" s="37">
        <v>3</v>
      </c>
      <c r="N273" s="37" t="s">
        <v>91</v>
      </c>
      <c r="O273" s="9">
        <v>133</v>
      </c>
      <c r="P273" s="11" t="s">
        <v>570</v>
      </c>
      <c r="Q273" s="37" t="s">
        <v>22</v>
      </c>
      <c r="R273" s="37" t="s">
        <v>27</v>
      </c>
      <c r="T273" s="9">
        <v>1</v>
      </c>
      <c r="U273" s="9" t="s">
        <v>152</v>
      </c>
      <c r="V273" s="35">
        <v>0</v>
      </c>
      <c r="W273" s="35" t="s">
        <v>156</v>
      </c>
      <c r="X273" s="35">
        <v>730</v>
      </c>
      <c r="Y273" s="35">
        <v>0</v>
      </c>
      <c r="Z273" s="9">
        <v>3</v>
      </c>
      <c r="AA273" s="9">
        <v>3</v>
      </c>
      <c r="AB273" s="6">
        <v>4</v>
      </c>
      <c r="AC273" s="6" t="s">
        <v>224</v>
      </c>
      <c r="AD273" s="6">
        <v>0</v>
      </c>
      <c r="AE273" s="35">
        <v>4</v>
      </c>
      <c r="AF273" s="35" t="s">
        <v>169</v>
      </c>
      <c r="AH273" s="13">
        <v>40018</v>
      </c>
      <c r="AI273" s="13" t="s">
        <v>152</v>
      </c>
      <c r="AJ273" s="13">
        <v>120006</v>
      </c>
      <c r="AK273" s="13">
        <v>150023</v>
      </c>
      <c r="AL273" s="13">
        <v>130003</v>
      </c>
      <c r="AM273" s="13">
        <v>130003</v>
      </c>
      <c r="AN273" s="13">
        <v>260001</v>
      </c>
      <c r="AO273" s="13">
        <v>120008</v>
      </c>
      <c r="AP273" s="13">
        <v>100001</v>
      </c>
      <c r="AQ273" s="13">
        <v>100002</v>
      </c>
      <c r="AT273" s="1" t="s">
        <v>904</v>
      </c>
      <c r="AU273" s="1">
        <v>3033</v>
      </c>
    </row>
    <row r="274" spans="1:47" x14ac:dyDescent="0.2">
      <c r="A274" s="33">
        <v>269</v>
      </c>
      <c r="B274" s="33">
        <v>3034</v>
      </c>
      <c r="C274" s="33">
        <v>10034</v>
      </c>
      <c r="D274" s="33" t="s">
        <v>227</v>
      </c>
      <c r="E274" s="33" t="s">
        <v>227</v>
      </c>
      <c r="F274" s="33">
        <v>1</v>
      </c>
      <c r="G274" s="33" t="s">
        <v>22</v>
      </c>
      <c r="H274" s="13">
        <v>1</v>
      </c>
      <c r="I274" s="35">
        <v>3</v>
      </c>
      <c r="J274" s="35" t="s">
        <v>557</v>
      </c>
      <c r="M274" s="37">
        <v>4</v>
      </c>
      <c r="N274" s="37" t="s">
        <v>33</v>
      </c>
      <c r="O274" s="9">
        <v>134</v>
      </c>
      <c r="P274" s="11" t="s">
        <v>570</v>
      </c>
      <c r="Q274" s="37" t="s">
        <v>22</v>
      </c>
      <c r="R274" s="37" t="s">
        <v>32</v>
      </c>
      <c r="T274" s="9">
        <v>1</v>
      </c>
      <c r="U274" s="9" t="s">
        <v>152</v>
      </c>
      <c r="V274" s="35">
        <v>0</v>
      </c>
      <c r="W274" s="35" t="s">
        <v>156</v>
      </c>
      <c r="X274" s="35">
        <v>730</v>
      </c>
      <c r="Y274" s="35">
        <v>0</v>
      </c>
      <c r="Z274" s="9">
        <v>4</v>
      </c>
      <c r="AA274" s="9">
        <v>4</v>
      </c>
      <c r="AB274" s="6">
        <v>4</v>
      </c>
      <c r="AC274" s="6" t="s">
        <v>224</v>
      </c>
      <c r="AD274" s="6">
        <v>0</v>
      </c>
      <c r="AE274" s="35">
        <v>5</v>
      </c>
      <c r="AF274" s="35" t="s">
        <v>171</v>
      </c>
      <c r="AH274" s="13">
        <v>40019</v>
      </c>
      <c r="AI274" s="13" t="s">
        <v>152</v>
      </c>
      <c r="AJ274" s="13">
        <v>120006</v>
      </c>
      <c r="AK274" s="13">
        <v>150023</v>
      </c>
      <c r="AL274" s="13">
        <v>130004</v>
      </c>
      <c r="AM274" s="13">
        <v>130004</v>
      </c>
      <c r="AN274" s="13">
        <v>260001</v>
      </c>
      <c r="AO274" s="13">
        <v>120008</v>
      </c>
      <c r="AP274" s="13">
        <v>100001</v>
      </c>
      <c r="AQ274" s="13">
        <v>100002</v>
      </c>
      <c r="AT274" s="1" t="s">
        <v>905</v>
      </c>
      <c r="AU274" s="1">
        <v>3034</v>
      </c>
    </row>
    <row r="275" spans="1:47" x14ac:dyDescent="0.2">
      <c r="A275" s="33">
        <v>270</v>
      </c>
      <c r="B275" s="33">
        <v>3035</v>
      </c>
      <c r="C275" s="33">
        <v>10035</v>
      </c>
      <c r="D275" s="33" t="s">
        <v>228</v>
      </c>
      <c r="E275" s="33" t="s">
        <v>228</v>
      </c>
      <c r="F275" s="33">
        <v>1</v>
      </c>
      <c r="G275" s="33" t="s">
        <v>22</v>
      </c>
      <c r="H275" s="13">
        <v>1</v>
      </c>
      <c r="I275" s="35">
        <v>3</v>
      </c>
      <c r="J275" s="35" t="s">
        <v>557</v>
      </c>
      <c r="M275" s="37">
        <v>5</v>
      </c>
      <c r="N275" s="37" t="s">
        <v>35</v>
      </c>
      <c r="O275" s="9">
        <v>135</v>
      </c>
      <c r="P275" s="11" t="s">
        <v>570</v>
      </c>
      <c r="Q275" s="37" t="s">
        <v>22</v>
      </c>
      <c r="R275" s="37" t="s">
        <v>34</v>
      </c>
      <c r="T275" s="9">
        <v>1</v>
      </c>
      <c r="U275" s="9" t="s">
        <v>152</v>
      </c>
      <c r="V275" s="35">
        <v>0</v>
      </c>
      <c r="W275" s="35" t="s">
        <v>156</v>
      </c>
      <c r="X275" s="35">
        <v>730</v>
      </c>
      <c r="Y275" s="35">
        <v>0</v>
      </c>
      <c r="Z275" s="9">
        <v>5</v>
      </c>
      <c r="AA275" s="9">
        <v>5</v>
      </c>
      <c r="AB275" s="6">
        <v>4</v>
      </c>
      <c r="AC275" s="6" t="s">
        <v>224</v>
      </c>
      <c r="AD275" s="6">
        <v>0</v>
      </c>
      <c r="AE275" s="35">
        <v>6</v>
      </c>
      <c r="AF275" s="35" t="s">
        <v>173</v>
      </c>
      <c r="AH275" s="13">
        <v>40020</v>
      </c>
      <c r="AI275" s="13" t="s">
        <v>152</v>
      </c>
      <c r="AJ275" s="13">
        <v>120006</v>
      </c>
      <c r="AK275" s="13">
        <v>150023</v>
      </c>
      <c r="AL275" s="13">
        <v>130005</v>
      </c>
      <c r="AM275" s="13">
        <v>130005</v>
      </c>
      <c r="AN275" s="13">
        <v>260001</v>
      </c>
      <c r="AO275" s="13">
        <v>120008</v>
      </c>
      <c r="AP275" s="13">
        <v>100001</v>
      </c>
      <c r="AQ275" s="13">
        <v>100002</v>
      </c>
      <c r="AT275" s="1" t="s">
        <v>906</v>
      </c>
      <c r="AU275" s="1">
        <v>3035</v>
      </c>
    </row>
    <row r="276" spans="1:47" x14ac:dyDescent="0.2">
      <c r="A276" s="33">
        <v>271</v>
      </c>
      <c r="B276" s="33">
        <v>3041</v>
      </c>
      <c r="C276" s="33">
        <v>10041</v>
      </c>
      <c r="D276" s="33" t="s">
        <v>229</v>
      </c>
      <c r="E276" s="33" t="s">
        <v>229</v>
      </c>
      <c r="F276" s="33">
        <v>1</v>
      </c>
      <c r="G276" s="33" t="s">
        <v>22</v>
      </c>
      <c r="H276" s="13">
        <v>1</v>
      </c>
      <c r="I276" s="35">
        <v>3</v>
      </c>
      <c r="J276" s="35" t="s">
        <v>557</v>
      </c>
      <c r="M276" s="37">
        <v>1</v>
      </c>
      <c r="N276" s="37" t="s">
        <v>29</v>
      </c>
      <c r="O276" s="9">
        <v>141</v>
      </c>
      <c r="P276" s="11" t="s">
        <v>570</v>
      </c>
      <c r="Q276" s="37" t="s">
        <v>22</v>
      </c>
      <c r="R276" s="37" t="s">
        <v>28</v>
      </c>
      <c r="T276" s="9">
        <v>1</v>
      </c>
      <c r="U276" s="9" t="s">
        <v>152</v>
      </c>
      <c r="V276" s="35">
        <v>0</v>
      </c>
      <c r="W276" s="35" t="s">
        <v>156</v>
      </c>
      <c r="X276" s="35">
        <v>650</v>
      </c>
      <c r="Y276" s="35">
        <v>0</v>
      </c>
      <c r="Z276" s="9">
        <v>1</v>
      </c>
      <c r="AA276" s="9">
        <v>1</v>
      </c>
      <c r="AB276" s="6">
        <v>5</v>
      </c>
      <c r="AC276" s="6" t="s">
        <v>230</v>
      </c>
      <c r="AD276" s="6">
        <v>0</v>
      </c>
      <c r="AE276" s="35">
        <v>2</v>
      </c>
      <c r="AF276" s="35" t="s">
        <v>165</v>
      </c>
      <c r="AH276" s="13">
        <v>40021</v>
      </c>
      <c r="AI276" s="13" t="s">
        <v>152</v>
      </c>
      <c r="AJ276" s="13">
        <v>120006</v>
      </c>
      <c r="AK276" s="13">
        <v>150023</v>
      </c>
      <c r="AL276" s="13">
        <v>130001</v>
      </c>
      <c r="AM276" s="13">
        <v>130001</v>
      </c>
      <c r="AN276" s="13">
        <v>260001</v>
      </c>
      <c r="AO276" s="13">
        <v>120008</v>
      </c>
      <c r="AP276" s="13">
        <v>100001</v>
      </c>
      <c r="AQ276" s="13">
        <v>100002</v>
      </c>
      <c r="AT276" s="1" t="s">
        <v>907</v>
      </c>
      <c r="AU276" s="1">
        <v>3041</v>
      </c>
    </row>
    <row r="277" spans="1:47" x14ac:dyDescent="0.2">
      <c r="A277" s="33">
        <v>272</v>
      </c>
      <c r="B277" s="33">
        <v>3042</v>
      </c>
      <c r="C277" s="33">
        <v>10042</v>
      </c>
      <c r="D277" s="33" t="s">
        <v>231</v>
      </c>
      <c r="E277" s="33" t="s">
        <v>231</v>
      </c>
      <c r="F277" s="33">
        <v>1</v>
      </c>
      <c r="G277" s="33" t="s">
        <v>22</v>
      </c>
      <c r="H277" s="13">
        <v>1</v>
      </c>
      <c r="I277" s="35">
        <v>3</v>
      </c>
      <c r="J277" s="35" t="s">
        <v>557</v>
      </c>
      <c r="M277" s="37">
        <v>2</v>
      </c>
      <c r="N277" s="37" t="s">
        <v>31</v>
      </c>
      <c r="O277" s="9">
        <v>142</v>
      </c>
      <c r="P277" s="11" t="s">
        <v>570</v>
      </c>
      <c r="Q277" s="37" t="s">
        <v>22</v>
      </c>
      <c r="R277" s="37" t="s">
        <v>30</v>
      </c>
      <c r="T277" s="9">
        <v>1</v>
      </c>
      <c r="U277" s="9" t="s">
        <v>152</v>
      </c>
      <c r="V277" s="35">
        <v>0</v>
      </c>
      <c r="W277" s="35" t="s">
        <v>156</v>
      </c>
      <c r="X277" s="35">
        <v>650</v>
      </c>
      <c r="Y277" s="35">
        <v>0</v>
      </c>
      <c r="Z277" s="9">
        <v>2</v>
      </c>
      <c r="AA277" s="9">
        <v>2</v>
      </c>
      <c r="AB277" s="6">
        <v>5</v>
      </c>
      <c r="AC277" s="6" t="s">
        <v>230</v>
      </c>
      <c r="AD277" s="6">
        <v>0</v>
      </c>
      <c r="AE277" s="35">
        <v>3</v>
      </c>
      <c r="AF277" s="35" t="s">
        <v>167</v>
      </c>
      <c r="AH277" s="13">
        <v>40022</v>
      </c>
      <c r="AI277" s="13" t="s">
        <v>152</v>
      </c>
      <c r="AJ277" s="13">
        <v>120006</v>
      </c>
      <c r="AK277" s="13">
        <v>150023</v>
      </c>
      <c r="AL277" s="13">
        <v>130002</v>
      </c>
      <c r="AM277" s="13">
        <v>130002</v>
      </c>
      <c r="AN277" s="13">
        <v>260001</v>
      </c>
      <c r="AO277" s="13">
        <v>120008</v>
      </c>
      <c r="AP277" s="13">
        <v>100001</v>
      </c>
      <c r="AQ277" s="13">
        <v>100002</v>
      </c>
      <c r="AT277" s="1" t="s">
        <v>908</v>
      </c>
      <c r="AU277" s="1">
        <v>3042</v>
      </c>
    </row>
    <row r="278" spans="1:47" x14ac:dyDescent="0.2">
      <c r="A278" s="33">
        <v>273</v>
      </c>
      <c r="B278" s="33">
        <v>3043</v>
      </c>
      <c r="C278" s="33">
        <v>10043</v>
      </c>
      <c r="D278" s="33" t="s">
        <v>232</v>
      </c>
      <c r="E278" s="33" t="s">
        <v>232</v>
      </c>
      <c r="F278" s="33">
        <v>1</v>
      </c>
      <c r="G278" s="33" t="s">
        <v>22</v>
      </c>
      <c r="H278" s="13">
        <v>1</v>
      </c>
      <c r="I278" s="35">
        <v>3</v>
      </c>
      <c r="J278" s="35" t="s">
        <v>557</v>
      </c>
      <c r="M278" s="37">
        <v>3</v>
      </c>
      <c r="N278" s="37" t="s">
        <v>91</v>
      </c>
      <c r="O278" s="9">
        <v>143</v>
      </c>
      <c r="P278" s="11" t="s">
        <v>570</v>
      </c>
      <c r="Q278" s="37" t="s">
        <v>22</v>
      </c>
      <c r="R278" s="37" t="s">
        <v>27</v>
      </c>
      <c r="T278" s="9">
        <v>1</v>
      </c>
      <c r="U278" s="9" t="s">
        <v>152</v>
      </c>
      <c r="V278" s="35">
        <v>0</v>
      </c>
      <c r="W278" s="35" t="s">
        <v>156</v>
      </c>
      <c r="X278" s="35">
        <v>650</v>
      </c>
      <c r="Y278" s="35">
        <v>0</v>
      </c>
      <c r="Z278" s="9">
        <v>3</v>
      </c>
      <c r="AA278" s="9">
        <v>3</v>
      </c>
      <c r="AB278" s="6">
        <v>5</v>
      </c>
      <c r="AC278" s="6" t="s">
        <v>230</v>
      </c>
      <c r="AD278" s="6">
        <v>0</v>
      </c>
      <c r="AE278" s="35">
        <v>4</v>
      </c>
      <c r="AF278" s="35" t="s">
        <v>169</v>
      </c>
      <c r="AH278" s="13">
        <v>40023</v>
      </c>
      <c r="AI278" s="13" t="s">
        <v>152</v>
      </c>
      <c r="AJ278" s="13">
        <v>120006</v>
      </c>
      <c r="AK278" s="13">
        <v>150023</v>
      </c>
      <c r="AL278" s="13">
        <v>130003</v>
      </c>
      <c r="AM278" s="13">
        <v>130003</v>
      </c>
      <c r="AN278" s="13">
        <v>260001</v>
      </c>
      <c r="AO278" s="13">
        <v>120008</v>
      </c>
      <c r="AP278" s="13">
        <v>100001</v>
      </c>
      <c r="AQ278" s="13">
        <v>100002</v>
      </c>
      <c r="AT278" s="1" t="s">
        <v>909</v>
      </c>
      <c r="AU278" s="1">
        <v>3043</v>
      </c>
    </row>
    <row r="279" spans="1:47" x14ac:dyDescent="0.2">
      <c r="A279" s="33">
        <v>274</v>
      </c>
      <c r="B279" s="33">
        <v>3044</v>
      </c>
      <c r="C279" s="33">
        <v>10044</v>
      </c>
      <c r="D279" s="33" t="s">
        <v>233</v>
      </c>
      <c r="E279" s="33" t="s">
        <v>233</v>
      </c>
      <c r="F279" s="33">
        <v>1</v>
      </c>
      <c r="G279" s="33" t="s">
        <v>22</v>
      </c>
      <c r="H279" s="13">
        <v>1</v>
      </c>
      <c r="I279" s="35">
        <v>3</v>
      </c>
      <c r="J279" s="35" t="s">
        <v>557</v>
      </c>
      <c r="M279" s="37">
        <v>4</v>
      </c>
      <c r="N279" s="37" t="s">
        <v>33</v>
      </c>
      <c r="O279" s="9">
        <v>144</v>
      </c>
      <c r="P279" s="11" t="s">
        <v>570</v>
      </c>
      <c r="Q279" s="37" t="s">
        <v>22</v>
      </c>
      <c r="R279" s="37" t="s">
        <v>32</v>
      </c>
      <c r="T279" s="9">
        <v>1</v>
      </c>
      <c r="U279" s="9" t="s">
        <v>152</v>
      </c>
      <c r="V279" s="35">
        <v>0</v>
      </c>
      <c r="W279" s="35" t="s">
        <v>156</v>
      </c>
      <c r="X279" s="35">
        <v>650</v>
      </c>
      <c r="Y279" s="35">
        <v>0</v>
      </c>
      <c r="Z279" s="9">
        <v>4</v>
      </c>
      <c r="AA279" s="9">
        <v>4</v>
      </c>
      <c r="AB279" s="6">
        <v>5</v>
      </c>
      <c r="AC279" s="6" t="s">
        <v>230</v>
      </c>
      <c r="AD279" s="6">
        <v>0</v>
      </c>
      <c r="AE279" s="35">
        <v>5</v>
      </c>
      <c r="AF279" s="35" t="s">
        <v>171</v>
      </c>
      <c r="AH279" s="13">
        <v>40024</v>
      </c>
      <c r="AI279" s="13" t="s">
        <v>152</v>
      </c>
      <c r="AJ279" s="13">
        <v>120006</v>
      </c>
      <c r="AK279" s="13">
        <v>150023</v>
      </c>
      <c r="AL279" s="13">
        <v>130004</v>
      </c>
      <c r="AM279" s="13">
        <v>130004</v>
      </c>
      <c r="AN279" s="13">
        <v>260001</v>
      </c>
      <c r="AO279" s="13">
        <v>120008</v>
      </c>
      <c r="AP279" s="13">
        <v>100001</v>
      </c>
      <c r="AQ279" s="13">
        <v>100002</v>
      </c>
      <c r="AT279" s="1" t="s">
        <v>910</v>
      </c>
      <c r="AU279" s="1">
        <v>3044</v>
      </c>
    </row>
    <row r="280" spans="1:47" x14ac:dyDescent="0.2">
      <c r="A280" s="33">
        <v>275</v>
      </c>
      <c r="B280" s="33">
        <v>3045</v>
      </c>
      <c r="C280" s="33">
        <v>10045</v>
      </c>
      <c r="D280" s="33" t="s">
        <v>234</v>
      </c>
      <c r="E280" s="33" t="s">
        <v>234</v>
      </c>
      <c r="F280" s="33">
        <v>1</v>
      </c>
      <c r="G280" s="33" t="s">
        <v>22</v>
      </c>
      <c r="H280" s="13">
        <v>1</v>
      </c>
      <c r="I280" s="35">
        <v>3</v>
      </c>
      <c r="J280" s="35" t="s">
        <v>557</v>
      </c>
      <c r="M280" s="37">
        <v>5</v>
      </c>
      <c r="N280" s="37" t="s">
        <v>35</v>
      </c>
      <c r="O280" s="9">
        <v>145</v>
      </c>
      <c r="P280" s="11" t="s">
        <v>570</v>
      </c>
      <c r="Q280" s="37" t="s">
        <v>22</v>
      </c>
      <c r="R280" s="37" t="s">
        <v>34</v>
      </c>
      <c r="T280" s="9">
        <v>1</v>
      </c>
      <c r="U280" s="9" t="s">
        <v>152</v>
      </c>
      <c r="V280" s="35">
        <v>0</v>
      </c>
      <c r="W280" s="35" t="s">
        <v>156</v>
      </c>
      <c r="X280" s="35">
        <v>650</v>
      </c>
      <c r="Y280" s="35">
        <v>0</v>
      </c>
      <c r="Z280" s="9">
        <v>5</v>
      </c>
      <c r="AA280" s="9">
        <v>5</v>
      </c>
      <c r="AB280" s="6">
        <v>5</v>
      </c>
      <c r="AC280" s="6" t="s">
        <v>230</v>
      </c>
      <c r="AD280" s="6">
        <v>0</v>
      </c>
      <c r="AE280" s="35">
        <v>6</v>
      </c>
      <c r="AF280" s="35" t="s">
        <v>173</v>
      </c>
      <c r="AH280" s="13">
        <v>40025</v>
      </c>
      <c r="AI280" s="13" t="s">
        <v>152</v>
      </c>
      <c r="AJ280" s="13">
        <v>120006</v>
      </c>
      <c r="AK280" s="13">
        <v>150023</v>
      </c>
      <c r="AL280" s="13">
        <v>130005</v>
      </c>
      <c r="AM280" s="13">
        <v>130005</v>
      </c>
      <c r="AN280" s="13">
        <v>260001</v>
      </c>
      <c r="AO280" s="13">
        <v>120008</v>
      </c>
      <c r="AP280" s="13">
        <v>100001</v>
      </c>
      <c r="AQ280" s="13">
        <v>100002</v>
      </c>
      <c r="AT280" s="1" t="s">
        <v>911</v>
      </c>
      <c r="AU280" s="1">
        <v>3045</v>
      </c>
    </row>
    <row r="281" spans="1:47" x14ac:dyDescent="0.2">
      <c r="A281" s="33">
        <v>276</v>
      </c>
      <c r="B281" s="33">
        <v>3101</v>
      </c>
      <c r="C281" s="33">
        <v>10101</v>
      </c>
      <c r="D281" s="33" t="s">
        <v>381</v>
      </c>
      <c r="E281" s="33" t="s">
        <v>196</v>
      </c>
      <c r="F281" s="33">
        <v>2</v>
      </c>
      <c r="G281" s="33" t="s">
        <v>9</v>
      </c>
      <c r="H281" s="13">
        <v>1</v>
      </c>
      <c r="I281" s="35">
        <v>3</v>
      </c>
      <c r="J281" s="35" t="s">
        <v>557</v>
      </c>
      <c r="M281" s="37">
        <v>1</v>
      </c>
      <c r="N281" s="37" t="s">
        <v>29</v>
      </c>
      <c r="O281" s="9">
        <v>3201</v>
      </c>
      <c r="P281" s="11" t="s">
        <v>570</v>
      </c>
      <c r="Q281" s="37" t="s">
        <v>37</v>
      </c>
      <c r="R281" s="37" t="s">
        <v>38</v>
      </c>
      <c r="S281" s="9">
        <v>3</v>
      </c>
      <c r="T281" s="9">
        <v>2</v>
      </c>
      <c r="U281" s="9" t="s">
        <v>152</v>
      </c>
      <c r="V281" s="35">
        <v>0</v>
      </c>
      <c r="W281" s="35" t="s">
        <v>156</v>
      </c>
      <c r="X281" s="35">
        <v>1000</v>
      </c>
      <c r="Y281" s="35">
        <v>1</v>
      </c>
      <c r="Z281" s="9">
        <v>6</v>
      </c>
      <c r="AA281" s="9">
        <v>6</v>
      </c>
      <c r="AB281" s="6">
        <v>1</v>
      </c>
      <c r="AC281" s="6" t="s">
        <v>92</v>
      </c>
      <c r="AD281" s="6">
        <v>0</v>
      </c>
      <c r="AE281" s="35">
        <v>2</v>
      </c>
      <c r="AF281" s="35" t="s">
        <v>165</v>
      </c>
      <c r="AH281" s="13">
        <v>40026</v>
      </c>
      <c r="AI281" s="13">
        <v>120003</v>
      </c>
      <c r="AJ281" s="13">
        <v>120006</v>
      </c>
      <c r="AK281" s="13">
        <v>150023</v>
      </c>
      <c r="AL281" s="13">
        <v>130001</v>
      </c>
      <c r="AM281" s="13">
        <v>130001</v>
      </c>
      <c r="AN281" s="13">
        <v>260001</v>
      </c>
      <c r="AO281" s="13">
        <v>120008</v>
      </c>
      <c r="AP281" s="13">
        <v>100001</v>
      </c>
      <c r="AQ281" s="13">
        <v>100002</v>
      </c>
      <c r="AT281" s="1" t="s">
        <v>912</v>
      </c>
      <c r="AU281" s="1">
        <v>3101</v>
      </c>
    </row>
    <row r="282" spans="1:47" x14ac:dyDescent="0.2">
      <c r="A282" s="33">
        <v>277</v>
      </c>
      <c r="B282" s="33">
        <v>3102</v>
      </c>
      <c r="C282" s="33">
        <v>10102</v>
      </c>
      <c r="D282" s="33" t="s">
        <v>382</v>
      </c>
      <c r="E282" s="33" t="s">
        <v>197</v>
      </c>
      <c r="F282" s="33">
        <v>2</v>
      </c>
      <c r="G282" s="33" t="s">
        <v>9</v>
      </c>
      <c r="H282" s="13">
        <v>1</v>
      </c>
      <c r="I282" s="35">
        <v>3</v>
      </c>
      <c r="J282" s="35" t="s">
        <v>557</v>
      </c>
      <c r="M282" s="37">
        <v>2</v>
      </c>
      <c r="N282" s="37" t="s">
        <v>31</v>
      </c>
      <c r="O282" s="9">
        <v>3202</v>
      </c>
      <c r="P282" s="11" t="s">
        <v>570</v>
      </c>
      <c r="Q282" s="37" t="s">
        <v>37</v>
      </c>
      <c r="R282" s="37" t="s">
        <v>39</v>
      </c>
      <c r="S282" s="9">
        <v>3</v>
      </c>
      <c r="T282" s="9">
        <v>2</v>
      </c>
      <c r="U282" s="9" t="s">
        <v>152</v>
      </c>
      <c r="V282" s="35">
        <v>0</v>
      </c>
      <c r="W282" s="35" t="s">
        <v>156</v>
      </c>
      <c r="X282" s="35">
        <v>1000</v>
      </c>
      <c r="Y282" s="35">
        <v>1</v>
      </c>
      <c r="Z282" s="9">
        <v>7</v>
      </c>
      <c r="AA282" s="9">
        <v>7</v>
      </c>
      <c r="AB282" s="6">
        <v>1</v>
      </c>
      <c r="AC282" s="6" t="s">
        <v>92</v>
      </c>
      <c r="AD282" s="6">
        <v>0</v>
      </c>
      <c r="AE282" s="35">
        <v>3</v>
      </c>
      <c r="AF282" s="35" t="s">
        <v>167</v>
      </c>
      <c r="AH282" s="13">
        <v>40027</v>
      </c>
      <c r="AI282" s="13">
        <v>120003</v>
      </c>
      <c r="AJ282" s="13">
        <v>120006</v>
      </c>
      <c r="AK282" s="13">
        <v>150023</v>
      </c>
      <c r="AL282" s="13">
        <v>130002</v>
      </c>
      <c r="AM282" s="13">
        <v>130002</v>
      </c>
      <c r="AN282" s="13">
        <v>260001</v>
      </c>
      <c r="AO282" s="13">
        <v>120008</v>
      </c>
      <c r="AP282" s="13">
        <v>100001</v>
      </c>
      <c r="AQ282" s="13">
        <v>100002</v>
      </c>
      <c r="AT282" s="1" t="s">
        <v>913</v>
      </c>
      <c r="AU282" s="1">
        <v>3102</v>
      </c>
    </row>
    <row r="283" spans="1:47" x14ac:dyDescent="0.2">
      <c r="A283" s="33">
        <v>278</v>
      </c>
      <c r="B283" s="33">
        <v>3103</v>
      </c>
      <c r="C283" s="33">
        <v>10103</v>
      </c>
      <c r="D283" s="33" t="s">
        <v>383</v>
      </c>
      <c r="E283" s="33" t="s">
        <v>198</v>
      </c>
      <c r="F283" s="33">
        <v>2</v>
      </c>
      <c r="G283" s="33" t="s">
        <v>9</v>
      </c>
      <c r="H283" s="13">
        <v>1</v>
      </c>
      <c r="I283" s="35">
        <v>3</v>
      </c>
      <c r="J283" s="35" t="s">
        <v>557</v>
      </c>
      <c r="M283" s="37">
        <v>3</v>
      </c>
      <c r="N283" s="37" t="s">
        <v>91</v>
      </c>
      <c r="O283" s="9">
        <v>3203</v>
      </c>
      <c r="P283" s="11" t="s">
        <v>570</v>
      </c>
      <c r="Q283" s="37" t="s">
        <v>37</v>
      </c>
      <c r="R283" s="37" t="s">
        <v>36</v>
      </c>
      <c r="S283" s="9">
        <v>3</v>
      </c>
      <c r="T283" s="9">
        <v>2</v>
      </c>
      <c r="U283" s="9" t="s">
        <v>152</v>
      </c>
      <c r="V283" s="35">
        <v>0</v>
      </c>
      <c r="W283" s="35" t="s">
        <v>156</v>
      </c>
      <c r="X283" s="35">
        <v>1000</v>
      </c>
      <c r="Y283" s="35">
        <v>1</v>
      </c>
      <c r="Z283" s="9">
        <v>8</v>
      </c>
      <c r="AA283" s="9">
        <v>8</v>
      </c>
      <c r="AB283" s="6">
        <v>1</v>
      </c>
      <c r="AC283" s="6" t="s">
        <v>92</v>
      </c>
      <c r="AD283" s="6">
        <v>0</v>
      </c>
      <c r="AE283" s="35">
        <v>4</v>
      </c>
      <c r="AF283" s="35" t="s">
        <v>169</v>
      </c>
      <c r="AH283" s="13">
        <v>40028</v>
      </c>
      <c r="AI283" s="13">
        <v>120003</v>
      </c>
      <c r="AJ283" s="13">
        <v>120006</v>
      </c>
      <c r="AK283" s="13">
        <v>150023</v>
      </c>
      <c r="AL283" s="13">
        <v>130003</v>
      </c>
      <c r="AM283" s="13">
        <v>130003</v>
      </c>
      <c r="AN283" s="13">
        <v>260001</v>
      </c>
      <c r="AO283" s="13">
        <v>120008</v>
      </c>
      <c r="AP283" s="13">
        <v>100001</v>
      </c>
      <c r="AQ283" s="13">
        <v>100002</v>
      </c>
      <c r="AT283" s="1" t="s">
        <v>914</v>
      </c>
      <c r="AU283" s="1">
        <v>3103</v>
      </c>
    </row>
    <row r="284" spans="1:47" x14ac:dyDescent="0.2">
      <c r="A284" s="33">
        <v>279</v>
      </c>
      <c r="B284" s="33">
        <v>3104</v>
      </c>
      <c r="C284" s="33">
        <v>10104</v>
      </c>
      <c r="D284" s="33" t="s">
        <v>384</v>
      </c>
      <c r="E284" s="33" t="s">
        <v>199</v>
      </c>
      <c r="F284" s="33">
        <v>2</v>
      </c>
      <c r="G284" s="33" t="s">
        <v>9</v>
      </c>
      <c r="H284" s="13">
        <v>1</v>
      </c>
      <c r="I284" s="35">
        <v>3</v>
      </c>
      <c r="J284" s="35" t="s">
        <v>557</v>
      </c>
      <c r="M284" s="37">
        <v>4</v>
      </c>
      <c r="N284" s="37" t="s">
        <v>33</v>
      </c>
      <c r="O284" s="9">
        <v>3204</v>
      </c>
      <c r="P284" s="11" t="s">
        <v>570</v>
      </c>
      <c r="Q284" s="37" t="s">
        <v>37</v>
      </c>
      <c r="R284" s="37" t="s">
        <v>40</v>
      </c>
      <c r="S284" s="9">
        <v>3</v>
      </c>
      <c r="T284" s="9">
        <v>2</v>
      </c>
      <c r="U284" s="9" t="s">
        <v>152</v>
      </c>
      <c r="V284" s="35">
        <v>0</v>
      </c>
      <c r="W284" s="35" t="s">
        <v>156</v>
      </c>
      <c r="X284" s="35">
        <v>1000</v>
      </c>
      <c r="Y284" s="35">
        <v>1</v>
      </c>
      <c r="Z284" s="9">
        <v>9</v>
      </c>
      <c r="AA284" s="9">
        <v>9</v>
      </c>
      <c r="AB284" s="6">
        <v>1</v>
      </c>
      <c r="AC284" s="6" t="s">
        <v>92</v>
      </c>
      <c r="AD284" s="6">
        <v>0</v>
      </c>
      <c r="AE284" s="35">
        <v>5</v>
      </c>
      <c r="AF284" s="35" t="s">
        <v>171</v>
      </c>
      <c r="AH284" s="13">
        <v>40029</v>
      </c>
      <c r="AI284" s="13">
        <v>120003</v>
      </c>
      <c r="AJ284" s="13">
        <v>120006</v>
      </c>
      <c r="AK284" s="13">
        <v>150023</v>
      </c>
      <c r="AL284" s="13">
        <v>130004</v>
      </c>
      <c r="AM284" s="13">
        <v>130004</v>
      </c>
      <c r="AN284" s="13">
        <v>260001</v>
      </c>
      <c r="AO284" s="13">
        <v>120008</v>
      </c>
      <c r="AP284" s="13">
        <v>100001</v>
      </c>
      <c r="AQ284" s="13">
        <v>100002</v>
      </c>
      <c r="AT284" s="1" t="s">
        <v>915</v>
      </c>
      <c r="AU284" s="1">
        <v>3104</v>
      </c>
    </row>
    <row r="285" spans="1:47" x14ac:dyDescent="0.2">
      <c r="A285" s="33">
        <v>280</v>
      </c>
      <c r="B285" s="33">
        <v>3105</v>
      </c>
      <c r="C285" s="33">
        <v>10105</v>
      </c>
      <c r="D285" s="33" t="s">
        <v>385</v>
      </c>
      <c r="E285" s="33" t="s">
        <v>200</v>
      </c>
      <c r="F285" s="33">
        <v>2</v>
      </c>
      <c r="G285" s="33" t="s">
        <v>9</v>
      </c>
      <c r="H285" s="13">
        <v>1</v>
      </c>
      <c r="I285" s="35">
        <v>3</v>
      </c>
      <c r="J285" s="35" t="s">
        <v>557</v>
      </c>
      <c r="M285" s="37">
        <v>5</v>
      </c>
      <c r="N285" s="37" t="s">
        <v>35</v>
      </c>
      <c r="O285" s="9">
        <v>3205</v>
      </c>
      <c r="P285" s="11" t="s">
        <v>570</v>
      </c>
      <c r="Q285" s="37" t="s">
        <v>37</v>
      </c>
      <c r="R285" s="37" t="s">
        <v>41</v>
      </c>
      <c r="S285" s="9">
        <v>3</v>
      </c>
      <c r="T285" s="9">
        <v>2</v>
      </c>
      <c r="U285" s="9" t="s">
        <v>152</v>
      </c>
      <c r="V285" s="35">
        <v>0</v>
      </c>
      <c r="W285" s="35" t="s">
        <v>156</v>
      </c>
      <c r="X285" s="35">
        <v>1000</v>
      </c>
      <c r="Y285" s="35">
        <v>1</v>
      </c>
      <c r="Z285" s="9">
        <v>10</v>
      </c>
      <c r="AA285" s="9">
        <v>10</v>
      </c>
      <c r="AB285" s="6">
        <v>1</v>
      </c>
      <c r="AC285" s="6" t="s">
        <v>92</v>
      </c>
      <c r="AD285" s="6">
        <v>0</v>
      </c>
      <c r="AE285" s="35">
        <v>6</v>
      </c>
      <c r="AF285" s="35" t="s">
        <v>173</v>
      </c>
      <c r="AH285" s="13">
        <v>40030</v>
      </c>
      <c r="AI285" s="13">
        <v>120003</v>
      </c>
      <c r="AJ285" s="13">
        <v>120006</v>
      </c>
      <c r="AK285" s="13">
        <v>150023</v>
      </c>
      <c r="AL285" s="13">
        <v>130005</v>
      </c>
      <c r="AM285" s="13">
        <v>130005</v>
      </c>
      <c r="AN285" s="13">
        <v>260001</v>
      </c>
      <c r="AO285" s="13">
        <v>120008</v>
      </c>
      <c r="AP285" s="13">
        <v>100001</v>
      </c>
      <c r="AQ285" s="13">
        <v>100002</v>
      </c>
      <c r="AT285" s="1" t="s">
        <v>916</v>
      </c>
      <c r="AU285" s="1">
        <v>3105</v>
      </c>
    </row>
    <row r="286" spans="1:47" x14ac:dyDescent="0.2">
      <c r="A286" s="33">
        <v>281</v>
      </c>
      <c r="B286" s="33">
        <v>3111</v>
      </c>
      <c r="C286" s="33">
        <v>10201</v>
      </c>
      <c r="D286" s="33" t="s">
        <v>386</v>
      </c>
      <c r="E286" s="33" t="s">
        <v>340</v>
      </c>
      <c r="F286" s="33">
        <v>2</v>
      </c>
      <c r="G286" s="33" t="s">
        <v>9</v>
      </c>
      <c r="H286" s="13">
        <v>1</v>
      </c>
      <c r="I286" s="35">
        <v>3</v>
      </c>
      <c r="J286" s="35" t="s">
        <v>557</v>
      </c>
      <c r="M286" s="37">
        <v>1</v>
      </c>
      <c r="N286" s="37" t="s">
        <v>29</v>
      </c>
      <c r="O286" s="9">
        <v>3211</v>
      </c>
      <c r="P286" s="11" t="s">
        <v>570</v>
      </c>
      <c r="Q286" s="37" t="s">
        <v>13</v>
      </c>
      <c r="R286" s="37" t="s">
        <v>43</v>
      </c>
      <c r="S286" s="9">
        <v>3</v>
      </c>
      <c r="T286" s="9">
        <v>2</v>
      </c>
      <c r="U286" s="9" t="s">
        <v>152</v>
      </c>
      <c r="V286" s="35">
        <v>0</v>
      </c>
      <c r="W286" s="35" t="s">
        <v>156</v>
      </c>
      <c r="X286" s="35">
        <v>900</v>
      </c>
      <c r="Y286" s="35">
        <v>1</v>
      </c>
      <c r="Z286" s="9">
        <v>6</v>
      </c>
      <c r="AA286" s="9">
        <v>6</v>
      </c>
      <c r="AB286" s="6">
        <v>2</v>
      </c>
      <c r="AC286" s="6" t="s">
        <v>212</v>
      </c>
      <c r="AD286" s="6">
        <v>0</v>
      </c>
      <c r="AE286" s="35">
        <v>2</v>
      </c>
      <c r="AF286" s="35" t="s">
        <v>165</v>
      </c>
      <c r="AH286" s="13">
        <v>40031</v>
      </c>
      <c r="AI286" s="13">
        <v>120003</v>
      </c>
      <c r="AJ286" s="13">
        <v>120006</v>
      </c>
      <c r="AK286" s="13">
        <v>150023</v>
      </c>
      <c r="AL286" s="13">
        <v>130001</v>
      </c>
      <c r="AM286" s="13">
        <v>130001</v>
      </c>
      <c r="AN286" s="13">
        <v>260001</v>
      </c>
      <c r="AO286" s="13">
        <v>120008</v>
      </c>
      <c r="AP286" s="13">
        <v>100001</v>
      </c>
      <c r="AQ286" s="13">
        <v>100002</v>
      </c>
      <c r="AT286" s="1" t="s">
        <v>917</v>
      </c>
      <c r="AU286" s="1">
        <v>3111</v>
      </c>
    </row>
    <row r="287" spans="1:47" x14ac:dyDescent="0.2">
      <c r="A287" s="33">
        <v>282</v>
      </c>
      <c r="B287" s="33">
        <v>3112</v>
      </c>
      <c r="C287" s="33">
        <v>10202</v>
      </c>
      <c r="D287" s="33" t="s">
        <v>387</v>
      </c>
      <c r="E287" s="33" t="s">
        <v>341</v>
      </c>
      <c r="F287" s="33">
        <v>2</v>
      </c>
      <c r="G287" s="33" t="s">
        <v>9</v>
      </c>
      <c r="H287" s="13">
        <v>1</v>
      </c>
      <c r="I287" s="35">
        <v>3</v>
      </c>
      <c r="J287" s="35" t="s">
        <v>557</v>
      </c>
      <c r="M287" s="37">
        <v>2</v>
      </c>
      <c r="N287" s="37" t="s">
        <v>31</v>
      </c>
      <c r="O287" s="9">
        <v>3212</v>
      </c>
      <c r="P287" s="11" t="s">
        <v>570</v>
      </c>
      <c r="Q287" s="37" t="s">
        <v>13</v>
      </c>
      <c r="R287" s="37" t="s">
        <v>44</v>
      </c>
      <c r="S287" s="9">
        <v>3</v>
      </c>
      <c r="T287" s="9">
        <v>2</v>
      </c>
      <c r="U287" s="9" t="s">
        <v>152</v>
      </c>
      <c r="V287" s="35">
        <v>0</v>
      </c>
      <c r="W287" s="35" t="s">
        <v>156</v>
      </c>
      <c r="X287" s="35">
        <v>900</v>
      </c>
      <c r="Y287" s="35">
        <v>1</v>
      </c>
      <c r="Z287" s="9">
        <v>7</v>
      </c>
      <c r="AA287" s="9">
        <v>7</v>
      </c>
      <c r="AB287" s="6">
        <v>2</v>
      </c>
      <c r="AC287" s="6" t="s">
        <v>212</v>
      </c>
      <c r="AD287" s="6">
        <v>0</v>
      </c>
      <c r="AE287" s="35">
        <v>3</v>
      </c>
      <c r="AF287" s="35" t="s">
        <v>167</v>
      </c>
      <c r="AH287" s="13">
        <v>40032</v>
      </c>
      <c r="AI287" s="13">
        <v>120003</v>
      </c>
      <c r="AJ287" s="13">
        <v>120006</v>
      </c>
      <c r="AK287" s="13">
        <v>150023</v>
      </c>
      <c r="AL287" s="13">
        <v>130002</v>
      </c>
      <c r="AM287" s="13">
        <v>130002</v>
      </c>
      <c r="AN287" s="13">
        <v>260001</v>
      </c>
      <c r="AO287" s="13">
        <v>120008</v>
      </c>
      <c r="AP287" s="13">
        <v>100001</v>
      </c>
      <c r="AQ287" s="13">
        <v>100002</v>
      </c>
      <c r="AT287" s="1" t="s">
        <v>918</v>
      </c>
      <c r="AU287" s="1">
        <v>3112</v>
      </c>
    </row>
    <row r="288" spans="1:47" x14ac:dyDescent="0.2">
      <c r="A288" s="33">
        <v>283</v>
      </c>
      <c r="B288" s="33">
        <v>3113</v>
      </c>
      <c r="C288" s="33">
        <v>10203</v>
      </c>
      <c r="D288" s="33" t="s">
        <v>388</v>
      </c>
      <c r="E288" s="33" t="s">
        <v>342</v>
      </c>
      <c r="F288" s="33">
        <v>2</v>
      </c>
      <c r="G288" s="33" t="s">
        <v>9</v>
      </c>
      <c r="H288" s="13">
        <v>1</v>
      </c>
      <c r="I288" s="35">
        <v>3</v>
      </c>
      <c r="J288" s="35" t="s">
        <v>557</v>
      </c>
      <c r="M288" s="37">
        <v>3</v>
      </c>
      <c r="N288" s="37" t="s">
        <v>91</v>
      </c>
      <c r="O288" s="9">
        <v>3213</v>
      </c>
      <c r="P288" s="11" t="s">
        <v>570</v>
      </c>
      <c r="Q288" s="37" t="s">
        <v>13</v>
      </c>
      <c r="R288" s="37" t="s">
        <v>42</v>
      </c>
      <c r="S288" s="9">
        <v>3</v>
      </c>
      <c r="T288" s="9">
        <v>2</v>
      </c>
      <c r="U288" s="9" t="s">
        <v>152</v>
      </c>
      <c r="V288" s="35">
        <v>0</v>
      </c>
      <c r="W288" s="35" t="s">
        <v>156</v>
      </c>
      <c r="X288" s="35">
        <v>900</v>
      </c>
      <c r="Y288" s="35">
        <v>1</v>
      </c>
      <c r="Z288" s="9">
        <v>8</v>
      </c>
      <c r="AA288" s="9">
        <v>8</v>
      </c>
      <c r="AB288" s="6">
        <v>2</v>
      </c>
      <c r="AC288" s="6" t="s">
        <v>212</v>
      </c>
      <c r="AD288" s="6">
        <v>0</v>
      </c>
      <c r="AE288" s="35">
        <v>4</v>
      </c>
      <c r="AF288" s="35" t="s">
        <v>169</v>
      </c>
      <c r="AH288" s="13">
        <v>40033</v>
      </c>
      <c r="AI288" s="13">
        <v>120003</v>
      </c>
      <c r="AJ288" s="13">
        <v>120006</v>
      </c>
      <c r="AK288" s="13">
        <v>150023</v>
      </c>
      <c r="AL288" s="13">
        <v>130003</v>
      </c>
      <c r="AM288" s="13">
        <v>130003</v>
      </c>
      <c r="AN288" s="13">
        <v>260001</v>
      </c>
      <c r="AO288" s="13">
        <v>120008</v>
      </c>
      <c r="AP288" s="13">
        <v>100001</v>
      </c>
      <c r="AQ288" s="13">
        <v>100002</v>
      </c>
      <c r="AT288" s="1" t="s">
        <v>919</v>
      </c>
      <c r="AU288" s="1">
        <v>3113</v>
      </c>
    </row>
    <row r="289" spans="1:47" x14ac:dyDescent="0.2">
      <c r="A289" s="33">
        <v>284</v>
      </c>
      <c r="B289" s="33">
        <v>3114</v>
      </c>
      <c r="C289" s="33">
        <v>10204</v>
      </c>
      <c r="D289" s="33" t="s">
        <v>389</v>
      </c>
      <c r="E289" s="33" t="s">
        <v>343</v>
      </c>
      <c r="F289" s="33">
        <v>2</v>
      </c>
      <c r="G289" s="33" t="s">
        <v>9</v>
      </c>
      <c r="H289" s="13">
        <v>1</v>
      </c>
      <c r="I289" s="35">
        <v>3</v>
      </c>
      <c r="J289" s="35" t="s">
        <v>557</v>
      </c>
      <c r="M289" s="37">
        <v>4</v>
      </c>
      <c r="N289" s="37" t="s">
        <v>33</v>
      </c>
      <c r="O289" s="9">
        <v>3214</v>
      </c>
      <c r="P289" s="11" t="s">
        <v>570</v>
      </c>
      <c r="Q289" s="37" t="s">
        <v>13</v>
      </c>
      <c r="R289" s="37" t="s">
        <v>45</v>
      </c>
      <c r="S289" s="9">
        <v>3</v>
      </c>
      <c r="T289" s="9">
        <v>2</v>
      </c>
      <c r="U289" s="9" t="s">
        <v>152</v>
      </c>
      <c r="V289" s="35">
        <v>0</v>
      </c>
      <c r="W289" s="35" t="s">
        <v>156</v>
      </c>
      <c r="X289" s="35">
        <v>900</v>
      </c>
      <c r="Y289" s="35">
        <v>1</v>
      </c>
      <c r="Z289" s="9">
        <v>9</v>
      </c>
      <c r="AA289" s="9">
        <v>9</v>
      </c>
      <c r="AB289" s="6">
        <v>2</v>
      </c>
      <c r="AC289" s="6" t="s">
        <v>212</v>
      </c>
      <c r="AD289" s="6">
        <v>0</v>
      </c>
      <c r="AE289" s="35">
        <v>5</v>
      </c>
      <c r="AF289" s="35" t="s">
        <v>171</v>
      </c>
      <c r="AH289" s="13">
        <v>40034</v>
      </c>
      <c r="AI289" s="13">
        <v>120003</v>
      </c>
      <c r="AJ289" s="13">
        <v>120006</v>
      </c>
      <c r="AK289" s="13">
        <v>150023</v>
      </c>
      <c r="AL289" s="13">
        <v>130004</v>
      </c>
      <c r="AM289" s="13">
        <v>130004</v>
      </c>
      <c r="AN289" s="13">
        <v>260001</v>
      </c>
      <c r="AO289" s="13">
        <v>120008</v>
      </c>
      <c r="AP289" s="13">
        <v>100001</v>
      </c>
      <c r="AQ289" s="13">
        <v>100002</v>
      </c>
      <c r="AT289" s="1" t="s">
        <v>920</v>
      </c>
      <c r="AU289" s="1">
        <v>3114</v>
      </c>
    </row>
    <row r="290" spans="1:47" x14ac:dyDescent="0.2">
      <c r="A290" s="33">
        <v>285</v>
      </c>
      <c r="B290" s="33">
        <v>3115</v>
      </c>
      <c r="C290" s="33">
        <v>10205</v>
      </c>
      <c r="D290" s="33" t="s">
        <v>390</v>
      </c>
      <c r="E290" s="33" t="s">
        <v>344</v>
      </c>
      <c r="F290" s="33">
        <v>2</v>
      </c>
      <c r="G290" s="33" t="s">
        <v>9</v>
      </c>
      <c r="H290" s="13">
        <v>1</v>
      </c>
      <c r="I290" s="35">
        <v>3</v>
      </c>
      <c r="J290" s="35" t="s">
        <v>557</v>
      </c>
      <c r="M290" s="37">
        <v>5</v>
      </c>
      <c r="N290" s="37" t="s">
        <v>35</v>
      </c>
      <c r="O290" s="9">
        <v>3215</v>
      </c>
      <c r="P290" s="11" t="s">
        <v>570</v>
      </c>
      <c r="Q290" s="37" t="s">
        <v>13</v>
      </c>
      <c r="R290" s="37" t="s">
        <v>46</v>
      </c>
      <c r="S290" s="9">
        <v>3</v>
      </c>
      <c r="T290" s="9">
        <v>2</v>
      </c>
      <c r="U290" s="9" t="s">
        <v>152</v>
      </c>
      <c r="V290" s="35">
        <v>0</v>
      </c>
      <c r="W290" s="35" t="s">
        <v>156</v>
      </c>
      <c r="X290" s="35">
        <v>900</v>
      </c>
      <c r="Y290" s="35">
        <v>1</v>
      </c>
      <c r="Z290" s="9">
        <v>10</v>
      </c>
      <c r="AA290" s="9">
        <v>10</v>
      </c>
      <c r="AB290" s="6">
        <v>2</v>
      </c>
      <c r="AC290" s="6" t="s">
        <v>212</v>
      </c>
      <c r="AD290" s="6">
        <v>0</v>
      </c>
      <c r="AE290" s="35">
        <v>6</v>
      </c>
      <c r="AF290" s="35" t="s">
        <v>173</v>
      </c>
      <c r="AH290" s="13">
        <v>40035</v>
      </c>
      <c r="AI290" s="13">
        <v>120003</v>
      </c>
      <c r="AJ290" s="13">
        <v>120006</v>
      </c>
      <c r="AK290" s="13">
        <v>150023</v>
      </c>
      <c r="AL290" s="13">
        <v>130005</v>
      </c>
      <c r="AM290" s="13">
        <v>130005</v>
      </c>
      <c r="AN290" s="13">
        <v>260001</v>
      </c>
      <c r="AO290" s="13">
        <v>120008</v>
      </c>
      <c r="AP290" s="13">
        <v>100001</v>
      </c>
      <c r="AQ290" s="13">
        <v>100002</v>
      </c>
      <c r="AT290" s="1" t="s">
        <v>921</v>
      </c>
      <c r="AU290" s="1">
        <v>3115</v>
      </c>
    </row>
    <row r="291" spans="1:47" x14ac:dyDescent="0.2">
      <c r="A291" s="33">
        <v>286</v>
      </c>
      <c r="B291" s="33">
        <v>3121</v>
      </c>
      <c r="C291" s="33">
        <v>10101</v>
      </c>
      <c r="D291" s="33" t="s">
        <v>235</v>
      </c>
      <c r="E291" s="33" t="s">
        <v>236</v>
      </c>
      <c r="F291" s="33">
        <v>2</v>
      </c>
      <c r="G291" s="33" t="s">
        <v>9</v>
      </c>
      <c r="H291" s="13">
        <v>1</v>
      </c>
      <c r="I291" s="35">
        <v>3</v>
      </c>
      <c r="J291" s="35" t="s">
        <v>557</v>
      </c>
      <c r="M291" s="37">
        <v>1</v>
      </c>
      <c r="N291" s="37" t="s">
        <v>29</v>
      </c>
      <c r="O291" s="9">
        <v>3221</v>
      </c>
      <c r="P291" s="11" t="s">
        <v>570</v>
      </c>
      <c r="Q291" s="37" t="s">
        <v>37</v>
      </c>
      <c r="R291" s="37" t="s">
        <v>38</v>
      </c>
      <c r="S291" s="9">
        <v>3</v>
      </c>
      <c r="T291" s="9">
        <v>2</v>
      </c>
      <c r="U291" s="9" t="s">
        <v>1012</v>
      </c>
      <c r="V291" s="35">
        <v>0</v>
      </c>
      <c r="W291" s="35" t="s">
        <v>156</v>
      </c>
      <c r="X291" s="35">
        <v>820</v>
      </c>
      <c r="Y291" s="35">
        <v>1</v>
      </c>
      <c r="Z291" s="9">
        <v>6</v>
      </c>
      <c r="AA291" s="9">
        <v>6</v>
      </c>
      <c r="AB291" s="6">
        <v>3</v>
      </c>
      <c r="AC291" s="6" t="s">
        <v>218</v>
      </c>
      <c r="AD291" s="6">
        <v>0</v>
      </c>
      <c r="AE291" s="35">
        <v>2</v>
      </c>
      <c r="AF291" s="35" t="s">
        <v>165</v>
      </c>
      <c r="AH291" s="13">
        <v>40026</v>
      </c>
      <c r="AI291" s="13">
        <v>120003</v>
      </c>
      <c r="AJ291" s="13">
        <v>120006</v>
      </c>
      <c r="AK291" s="13">
        <v>150023</v>
      </c>
      <c r="AL291" s="13">
        <v>130001</v>
      </c>
      <c r="AM291" s="13">
        <v>130001</v>
      </c>
      <c r="AN291" s="13">
        <v>260001</v>
      </c>
      <c r="AO291" s="13">
        <v>120008</v>
      </c>
      <c r="AP291" s="13">
        <v>100001</v>
      </c>
      <c r="AQ291" s="13">
        <v>100002</v>
      </c>
      <c r="AT291" s="1" t="s">
        <v>922</v>
      </c>
      <c r="AU291" s="1">
        <v>3121</v>
      </c>
    </row>
    <row r="292" spans="1:47" x14ac:dyDescent="0.2">
      <c r="A292" s="33">
        <v>287</v>
      </c>
      <c r="B292" s="33">
        <v>3122</v>
      </c>
      <c r="C292" s="33">
        <v>10102</v>
      </c>
      <c r="D292" s="33" t="s">
        <v>237</v>
      </c>
      <c r="E292" s="33" t="s">
        <v>238</v>
      </c>
      <c r="F292" s="33">
        <v>2</v>
      </c>
      <c r="G292" s="33" t="s">
        <v>9</v>
      </c>
      <c r="H292" s="13">
        <v>1</v>
      </c>
      <c r="I292" s="35">
        <v>3</v>
      </c>
      <c r="J292" s="35" t="s">
        <v>557</v>
      </c>
      <c r="M292" s="37">
        <v>2</v>
      </c>
      <c r="N292" s="37" t="s">
        <v>31</v>
      </c>
      <c r="O292" s="9">
        <v>3222</v>
      </c>
      <c r="P292" s="11" t="s">
        <v>570</v>
      </c>
      <c r="Q292" s="37" t="s">
        <v>37</v>
      </c>
      <c r="R292" s="37" t="s">
        <v>39</v>
      </c>
      <c r="S292" s="9">
        <v>3</v>
      </c>
      <c r="T292" s="9">
        <v>2</v>
      </c>
      <c r="U292" s="9" t="s">
        <v>1012</v>
      </c>
      <c r="V292" s="35">
        <v>0</v>
      </c>
      <c r="W292" s="35" t="s">
        <v>156</v>
      </c>
      <c r="X292" s="35">
        <v>820</v>
      </c>
      <c r="Y292" s="35">
        <v>1</v>
      </c>
      <c r="Z292" s="9">
        <v>7</v>
      </c>
      <c r="AA292" s="9">
        <v>7</v>
      </c>
      <c r="AB292" s="6">
        <v>3</v>
      </c>
      <c r="AC292" s="6" t="s">
        <v>218</v>
      </c>
      <c r="AD292" s="6">
        <v>0</v>
      </c>
      <c r="AE292" s="35">
        <v>3</v>
      </c>
      <c r="AF292" s="35" t="s">
        <v>167</v>
      </c>
      <c r="AH292" s="13">
        <v>40027</v>
      </c>
      <c r="AI292" s="13">
        <v>120003</v>
      </c>
      <c r="AJ292" s="13">
        <v>120006</v>
      </c>
      <c r="AK292" s="13">
        <v>150023</v>
      </c>
      <c r="AL292" s="13">
        <v>130002</v>
      </c>
      <c r="AM292" s="13">
        <v>130002</v>
      </c>
      <c r="AN292" s="13">
        <v>260001</v>
      </c>
      <c r="AO292" s="13">
        <v>120008</v>
      </c>
      <c r="AP292" s="13">
        <v>100001</v>
      </c>
      <c r="AQ292" s="13">
        <v>100002</v>
      </c>
      <c r="AT292" s="1" t="s">
        <v>923</v>
      </c>
      <c r="AU292" s="1">
        <v>3122</v>
      </c>
    </row>
    <row r="293" spans="1:47" x14ac:dyDescent="0.2">
      <c r="A293" s="33">
        <v>288</v>
      </c>
      <c r="B293" s="33">
        <v>3123</v>
      </c>
      <c r="C293" s="33">
        <v>10103</v>
      </c>
      <c r="D293" s="33" t="s">
        <v>239</v>
      </c>
      <c r="E293" s="33" t="s">
        <v>240</v>
      </c>
      <c r="F293" s="33">
        <v>2</v>
      </c>
      <c r="G293" s="33" t="s">
        <v>9</v>
      </c>
      <c r="H293" s="13">
        <v>1</v>
      </c>
      <c r="I293" s="35">
        <v>3</v>
      </c>
      <c r="J293" s="35" t="s">
        <v>557</v>
      </c>
      <c r="M293" s="37">
        <v>3</v>
      </c>
      <c r="N293" s="37" t="s">
        <v>91</v>
      </c>
      <c r="O293" s="9">
        <v>3223</v>
      </c>
      <c r="P293" s="11" t="s">
        <v>570</v>
      </c>
      <c r="Q293" s="37" t="s">
        <v>37</v>
      </c>
      <c r="R293" s="37" t="s">
        <v>36</v>
      </c>
      <c r="S293" s="9">
        <v>3</v>
      </c>
      <c r="T293" s="9">
        <v>2</v>
      </c>
      <c r="U293" s="9" t="s">
        <v>1012</v>
      </c>
      <c r="V293" s="35">
        <v>0</v>
      </c>
      <c r="W293" s="35" t="s">
        <v>156</v>
      </c>
      <c r="X293" s="35">
        <v>820</v>
      </c>
      <c r="Y293" s="35">
        <v>1</v>
      </c>
      <c r="Z293" s="9">
        <v>8</v>
      </c>
      <c r="AA293" s="9">
        <v>8</v>
      </c>
      <c r="AB293" s="6">
        <v>3</v>
      </c>
      <c r="AC293" s="6" t="s">
        <v>218</v>
      </c>
      <c r="AD293" s="6">
        <v>0</v>
      </c>
      <c r="AE293" s="35">
        <v>4</v>
      </c>
      <c r="AF293" s="35" t="s">
        <v>169</v>
      </c>
      <c r="AH293" s="13">
        <v>40028</v>
      </c>
      <c r="AI293" s="13">
        <v>120003</v>
      </c>
      <c r="AJ293" s="13">
        <v>120006</v>
      </c>
      <c r="AK293" s="13">
        <v>150023</v>
      </c>
      <c r="AL293" s="13">
        <v>130003</v>
      </c>
      <c r="AM293" s="13">
        <v>130003</v>
      </c>
      <c r="AN293" s="13">
        <v>260001</v>
      </c>
      <c r="AO293" s="13">
        <v>120008</v>
      </c>
      <c r="AP293" s="13">
        <v>100001</v>
      </c>
      <c r="AQ293" s="13">
        <v>100002</v>
      </c>
      <c r="AT293" s="1" t="s">
        <v>924</v>
      </c>
      <c r="AU293" s="1">
        <v>3123</v>
      </c>
    </row>
    <row r="294" spans="1:47" x14ac:dyDescent="0.2">
      <c r="A294" s="33">
        <v>289</v>
      </c>
      <c r="B294" s="33">
        <v>3124</v>
      </c>
      <c r="C294" s="33">
        <v>10104</v>
      </c>
      <c r="D294" s="33" t="s">
        <v>241</v>
      </c>
      <c r="E294" s="33" t="s">
        <v>242</v>
      </c>
      <c r="F294" s="33">
        <v>2</v>
      </c>
      <c r="G294" s="33" t="s">
        <v>9</v>
      </c>
      <c r="H294" s="13">
        <v>1</v>
      </c>
      <c r="I294" s="35">
        <v>3</v>
      </c>
      <c r="J294" s="35" t="s">
        <v>557</v>
      </c>
      <c r="M294" s="37">
        <v>4</v>
      </c>
      <c r="N294" s="37" t="s">
        <v>33</v>
      </c>
      <c r="O294" s="9">
        <v>3224</v>
      </c>
      <c r="P294" s="11" t="s">
        <v>570</v>
      </c>
      <c r="Q294" s="37" t="s">
        <v>37</v>
      </c>
      <c r="R294" s="37" t="s">
        <v>40</v>
      </c>
      <c r="S294" s="9">
        <v>3</v>
      </c>
      <c r="T294" s="9">
        <v>2</v>
      </c>
      <c r="U294" s="9" t="s">
        <v>1012</v>
      </c>
      <c r="V294" s="35">
        <v>0</v>
      </c>
      <c r="W294" s="35" t="s">
        <v>156</v>
      </c>
      <c r="X294" s="35">
        <v>820</v>
      </c>
      <c r="Y294" s="35">
        <v>1</v>
      </c>
      <c r="Z294" s="9">
        <v>9</v>
      </c>
      <c r="AA294" s="9">
        <v>9</v>
      </c>
      <c r="AB294" s="6">
        <v>3</v>
      </c>
      <c r="AC294" s="6" t="s">
        <v>218</v>
      </c>
      <c r="AD294" s="6">
        <v>0</v>
      </c>
      <c r="AE294" s="35">
        <v>5</v>
      </c>
      <c r="AF294" s="35" t="s">
        <v>171</v>
      </c>
      <c r="AH294" s="13">
        <v>40029</v>
      </c>
      <c r="AI294" s="13">
        <v>120003</v>
      </c>
      <c r="AJ294" s="13">
        <v>120006</v>
      </c>
      <c r="AK294" s="13">
        <v>150023</v>
      </c>
      <c r="AL294" s="13">
        <v>130004</v>
      </c>
      <c r="AM294" s="13">
        <v>130004</v>
      </c>
      <c r="AN294" s="13">
        <v>260001</v>
      </c>
      <c r="AO294" s="13">
        <v>120008</v>
      </c>
      <c r="AP294" s="13">
        <v>100001</v>
      </c>
      <c r="AQ294" s="13">
        <v>100002</v>
      </c>
      <c r="AT294" s="1" t="s">
        <v>925</v>
      </c>
      <c r="AU294" s="1">
        <v>3124</v>
      </c>
    </row>
    <row r="295" spans="1:47" x14ac:dyDescent="0.2">
      <c r="A295" s="33">
        <v>290</v>
      </c>
      <c r="B295" s="33">
        <v>3125</v>
      </c>
      <c r="C295" s="33">
        <v>10105</v>
      </c>
      <c r="D295" s="33" t="s">
        <v>243</v>
      </c>
      <c r="E295" s="33" t="s">
        <v>244</v>
      </c>
      <c r="F295" s="33">
        <v>2</v>
      </c>
      <c r="G295" s="33" t="s">
        <v>9</v>
      </c>
      <c r="H295" s="13">
        <v>1</v>
      </c>
      <c r="I295" s="35">
        <v>3</v>
      </c>
      <c r="J295" s="35" t="s">
        <v>557</v>
      </c>
      <c r="M295" s="37">
        <v>5</v>
      </c>
      <c r="N295" s="37" t="s">
        <v>35</v>
      </c>
      <c r="O295" s="9">
        <v>3225</v>
      </c>
      <c r="P295" s="11" t="s">
        <v>570</v>
      </c>
      <c r="Q295" s="37" t="s">
        <v>37</v>
      </c>
      <c r="R295" s="37" t="s">
        <v>41</v>
      </c>
      <c r="S295" s="9">
        <v>3</v>
      </c>
      <c r="T295" s="9">
        <v>2</v>
      </c>
      <c r="U295" s="9" t="s">
        <v>1012</v>
      </c>
      <c r="V295" s="35">
        <v>0</v>
      </c>
      <c r="W295" s="35" t="s">
        <v>156</v>
      </c>
      <c r="X295" s="35">
        <v>820</v>
      </c>
      <c r="Y295" s="35">
        <v>1</v>
      </c>
      <c r="Z295" s="9">
        <v>10</v>
      </c>
      <c r="AA295" s="9">
        <v>10</v>
      </c>
      <c r="AB295" s="6">
        <v>3</v>
      </c>
      <c r="AC295" s="6" t="s">
        <v>218</v>
      </c>
      <c r="AD295" s="6">
        <v>0</v>
      </c>
      <c r="AE295" s="35">
        <v>6</v>
      </c>
      <c r="AF295" s="35" t="s">
        <v>173</v>
      </c>
      <c r="AH295" s="13">
        <v>40030</v>
      </c>
      <c r="AI295" s="13">
        <v>120003</v>
      </c>
      <c r="AJ295" s="13">
        <v>120006</v>
      </c>
      <c r="AK295" s="13">
        <v>150023</v>
      </c>
      <c r="AL295" s="13">
        <v>130005</v>
      </c>
      <c r="AM295" s="13">
        <v>130005</v>
      </c>
      <c r="AN295" s="13">
        <v>260001</v>
      </c>
      <c r="AO295" s="13">
        <v>120008</v>
      </c>
      <c r="AP295" s="13">
        <v>100001</v>
      </c>
      <c r="AQ295" s="13">
        <v>100002</v>
      </c>
      <c r="AT295" s="1" t="s">
        <v>926</v>
      </c>
      <c r="AU295" s="1">
        <v>3125</v>
      </c>
    </row>
    <row r="296" spans="1:47" x14ac:dyDescent="0.2">
      <c r="A296" s="33">
        <v>291</v>
      </c>
      <c r="B296" s="33">
        <v>3131</v>
      </c>
      <c r="C296" s="33">
        <v>10201</v>
      </c>
      <c r="D296" s="33" t="s">
        <v>245</v>
      </c>
      <c r="E296" s="33" t="s">
        <v>246</v>
      </c>
      <c r="F296" s="33">
        <v>2</v>
      </c>
      <c r="G296" s="33" t="s">
        <v>9</v>
      </c>
      <c r="H296" s="13">
        <v>1</v>
      </c>
      <c r="I296" s="35">
        <v>3</v>
      </c>
      <c r="J296" s="35" t="s">
        <v>557</v>
      </c>
      <c r="M296" s="37">
        <v>1</v>
      </c>
      <c r="N296" s="37" t="s">
        <v>29</v>
      </c>
      <c r="O296" s="9">
        <v>3231</v>
      </c>
      <c r="P296" s="11" t="s">
        <v>570</v>
      </c>
      <c r="Q296" s="37" t="s">
        <v>13</v>
      </c>
      <c r="R296" s="37" t="s">
        <v>43</v>
      </c>
      <c r="S296" s="9">
        <v>3</v>
      </c>
      <c r="T296" s="9">
        <v>2</v>
      </c>
      <c r="U296" s="9" t="s">
        <v>1013</v>
      </c>
      <c r="V296" s="35">
        <v>0</v>
      </c>
      <c r="W296" s="35" t="s">
        <v>156</v>
      </c>
      <c r="X296" s="35">
        <v>730</v>
      </c>
      <c r="Y296" s="35">
        <v>1</v>
      </c>
      <c r="Z296" s="9">
        <v>6</v>
      </c>
      <c r="AA296" s="9">
        <v>6</v>
      </c>
      <c r="AB296" s="6">
        <v>4</v>
      </c>
      <c r="AC296" s="6" t="s">
        <v>224</v>
      </c>
      <c r="AD296" s="6">
        <v>0</v>
      </c>
      <c r="AE296" s="35">
        <v>2</v>
      </c>
      <c r="AF296" s="35" t="s">
        <v>165</v>
      </c>
      <c r="AH296" s="13">
        <v>40031</v>
      </c>
      <c r="AI296" s="13">
        <v>120003</v>
      </c>
      <c r="AJ296" s="13">
        <v>120006</v>
      </c>
      <c r="AK296" s="13">
        <v>150023</v>
      </c>
      <c r="AL296" s="13">
        <v>130001</v>
      </c>
      <c r="AM296" s="13">
        <v>130001</v>
      </c>
      <c r="AN296" s="13">
        <v>260001</v>
      </c>
      <c r="AO296" s="13">
        <v>120008</v>
      </c>
      <c r="AP296" s="13">
        <v>100001</v>
      </c>
      <c r="AQ296" s="13">
        <v>100002</v>
      </c>
      <c r="AT296" s="1" t="s">
        <v>927</v>
      </c>
      <c r="AU296" s="1">
        <v>3131</v>
      </c>
    </row>
    <row r="297" spans="1:47" x14ac:dyDescent="0.2">
      <c r="A297" s="33">
        <v>292</v>
      </c>
      <c r="B297" s="33">
        <v>3132</v>
      </c>
      <c r="C297" s="33">
        <v>10202</v>
      </c>
      <c r="D297" s="33" t="s">
        <v>247</v>
      </c>
      <c r="E297" s="33" t="s">
        <v>248</v>
      </c>
      <c r="F297" s="33">
        <v>2</v>
      </c>
      <c r="G297" s="33" t="s">
        <v>9</v>
      </c>
      <c r="H297" s="13">
        <v>1</v>
      </c>
      <c r="I297" s="35">
        <v>3</v>
      </c>
      <c r="J297" s="35" t="s">
        <v>557</v>
      </c>
      <c r="M297" s="37">
        <v>2</v>
      </c>
      <c r="N297" s="37" t="s">
        <v>31</v>
      </c>
      <c r="O297" s="9">
        <v>3232</v>
      </c>
      <c r="P297" s="11" t="s">
        <v>570</v>
      </c>
      <c r="Q297" s="37" t="s">
        <v>13</v>
      </c>
      <c r="R297" s="37" t="s">
        <v>44</v>
      </c>
      <c r="S297" s="9">
        <v>3</v>
      </c>
      <c r="T297" s="9">
        <v>2</v>
      </c>
      <c r="U297" s="9" t="s">
        <v>1013</v>
      </c>
      <c r="V297" s="35">
        <v>0</v>
      </c>
      <c r="W297" s="35" t="s">
        <v>156</v>
      </c>
      <c r="X297" s="35">
        <v>730</v>
      </c>
      <c r="Y297" s="35">
        <v>1</v>
      </c>
      <c r="Z297" s="9">
        <v>7</v>
      </c>
      <c r="AA297" s="9">
        <v>7</v>
      </c>
      <c r="AB297" s="6">
        <v>4</v>
      </c>
      <c r="AC297" s="6" t="s">
        <v>224</v>
      </c>
      <c r="AD297" s="6">
        <v>0</v>
      </c>
      <c r="AE297" s="35">
        <v>3</v>
      </c>
      <c r="AF297" s="35" t="s">
        <v>167</v>
      </c>
      <c r="AH297" s="13">
        <v>40032</v>
      </c>
      <c r="AI297" s="13">
        <v>120003</v>
      </c>
      <c r="AJ297" s="13">
        <v>120006</v>
      </c>
      <c r="AK297" s="13">
        <v>150023</v>
      </c>
      <c r="AL297" s="13">
        <v>130002</v>
      </c>
      <c r="AM297" s="13">
        <v>130002</v>
      </c>
      <c r="AN297" s="13">
        <v>260001</v>
      </c>
      <c r="AO297" s="13">
        <v>120008</v>
      </c>
      <c r="AP297" s="13">
        <v>100001</v>
      </c>
      <c r="AQ297" s="13">
        <v>100002</v>
      </c>
      <c r="AT297" s="1" t="s">
        <v>928</v>
      </c>
      <c r="AU297" s="1">
        <v>3132</v>
      </c>
    </row>
    <row r="298" spans="1:47" x14ac:dyDescent="0.2">
      <c r="A298" s="33">
        <v>293</v>
      </c>
      <c r="B298" s="33">
        <v>3133</v>
      </c>
      <c r="C298" s="33">
        <v>10203</v>
      </c>
      <c r="D298" s="33" t="s">
        <v>249</v>
      </c>
      <c r="E298" s="33" t="s">
        <v>250</v>
      </c>
      <c r="F298" s="33">
        <v>2</v>
      </c>
      <c r="G298" s="33" t="s">
        <v>9</v>
      </c>
      <c r="H298" s="13">
        <v>1</v>
      </c>
      <c r="I298" s="35">
        <v>3</v>
      </c>
      <c r="J298" s="35" t="s">
        <v>557</v>
      </c>
      <c r="M298" s="37">
        <v>3</v>
      </c>
      <c r="N298" s="37" t="s">
        <v>91</v>
      </c>
      <c r="O298" s="9">
        <v>3233</v>
      </c>
      <c r="P298" s="11" t="s">
        <v>570</v>
      </c>
      <c r="Q298" s="37" t="s">
        <v>13</v>
      </c>
      <c r="R298" s="37" t="s">
        <v>42</v>
      </c>
      <c r="S298" s="9">
        <v>3</v>
      </c>
      <c r="T298" s="9">
        <v>2</v>
      </c>
      <c r="U298" s="9" t="s">
        <v>1013</v>
      </c>
      <c r="V298" s="35">
        <v>0</v>
      </c>
      <c r="W298" s="35" t="s">
        <v>156</v>
      </c>
      <c r="X298" s="35">
        <v>730</v>
      </c>
      <c r="Y298" s="35">
        <v>1</v>
      </c>
      <c r="Z298" s="9">
        <v>8</v>
      </c>
      <c r="AA298" s="9">
        <v>8</v>
      </c>
      <c r="AB298" s="6">
        <v>4</v>
      </c>
      <c r="AC298" s="6" t="s">
        <v>224</v>
      </c>
      <c r="AD298" s="6">
        <v>0</v>
      </c>
      <c r="AE298" s="35">
        <v>4</v>
      </c>
      <c r="AF298" s="35" t="s">
        <v>169</v>
      </c>
      <c r="AH298" s="13">
        <v>40033</v>
      </c>
      <c r="AI298" s="13">
        <v>120003</v>
      </c>
      <c r="AJ298" s="13">
        <v>120006</v>
      </c>
      <c r="AK298" s="13">
        <v>150023</v>
      </c>
      <c r="AL298" s="13">
        <v>130003</v>
      </c>
      <c r="AM298" s="13">
        <v>130003</v>
      </c>
      <c r="AN298" s="13">
        <v>260001</v>
      </c>
      <c r="AO298" s="13">
        <v>120008</v>
      </c>
      <c r="AP298" s="13">
        <v>100001</v>
      </c>
      <c r="AQ298" s="13">
        <v>100002</v>
      </c>
      <c r="AT298" s="1" t="s">
        <v>929</v>
      </c>
      <c r="AU298" s="1">
        <v>3133</v>
      </c>
    </row>
    <row r="299" spans="1:47" x14ac:dyDescent="0.2">
      <c r="A299" s="33">
        <v>294</v>
      </c>
      <c r="B299" s="33">
        <v>3134</v>
      </c>
      <c r="C299" s="33">
        <v>10204</v>
      </c>
      <c r="D299" s="33" t="s">
        <v>251</v>
      </c>
      <c r="E299" s="33" t="s">
        <v>252</v>
      </c>
      <c r="F299" s="33">
        <v>2</v>
      </c>
      <c r="G299" s="33" t="s">
        <v>9</v>
      </c>
      <c r="H299" s="13">
        <v>1</v>
      </c>
      <c r="I299" s="35">
        <v>3</v>
      </c>
      <c r="J299" s="35" t="s">
        <v>557</v>
      </c>
      <c r="M299" s="37">
        <v>4</v>
      </c>
      <c r="N299" s="37" t="s">
        <v>33</v>
      </c>
      <c r="O299" s="9">
        <v>3234</v>
      </c>
      <c r="P299" s="11" t="s">
        <v>570</v>
      </c>
      <c r="Q299" s="37" t="s">
        <v>13</v>
      </c>
      <c r="R299" s="37" t="s">
        <v>45</v>
      </c>
      <c r="S299" s="9">
        <v>3</v>
      </c>
      <c r="T299" s="9">
        <v>2</v>
      </c>
      <c r="U299" s="9" t="s">
        <v>1013</v>
      </c>
      <c r="V299" s="35">
        <v>0</v>
      </c>
      <c r="W299" s="35" t="s">
        <v>156</v>
      </c>
      <c r="X299" s="35">
        <v>730</v>
      </c>
      <c r="Y299" s="35">
        <v>1</v>
      </c>
      <c r="Z299" s="9">
        <v>9</v>
      </c>
      <c r="AA299" s="9">
        <v>9</v>
      </c>
      <c r="AB299" s="6">
        <v>4</v>
      </c>
      <c r="AC299" s="6" t="s">
        <v>224</v>
      </c>
      <c r="AD299" s="6">
        <v>0</v>
      </c>
      <c r="AE299" s="35">
        <v>5</v>
      </c>
      <c r="AF299" s="35" t="s">
        <v>171</v>
      </c>
      <c r="AH299" s="13">
        <v>40034</v>
      </c>
      <c r="AI299" s="13">
        <v>120003</v>
      </c>
      <c r="AJ299" s="13">
        <v>120006</v>
      </c>
      <c r="AK299" s="13">
        <v>150023</v>
      </c>
      <c r="AL299" s="13">
        <v>130004</v>
      </c>
      <c r="AM299" s="13">
        <v>130004</v>
      </c>
      <c r="AN299" s="13">
        <v>260001</v>
      </c>
      <c r="AO299" s="13">
        <v>120008</v>
      </c>
      <c r="AP299" s="13">
        <v>100001</v>
      </c>
      <c r="AQ299" s="13">
        <v>100002</v>
      </c>
      <c r="AT299" s="1" t="s">
        <v>930</v>
      </c>
      <c r="AU299" s="1">
        <v>3134</v>
      </c>
    </row>
    <row r="300" spans="1:47" x14ac:dyDescent="0.2">
      <c r="A300" s="33">
        <v>295</v>
      </c>
      <c r="B300" s="33">
        <v>3135</v>
      </c>
      <c r="C300" s="33">
        <v>10205</v>
      </c>
      <c r="D300" s="33" t="s">
        <v>253</v>
      </c>
      <c r="E300" s="33" t="s">
        <v>254</v>
      </c>
      <c r="F300" s="33">
        <v>2</v>
      </c>
      <c r="G300" s="33" t="s">
        <v>9</v>
      </c>
      <c r="H300" s="13">
        <v>1</v>
      </c>
      <c r="I300" s="35">
        <v>3</v>
      </c>
      <c r="J300" s="35" t="s">
        <v>557</v>
      </c>
      <c r="M300" s="37">
        <v>5</v>
      </c>
      <c r="N300" s="37" t="s">
        <v>35</v>
      </c>
      <c r="O300" s="9">
        <v>3235</v>
      </c>
      <c r="P300" s="11" t="s">
        <v>570</v>
      </c>
      <c r="Q300" s="37" t="s">
        <v>13</v>
      </c>
      <c r="R300" s="37" t="s">
        <v>46</v>
      </c>
      <c r="S300" s="9">
        <v>3</v>
      </c>
      <c r="T300" s="9">
        <v>2</v>
      </c>
      <c r="U300" s="9" t="s">
        <v>1013</v>
      </c>
      <c r="V300" s="35">
        <v>0</v>
      </c>
      <c r="W300" s="35" t="s">
        <v>156</v>
      </c>
      <c r="X300" s="35">
        <v>730</v>
      </c>
      <c r="Y300" s="35">
        <v>1</v>
      </c>
      <c r="Z300" s="9">
        <v>10</v>
      </c>
      <c r="AA300" s="9">
        <v>10</v>
      </c>
      <c r="AB300" s="6">
        <v>4</v>
      </c>
      <c r="AC300" s="6" t="s">
        <v>224</v>
      </c>
      <c r="AD300" s="6">
        <v>0</v>
      </c>
      <c r="AE300" s="35">
        <v>6</v>
      </c>
      <c r="AF300" s="35" t="s">
        <v>173</v>
      </c>
      <c r="AH300" s="13">
        <v>40035</v>
      </c>
      <c r="AI300" s="13">
        <v>120003</v>
      </c>
      <c r="AJ300" s="13">
        <v>120006</v>
      </c>
      <c r="AK300" s="13">
        <v>150023</v>
      </c>
      <c r="AL300" s="13">
        <v>130005</v>
      </c>
      <c r="AM300" s="13">
        <v>130005</v>
      </c>
      <c r="AN300" s="13">
        <v>260001</v>
      </c>
      <c r="AO300" s="13">
        <v>120008</v>
      </c>
      <c r="AP300" s="13">
        <v>100001</v>
      </c>
      <c r="AQ300" s="13">
        <v>100002</v>
      </c>
      <c r="AT300" s="1" t="s">
        <v>931</v>
      </c>
      <c r="AU300" s="1">
        <v>3135</v>
      </c>
    </row>
    <row r="301" spans="1:47" x14ac:dyDescent="0.2">
      <c r="A301" s="33">
        <v>296</v>
      </c>
      <c r="B301" s="33">
        <v>3141</v>
      </c>
      <c r="C301" s="33">
        <v>10301</v>
      </c>
      <c r="D301" s="33" t="s">
        <v>255</v>
      </c>
      <c r="E301" s="33" t="s">
        <v>256</v>
      </c>
      <c r="F301" s="33">
        <v>2</v>
      </c>
      <c r="G301" s="33" t="s">
        <v>9</v>
      </c>
      <c r="H301" s="13">
        <v>1</v>
      </c>
      <c r="I301" s="35">
        <v>3</v>
      </c>
      <c r="J301" s="35" t="s">
        <v>557</v>
      </c>
      <c r="M301" s="37">
        <v>1</v>
      </c>
      <c r="N301" s="37" t="s">
        <v>29</v>
      </c>
      <c r="O301" s="9">
        <v>3241</v>
      </c>
      <c r="P301" s="11" t="s">
        <v>570</v>
      </c>
      <c r="Q301" s="37" t="s">
        <v>14</v>
      </c>
      <c r="R301" s="37" t="s">
        <v>48</v>
      </c>
      <c r="S301" s="9">
        <v>3</v>
      </c>
      <c r="T301" s="9">
        <v>2</v>
      </c>
      <c r="U301" s="9" t="s">
        <v>1014</v>
      </c>
      <c r="V301" s="35">
        <v>0</v>
      </c>
      <c r="W301" s="35" t="s">
        <v>156</v>
      </c>
      <c r="X301" s="35">
        <v>650</v>
      </c>
      <c r="Y301" s="35">
        <v>1</v>
      </c>
      <c r="Z301" s="9">
        <v>6</v>
      </c>
      <c r="AA301" s="9">
        <v>6</v>
      </c>
      <c r="AB301" s="6">
        <v>5</v>
      </c>
      <c r="AC301" s="6" t="s">
        <v>230</v>
      </c>
      <c r="AD301" s="6">
        <v>0</v>
      </c>
      <c r="AE301" s="35">
        <v>2</v>
      </c>
      <c r="AF301" s="35" t="s">
        <v>165</v>
      </c>
      <c r="AH301" s="13">
        <v>40036</v>
      </c>
      <c r="AI301" s="13">
        <v>120003</v>
      </c>
      <c r="AJ301" s="13">
        <v>120006</v>
      </c>
      <c r="AK301" s="13">
        <v>150023</v>
      </c>
      <c r="AL301" s="13">
        <v>130001</v>
      </c>
      <c r="AM301" s="13">
        <v>130001</v>
      </c>
      <c r="AN301" s="13">
        <v>260001</v>
      </c>
      <c r="AO301" s="13">
        <v>120008</v>
      </c>
      <c r="AP301" s="13">
        <v>100001</v>
      </c>
      <c r="AQ301" s="13">
        <v>100002</v>
      </c>
      <c r="AT301" s="1" t="s">
        <v>932</v>
      </c>
      <c r="AU301" s="1">
        <v>3141</v>
      </c>
    </row>
    <row r="302" spans="1:47" x14ac:dyDescent="0.2">
      <c r="A302" s="33">
        <v>297</v>
      </c>
      <c r="B302" s="33">
        <v>3142</v>
      </c>
      <c r="C302" s="33">
        <v>10302</v>
      </c>
      <c r="D302" s="33" t="s">
        <v>257</v>
      </c>
      <c r="E302" s="33" t="s">
        <v>258</v>
      </c>
      <c r="F302" s="33">
        <v>2</v>
      </c>
      <c r="G302" s="33" t="s">
        <v>9</v>
      </c>
      <c r="H302" s="13">
        <v>1</v>
      </c>
      <c r="I302" s="35">
        <v>3</v>
      </c>
      <c r="J302" s="35" t="s">
        <v>557</v>
      </c>
      <c r="M302" s="37">
        <v>2</v>
      </c>
      <c r="N302" s="37" t="s">
        <v>31</v>
      </c>
      <c r="O302" s="9">
        <v>3242</v>
      </c>
      <c r="P302" s="11" t="s">
        <v>570</v>
      </c>
      <c r="Q302" s="37" t="s">
        <v>14</v>
      </c>
      <c r="R302" s="37" t="s">
        <v>49</v>
      </c>
      <c r="S302" s="9">
        <v>3</v>
      </c>
      <c r="T302" s="9">
        <v>2</v>
      </c>
      <c r="U302" s="9" t="s">
        <v>1014</v>
      </c>
      <c r="V302" s="35">
        <v>0</v>
      </c>
      <c r="W302" s="35" t="s">
        <v>156</v>
      </c>
      <c r="X302" s="35">
        <v>650</v>
      </c>
      <c r="Y302" s="35">
        <v>1</v>
      </c>
      <c r="Z302" s="9">
        <v>7</v>
      </c>
      <c r="AA302" s="9">
        <v>7</v>
      </c>
      <c r="AB302" s="6">
        <v>5</v>
      </c>
      <c r="AC302" s="6" t="s">
        <v>230</v>
      </c>
      <c r="AD302" s="6">
        <v>0</v>
      </c>
      <c r="AE302" s="35">
        <v>3</v>
      </c>
      <c r="AF302" s="35" t="s">
        <v>167</v>
      </c>
      <c r="AH302" s="13">
        <v>40037</v>
      </c>
      <c r="AI302" s="13">
        <v>120003</v>
      </c>
      <c r="AJ302" s="13">
        <v>120006</v>
      </c>
      <c r="AK302" s="13">
        <v>150023</v>
      </c>
      <c r="AL302" s="13">
        <v>130002</v>
      </c>
      <c r="AM302" s="13">
        <v>130002</v>
      </c>
      <c r="AN302" s="13">
        <v>260001</v>
      </c>
      <c r="AO302" s="13">
        <v>120008</v>
      </c>
      <c r="AP302" s="13">
        <v>100001</v>
      </c>
      <c r="AQ302" s="13">
        <v>100002</v>
      </c>
      <c r="AT302" s="1" t="s">
        <v>933</v>
      </c>
      <c r="AU302" s="1">
        <v>3142</v>
      </c>
    </row>
    <row r="303" spans="1:47" x14ac:dyDescent="0.2">
      <c r="A303" s="33">
        <v>298</v>
      </c>
      <c r="B303" s="33">
        <v>3143</v>
      </c>
      <c r="C303" s="33">
        <v>10303</v>
      </c>
      <c r="D303" s="33" t="s">
        <v>259</v>
      </c>
      <c r="E303" s="33" t="s">
        <v>260</v>
      </c>
      <c r="F303" s="33">
        <v>2</v>
      </c>
      <c r="G303" s="33" t="s">
        <v>9</v>
      </c>
      <c r="H303" s="13">
        <v>1</v>
      </c>
      <c r="I303" s="35">
        <v>3</v>
      </c>
      <c r="J303" s="35" t="s">
        <v>557</v>
      </c>
      <c r="M303" s="37">
        <v>3</v>
      </c>
      <c r="N303" s="37" t="s">
        <v>91</v>
      </c>
      <c r="O303" s="9">
        <v>3243</v>
      </c>
      <c r="P303" s="11" t="s">
        <v>570</v>
      </c>
      <c r="Q303" s="37" t="s">
        <v>14</v>
      </c>
      <c r="R303" s="37" t="s">
        <v>47</v>
      </c>
      <c r="S303" s="9">
        <v>3</v>
      </c>
      <c r="T303" s="9">
        <v>2</v>
      </c>
      <c r="U303" s="9" t="s">
        <v>1014</v>
      </c>
      <c r="V303" s="35">
        <v>0</v>
      </c>
      <c r="W303" s="35" t="s">
        <v>156</v>
      </c>
      <c r="X303" s="35">
        <v>650</v>
      </c>
      <c r="Y303" s="35">
        <v>1</v>
      </c>
      <c r="Z303" s="9">
        <v>8</v>
      </c>
      <c r="AA303" s="9">
        <v>8</v>
      </c>
      <c r="AB303" s="6">
        <v>5</v>
      </c>
      <c r="AC303" s="6" t="s">
        <v>230</v>
      </c>
      <c r="AD303" s="6">
        <v>0</v>
      </c>
      <c r="AE303" s="35">
        <v>4</v>
      </c>
      <c r="AF303" s="35" t="s">
        <v>169</v>
      </c>
      <c r="AH303" s="13">
        <v>40038</v>
      </c>
      <c r="AI303" s="13">
        <v>120003</v>
      </c>
      <c r="AJ303" s="13">
        <v>120006</v>
      </c>
      <c r="AK303" s="13">
        <v>150023</v>
      </c>
      <c r="AL303" s="13">
        <v>130003</v>
      </c>
      <c r="AM303" s="13">
        <v>130003</v>
      </c>
      <c r="AN303" s="13">
        <v>260001</v>
      </c>
      <c r="AO303" s="13">
        <v>120008</v>
      </c>
      <c r="AP303" s="13">
        <v>100001</v>
      </c>
      <c r="AQ303" s="13">
        <v>100002</v>
      </c>
      <c r="AT303" s="1" t="s">
        <v>934</v>
      </c>
      <c r="AU303" s="1">
        <v>3143</v>
      </c>
    </row>
    <row r="304" spans="1:47" x14ac:dyDescent="0.2">
      <c r="A304" s="33">
        <v>299</v>
      </c>
      <c r="B304" s="33">
        <v>3144</v>
      </c>
      <c r="C304" s="33">
        <v>10304</v>
      </c>
      <c r="D304" s="33" t="s">
        <v>261</v>
      </c>
      <c r="E304" s="33" t="s">
        <v>262</v>
      </c>
      <c r="F304" s="33">
        <v>2</v>
      </c>
      <c r="G304" s="33" t="s">
        <v>9</v>
      </c>
      <c r="H304" s="13">
        <v>1</v>
      </c>
      <c r="I304" s="35">
        <v>3</v>
      </c>
      <c r="J304" s="35" t="s">
        <v>557</v>
      </c>
      <c r="M304" s="37">
        <v>4</v>
      </c>
      <c r="N304" s="37" t="s">
        <v>33</v>
      </c>
      <c r="O304" s="9">
        <v>3244</v>
      </c>
      <c r="P304" s="11" t="s">
        <v>570</v>
      </c>
      <c r="Q304" s="37" t="s">
        <v>14</v>
      </c>
      <c r="R304" s="37" t="s">
        <v>50</v>
      </c>
      <c r="S304" s="9">
        <v>3</v>
      </c>
      <c r="T304" s="9">
        <v>2</v>
      </c>
      <c r="U304" s="9" t="s">
        <v>1014</v>
      </c>
      <c r="V304" s="35">
        <v>0</v>
      </c>
      <c r="W304" s="35" t="s">
        <v>156</v>
      </c>
      <c r="X304" s="35">
        <v>650</v>
      </c>
      <c r="Y304" s="35">
        <v>1</v>
      </c>
      <c r="Z304" s="9">
        <v>9</v>
      </c>
      <c r="AA304" s="9">
        <v>9</v>
      </c>
      <c r="AB304" s="6">
        <v>5</v>
      </c>
      <c r="AC304" s="6" t="s">
        <v>230</v>
      </c>
      <c r="AD304" s="6">
        <v>0</v>
      </c>
      <c r="AE304" s="35">
        <v>5</v>
      </c>
      <c r="AF304" s="35" t="s">
        <v>171</v>
      </c>
      <c r="AH304" s="13">
        <v>40039</v>
      </c>
      <c r="AI304" s="13">
        <v>120003</v>
      </c>
      <c r="AJ304" s="13">
        <v>120006</v>
      </c>
      <c r="AK304" s="13">
        <v>150023</v>
      </c>
      <c r="AL304" s="13">
        <v>130004</v>
      </c>
      <c r="AM304" s="13">
        <v>130004</v>
      </c>
      <c r="AN304" s="13">
        <v>260001</v>
      </c>
      <c r="AO304" s="13">
        <v>120008</v>
      </c>
      <c r="AP304" s="13">
        <v>100001</v>
      </c>
      <c r="AQ304" s="13">
        <v>100002</v>
      </c>
      <c r="AT304" s="1" t="s">
        <v>935</v>
      </c>
      <c r="AU304" s="1">
        <v>3144</v>
      </c>
    </row>
    <row r="305" spans="1:47" x14ac:dyDescent="0.2">
      <c r="A305" s="33">
        <v>300</v>
      </c>
      <c r="B305" s="33">
        <v>3145</v>
      </c>
      <c r="C305" s="33">
        <v>10305</v>
      </c>
      <c r="D305" s="33" t="s">
        <v>263</v>
      </c>
      <c r="E305" s="33" t="s">
        <v>264</v>
      </c>
      <c r="F305" s="33">
        <v>2</v>
      </c>
      <c r="G305" s="33" t="s">
        <v>9</v>
      </c>
      <c r="H305" s="13">
        <v>1</v>
      </c>
      <c r="I305" s="35">
        <v>3</v>
      </c>
      <c r="J305" s="35" t="s">
        <v>557</v>
      </c>
      <c r="M305" s="37">
        <v>5</v>
      </c>
      <c r="N305" s="37" t="s">
        <v>35</v>
      </c>
      <c r="O305" s="9">
        <v>3245</v>
      </c>
      <c r="P305" s="11" t="s">
        <v>570</v>
      </c>
      <c r="Q305" s="37" t="s">
        <v>14</v>
      </c>
      <c r="R305" s="37" t="s">
        <v>51</v>
      </c>
      <c r="S305" s="9">
        <v>3</v>
      </c>
      <c r="T305" s="9">
        <v>2</v>
      </c>
      <c r="U305" s="9" t="s">
        <v>1014</v>
      </c>
      <c r="V305" s="35">
        <v>0</v>
      </c>
      <c r="W305" s="35" t="s">
        <v>156</v>
      </c>
      <c r="X305" s="35">
        <v>650</v>
      </c>
      <c r="Y305" s="35">
        <v>1</v>
      </c>
      <c r="Z305" s="9">
        <v>10</v>
      </c>
      <c r="AA305" s="9">
        <v>10</v>
      </c>
      <c r="AB305" s="6">
        <v>5</v>
      </c>
      <c r="AC305" s="6" t="s">
        <v>230</v>
      </c>
      <c r="AD305" s="6">
        <v>0</v>
      </c>
      <c r="AE305" s="35">
        <v>6</v>
      </c>
      <c r="AF305" s="35" t="s">
        <v>173</v>
      </c>
      <c r="AH305" s="13">
        <v>40040</v>
      </c>
      <c r="AI305" s="13">
        <v>120003</v>
      </c>
      <c r="AJ305" s="13">
        <v>120006</v>
      </c>
      <c r="AK305" s="13">
        <v>150023</v>
      </c>
      <c r="AL305" s="13">
        <v>130005</v>
      </c>
      <c r="AM305" s="13">
        <v>130005</v>
      </c>
      <c r="AN305" s="13">
        <v>260001</v>
      </c>
      <c r="AO305" s="13">
        <v>120008</v>
      </c>
      <c r="AP305" s="13">
        <v>100001</v>
      </c>
      <c r="AQ305" s="13">
        <v>100002</v>
      </c>
      <c r="AT305" s="1" t="s">
        <v>936</v>
      </c>
      <c r="AU305" s="1">
        <v>3145</v>
      </c>
    </row>
    <row r="306" spans="1:47" x14ac:dyDescent="0.2">
      <c r="A306" s="33">
        <v>301</v>
      </c>
      <c r="B306" s="33">
        <v>3201</v>
      </c>
      <c r="C306" s="33">
        <v>10401</v>
      </c>
      <c r="D306" s="33" t="s">
        <v>394</v>
      </c>
      <c r="E306" s="33" t="s">
        <v>201</v>
      </c>
      <c r="F306" s="33">
        <v>3</v>
      </c>
      <c r="G306" s="33" t="s">
        <v>10</v>
      </c>
      <c r="H306" s="13">
        <v>0</v>
      </c>
      <c r="I306" s="35">
        <v>3</v>
      </c>
      <c r="J306" s="35" t="s">
        <v>557</v>
      </c>
      <c r="M306" s="37">
        <v>1</v>
      </c>
      <c r="N306" s="37" t="s">
        <v>29</v>
      </c>
      <c r="O306" s="9">
        <v>3301</v>
      </c>
      <c r="P306" s="11" t="s">
        <v>570</v>
      </c>
      <c r="Q306" s="37" t="s">
        <v>15</v>
      </c>
      <c r="R306" s="37" t="s">
        <v>53</v>
      </c>
      <c r="S306" s="9" t="s">
        <v>97</v>
      </c>
      <c r="T306" s="9">
        <v>4</v>
      </c>
      <c r="U306" s="9" t="s">
        <v>152</v>
      </c>
      <c r="V306" s="35">
        <v>0</v>
      </c>
      <c r="W306" s="35" t="s">
        <v>156</v>
      </c>
      <c r="X306" s="35">
        <v>1000</v>
      </c>
      <c r="Y306" s="35">
        <v>1</v>
      </c>
      <c r="Z306" s="9">
        <v>11</v>
      </c>
      <c r="AA306" s="9">
        <v>11</v>
      </c>
      <c r="AB306" s="6">
        <v>1</v>
      </c>
      <c r="AC306" s="6" t="s">
        <v>92</v>
      </c>
      <c r="AD306" s="6">
        <v>0</v>
      </c>
      <c r="AE306" s="35">
        <v>2</v>
      </c>
      <c r="AF306" s="35" t="s">
        <v>165</v>
      </c>
      <c r="AH306" s="13">
        <v>40041</v>
      </c>
      <c r="AI306" s="13">
        <v>120004</v>
      </c>
      <c r="AJ306" s="13">
        <v>120006</v>
      </c>
      <c r="AK306" s="13">
        <v>150023</v>
      </c>
      <c r="AL306" s="13">
        <v>130001</v>
      </c>
      <c r="AM306" s="13">
        <v>130001</v>
      </c>
      <c r="AN306" s="13">
        <v>260001</v>
      </c>
      <c r="AO306" s="13">
        <v>120008</v>
      </c>
      <c r="AP306" s="13">
        <v>100001</v>
      </c>
      <c r="AQ306" s="13">
        <v>100002</v>
      </c>
      <c r="AT306" s="1" t="s">
        <v>937</v>
      </c>
      <c r="AU306" s="1">
        <v>3201</v>
      </c>
    </row>
    <row r="307" spans="1:47" x14ac:dyDescent="0.2">
      <c r="A307" s="33">
        <v>302</v>
      </c>
      <c r="B307" s="33">
        <v>3202</v>
      </c>
      <c r="C307" s="33">
        <v>10402</v>
      </c>
      <c r="D307" s="33" t="s">
        <v>395</v>
      </c>
      <c r="E307" s="33" t="s">
        <v>202</v>
      </c>
      <c r="F307" s="33">
        <v>3</v>
      </c>
      <c r="G307" s="33" t="s">
        <v>10</v>
      </c>
      <c r="H307" s="13">
        <v>0</v>
      </c>
      <c r="I307" s="35">
        <v>3</v>
      </c>
      <c r="J307" s="35" t="s">
        <v>557</v>
      </c>
      <c r="M307" s="37">
        <v>2</v>
      </c>
      <c r="N307" s="37" t="s">
        <v>31</v>
      </c>
      <c r="O307" s="9">
        <v>3302</v>
      </c>
      <c r="P307" s="11" t="s">
        <v>570</v>
      </c>
      <c r="Q307" s="37" t="s">
        <v>15</v>
      </c>
      <c r="R307" s="37" t="s">
        <v>54</v>
      </c>
      <c r="S307" s="9" t="s">
        <v>97</v>
      </c>
      <c r="T307" s="9">
        <v>4</v>
      </c>
      <c r="U307" s="9" t="s">
        <v>152</v>
      </c>
      <c r="V307" s="35">
        <v>0</v>
      </c>
      <c r="W307" s="35" t="s">
        <v>156</v>
      </c>
      <c r="X307" s="35">
        <v>1000</v>
      </c>
      <c r="Y307" s="35">
        <v>1</v>
      </c>
      <c r="Z307" s="9">
        <v>12</v>
      </c>
      <c r="AA307" s="9">
        <v>12</v>
      </c>
      <c r="AB307" s="6">
        <v>1</v>
      </c>
      <c r="AC307" s="6" t="s">
        <v>92</v>
      </c>
      <c r="AD307" s="6">
        <v>0</v>
      </c>
      <c r="AE307" s="35">
        <v>3</v>
      </c>
      <c r="AF307" s="35" t="s">
        <v>167</v>
      </c>
      <c r="AH307" s="13">
        <v>40042</v>
      </c>
      <c r="AI307" s="13">
        <v>120004</v>
      </c>
      <c r="AJ307" s="13">
        <v>120006</v>
      </c>
      <c r="AK307" s="13">
        <v>150023</v>
      </c>
      <c r="AL307" s="13">
        <v>130002</v>
      </c>
      <c r="AM307" s="13">
        <v>130002</v>
      </c>
      <c r="AN307" s="13">
        <v>260001</v>
      </c>
      <c r="AO307" s="13">
        <v>120008</v>
      </c>
      <c r="AP307" s="13">
        <v>100001</v>
      </c>
      <c r="AQ307" s="13">
        <v>100002</v>
      </c>
      <c r="AT307" s="1" t="s">
        <v>938</v>
      </c>
      <c r="AU307" s="1">
        <v>3202</v>
      </c>
    </row>
    <row r="308" spans="1:47" x14ac:dyDescent="0.2">
      <c r="A308" s="33">
        <v>303</v>
      </c>
      <c r="B308" s="33">
        <v>3203</v>
      </c>
      <c r="C308" s="33">
        <v>10403</v>
      </c>
      <c r="D308" s="33" t="s">
        <v>396</v>
      </c>
      <c r="E308" s="33" t="s">
        <v>203</v>
      </c>
      <c r="F308" s="33">
        <v>3</v>
      </c>
      <c r="G308" s="33" t="s">
        <v>10</v>
      </c>
      <c r="H308" s="13">
        <v>0</v>
      </c>
      <c r="I308" s="35">
        <v>3</v>
      </c>
      <c r="J308" s="35" t="s">
        <v>557</v>
      </c>
      <c r="M308" s="37">
        <v>3</v>
      </c>
      <c r="N308" s="37" t="s">
        <v>91</v>
      </c>
      <c r="O308" s="9">
        <v>3303</v>
      </c>
      <c r="P308" s="11" t="s">
        <v>570</v>
      </c>
      <c r="Q308" s="37" t="s">
        <v>15</v>
      </c>
      <c r="R308" s="37" t="s">
        <v>52</v>
      </c>
      <c r="S308" s="9" t="s">
        <v>97</v>
      </c>
      <c r="T308" s="9">
        <v>4</v>
      </c>
      <c r="U308" s="9" t="s">
        <v>152</v>
      </c>
      <c r="V308" s="35">
        <v>0</v>
      </c>
      <c r="W308" s="35" t="s">
        <v>156</v>
      </c>
      <c r="X308" s="35">
        <v>1000</v>
      </c>
      <c r="Y308" s="35">
        <v>1</v>
      </c>
      <c r="Z308" s="9">
        <v>13</v>
      </c>
      <c r="AA308" s="9">
        <v>13</v>
      </c>
      <c r="AB308" s="6">
        <v>1</v>
      </c>
      <c r="AC308" s="6" t="s">
        <v>92</v>
      </c>
      <c r="AD308" s="6">
        <v>0</v>
      </c>
      <c r="AE308" s="35">
        <v>4</v>
      </c>
      <c r="AF308" s="35" t="s">
        <v>169</v>
      </c>
      <c r="AH308" s="13">
        <v>40043</v>
      </c>
      <c r="AI308" s="13">
        <v>120004</v>
      </c>
      <c r="AJ308" s="13">
        <v>120006</v>
      </c>
      <c r="AK308" s="13">
        <v>150023</v>
      </c>
      <c r="AL308" s="13">
        <v>130003</v>
      </c>
      <c r="AM308" s="13">
        <v>130003</v>
      </c>
      <c r="AN308" s="13">
        <v>260001</v>
      </c>
      <c r="AO308" s="13">
        <v>120008</v>
      </c>
      <c r="AP308" s="13">
        <v>100001</v>
      </c>
      <c r="AQ308" s="13">
        <v>100002</v>
      </c>
      <c r="AT308" s="1" t="s">
        <v>939</v>
      </c>
      <c r="AU308" s="1">
        <v>3203</v>
      </c>
    </row>
    <row r="309" spans="1:47" x14ac:dyDescent="0.2">
      <c r="A309" s="33">
        <v>304</v>
      </c>
      <c r="B309" s="33">
        <v>3204</v>
      </c>
      <c r="C309" s="33">
        <v>10404</v>
      </c>
      <c r="D309" s="33" t="s">
        <v>397</v>
      </c>
      <c r="E309" s="33" t="s">
        <v>204</v>
      </c>
      <c r="F309" s="33">
        <v>3</v>
      </c>
      <c r="G309" s="33" t="s">
        <v>10</v>
      </c>
      <c r="H309" s="13">
        <v>0</v>
      </c>
      <c r="I309" s="35">
        <v>3</v>
      </c>
      <c r="J309" s="35" t="s">
        <v>557</v>
      </c>
      <c r="M309" s="37">
        <v>4</v>
      </c>
      <c r="N309" s="37" t="s">
        <v>33</v>
      </c>
      <c r="O309" s="9">
        <v>3304</v>
      </c>
      <c r="P309" s="11" t="s">
        <v>570</v>
      </c>
      <c r="Q309" s="37" t="s">
        <v>15</v>
      </c>
      <c r="R309" s="37" t="s">
        <v>55</v>
      </c>
      <c r="S309" s="9" t="s">
        <v>97</v>
      </c>
      <c r="T309" s="9">
        <v>4</v>
      </c>
      <c r="U309" s="9" t="s">
        <v>152</v>
      </c>
      <c r="V309" s="35">
        <v>0</v>
      </c>
      <c r="W309" s="35" t="s">
        <v>156</v>
      </c>
      <c r="X309" s="35">
        <v>1000</v>
      </c>
      <c r="Y309" s="35">
        <v>1</v>
      </c>
      <c r="Z309" s="9">
        <v>14</v>
      </c>
      <c r="AA309" s="9">
        <v>14</v>
      </c>
      <c r="AB309" s="6">
        <v>1</v>
      </c>
      <c r="AC309" s="6" t="s">
        <v>92</v>
      </c>
      <c r="AD309" s="6">
        <v>0</v>
      </c>
      <c r="AE309" s="35">
        <v>5</v>
      </c>
      <c r="AF309" s="35" t="s">
        <v>171</v>
      </c>
      <c r="AH309" s="13">
        <v>40044</v>
      </c>
      <c r="AI309" s="13">
        <v>120004</v>
      </c>
      <c r="AJ309" s="13">
        <v>120006</v>
      </c>
      <c r="AK309" s="13">
        <v>150023</v>
      </c>
      <c r="AL309" s="13">
        <v>130004</v>
      </c>
      <c r="AM309" s="13">
        <v>130004</v>
      </c>
      <c r="AN309" s="13">
        <v>260001</v>
      </c>
      <c r="AO309" s="13">
        <v>120008</v>
      </c>
      <c r="AP309" s="13">
        <v>100001</v>
      </c>
      <c r="AQ309" s="13">
        <v>100002</v>
      </c>
      <c r="AT309" s="1" t="s">
        <v>940</v>
      </c>
      <c r="AU309" s="1">
        <v>3204</v>
      </c>
    </row>
    <row r="310" spans="1:47" x14ac:dyDescent="0.2">
      <c r="A310" s="33">
        <v>305</v>
      </c>
      <c r="B310" s="33">
        <v>3205</v>
      </c>
      <c r="C310" s="33">
        <v>10405</v>
      </c>
      <c r="D310" s="33" t="s">
        <v>398</v>
      </c>
      <c r="E310" s="33" t="s">
        <v>205</v>
      </c>
      <c r="F310" s="33">
        <v>3</v>
      </c>
      <c r="G310" s="33" t="s">
        <v>10</v>
      </c>
      <c r="H310" s="13">
        <v>0</v>
      </c>
      <c r="I310" s="35">
        <v>3</v>
      </c>
      <c r="J310" s="35" t="s">
        <v>557</v>
      </c>
      <c r="M310" s="37">
        <v>5</v>
      </c>
      <c r="N310" s="37" t="s">
        <v>35</v>
      </c>
      <c r="O310" s="9">
        <v>3305</v>
      </c>
      <c r="P310" s="11" t="s">
        <v>570</v>
      </c>
      <c r="Q310" s="37" t="s">
        <v>15</v>
      </c>
      <c r="R310" s="37" t="s">
        <v>56</v>
      </c>
      <c r="S310" s="9" t="s">
        <v>97</v>
      </c>
      <c r="T310" s="9">
        <v>4</v>
      </c>
      <c r="U310" s="9" t="s">
        <v>152</v>
      </c>
      <c r="V310" s="35">
        <v>0</v>
      </c>
      <c r="W310" s="35" t="s">
        <v>156</v>
      </c>
      <c r="X310" s="35">
        <v>1000</v>
      </c>
      <c r="Y310" s="35">
        <v>1</v>
      </c>
      <c r="Z310" s="9">
        <v>15</v>
      </c>
      <c r="AA310" s="9">
        <v>15</v>
      </c>
      <c r="AB310" s="6">
        <v>1</v>
      </c>
      <c r="AC310" s="6" t="s">
        <v>92</v>
      </c>
      <c r="AD310" s="6">
        <v>0</v>
      </c>
      <c r="AE310" s="35">
        <v>6</v>
      </c>
      <c r="AF310" s="35" t="s">
        <v>173</v>
      </c>
      <c r="AH310" s="13">
        <v>40045</v>
      </c>
      <c r="AI310" s="13">
        <v>120004</v>
      </c>
      <c r="AJ310" s="13">
        <v>120006</v>
      </c>
      <c r="AK310" s="13">
        <v>150023</v>
      </c>
      <c r="AL310" s="13">
        <v>130005</v>
      </c>
      <c r="AM310" s="13">
        <v>130005</v>
      </c>
      <c r="AN310" s="13">
        <v>260001</v>
      </c>
      <c r="AO310" s="13">
        <v>120008</v>
      </c>
      <c r="AP310" s="13">
        <v>100001</v>
      </c>
      <c r="AQ310" s="13">
        <v>100002</v>
      </c>
      <c r="AT310" s="1" t="s">
        <v>941</v>
      </c>
      <c r="AU310" s="1">
        <v>3205</v>
      </c>
    </row>
    <row r="311" spans="1:47" x14ac:dyDescent="0.2">
      <c r="A311" s="33">
        <v>306</v>
      </c>
      <c r="B311" s="33">
        <v>3211</v>
      </c>
      <c r="C311" s="33">
        <v>10401</v>
      </c>
      <c r="D311" s="33" t="s">
        <v>399</v>
      </c>
      <c r="E311" s="33" t="s">
        <v>345</v>
      </c>
      <c r="F311" s="33">
        <v>3</v>
      </c>
      <c r="G311" s="33" t="s">
        <v>10</v>
      </c>
      <c r="H311" s="13">
        <v>1</v>
      </c>
      <c r="I311" s="35">
        <v>3</v>
      </c>
      <c r="J311" s="35" t="s">
        <v>557</v>
      </c>
      <c r="M311" s="37">
        <v>1</v>
      </c>
      <c r="N311" s="37" t="s">
        <v>29</v>
      </c>
      <c r="O311" s="9">
        <v>3311</v>
      </c>
      <c r="P311" s="11" t="s">
        <v>570</v>
      </c>
      <c r="Q311" s="37" t="s">
        <v>15</v>
      </c>
      <c r="R311" s="37" t="s">
        <v>53</v>
      </c>
      <c r="S311" s="9" t="s">
        <v>97</v>
      </c>
      <c r="T311" s="9">
        <v>4</v>
      </c>
      <c r="U311" s="9" t="s">
        <v>152</v>
      </c>
      <c r="V311" s="35">
        <v>0</v>
      </c>
      <c r="W311" s="35" t="s">
        <v>156</v>
      </c>
      <c r="X311" s="35">
        <v>900</v>
      </c>
      <c r="Y311" s="35">
        <v>1</v>
      </c>
      <c r="Z311" s="9">
        <v>11</v>
      </c>
      <c r="AA311" s="9">
        <v>11</v>
      </c>
      <c r="AB311" s="6">
        <v>2</v>
      </c>
      <c r="AC311" s="6" t="s">
        <v>212</v>
      </c>
      <c r="AD311" s="6">
        <v>0</v>
      </c>
      <c r="AE311" s="35">
        <v>2</v>
      </c>
      <c r="AF311" s="35" t="s">
        <v>165</v>
      </c>
      <c r="AH311" s="13">
        <v>40041</v>
      </c>
      <c r="AI311" s="13">
        <v>120004</v>
      </c>
      <c r="AJ311" s="13">
        <v>120006</v>
      </c>
      <c r="AK311" s="13">
        <v>150023</v>
      </c>
      <c r="AL311" s="13">
        <v>130001</v>
      </c>
      <c r="AM311" s="13">
        <v>130001</v>
      </c>
      <c r="AN311" s="13">
        <v>260001</v>
      </c>
      <c r="AO311" s="13">
        <v>120008</v>
      </c>
      <c r="AP311" s="13">
        <v>100001</v>
      </c>
      <c r="AQ311" s="13">
        <v>100002</v>
      </c>
      <c r="AT311" s="1" t="s">
        <v>942</v>
      </c>
      <c r="AU311" s="1">
        <v>3211</v>
      </c>
    </row>
    <row r="312" spans="1:47" x14ac:dyDescent="0.2">
      <c r="A312" s="33">
        <v>307</v>
      </c>
      <c r="B312" s="33">
        <v>3212</v>
      </c>
      <c r="C312" s="33">
        <v>10402</v>
      </c>
      <c r="D312" s="33" t="s">
        <v>400</v>
      </c>
      <c r="E312" s="33" t="s">
        <v>346</v>
      </c>
      <c r="F312" s="33">
        <v>3</v>
      </c>
      <c r="G312" s="33" t="s">
        <v>10</v>
      </c>
      <c r="H312" s="13">
        <v>1</v>
      </c>
      <c r="I312" s="35">
        <v>3</v>
      </c>
      <c r="J312" s="35" t="s">
        <v>557</v>
      </c>
      <c r="M312" s="37">
        <v>2</v>
      </c>
      <c r="N312" s="37" t="s">
        <v>31</v>
      </c>
      <c r="O312" s="9">
        <v>3312</v>
      </c>
      <c r="P312" s="11" t="s">
        <v>570</v>
      </c>
      <c r="Q312" s="37" t="s">
        <v>15</v>
      </c>
      <c r="R312" s="37" t="s">
        <v>54</v>
      </c>
      <c r="S312" s="9" t="s">
        <v>97</v>
      </c>
      <c r="T312" s="9">
        <v>4</v>
      </c>
      <c r="U312" s="9" t="s">
        <v>152</v>
      </c>
      <c r="V312" s="35">
        <v>0</v>
      </c>
      <c r="W312" s="35" t="s">
        <v>156</v>
      </c>
      <c r="X312" s="35">
        <v>900</v>
      </c>
      <c r="Y312" s="35">
        <v>1</v>
      </c>
      <c r="Z312" s="9">
        <v>12</v>
      </c>
      <c r="AA312" s="9">
        <v>12</v>
      </c>
      <c r="AB312" s="6">
        <v>2</v>
      </c>
      <c r="AC312" s="6" t="s">
        <v>212</v>
      </c>
      <c r="AD312" s="6">
        <v>0</v>
      </c>
      <c r="AE312" s="35">
        <v>3</v>
      </c>
      <c r="AF312" s="35" t="s">
        <v>167</v>
      </c>
      <c r="AH312" s="13">
        <v>40042</v>
      </c>
      <c r="AI312" s="13">
        <v>120004</v>
      </c>
      <c r="AJ312" s="13">
        <v>120006</v>
      </c>
      <c r="AK312" s="13">
        <v>150023</v>
      </c>
      <c r="AL312" s="13">
        <v>130002</v>
      </c>
      <c r="AM312" s="13">
        <v>130002</v>
      </c>
      <c r="AN312" s="13">
        <v>260001</v>
      </c>
      <c r="AO312" s="13">
        <v>120008</v>
      </c>
      <c r="AP312" s="13">
        <v>100001</v>
      </c>
      <c r="AQ312" s="13">
        <v>100002</v>
      </c>
      <c r="AT312" s="1" t="s">
        <v>943</v>
      </c>
      <c r="AU312" s="1">
        <v>3212</v>
      </c>
    </row>
    <row r="313" spans="1:47" x14ac:dyDescent="0.2">
      <c r="A313" s="33">
        <v>308</v>
      </c>
      <c r="B313" s="33">
        <v>3213</v>
      </c>
      <c r="C313" s="33">
        <v>10403</v>
      </c>
      <c r="D313" s="33" t="s">
        <v>401</v>
      </c>
      <c r="E313" s="33" t="s">
        <v>347</v>
      </c>
      <c r="F313" s="33">
        <v>3</v>
      </c>
      <c r="G313" s="33" t="s">
        <v>10</v>
      </c>
      <c r="H313" s="13">
        <v>1</v>
      </c>
      <c r="I313" s="35">
        <v>3</v>
      </c>
      <c r="J313" s="35" t="s">
        <v>557</v>
      </c>
      <c r="M313" s="37">
        <v>3</v>
      </c>
      <c r="N313" s="37" t="s">
        <v>91</v>
      </c>
      <c r="O313" s="9">
        <v>3313</v>
      </c>
      <c r="P313" s="11" t="s">
        <v>570</v>
      </c>
      <c r="Q313" s="37" t="s">
        <v>15</v>
      </c>
      <c r="R313" s="37" t="s">
        <v>52</v>
      </c>
      <c r="S313" s="9" t="s">
        <v>97</v>
      </c>
      <c r="T313" s="9">
        <v>4</v>
      </c>
      <c r="U313" s="9" t="s">
        <v>152</v>
      </c>
      <c r="V313" s="35">
        <v>0</v>
      </c>
      <c r="W313" s="35" t="s">
        <v>156</v>
      </c>
      <c r="X313" s="35">
        <v>900</v>
      </c>
      <c r="Y313" s="35">
        <v>1</v>
      </c>
      <c r="Z313" s="9">
        <v>13</v>
      </c>
      <c r="AA313" s="9">
        <v>13</v>
      </c>
      <c r="AB313" s="6">
        <v>2</v>
      </c>
      <c r="AC313" s="6" t="s">
        <v>212</v>
      </c>
      <c r="AD313" s="6">
        <v>0</v>
      </c>
      <c r="AE313" s="35">
        <v>4</v>
      </c>
      <c r="AF313" s="35" t="s">
        <v>169</v>
      </c>
      <c r="AH313" s="13">
        <v>40043</v>
      </c>
      <c r="AI313" s="13">
        <v>120004</v>
      </c>
      <c r="AJ313" s="13">
        <v>120006</v>
      </c>
      <c r="AK313" s="13">
        <v>150023</v>
      </c>
      <c r="AL313" s="13">
        <v>130003</v>
      </c>
      <c r="AM313" s="13">
        <v>130003</v>
      </c>
      <c r="AN313" s="13">
        <v>260001</v>
      </c>
      <c r="AO313" s="13">
        <v>120008</v>
      </c>
      <c r="AP313" s="13">
        <v>100001</v>
      </c>
      <c r="AQ313" s="13">
        <v>100002</v>
      </c>
      <c r="AT313" s="1" t="s">
        <v>944</v>
      </c>
      <c r="AU313" s="1">
        <v>3213</v>
      </c>
    </row>
    <row r="314" spans="1:47" x14ac:dyDescent="0.2">
      <c r="A314" s="33">
        <v>309</v>
      </c>
      <c r="B314" s="33">
        <v>3214</v>
      </c>
      <c r="C314" s="33">
        <v>10404</v>
      </c>
      <c r="D314" s="33" t="s">
        <v>402</v>
      </c>
      <c r="E314" s="33" t="s">
        <v>348</v>
      </c>
      <c r="F314" s="33">
        <v>3</v>
      </c>
      <c r="G314" s="33" t="s">
        <v>10</v>
      </c>
      <c r="H314" s="13">
        <v>1</v>
      </c>
      <c r="I314" s="35">
        <v>3</v>
      </c>
      <c r="J314" s="35" t="s">
        <v>557</v>
      </c>
      <c r="M314" s="37">
        <v>4</v>
      </c>
      <c r="N314" s="37" t="s">
        <v>33</v>
      </c>
      <c r="O314" s="9">
        <v>3314</v>
      </c>
      <c r="P314" s="11" t="s">
        <v>570</v>
      </c>
      <c r="Q314" s="37" t="s">
        <v>15</v>
      </c>
      <c r="R314" s="37" t="s">
        <v>55</v>
      </c>
      <c r="S314" s="9" t="s">
        <v>97</v>
      </c>
      <c r="T314" s="9">
        <v>4</v>
      </c>
      <c r="U314" s="9" t="s">
        <v>152</v>
      </c>
      <c r="V314" s="35">
        <v>0</v>
      </c>
      <c r="W314" s="35" t="s">
        <v>156</v>
      </c>
      <c r="X314" s="35">
        <v>900</v>
      </c>
      <c r="Y314" s="35">
        <v>1</v>
      </c>
      <c r="Z314" s="9">
        <v>14</v>
      </c>
      <c r="AA314" s="9">
        <v>14</v>
      </c>
      <c r="AB314" s="6">
        <v>2</v>
      </c>
      <c r="AC314" s="6" t="s">
        <v>212</v>
      </c>
      <c r="AD314" s="6">
        <v>0</v>
      </c>
      <c r="AE314" s="35">
        <v>5</v>
      </c>
      <c r="AF314" s="35" t="s">
        <v>171</v>
      </c>
      <c r="AH314" s="13">
        <v>40044</v>
      </c>
      <c r="AI314" s="13">
        <v>120004</v>
      </c>
      <c r="AJ314" s="13">
        <v>120006</v>
      </c>
      <c r="AK314" s="13">
        <v>150023</v>
      </c>
      <c r="AL314" s="13">
        <v>130004</v>
      </c>
      <c r="AM314" s="13">
        <v>130004</v>
      </c>
      <c r="AN314" s="13">
        <v>260001</v>
      </c>
      <c r="AO314" s="13">
        <v>120008</v>
      </c>
      <c r="AP314" s="13">
        <v>100001</v>
      </c>
      <c r="AQ314" s="13">
        <v>100002</v>
      </c>
      <c r="AT314" s="1" t="s">
        <v>945</v>
      </c>
      <c r="AU314" s="1">
        <v>3214</v>
      </c>
    </row>
    <row r="315" spans="1:47" x14ac:dyDescent="0.2">
      <c r="A315" s="33">
        <v>310</v>
      </c>
      <c r="B315" s="33">
        <v>3215</v>
      </c>
      <c r="C315" s="33">
        <v>10405</v>
      </c>
      <c r="D315" s="33" t="s">
        <v>403</v>
      </c>
      <c r="E315" s="33" t="s">
        <v>349</v>
      </c>
      <c r="F315" s="33">
        <v>3</v>
      </c>
      <c r="G315" s="33" t="s">
        <v>10</v>
      </c>
      <c r="H315" s="13">
        <v>1</v>
      </c>
      <c r="I315" s="35">
        <v>3</v>
      </c>
      <c r="J315" s="35" t="s">
        <v>557</v>
      </c>
      <c r="M315" s="37">
        <v>5</v>
      </c>
      <c r="N315" s="37" t="s">
        <v>35</v>
      </c>
      <c r="O315" s="9">
        <v>3315</v>
      </c>
      <c r="P315" s="11" t="s">
        <v>570</v>
      </c>
      <c r="Q315" s="37" t="s">
        <v>15</v>
      </c>
      <c r="R315" s="37" t="s">
        <v>56</v>
      </c>
      <c r="S315" s="9" t="s">
        <v>97</v>
      </c>
      <c r="T315" s="9">
        <v>4</v>
      </c>
      <c r="U315" s="9" t="s">
        <v>152</v>
      </c>
      <c r="V315" s="35">
        <v>0</v>
      </c>
      <c r="W315" s="35" t="s">
        <v>156</v>
      </c>
      <c r="X315" s="35">
        <v>900</v>
      </c>
      <c r="Y315" s="35">
        <v>1</v>
      </c>
      <c r="Z315" s="9">
        <v>15</v>
      </c>
      <c r="AA315" s="9">
        <v>15</v>
      </c>
      <c r="AB315" s="6">
        <v>2</v>
      </c>
      <c r="AC315" s="6" t="s">
        <v>212</v>
      </c>
      <c r="AD315" s="6">
        <v>0</v>
      </c>
      <c r="AE315" s="35">
        <v>6</v>
      </c>
      <c r="AF315" s="35" t="s">
        <v>173</v>
      </c>
      <c r="AH315" s="13">
        <v>40045</v>
      </c>
      <c r="AI315" s="13">
        <v>120004</v>
      </c>
      <c r="AJ315" s="13">
        <v>120006</v>
      </c>
      <c r="AK315" s="13">
        <v>150023</v>
      </c>
      <c r="AL315" s="13">
        <v>130005</v>
      </c>
      <c r="AM315" s="13">
        <v>130005</v>
      </c>
      <c r="AN315" s="13">
        <v>260001</v>
      </c>
      <c r="AO315" s="13">
        <v>120008</v>
      </c>
      <c r="AP315" s="13">
        <v>100001</v>
      </c>
      <c r="AQ315" s="13">
        <v>100002</v>
      </c>
      <c r="AT315" s="1" t="s">
        <v>946</v>
      </c>
      <c r="AU315" s="1">
        <v>3215</v>
      </c>
    </row>
    <row r="316" spans="1:47" x14ac:dyDescent="0.2">
      <c r="A316" s="33">
        <v>311</v>
      </c>
      <c r="B316" s="33">
        <v>3221</v>
      </c>
      <c r="C316" s="33">
        <v>10401</v>
      </c>
      <c r="D316" s="33" t="s">
        <v>265</v>
      </c>
      <c r="E316" s="33" t="s">
        <v>266</v>
      </c>
      <c r="F316" s="33">
        <v>3</v>
      </c>
      <c r="G316" s="33" t="s">
        <v>10</v>
      </c>
      <c r="H316" s="13">
        <v>1</v>
      </c>
      <c r="I316" s="35">
        <v>3</v>
      </c>
      <c r="J316" s="35" t="s">
        <v>557</v>
      </c>
      <c r="M316" s="37">
        <v>1</v>
      </c>
      <c r="N316" s="37" t="s">
        <v>29</v>
      </c>
      <c r="O316" s="9">
        <v>3321</v>
      </c>
      <c r="P316" s="11" t="s">
        <v>570</v>
      </c>
      <c r="Q316" s="37" t="s">
        <v>15</v>
      </c>
      <c r="R316" s="37" t="s">
        <v>53</v>
      </c>
      <c r="S316" s="9" t="s">
        <v>97</v>
      </c>
      <c r="T316" s="9">
        <v>4</v>
      </c>
      <c r="U316" s="9" t="s">
        <v>1015</v>
      </c>
      <c r="V316" s="35">
        <v>0</v>
      </c>
      <c r="W316" s="35" t="s">
        <v>156</v>
      </c>
      <c r="X316" s="35">
        <v>820</v>
      </c>
      <c r="Y316" s="35">
        <v>1</v>
      </c>
      <c r="Z316" s="9">
        <v>11</v>
      </c>
      <c r="AA316" s="9">
        <v>11</v>
      </c>
      <c r="AB316" s="6">
        <v>3</v>
      </c>
      <c r="AC316" s="6" t="s">
        <v>218</v>
      </c>
      <c r="AD316" s="6">
        <v>0</v>
      </c>
      <c r="AE316" s="35">
        <v>2</v>
      </c>
      <c r="AF316" s="35" t="s">
        <v>165</v>
      </c>
      <c r="AH316" s="13">
        <v>40041</v>
      </c>
      <c r="AI316" s="13">
        <v>120004</v>
      </c>
      <c r="AJ316" s="13">
        <v>120006</v>
      </c>
      <c r="AK316" s="13">
        <v>150023</v>
      </c>
      <c r="AL316" s="13">
        <v>130001</v>
      </c>
      <c r="AM316" s="13">
        <v>130001</v>
      </c>
      <c r="AN316" s="13">
        <v>260001</v>
      </c>
      <c r="AO316" s="13">
        <v>120008</v>
      </c>
      <c r="AP316" s="13">
        <v>100001</v>
      </c>
      <c r="AQ316" s="13">
        <v>100002</v>
      </c>
      <c r="AT316" s="1" t="s">
        <v>947</v>
      </c>
      <c r="AU316" s="1">
        <v>3221</v>
      </c>
    </row>
    <row r="317" spans="1:47" x14ac:dyDescent="0.2">
      <c r="A317" s="33">
        <v>312</v>
      </c>
      <c r="B317" s="33">
        <v>3222</v>
      </c>
      <c r="C317" s="33">
        <v>10402</v>
      </c>
      <c r="D317" s="33" t="s">
        <v>267</v>
      </c>
      <c r="E317" s="33" t="s">
        <v>268</v>
      </c>
      <c r="F317" s="33">
        <v>3</v>
      </c>
      <c r="G317" s="33" t="s">
        <v>10</v>
      </c>
      <c r="H317" s="13">
        <v>1</v>
      </c>
      <c r="I317" s="35">
        <v>3</v>
      </c>
      <c r="J317" s="35" t="s">
        <v>557</v>
      </c>
      <c r="M317" s="37">
        <v>2</v>
      </c>
      <c r="N317" s="37" t="s">
        <v>31</v>
      </c>
      <c r="O317" s="9">
        <v>3322</v>
      </c>
      <c r="P317" s="11" t="s">
        <v>570</v>
      </c>
      <c r="Q317" s="37" t="s">
        <v>15</v>
      </c>
      <c r="R317" s="37" t="s">
        <v>54</v>
      </c>
      <c r="S317" s="9" t="s">
        <v>97</v>
      </c>
      <c r="T317" s="9">
        <v>4</v>
      </c>
      <c r="U317" s="9" t="s">
        <v>1015</v>
      </c>
      <c r="V317" s="35">
        <v>0</v>
      </c>
      <c r="W317" s="35" t="s">
        <v>156</v>
      </c>
      <c r="X317" s="35">
        <v>820</v>
      </c>
      <c r="Y317" s="35">
        <v>1</v>
      </c>
      <c r="Z317" s="9">
        <v>12</v>
      </c>
      <c r="AA317" s="9">
        <v>12</v>
      </c>
      <c r="AB317" s="6">
        <v>3</v>
      </c>
      <c r="AC317" s="6" t="s">
        <v>218</v>
      </c>
      <c r="AD317" s="6">
        <v>0</v>
      </c>
      <c r="AE317" s="35">
        <v>3</v>
      </c>
      <c r="AF317" s="35" t="s">
        <v>167</v>
      </c>
      <c r="AH317" s="13">
        <v>40042</v>
      </c>
      <c r="AI317" s="13">
        <v>120004</v>
      </c>
      <c r="AJ317" s="13">
        <v>120006</v>
      </c>
      <c r="AK317" s="13">
        <v>150023</v>
      </c>
      <c r="AL317" s="13">
        <v>130002</v>
      </c>
      <c r="AM317" s="13">
        <v>130002</v>
      </c>
      <c r="AN317" s="13">
        <v>260001</v>
      </c>
      <c r="AO317" s="13">
        <v>120008</v>
      </c>
      <c r="AP317" s="13">
        <v>100001</v>
      </c>
      <c r="AQ317" s="13">
        <v>100002</v>
      </c>
      <c r="AT317" s="1" t="s">
        <v>948</v>
      </c>
      <c r="AU317" s="1">
        <v>3222</v>
      </c>
    </row>
    <row r="318" spans="1:47" x14ac:dyDescent="0.2">
      <c r="A318" s="33">
        <v>313</v>
      </c>
      <c r="B318" s="33">
        <v>3223</v>
      </c>
      <c r="C318" s="33">
        <v>10403</v>
      </c>
      <c r="D318" s="33" t="s">
        <v>269</v>
      </c>
      <c r="E318" s="33" t="s">
        <v>270</v>
      </c>
      <c r="F318" s="33">
        <v>3</v>
      </c>
      <c r="G318" s="33" t="s">
        <v>10</v>
      </c>
      <c r="H318" s="13">
        <v>1</v>
      </c>
      <c r="I318" s="35">
        <v>3</v>
      </c>
      <c r="J318" s="35" t="s">
        <v>557</v>
      </c>
      <c r="M318" s="37">
        <v>3</v>
      </c>
      <c r="N318" s="37" t="s">
        <v>91</v>
      </c>
      <c r="O318" s="9">
        <v>3323</v>
      </c>
      <c r="P318" s="11" t="s">
        <v>570</v>
      </c>
      <c r="Q318" s="37" t="s">
        <v>15</v>
      </c>
      <c r="R318" s="37" t="s">
        <v>52</v>
      </c>
      <c r="S318" s="9" t="s">
        <v>97</v>
      </c>
      <c r="T318" s="9">
        <v>4</v>
      </c>
      <c r="U318" s="9" t="s">
        <v>1015</v>
      </c>
      <c r="V318" s="35">
        <v>0</v>
      </c>
      <c r="W318" s="35" t="s">
        <v>156</v>
      </c>
      <c r="X318" s="35">
        <v>820</v>
      </c>
      <c r="Y318" s="35">
        <v>1</v>
      </c>
      <c r="Z318" s="9">
        <v>13</v>
      </c>
      <c r="AA318" s="9">
        <v>13</v>
      </c>
      <c r="AB318" s="6">
        <v>3</v>
      </c>
      <c r="AC318" s="6" t="s">
        <v>218</v>
      </c>
      <c r="AD318" s="6">
        <v>0</v>
      </c>
      <c r="AE318" s="35">
        <v>4</v>
      </c>
      <c r="AF318" s="35" t="s">
        <v>169</v>
      </c>
      <c r="AH318" s="13">
        <v>40043</v>
      </c>
      <c r="AI318" s="13">
        <v>120004</v>
      </c>
      <c r="AJ318" s="13">
        <v>120006</v>
      </c>
      <c r="AK318" s="13">
        <v>150023</v>
      </c>
      <c r="AL318" s="13">
        <v>130003</v>
      </c>
      <c r="AM318" s="13">
        <v>130003</v>
      </c>
      <c r="AN318" s="13">
        <v>260001</v>
      </c>
      <c r="AO318" s="13">
        <v>120008</v>
      </c>
      <c r="AP318" s="13">
        <v>100001</v>
      </c>
      <c r="AQ318" s="13">
        <v>100002</v>
      </c>
      <c r="AT318" s="1" t="s">
        <v>949</v>
      </c>
      <c r="AU318" s="1">
        <v>3223</v>
      </c>
    </row>
    <row r="319" spans="1:47" x14ac:dyDescent="0.2">
      <c r="A319" s="33">
        <v>314</v>
      </c>
      <c r="B319" s="33">
        <v>3224</v>
      </c>
      <c r="C319" s="33">
        <v>10404</v>
      </c>
      <c r="D319" s="33" t="s">
        <v>271</v>
      </c>
      <c r="E319" s="33" t="s">
        <v>272</v>
      </c>
      <c r="F319" s="33">
        <v>3</v>
      </c>
      <c r="G319" s="33" t="s">
        <v>10</v>
      </c>
      <c r="H319" s="13">
        <v>1</v>
      </c>
      <c r="I319" s="35">
        <v>3</v>
      </c>
      <c r="J319" s="35" t="s">
        <v>557</v>
      </c>
      <c r="M319" s="37">
        <v>4</v>
      </c>
      <c r="N319" s="37" t="s">
        <v>33</v>
      </c>
      <c r="O319" s="9">
        <v>3324</v>
      </c>
      <c r="P319" s="11" t="s">
        <v>570</v>
      </c>
      <c r="Q319" s="37" t="s">
        <v>15</v>
      </c>
      <c r="R319" s="37" t="s">
        <v>55</v>
      </c>
      <c r="S319" s="9" t="s">
        <v>97</v>
      </c>
      <c r="T319" s="9">
        <v>4</v>
      </c>
      <c r="U319" s="9" t="s">
        <v>1015</v>
      </c>
      <c r="V319" s="35">
        <v>0</v>
      </c>
      <c r="W319" s="35" t="s">
        <v>156</v>
      </c>
      <c r="X319" s="35">
        <v>820</v>
      </c>
      <c r="Y319" s="35">
        <v>1</v>
      </c>
      <c r="Z319" s="9">
        <v>14</v>
      </c>
      <c r="AA319" s="9">
        <v>14</v>
      </c>
      <c r="AB319" s="6">
        <v>3</v>
      </c>
      <c r="AC319" s="6" t="s">
        <v>218</v>
      </c>
      <c r="AD319" s="6">
        <v>0</v>
      </c>
      <c r="AE319" s="35">
        <v>5</v>
      </c>
      <c r="AF319" s="35" t="s">
        <v>171</v>
      </c>
      <c r="AH319" s="13">
        <v>40044</v>
      </c>
      <c r="AI319" s="13">
        <v>120004</v>
      </c>
      <c r="AJ319" s="13">
        <v>120006</v>
      </c>
      <c r="AK319" s="13">
        <v>150023</v>
      </c>
      <c r="AL319" s="13">
        <v>130004</v>
      </c>
      <c r="AM319" s="13">
        <v>130004</v>
      </c>
      <c r="AN319" s="13">
        <v>260001</v>
      </c>
      <c r="AO319" s="13">
        <v>120008</v>
      </c>
      <c r="AP319" s="13">
        <v>100001</v>
      </c>
      <c r="AQ319" s="13">
        <v>100002</v>
      </c>
      <c r="AT319" s="1" t="s">
        <v>950</v>
      </c>
      <c r="AU319" s="1">
        <v>3224</v>
      </c>
    </row>
    <row r="320" spans="1:47" x14ac:dyDescent="0.2">
      <c r="A320" s="33">
        <v>315</v>
      </c>
      <c r="B320" s="33">
        <v>3225</v>
      </c>
      <c r="C320" s="33">
        <v>10405</v>
      </c>
      <c r="D320" s="33" t="s">
        <v>273</v>
      </c>
      <c r="E320" s="33" t="s">
        <v>274</v>
      </c>
      <c r="F320" s="33">
        <v>3</v>
      </c>
      <c r="G320" s="33" t="s">
        <v>10</v>
      </c>
      <c r="H320" s="13">
        <v>1</v>
      </c>
      <c r="I320" s="35">
        <v>3</v>
      </c>
      <c r="J320" s="35" t="s">
        <v>557</v>
      </c>
      <c r="M320" s="37">
        <v>5</v>
      </c>
      <c r="N320" s="37" t="s">
        <v>35</v>
      </c>
      <c r="O320" s="9">
        <v>3325</v>
      </c>
      <c r="P320" s="11" t="s">
        <v>570</v>
      </c>
      <c r="Q320" s="37" t="s">
        <v>15</v>
      </c>
      <c r="R320" s="37" t="s">
        <v>56</v>
      </c>
      <c r="S320" s="9" t="s">
        <v>97</v>
      </c>
      <c r="T320" s="9">
        <v>4</v>
      </c>
      <c r="U320" s="9" t="s">
        <v>1015</v>
      </c>
      <c r="V320" s="35">
        <v>0</v>
      </c>
      <c r="W320" s="35" t="s">
        <v>156</v>
      </c>
      <c r="X320" s="35">
        <v>820</v>
      </c>
      <c r="Y320" s="35">
        <v>1</v>
      </c>
      <c r="Z320" s="9">
        <v>15</v>
      </c>
      <c r="AA320" s="9">
        <v>15</v>
      </c>
      <c r="AB320" s="6">
        <v>3</v>
      </c>
      <c r="AC320" s="6" t="s">
        <v>218</v>
      </c>
      <c r="AD320" s="6">
        <v>0</v>
      </c>
      <c r="AE320" s="35">
        <v>6</v>
      </c>
      <c r="AF320" s="35" t="s">
        <v>173</v>
      </c>
      <c r="AH320" s="13">
        <v>40045</v>
      </c>
      <c r="AI320" s="13">
        <v>120004</v>
      </c>
      <c r="AJ320" s="13">
        <v>120006</v>
      </c>
      <c r="AK320" s="13">
        <v>150023</v>
      </c>
      <c r="AL320" s="13">
        <v>130005</v>
      </c>
      <c r="AM320" s="13">
        <v>130005</v>
      </c>
      <c r="AN320" s="13">
        <v>260001</v>
      </c>
      <c r="AO320" s="13">
        <v>120008</v>
      </c>
      <c r="AP320" s="13">
        <v>100001</v>
      </c>
      <c r="AQ320" s="13">
        <v>100002</v>
      </c>
      <c r="AT320" s="1" t="s">
        <v>951</v>
      </c>
      <c r="AU320" s="1">
        <v>3225</v>
      </c>
    </row>
    <row r="321" spans="1:47" x14ac:dyDescent="0.2">
      <c r="A321" s="33">
        <v>316</v>
      </c>
      <c r="B321" s="33">
        <v>3231</v>
      </c>
      <c r="C321" s="33">
        <v>10501</v>
      </c>
      <c r="D321" s="33" t="s">
        <v>275</v>
      </c>
      <c r="E321" s="33" t="s">
        <v>276</v>
      </c>
      <c r="F321" s="33">
        <v>3</v>
      </c>
      <c r="G321" s="33" t="s">
        <v>10</v>
      </c>
      <c r="H321" s="13">
        <v>1</v>
      </c>
      <c r="I321" s="35">
        <v>3</v>
      </c>
      <c r="J321" s="35" t="s">
        <v>557</v>
      </c>
      <c r="M321" s="37">
        <v>1</v>
      </c>
      <c r="N321" s="37" t="s">
        <v>29</v>
      </c>
      <c r="O321" s="9">
        <v>3331</v>
      </c>
      <c r="P321" s="11" t="s">
        <v>570</v>
      </c>
      <c r="Q321" s="37" t="s">
        <v>16</v>
      </c>
      <c r="R321" s="37" t="s">
        <v>58</v>
      </c>
      <c r="S321" s="9" t="s">
        <v>97</v>
      </c>
      <c r="T321" s="9">
        <v>4</v>
      </c>
      <c r="U321" s="9" t="s">
        <v>1016</v>
      </c>
      <c r="V321" s="35">
        <v>0</v>
      </c>
      <c r="W321" s="35" t="s">
        <v>156</v>
      </c>
      <c r="X321" s="35">
        <v>730</v>
      </c>
      <c r="Y321" s="35">
        <v>1</v>
      </c>
      <c r="Z321" s="9">
        <v>11</v>
      </c>
      <c r="AA321" s="9">
        <v>11</v>
      </c>
      <c r="AB321" s="6">
        <v>4</v>
      </c>
      <c r="AC321" s="6" t="s">
        <v>224</v>
      </c>
      <c r="AD321" s="6">
        <v>0</v>
      </c>
      <c r="AE321" s="35">
        <v>2</v>
      </c>
      <c r="AF321" s="35" t="s">
        <v>165</v>
      </c>
      <c r="AH321" s="13">
        <v>40046</v>
      </c>
      <c r="AI321" s="13">
        <v>120004</v>
      </c>
      <c r="AJ321" s="13">
        <v>120006</v>
      </c>
      <c r="AK321" s="13">
        <v>150023</v>
      </c>
      <c r="AL321" s="13">
        <v>130001</v>
      </c>
      <c r="AM321" s="13">
        <v>130001</v>
      </c>
      <c r="AN321" s="13">
        <v>260001</v>
      </c>
      <c r="AO321" s="13">
        <v>120008</v>
      </c>
      <c r="AP321" s="13">
        <v>100001</v>
      </c>
      <c r="AQ321" s="13">
        <v>100002</v>
      </c>
      <c r="AT321" s="1" t="s">
        <v>952</v>
      </c>
      <c r="AU321" s="1">
        <v>3231</v>
      </c>
    </row>
    <row r="322" spans="1:47" x14ac:dyDescent="0.2">
      <c r="A322" s="33">
        <v>317</v>
      </c>
      <c r="B322" s="33">
        <v>3232</v>
      </c>
      <c r="C322" s="33">
        <v>10502</v>
      </c>
      <c r="D322" s="33" t="s">
        <v>277</v>
      </c>
      <c r="E322" s="33" t="s">
        <v>278</v>
      </c>
      <c r="F322" s="33">
        <v>3</v>
      </c>
      <c r="G322" s="33" t="s">
        <v>10</v>
      </c>
      <c r="H322" s="13">
        <v>1</v>
      </c>
      <c r="I322" s="35">
        <v>3</v>
      </c>
      <c r="J322" s="35" t="s">
        <v>557</v>
      </c>
      <c r="M322" s="37">
        <v>2</v>
      </c>
      <c r="N322" s="37" t="s">
        <v>31</v>
      </c>
      <c r="O322" s="9">
        <v>3332</v>
      </c>
      <c r="P322" s="11" t="s">
        <v>570</v>
      </c>
      <c r="Q322" s="37" t="s">
        <v>16</v>
      </c>
      <c r="R322" s="37" t="s">
        <v>59</v>
      </c>
      <c r="S322" s="9" t="s">
        <v>97</v>
      </c>
      <c r="T322" s="9">
        <v>4</v>
      </c>
      <c r="U322" s="9" t="s">
        <v>1016</v>
      </c>
      <c r="V322" s="35">
        <v>0</v>
      </c>
      <c r="W322" s="35" t="s">
        <v>156</v>
      </c>
      <c r="X322" s="35">
        <v>730</v>
      </c>
      <c r="Y322" s="35">
        <v>1</v>
      </c>
      <c r="Z322" s="9">
        <v>12</v>
      </c>
      <c r="AA322" s="9">
        <v>12</v>
      </c>
      <c r="AB322" s="6">
        <v>4</v>
      </c>
      <c r="AC322" s="6" t="s">
        <v>224</v>
      </c>
      <c r="AD322" s="6">
        <v>0</v>
      </c>
      <c r="AE322" s="35">
        <v>3</v>
      </c>
      <c r="AF322" s="35" t="s">
        <v>167</v>
      </c>
      <c r="AH322" s="13">
        <v>40047</v>
      </c>
      <c r="AI322" s="13">
        <v>120004</v>
      </c>
      <c r="AJ322" s="13">
        <v>120006</v>
      </c>
      <c r="AK322" s="13">
        <v>150023</v>
      </c>
      <c r="AL322" s="13">
        <v>130002</v>
      </c>
      <c r="AM322" s="13">
        <v>130002</v>
      </c>
      <c r="AN322" s="13">
        <v>260001</v>
      </c>
      <c r="AO322" s="13">
        <v>120008</v>
      </c>
      <c r="AP322" s="13">
        <v>100001</v>
      </c>
      <c r="AQ322" s="13">
        <v>100002</v>
      </c>
      <c r="AT322" s="1" t="s">
        <v>953</v>
      </c>
      <c r="AU322" s="1">
        <v>3232</v>
      </c>
    </row>
    <row r="323" spans="1:47" x14ac:dyDescent="0.2">
      <c r="A323" s="33">
        <v>318</v>
      </c>
      <c r="B323" s="33">
        <v>3233</v>
      </c>
      <c r="C323" s="33">
        <v>10503</v>
      </c>
      <c r="D323" s="33" t="s">
        <v>279</v>
      </c>
      <c r="E323" s="33" t="s">
        <v>280</v>
      </c>
      <c r="F323" s="33">
        <v>3</v>
      </c>
      <c r="G323" s="33" t="s">
        <v>10</v>
      </c>
      <c r="H323" s="13">
        <v>1</v>
      </c>
      <c r="I323" s="35">
        <v>3</v>
      </c>
      <c r="J323" s="35" t="s">
        <v>557</v>
      </c>
      <c r="M323" s="37">
        <v>3</v>
      </c>
      <c r="N323" s="37" t="s">
        <v>91</v>
      </c>
      <c r="O323" s="9">
        <v>3333</v>
      </c>
      <c r="P323" s="11" t="s">
        <v>570</v>
      </c>
      <c r="Q323" s="37" t="s">
        <v>16</v>
      </c>
      <c r="R323" s="37" t="s">
        <v>57</v>
      </c>
      <c r="S323" s="9" t="s">
        <v>97</v>
      </c>
      <c r="T323" s="9">
        <v>4</v>
      </c>
      <c r="U323" s="9" t="s">
        <v>1016</v>
      </c>
      <c r="V323" s="35">
        <v>0</v>
      </c>
      <c r="W323" s="35" t="s">
        <v>156</v>
      </c>
      <c r="X323" s="35">
        <v>730</v>
      </c>
      <c r="Y323" s="35">
        <v>1</v>
      </c>
      <c r="Z323" s="9">
        <v>13</v>
      </c>
      <c r="AA323" s="9">
        <v>13</v>
      </c>
      <c r="AB323" s="6">
        <v>4</v>
      </c>
      <c r="AC323" s="6" t="s">
        <v>224</v>
      </c>
      <c r="AD323" s="6">
        <v>0</v>
      </c>
      <c r="AE323" s="35">
        <v>4</v>
      </c>
      <c r="AF323" s="35" t="s">
        <v>169</v>
      </c>
      <c r="AH323" s="13">
        <v>40048</v>
      </c>
      <c r="AI323" s="13">
        <v>120004</v>
      </c>
      <c r="AJ323" s="13">
        <v>120006</v>
      </c>
      <c r="AK323" s="13">
        <v>150023</v>
      </c>
      <c r="AL323" s="13">
        <v>130003</v>
      </c>
      <c r="AM323" s="13">
        <v>130003</v>
      </c>
      <c r="AN323" s="13">
        <v>260001</v>
      </c>
      <c r="AO323" s="13">
        <v>120008</v>
      </c>
      <c r="AP323" s="13">
        <v>100001</v>
      </c>
      <c r="AQ323" s="13">
        <v>100002</v>
      </c>
      <c r="AT323" s="1" t="s">
        <v>954</v>
      </c>
      <c r="AU323" s="1">
        <v>3233</v>
      </c>
    </row>
    <row r="324" spans="1:47" x14ac:dyDescent="0.2">
      <c r="A324" s="33">
        <v>319</v>
      </c>
      <c r="B324" s="33">
        <v>3234</v>
      </c>
      <c r="C324" s="33">
        <v>10504</v>
      </c>
      <c r="D324" s="33" t="s">
        <v>281</v>
      </c>
      <c r="E324" s="33" t="s">
        <v>282</v>
      </c>
      <c r="F324" s="33">
        <v>3</v>
      </c>
      <c r="G324" s="33" t="s">
        <v>10</v>
      </c>
      <c r="H324" s="13">
        <v>1</v>
      </c>
      <c r="I324" s="35">
        <v>3</v>
      </c>
      <c r="J324" s="35" t="s">
        <v>557</v>
      </c>
      <c r="M324" s="37">
        <v>4</v>
      </c>
      <c r="N324" s="37" t="s">
        <v>33</v>
      </c>
      <c r="O324" s="9">
        <v>3334</v>
      </c>
      <c r="P324" s="11" t="s">
        <v>570</v>
      </c>
      <c r="Q324" s="37" t="s">
        <v>16</v>
      </c>
      <c r="R324" s="37" t="s">
        <v>60</v>
      </c>
      <c r="S324" s="9" t="s">
        <v>97</v>
      </c>
      <c r="T324" s="9">
        <v>4</v>
      </c>
      <c r="U324" s="9" t="s">
        <v>1016</v>
      </c>
      <c r="V324" s="35">
        <v>0</v>
      </c>
      <c r="W324" s="35" t="s">
        <v>156</v>
      </c>
      <c r="X324" s="35">
        <v>730</v>
      </c>
      <c r="Y324" s="35">
        <v>1</v>
      </c>
      <c r="Z324" s="9">
        <v>14</v>
      </c>
      <c r="AA324" s="9">
        <v>14</v>
      </c>
      <c r="AB324" s="6">
        <v>4</v>
      </c>
      <c r="AC324" s="6" t="s">
        <v>224</v>
      </c>
      <c r="AD324" s="6">
        <v>0</v>
      </c>
      <c r="AE324" s="35">
        <v>5</v>
      </c>
      <c r="AF324" s="35" t="s">
        <v>171</v>
      </c>
      <c r="AH324" s="13">
        <v>40049</v>
      </c>
      <c r="AI324" s="13">
        <v>120004</v>
      </c>
      <c r="AJ324" s="13">
        <v>120006</v>
      </c>
      <c r="AK324" s="13">
        <v>150023</v>
      </c>
      <c r="AL324" s="13">
        <v>130004</v>
      </c>
      <c r="AM324" s="13">
        <v>130004</v>
      </c>
      <c r="AN324" s="13">
        <v>260001</v>
      </c>
      <c r="AO324" s="13">
        <v>120008</v>
      </c>
      <c r="AP324" s="13">
        <v>100001</v>
      </c>
      <c r="AQ324" s="13">
        <v>100002</v>
      </c>
      <c r="AT324" s="1" t="s">
        <v>955</v>
      </c>
      <c r="AU324" s="1">
        <v>3234</v>
      </c>
    </row>
    <row r="325" spans="1:47" x14ac:dyDescent="0.2">
      <c r="A325" s="33">
        <v>320</v>
      </c>
      <c r="B325" s="33">
        <v>3235</v>
      </c>
      <c r="C325" s="33">
        <v>10505</v>
      </c>
      <c r="D325" s="33" t="s">
        <v>283</v>
      </c>
      <c r="E325" s="33" t="s">
        <v>284</v>
      </c>
      <c r="F325" s="33">
        <v>3</v>
      </c>
      <c r="G325" s="33" t="s">
        <v>10</v>
      </c>
      <c r="H325" s="13">
        <v>1</v>
      </c>
      <c r="I325" s="35">
        <v>3</v>
      </c>
      <c r="J325" s="35" t="s">
        <v>557</v>
      </c>
      <c r="M325" s="37">
        <v>5</v>
      </c>
      <c r="N325" s="37" t="s">
        <v>35</v>
      </c>
      <c r="O325" s="9">
        <v>3335</v>
      </c>
      <c r="P325" s="11" t="s">
        <v>570</v>
      </c>
      <c r="Q325" s="37" t="s">
        <v>16</v>
      </c>
      <c r="R325" s="37" t="s">
        <v>61</v>
      </c>
      <c r="S325" s="9" t="s">
        <v>97</v>
      </c>
      <c r="T325" s="9">
        <v>4</v>
      </c>
      <c r="U325" s="9" t="s">
        <v>1016</v>
      </c>
      <c r="V325" s="35">
        <v>0</v>
      </c>
      <c r="W325" s="35" t="s">
        <v>156</v>
      </c>
      <c r="X325" s="35">
        <v>730</v>
      </c>
      <c r="Y325" s="35">
        <v>1</v>
      </c>
      <c r="Z325" s="9">
        <v>15</v>
      </c>
      <c r="AA325" s="9">
        <v>15</v>
      </c>
      <c r="AB325" s="6">
        <v>4</v>
      </c>
      <c r="AC325" s="6" t="s">
        <v>224</v>
      </c>
      <c r="AD325" s="6">
        <v>0</v>
      </c>
      <c r="AE325" s="35">
        <v>6</v>
      </c>
      <c r="AF325" s="35" t="s">
        <v>173</v>
      </c>
      <c r="AH325" s="13">
        <v>40050</v>
      </c>
      <c r="AI325" s="13">
        <v>120004</v>
      </c>
      <c r="AJ325" s="13">
        <v>120006</v>
      </c>
      <c r="AK325" s="13">
        <v>150023</v>
      </c>
      <c r="AL325" s="13">
        <v>130005</v>
      </c>
      <c r="AM325" s="13">
        <v>130005</v>
      </c>
      <c r="AN325" s="13">
        <v>260001</v>
      </c>
      <c r="AO325" s="13">
        <v>120008</v>
      </c>
      <c r="AP325" s="13">
        <v>100001</v>
      </c>
      <c r="AQ325" s="13">
        <v>100002</v>
      </c>
      <c r="AT325" s="1" t="s">
        <v>956</v>
      </c>
      <c r="AU325" s="1">
        <v>3235</v>
      </c>
    </row>
    <row r="326" spans="1:47" x14ac:dyDescent="0.2">
      <c r="A326" s="33">
        <v>321</v>
      </c>
      <c r="B326" s="33">
        <v>3241</v>
      </c>
      <c r="C326" s="33">
        <v>10601</v>
      </c>
      <c r="D326" s="33" t="s">
        <v>285</v>
      </c>
      <c r="E326" s="33" t="s">
        <v>286</v>
      </c>
      <c r="F326" s="33">
        <v>3</v>
      </c>
      <c r="G326" s="33" t="s">
        <v>10</v>
      </c>
      <c r="H326" s="13">
        <v>1</v>
      </c>
      <c r="I326" s="35">
        <v>3</v>
      </c>
      <c r="J326" s="35" t="s">
        <v>557</v>
      </c>
      <c r="M326" s="37">
        <v>1</v>
      </c>
      <c r="N326" s="37" t="s">
        <v>29</v>
      </c>
      <c r="O326" s="9">
        <v>3341</v>
      </c>
      <c r="P326" s="11" t="s">
        <v>570</v>
      </c>
      <c r="Q326" s="37" t="s">
        <v>17</v>
      </c>
      <c r="R326" s="37" t="s">
        <v>63</v>
      </c>
      <c r="S326" s="9" t="s">
        <v>97</v>
      </c>
      <c r="T326" s="9">
        <v>4</v>
      </c>
      <c r="U326" s="9" t="s">
        <v>1017</v>
      </c>
      <c r="V326" s="35">
        <v>0</v>
      </c>
      <c r="W326" s="35" t="s">
        <v>156</v>
      </c>
      <c r="X326" s="35">
        <v>650</v>
      </c>
      <c r="Y326" s="35">
        <v>1</v>
      </c>
      <c r="Z326" s="9">
        <v>11</v>
      </c>
      <c r="AA326" s="9">
        <v>11</v>
      </c>
      <c r="AB326" s="6">
        <v>5</v>
      </c>
      <c r="AC326" s="6" t="s">
        <v>230</v>
      </c>
      <c r="AD326" s="6">
        <v>0</v>
      </c>
      <c r="AE326" s="35">
        <v>2</v>
      </c>
      <c r="AF326" s="35" t="s">
        <v>165</v>
      </c>
      <c r="AH326" s="13">
        <v>40051</v>
      </c>
      <c r="AI326" s="13">
        <v>120004</v>
      </c>
      <c r="AJ326" s="13">
        <v>120006</v>
      </c>
      <c r="AK326" s="13">
        <v>150023</v>
      </c>
      <c r="AL326" s="13">
        <v>130001</v>
      </c>
      <c r="AM326" s="13">
        <v>130001</v>
      </c>
      <c r="AN326" s="13">
        <v>260001</v>
      </c>
      <c r="AO326" s="13">
        <v>120008</v>
      </c>
      <c r="AP326" s="13">
        <v>100001</v>
      </c>
      <c r="AQ326" s="13">
        <v>100002</v>
      </c>
      <c r="AT326" s="1" t="s">
        <v>957</v>
      </c>
      <c r="AU326" s="1">
        <v>3241</v>
      </c>
    </row>
    <row r="327" spans="1:47" x14ac:dyDescent="0.2">
      <c r="A327" s="33">
        <v>322</v>
      </c>
      <c r="B327" s="33">
        <v>3242</v>
      </c>
      <c r="C327" s="33">
        <v>10602</v>
      </c>
      <c r="D327" s="33" t="s">
        <v>287</v>
      </c>
      <c r="E327" s="33" t="s">
        <v>288</v>
      </c>
      <c r="F327" s="33">
        <v>3</v>
      </c>
      <c r="G327" s="33" t="s">
        <v>10</v>
      </c>
      <c r="H327" s="13">
        <v>1</v>
      </c>
      <c r="I327" s="35">
        <v>3</v>
      </c>
      <c r="J327" s="35" t="s">
        <v>557</v>
      </c>
      <c r="M327" s="37">
        <v>2</v>
      </c>
      <c r="N327" s="37" t="s">
        <v>31</v>
      </c>
      <c r="O327" s="9">
        <v>3342</v>
      </c>
      <c r="P327" s="11" t="s">
        <v>570</v>
      </c>
      <c r="Q327" s="37" t="s">
        <v>17</v>
      </c>
      <c r="R327" s="37" t="s">
        <v>64</v>
      </c>
      <c r="S327" s="9" t="s">
        <v>97</v>
      </c>
      <c r="T327" s="9">
        <v>4</v>
      </c>
      <c r="U327" s="9" t="s">
        <v>1017</v>
      </c>
      <c r="V327" s="35">
        <v>0</v>
      </c>
      <c r="W327" s="35" t="s">
        <v>156</v>
      </c>
      <c r="X327" s="35">
        <v>650</v>
      </c>
      <c r="Y327" s="35">
        <v>1</v>
      </c>
      <c r="Z327" s="9">
        <v>12</v>
      </c>
      <c r="AA327" s="9">
        <v>12</v>
      </c>
      <c r="AB327" s="6">
        <v>5</v>
      </c>
      <c r="AC327" s="6" t="s">
        <v>230</v>
      </c>
      <c r="AD327" s="6">
        <v>0</v>
      </c>
      <c r="AE327" s="35">
        <v>3</v>
      </c>
      <c r="AF327" s="35" t="s">
        <v>167</v>
      </c>
      <c r="AH327" s="13">
        <v>40052</v>
      </c>
      <c r="AI327" s="13">
        <v>120004</v>
      </c>
      <c r="AJ327" s="13">
        <v>120006</v>
      </c>
      <c r="AK327" s="13">
        <v>150023</v>
      </c>
      <c r="AL327" s="13">
        <v>130002</v>
      </c>
      <c r="AM327" s="13">
        <v>130002</v>
      </c>
      <c r="AN327" s="13">
        <v>260001</v>
      </c>
      <c r="AO327" s="13">
        <v>120008</v>
      </c>
      <c r="AP327" s="13">
        <v>100001</v>
      </c>
      <c r="AQ327" s="13">
        <v>100002</v>
      </c>
      <c r="AT327" s="1" t="s">
        <v>958</v>
      </c>
      <c r="AU327" s="1">
        <v>3242</v>
      </c>
    </row>
    <row r="328" spans="1:47" x14ac:dyDescent="0.2">
      <c r="A328" s="33">
        <v>323</v>
      </c>
      <c r="B328" s="33">
        <v>3243</v>
      </c>
      <c r="C328" s="33">
        <v>10603</v>
      </c>
      <c r="D328" s="33" t="s">
        <v>289</v>
      </c>
      <c r="E328" s="33" t="s">
        <v>290</v>
      </c>
      <c r="F328" s="33">
        <v>3</v>
      </c>
      <c r="G328" s="33" t="s">
        <v>10</v>
      </c>
      <c r="H328" s="13">
        <v>1</v>
      </c>
      <c r="I328" s="35">
        <v>3</v>
      </c>
      <c r="J328" s="35" t="s">
        <v>557</v>
      </c>
      <c r="M328" s="37">
        <v>3</v>
      </c>
      <c r="N328" s="37" t="s">
        <v>91</v>
      </c>
      <c r="O328" s="9">
        <v>3343</v>
      </c>
      <c r="P328" s="11" t="s">
        <v>570</v>
      </c>
      <c r="Q328" s="37" t="s">
        <v>17</v>
      </c>
      <c r="R328" s="37" t="s">
        <v>62</v>
      </c>
      <c r="S328" s="9" t="s">
        <v>97</v>
      </c>
      <c r="T328" s="9">
        <v>4</v>
      </c>
      <c r="U328" s="9" t="s">
        <v>1017</v>
      </c>
      <c r="V328" s="35">
        <v>0</v>
      </c>
      <c r="W328" s="35" t="s">
        <v>156</v>
      </c>
      <c r="X328" s="35">
        <v>650</v>
      </c>
      <c r="Y328" s="35">
        <v>1</v>
      </c>
      <c r="Z328" s="9">
        <v>13</v>
      </c>
      <c r="AA328" s="9">
        <v>13</v>
      </c>
      <c r="AB328" s="6">
        <v>5</v>
      </c>
      <c r="AC328" s="6" t="s">
        <v>230</v>
      </c>
      <c r="AD328" s="6">
        <v>0</v>
      </c>
      <c r="AE328" s="35">
        <v>4</v>
      </c>
      <c r="AF328" s="35" t="s">
        <v>169</v>
      </c>
      <c r="AH328" s="13">
        <v>40053</v>
      </c>
      <c r="AI328" s="13">
        <v>120004</v>
      </c>
      <c r="AJ328" s="13">
        <v>120006</v>
      </c>
      <c r="AK328" s="13">
        <v>150023</v>
      </c>
      <c r="AL328" s="13">
        <v>130003</v>
      </c>
      <c r="AM328" s="13">
        <v>130003</v>
      </c>
      <c r="AN328" s="13">
        <v>260001</v>
      </c>
      <c r="AO328" s="13">
        <v>120008</v>
      </c>
      <c r="AP328" s="13">
        <v>100001</v>
      </c>
      <c r="AQ328" s="13">
        <v>100002</v>
      </c>
      <c r="AT328" s="1" t="s">
        <v>959</v>
      </c>
      <c r="AU328" s="1">
        <v>3243</v>
      </c>
    </row>
    <row r="329" spans="1:47" x14ac:dyDescent="0.2">
      <c r="A329" s="33">
        <v>324</v>
      </c>
      <c r="B329" s="33">
        <v>3244</v>
      </c>
      <c r="C329" s="33">
        <v>10604</v>
      </c>
      <c r="D329" s="33" t="s">
        <v>291</v>
      </c>
      <c r="E329" s="33" t="s">
        <v>292</v>
      </c>
      <c r="F329" s="33">
        <v>3</v>
      </c>
      <c r="G329" s="33" t="s">
        <v>10</v>
      </c>
      <c r="H329" s="13">
        <v>1</v>
      </c>
      <c r="I329" s="35">
        <v>3</v>
      </c>
      <c r="J329" s="35" t="s">
        <v>557</v>
      </c>
      <c r="M329" s="37">
        <v>4</v>
      </c>
      <c r="N329" s="37" t="s">
        <v>33</v>
      </c>
      <c r="O329" s="9">
        <v>3344</v>
      </c>
      <c r="P329" s="11" t="s">
        <v>570</v>
      </c>
      <c r="Q329" s="37" t="s">
        <v>17</v>
      </c>
      <c r="R329" s="37" t="s">
        <v>65</v>
      </c>
      <c r="S329" s="9" t="s">
        <v>97</v>
      </c>
      <c r="T329" s="9">
        <v>4</v>
      </c>
      <c r="U329" s="9" t="s">
        <v>1017</v>
      </c>
      <c r="V329" s="35">
        <v>0</v>
      </c>
      <c r="W329" s="35" t="s">
        <v>156</v>
      </c>
      <c r="X329" s="35">
        <v>650</v>
      </c>
      <c r="Y329" s="35">
        <v>1</v>
      </c>
      <c r="Z329" s="9">
        <v>14</v>
      </c>
      <c r="AA329" s="9">
        <v>14</v>
      </c>
      <c r="AB329" s="6">
        <v>5</v>
      </c>
      <c r="AC329" s="6" t="s">
        <v>230</v>
      </c>
      <c r="AD329" s="6">
        <v>0</v>
      </c>
      <c r="AE329" s="35">
        <v>5</v>
      </c>
      <c r="AF329" s="35" t="s">
        <v>171</v>
      </c>
      <c r="AH329" s="13">
        <v>40054</v>
      </c>
      <c r="AI329" s="13">
        <v>120004</v>
      </c>
      <c r="AJ329" s="13">
        <v>120006</v>
      </c>
      <c r="AK329" s="13">
        <v>150023</v>
      </c>
      <c r="AL329" s="13">
        <v>130004</v>
      </c>
      <c r="AM329" s="13">
        <v>130004</v>
      </c>
      <c r="AN329" s="13">
        <v>260001</v>
      </c>
      <c r="AO329" s="13">
        <v>120008</v>
      </c>
      <c r="AP329" s="13">
        <v>100001</v>
      </c>
      <c r="AQ329" s="13">
        <v>100002</v>
      </c>
      <c r="AT329" s="1" t="s">
        <v>960</v>
      </c>
      <c r="AU329" s="1">
        <v>3244</v>
      </c>
    </row>
    <row r="330" spans="1:47" x14ac:dyDescent="0.2">
      <c r="A330" s="33">
        <v>325</v>
      </c>
      <c r="B330" s="33">
        <v>3245</v>
      </c>
      <c r="C330" s="33">
        <v>10605</v>
      </c>
      <c r="D330" s="33" t="s">
        <v>293</v>
      </c>
      <c r="E330" s="33" t="s">
        <v>294</v>
      </c>
      <c r="F330" s="33">
        <v>3</v>
      </c>
      <c r="G330" s="33" t="s">
        <v>10</v>
      </c>
      <c r="H330" s="13">
        <v>1</v>
      </c>
      <c r="I330" s="35">
        <v>3</v>
      </c>
      <c r="J330" s="35" t="s">
        <v>557</v>
      </c>
      <c r="M330" s="37">
        <v>5</v>
      </c>
      <c r="N330" s="37" t="s">
        <v>35</v>
      </c>
      <c r="O330" s="9">
        <v>3345</v>
      </c>
      <c r="P330" s="11" t="s">
        <v>570</v>
      </c>
      <c r="Q330" s="37" t="s">
        <v>17</v>
      </c>
      <c r="R330" s="37" t="s">
        <v>66</v>
      </c>
      <c r="S330" s="9" t="s">
        <v>97</v>
      </c>
      <c r="T330" s="9">
        <v>4</v>
      </c>
      <c r="U330" s="9" t="s">
        <v>1017</v>
      </c>
      <c r="V330" s="35">
        <v>0</v>
      </c>
      <c r="W330" s="35" t="s">
        <v>156</v>
      </c>
      <c r="X330" s="35">
        <v>650</v>
      </c>
      <c r="Y330" s="35">
        <v>1</v>
      </c>
      <c r="Z330" s="9">
        <v>15</v>
      </c>
      <c r="AA330" s="9">
        <v>15</v>
      </c>
      <c r="AB330" s="6">
        <v>5</v>
      </c>
      <c r="AC330" s="6" t="s">
        <v>230</v>
      </c>
      <c r="AD330" s="6">
        <v>0</v>
      </c>
      <c r="AE330" s="35">
        <v>6</v>
      </c>
      <c r="AF330" s="35" t="s">
        <v>173</v>
      </c>
      <c r="AH330" s="13">
        <v>40055</v>
      </c>
      <c r="AI330" s="13">
        <v>120004</v>
      </c>
      <c r="AJ330" s="13">
        <v>120006</v>
      </c>
      <c r="AK330" s="13">
        <v>150023</v>
      </c>
      <c r="AL330" s="13">
        <v>130005</v>
      </c>
      <c r="AM330" s="13">
        <v>130005</v>
      </c>
      <c r="AN330" s="13">
        <v>260001</v>
      </c>
      <c r="AO330" s="13">
        <v>120008</v>
      </c>
      <c r="AP330" s="13">
        <v>100001</v>
      </c>
      <c r="AQ330" s="13">
        <v>100002</v>
      </c>
      <c r="AT330" s="1" t="s">
        <v>961</v>
      </c>
      <c r="AU330" s="1">
        <v>3245</v>
      </c>
    </row>
    <row r="331" spans="1:47" x14ac:dyDescent="0.2">
      <c r="A331" s="33">
        <v>326</v>
      </c>
      <c r="B331" s="33">
        <v>3301</v>
      </c>
      <c r="C331" s="33">
        <v>10701</v>
      </c>
      <c r="D331" s="33" t="s">
        <v>404</v>
      </c>
      <c r="E331" s="33" t="s">
        <v>360</v>
      </c>
      <c r="F331" s="33">
        <v>4</v>
      </c>
      <c r="G331" s="33" t="s">
        <v>11</v>
      </c>
      <c r="H331" s="13">
        <v>0</v>
      </c>
      <c r="I331" s="35">
        <v>3</v>
      </c>
      <c r="J331" s="35" t="s">
        <v>557</v>
      </c>
      <c r="M331" s="37">
        <v>1</v>
      </c>
      <c r="N331" s="37" t="s">
        <v>29</v>
      </c>
      <c r="O331" s="9">
        <v>3401</v>
      </c>
      <c r="P331" s="11" t="s">
        <v>570</v>
      </c>
      <c r="Q331" s="37" t="s">
        <v>18</v>
      </c>
      <c r="R331" s="37" t="s">
        <v>68</v>
      </c>
      <c r="S331" s="9" t="s">
        <v>99</v>
      </c>
      <c r="T331" s="9">
        <v>6</v>
      </c>
      <c r="U331" s="9" t="s">
        <v>152</v>
      </c>
      <c r="V331" s="35">
        <v>0</v>
      </c>
      <c r="W331" s="35" t="s">
        <v>156</v>
      </c>
      <c r="X331" s="35">
        <v>1000</v>
      </c>
      <c r="Y331" s="35">
        <v>1</v>
      </c>
      <c r="Z331" s="9">
        <v>16</v>
      </c>
      <c r="AA331" s="9">
        <v>16</v>
      </c>
      <c r="AB331" s="6">
        <v>1</v>
      </c>
      <c r="AC331" s="6" t="s">
        <v>92</v>
      </c>
      <c r="AD331" s="6">
        <v>0</v>
      </c>
      <c r="AE331" s="35">
        <v>2</v>
      </c>
      <c r="AF331" s="35" t="s">
        <v>165</v>
      </c>
      <c r="AH331" s="13">
        <v>40056</v>
      </c>
      <c r="AI331" s="13">
        <v>120004</v>
      </c>
      <c r="AJ331" s="13">
        <v>120006</v>
      </c>
      <c r="AK331" s="13">
        <v>150023</v>
      </c>
      <c r="AL331" s="13">
        <v>130001</v>
      </c>
      <c r="AM331" s="13">
        <v>130001</v>
      </c>
      <c r="AN331" s="13">
        <v>260001</v>
      </c>
      <c r="AO331" s="13">
        <v>120008</v>
      </c>
      <c r="AP331" s="13">
        <v>100001</v>
      </c>
      <c r="AQ331" s="13">
        <v>100002</v>
      </c>
      <c r="AT331" s="1" t="s">
        <v>962</v>
      </c>
      <c r="AU331" s="1">
        <v>3301</v>
      </c>
    </row>
    <row r="332" spans="1:47" x14ac:dyDescent="0.2">
      <c r="A332" s="33">
        <v>327</v>
      </c>
      <c r="B332" s="33">
        <v>3302</v>
      </c>
      <c r="C332" s="33">
        <v>10702</v>
      </c>
      <c r="D332" s="33" t="s">
        <v>405</v>
      </c>
      <c r="E332" s="33" t="s">
        <v>361</v>
      </c>
      <c r="F332" s="33">
        <v>4</v>
      </c>
      <c r="G332" s="33" t="s">
        <v>11</v>
      </c>
      <c r="H332" s="13">
        <v>0</v>
      </c>
      <c r="I332" s="35">
        <v>3</v>
      </c>
      <c r="J332" s="35" t="s">
        <v>557</v>
      </c>
      <c r="M332" s="37">
        <v>2</v>
      </c>
      <c r="N332" s="37" t="s">
        <v>31</v>
      </c>
      <c r="O332" s="9">
        <v>3402</v>
      </c>
      <c r="P332" s="11" t="s">
        <v>570</v>
      </c>
      <c r="Q332" s="37" t="s">
        <v>18</v>
      </c>
      <c r="R332" s="37" t="s">
        <v>69</v>
      </c>
      <c r="S332" s="9" t="s">
        <v>99</v>
      </c>
      <c r="T332" s="9">
        <v>6</v>
      </c>
      <c r="U332" s="9" t="s">
        <v>152</v>
      </c>
      <c r="V332" s="35">
        <v>0</v>
      </c>
      <c r="W332" s="35" t="s">
        <v>156</v>
      </c>
      <c r="X332" s="35">
        <v>1000</v>
      </c>
      <c r="Y332" s="35">
        <v>1</v>
      </c>
      <c r="Z332" s="9">
        <v>17</v>
      </c>
      <c r="AA332" s="9">
        <v>17</v>
      </c>
      <c r="AB332" s="6">
        <v>1</v>
      </c>
      <c r="AC332" s="6" t="s">
        <v>92</v>
      </c>
      <c r="AD332" s="6">
        <v>0</v>
      </c>
      <c r="AE332" s="35">
        <v>3</v>
      </c>
      <c r="AF332" s="35" t="s">
        <v>167</v>
      </c>
      <c r="AH332" s="13">
        <v>40057</v>
      </c>
      <c r="AI332" s="13">
        <v>120004</v>
      </c>
      <c r="AJ332" s="13">
        <v>120006</v>
      </c>
      <c r="AK332" s="13">
        <v>150023</v>
      </c>
      <c r="AL332" s="13">
        <v>130002</v>
      </c>
      <c r="AM332" s="13">
        <v>130002</v>
      </c>
      <c r="AN332" s="13">
        <v>260001</v>
      </c>
      <c r="AO332" s="13">
        <v>120008</v>
      </c>
      <c r="AP332" s="13">
        <v>100001</v>
      </c>
      <c r="AQ332" s="13">
        <v>100002</v>
      </c>
      <c r="AT332" s="1" t="s">
        <v>963</v>
      </c>
      <c r="AU332" s="1">
        <v>3302</v>
      </c>
    </row>
    <row r="333" spans="1:47" x14ac:dyDescent="0.2">
      <c r="A333" s="33">
        <v>328</v>
      </c>
      <c r="B333" s="33">
        <v>3303</v>
      </c>
      <c r="C333" s="33">
        <v>10703</v>
      </c>
      <c r="D333" s="33" t="s">
        <v>406</v>
      </c>
      <c r="E333" s="33" t="s">
        <v>362</v>
      </c>
      <c r="F333" s="33">
        <v>4</v>
      </c>
      <c r="G333" s="33" t="s">
        <v>11</v>
      </c>
      <c r="H333" s="13">
        <v>0</v>
      </c>
      <c r="I333" s="35">
        <v>3</v>
      </c>
      <c r="J333" s="35" t="s">
        <v>557</v>
      </c>
      <c r="M333" s="37">
        <v>3</v>
      </c>
      <c r="N333" s="37" t="s">
        <v>91</v>
      </c>
      <c r="O333" s="9">
        <v>3403</v>
      </c>
      <c r="P333" s="11" t="s">
        <v>570</v>
      </c>
      <c r="Q333" s="37" t="s">
        <v>18</v>
      </c>
      <c r="R333" s="37" t="s">
        <v>67</v>
      </c>
      <c r="S333" s="9" t="s">
        <v>99</v>
      </c>
      <c r="T333" s="9">
        <v>6</v>
      </c>
      <c r="U333" s="9" t="s">
        <v>152</v>
      </c>
      <c r="V333" s="35">
        <v>0</v>
      </c>
      <c r="W333" s="35" t="s">
        <v>156</v>
      </c>
      <c r="X333" s="35">
        <v>1000</v>
      </c>
      <c r="Y333" s="35">
        <v>1</v>
      </c>
      <c r="Z333" s="9">
        <v>18</v>
      </c>
      <c r="AA333" s="9">
        <v>18</v>
      </c>
      <c r="AB333" s="6">
        <v>1</v>
      </c>
      <c r="AC333" s="6" t="s">
        <v>92</v>
      </c>
      <c r="AD333" s="6">
        <v>0</v>
      </c>
      <c r="AE333" s="35">
        <v>4</v>
      </c>
      <c r="AF333" s="35" t="s">
        <v>169</v>
      </c>
      <c r="AH333" s="13">
        <v>40058</v>
      </c>
      <c r="AI333" s="13">
        <v>120004</v>
      </c>
      <c r="AJ333" s="13">
        <v>120006</v>
      </c>
      <c r="AK333" s="13">
        <v>150023</v>
      </c>
      <c r="AL333" s="13">
        <v>130003</v>
      </c>
      <c r="AM333" s="13">
        <v>130003</v>
      </c>
      <c r="AN333" s="13">
        <v>260001</v>
      </c>
      <c r="AO333" s="13">
        <v>120008</v>
      </c>
      <c r="AP333" s="13">
        <v>100001</v>
      </c>
      <c r="AQ333" s="13">
        <v>100002</v>
      </c>
      <c r="AT333" s="1" t="s">
        <v>964</v>
      </c>
      <c r="AU333" s="1">
        <v>3303</v>
      </c>
    </row>
    <row r="334" spans="1:47" x14ac:dyDescent="0.2">
      <c r="A334" s="33">
        <v>329</v>
      </c>
      <c r="B334" s="33">
        <v>3304</v>
      </c>
      <c r="C334" s="33">
        <v>10704</v>
      </c>
      <c r="D334" s="33" t="s">
        <v>407</v>
      </c>
      <c r="E334" s="33" t="s">
        <v>363</v>
      </c>
      <c r="F334" s="33">
        <v>4</v>
      </c>
      <c r="G334" s="33" t="s">
        <v>11</v>
      </c>
      <c r="H334" s="13">
        <v>0</v>
      </c>
      <c r="I334" s="35">
        <v>3</v>
      </c>
      <c r="J334" s="35" t="s">
        <v>557</v>
      </c>
      <c r="M334" s="37">
        <v>4</v>
      </c>
      <c r="N334" s="37" t="s">
        <v>33</v>
      </c>
      <c r="O334" s="9">
        <v>3404</v>
      </c>
      <c r="P334" s="11" t="s">
        <v>570</v>
      </c>
      <c r="Q334" s="37" t="s">
        <v>18</v>
      </c>
      <c r="R334" s="37" t="s">
        <v>70</v>
      </c>
      <c r="S334" s="9" t="s">
        <v>99</v>
      </c>
      <c r="T334" s="9">
        <v>6</v>
      </c>
      <c r="U334" s="9" t="s">
        <v>152</v>
      </c>
      <c r="V334" s="35">
        <v>0</v>
      </c>
      <c r="W334" s="35" t="s">
        <v>156</v>
      </c>
      <c r="X334" s="35">
        <v>1000</v>
      </c>
      <c r="Y334" s="35">
        <v>1</v>
      </c>
      <c r="Z334" s="9">
        <v>19</v>
      </c>
      <c r="AA334" s="9">
        <v>19</v>
      </c>
      <c r="AB334" s="6">
        <v>1</v>
      </c>
      <c r="AC334" s="6" t="s">
        <v>92</v>
      </c>
      <c r="AD334" s="6">
        <v>0</v>
      </c>
      <c r="AE334" s="35">
        <v>5</v>
      </c>
      <c r="AF334" s="35" t="s">
        <v>171</v>
      </c>
      <c r="AH334" s="13">
        <v>40059</v>
      </c>
      <c r="AI334" s="13">
        <v>120004</v>
      </c>
      <c r="AJ334" s="13">
        <v>120006</v>
      </c>
      <c r="AK334" s="13">
        <v>150023</v>
      </c>
      <c r="AL334" s="13">
        <v>130004</v>
      </c>
      <c r="AM334" s="13">
        <v>130004</v>
      </c>
      <c r="AN334" s="13">
        <v>260001</v>
      </c>
      <c r="AO334" s="13">
        <v>120008</v>
      </c>
      <c r="AP334" s="13">
        <v>100001</v>
      </c>
      <c r="AQ334" s="13">
        <v>100002</v>
      </c>
      <c r="AT334" s="1" t="s">
        <v>965</v>
      </c>
      <c r="AU334" s="1">
        <v>3304</v>
      </c>
    </row>
    <row r="335" spans="1:47" x14ac:dyDescent="0.2">
      <c r="A335" s="33">
        <v>330</v>
      </c>
      <c r="B335" s="33">
        <v>3305</v>
      </c>
      <c r="C335" s="33">
        <v>10705</v>
      </c>
      <c r="D335" s="33" t="s">
        <v>408</v>
      </c>
      <c r="E335" s="33" t="s">
        <v>364</v>
      </c>
      <c r="F335" s="33">
        <v>4</v>
      </c>
      <c r="G335" s="33" t="s">
        <v>11</v>
      </c>
      <c r="H335" s="13">
        <v>0</v>
      </c>
      <c r="I335" s="35">
        <v>3</v>
      </c>
      <c r="J335" s="35" t="s">
        <v>557</v>
      </c>
      <c r="M335" s="37">
        <v>5</v>
      </c>
      <c r="N335" s="37" t="s">
        <v>35</v>
      </c>
      <c r="O335" s="9">
        <v>3405</v>
      </c>
      <c r="P335" s="11" t="s">
        <v>570</v>
      </c>
      <c r="Q335" s="37" t="s">
        <v>18</v>
      </c>
      <c r="R335" s="37" t="s">
        <v>71</v>
      </c>
      <c r="S335" s="9" t="s">
        <v>99</v>
      </c>
      <c r="T335" s="9">
        <v>6</v>
      </c>
      <c r="U335" s="9" t="s">
        <v>152</v>
      </c>
      <c r="V335" s="35">
        <v>0</v>
      </c>
      <c r="W335" s="35" t="s">
        <v>156</v>
      </c>
      <c r="X335" s="35">
        <v>1000</v>
      </c>
      <c r="Y335" s="35">
        <v>1</v>
      </c>
      <c r="Z335" s="9">
        <v>20</v>
      </c>
      <c r="AA335" s="9">
        <v>20</v>
      </c>
      <c r="AB335" s="6">
        <v>1</v>
      </c>
      <c r="AC335" s="6" t="s">
        <v>92</v>
      </c>
      <c r="AD335" s="6">
        <v>0</v>
      </c>
      <c r="AE335" s="35">
        <v>6</v>
      </c>
      <c r="AF335" s="35" t="s">
        <v>173</v>
      </c>
      <c r="AH335" s="13">
        <v>40060</v>
      </c>
      <c r="AI335" s="13">
        <v>120004</v>
      </c>
      <c r="AJ335" s="13">
        <v>120006</v>
      </c>
      <c r="AK335" s="13">
        <v>150023</v>
      </c>
      <c r="AL335" s="13">
        <v>130005</v>
      </c>
      <c r="AM335" s="13">
        <v>130005</v>
      </c>
      <c r="AN335" s="13">
        <v>260001</v>
      </c>
      <c r="AO335" s="13">
        <v>120008</v>
      </c>
      <c r="AP335" s="13">
        <v>100001</v>
      </c>
      <c r="AQ335" s="13">
        <v>100002</v>
      </c>
      <c r="AT335" s="1" t="s">
        <v>966</v>
      </c>
      <c r="AU335" s="1">
        <v>3305</v>
      </c>
    </row>
    <row r="336" spans="1:47" x14ac:dyDescent="0.2">
      <c r="A336" s="33">
        <v>331</v>
      </c>
      <c r="B336" s="33">
        <v>3311</v>
      </c>
      <c r="C336" s="33">
        <v>10701</v>
      </c>
      <c r="D336" s="33" t="s">
        <v>558</v>
      </c>
      <c r="E336" s="33" t="s">
        <v>365</v>
      </c>
      <c r="F336" s="33">
        <v>4</v>
      </c>
      <c r="G336" s="33" t="s">
        <v>11</v>
      </c>
      <c r="H336" s="13">
        <v>0</v>
      </c>
      <c r="I336" s="35">
        <v>3</v>
      </c>
      <c r="J336" s="35" t="s">
        <v>557</v>
      </c>
      <c r="M336" s="37">
        <v>1</v>
      </c>
      <c r="N336" s="37" t="s">
        <v>29</v>
      </c>
      <c r="O336" s="9">
        <v>3411</v>
      </c>
      <c r="P336" s="11" t="s">
        <v>570</v>
      </c>
      <c r="Q336" s="37" t="s">
        <v>18</v>
      </c>
      <c r="R336" s="37" t="s">
        <v>68</v>
      </c>
      <c r="S336" s="9" t="s">
        <v>99</v>
      </c>
      <c r="T336" s="9">
        <v>6</v>
      </c>
      <c r="U336" s="9" t="s">
        <v>152</v>
      </c>
      <c r="V336" s="35">
        <v>0</v>
      </c>
      <c r="W336" s="35" t="s">
        <v>156</v>
      </c>
      <c r="X336" s="35">
        <v>900</v>
      </c>
      <c r="Y336" s="35">
        <v>1</v>
      </c>
      <c r="Z336" s="9">
        <v>16</v>
      </c>
      <c r="AA336" s="9">
        <v>16</v>
      </c>
      <c r="AB336" s="6">
        <v>2</v>
      </c>
      <c r="AC336" s="6" t="s">
        <v>212</v>
      </c>
      <c r="AD336" s="6">
        <v>0</v>
      </c>
      <c r="AE336" s="35">
        <v>2</v>
      </c>
      <c r="AF336" s="35" t="s">
        <v>165</v>
      </c>
      <c r="AH336" s="13">
        <v>40056</v>
      </c>
      <c r="AI336" s="13">
        <v>120004</v>
      </c>
      <c r="AJ336" s="13">
        <v>120006</v>
      </c>
      <c r="AK336" s="13">
        <v>150023</v>
      </c>
      <c r="AL336" s="13">
        <v>130001</v>
      </c>
      <c r="AM336" s="13">
        <v>130001</v>
      </c>
      <c r="AN336" s="13">
        <v>260001</v>
      </c>
      <c r="AO336" s="13">
        <v>120008</v>
      </c>
      <c r="AP336" s="13">
        <v>100001</v>
      </c>
      <c r="AQ336" s="13">
        <v>100002</v>
      </c>
      <c r="AT336" s="1" t="s">
        <v>967</v>
      </c>
      <c r="AU336" s="1">
        <v>3311</v>
      </c>
    </row>
    <row r="337" spans="1:47" x14ac:dyDescent="0.2">
      <c r="A337" s="33">
        <v>332</v>
      </c>
      <c r="B337" s="33">
        <v>3312</v>
      </c>
      <c r="C337" s="33">
        <v>10702</v>
      </c>
      <c r="D337" s="33" t="s">
        <v>409</v>
      </c>
      <c r="E337" s="33" t="s">
        <v>366</v>
      </c>
      <c r="F337" s="33">
        <v>4</v>
      </c>
      <c r="G337" s="33" t="s">
        <v>11</v>
      </c>
      <c r="H337" s="13">
        <v>0</v>
      </c>
      <c r="I337" s="35">
        <v>3</v>
      </c>
      <c r="J337" s="35" t="s">
        <v>557</v>
      </c>
      <c r="M337" s="37">
        <v>2</v>
      </c>
      <c r="N337" s="37" t="s">
        <v>31</v>
      </c>
      <c r="O337" s="9">
        <v>3412</v>
      </c>
      <c r="P337" s="11" t="s">
        <v>570</v>
      </c>
      <c r="Q337" s="37" t="s">
        <v>18</v>
      </c>
      <c r="R337" s="37" t="s">
        <v>69</v>
      </c>
      <c r="S337" s="9" t="s">
        <v>99</v>
      </c>
      <c r="T337" s="9">
        <v>6</v>
      </c>
      <c r="U337" s="9" t="s">
        <v>152</v>
      </c>
      <c r="V337" s="35">
        <v>0</v>
      </c>
      <c r="W337" s="35" t="s">
        <v>156</v>
      </c>
      <c r="X337" s="35">
        <v>900</v>
      </c>
      <c r="Y337" s="35">
        <v>1</v>
      </c>
      <c r="Z337" s="9">
        <v>17</v>
      </c>
      <c r="AA337" s="9">
        <v>17</v>
      </c>
      <c r="AB337" s="6">
        <v>2</v>
      </c>
      <c r="AC337" s="6" t="s">
        <v>212</v>
      </c>
      <c r="AD337" s="6">
        <v>0</v>
      </c>
      <c r="AE337" s="35">
        <v>3</v>
      </c>
      <c r="AF337" s="35" t="s">
        <v>167</v>
      </c>
      <c r="AH337" s="13">
        <v>40057</v>
      </c>
      <c r="AI337" s="13">
        <v>120004</v>
      </c>
      <c r="AJ337" s="13">
        <v>120006</v>
      </c>
      <c r="AK337" s="13">
        <v>150023</v>
      </c>
      <c r="AL337" s="13">
        <v>130002</v>
      </c>
      <c r="AM337" s="13">
        <v>130002</v>
      </c>
      <c r="AN337" s="13">
        <v>260001</v>
      </c>
      <c r="AO337" s="13">
        <v>120008</v>
      </c>
      <c r="AP337" s="13">
        <v>100001</v>
      </c>
      <c r="AQ337" s="13">
        <v>100002</v>
      </c>
      <c r="AT337" s="1" t="s">
        <v>968</v>
      </c>
      <c r="AU337" s="1">
        <v>3312</v>
      </c>
    </row>
    <row r="338" spans="1:47" x14ac:dyDescent="0.2">
      <c r="A338" s="33">
        <v>333</v>
      </c>
      <c r="B338" s="33">
        <v>3313</v>
      </c>
      <c r="C338" s="33">
        <v>10703</v>
      </c>
      <c r="D338" s="33" t="s">
        <v>410</v>
      </c>
      <c r="E338" s="33" t="s">
        <v>367</v>
      </c>
      <c r="F338" s="33">
        <v>4</v>
      </c>
      <c r="G338" s="33" t="s">
        <v>11</v>
      </c>
      <c r="H338" s="13">
        <v>0</v>
      </c>
      <c r="I338" s="35">
        <v>3</v>
      </c>
      <c r="J338" s="35" t="s">
        <v>557</v>
      </c>
      <c r="M338" s="37">
        <v>3</v>
      </c>
      <c r="N338" s="37" t="s">
        <v>91</v>
      </c>
      <c r="O338" s="9">
        <v>3413</v>
      </c>
      <c r="P338" s="11" t="s">
        <v>570</v>
      </c>
      <c r="Q338" s="37" t="s">
        <v>18</v>
      </c>
      <c r="R338" s="37" t="s">
        <v>67</v>
      </c>
      <c r="S338" s="9" t="s">
        <v>99</v>
      </c>
      <c r="T338" s="9">
        <v>6</v>
      </c>
      <c r="U338" s="9" t="s">
        <v>152</v>
      </c>
      <c r="V338" s="35">
        <v>0</v>
      </c>
      <c r="W338" s="35" t="s">
        <v>156</v>
      </c>
      <c r="X338" s="35">
        <v>900</v>
      </c>
      <c r="Y338" s="35">
        <v>1</v>
      </c>
      <c r="Z338" s="9">
        <v>18</v>
      </c>
      <c r="AA338" s="9">
        <v>18</v>
      </c>
      <c r="AB338" s="6">
        <v>2</v>
      </c>
      <c r="AC338" s="6" t="s">
        <v>212</v>
      </c>
      <c r="AD338" s="6">
        <v>0</v>
      </c>
      <c r="AE338" s="35">
        <v>4</v>
      </c>
      <c r="AF338" s="35" t="s">
        <v>169</v>
      </c>
      <c r="AH338" s="13">
        <v>40058</v>
      </c>
      <c r="AI338" s="13">
        <v>120004</v>
      </c>
      <c r="AJ338" s="13">
        <v>120006</v>
      </c>
      <c r="AK338" s="13">
        <v>150023</v>
      </c>
      <c r="AL338" s="13">
        <v>130003</v>
      </c>
      <c r="AM338" s="13">
        <v>130003</v>
      </c>
      <c r="AN338" s="13">
        <v>260001</v>
      </c>
      <c r="AO338" s="13">
        <v>120008</v>
      </c>
      <c r="AP338" s="13">
        <v>100001</v>
      </c>
      <c r="AQ338" s="13">
        <v>100002</v>
      </c>
      <c r="AT338" s="1" t="s">
        <v>969</v>
      </c>
      <c r="AU338" s="1">
        <v>3313</v>
      </c>
    </row>
    <row r="339" spans="1:47" x14ac:dyDescent="0.2">
      <c r="A339" s="33">
        <v>334</v>
      </c>
      <c r="B339" s="33">
        <v>3314</v>
      </c>
      <c r="C339" s="33">
        <v>10704</v>
      </c>
      <c r="D339" s="33" t="s">
        <v>411</v>
      </c>
      <c r="E339" s="33" t="s">
        <v>368</v>
      </c>
      <c r="F339" s="33">
        <v>4</v>
      </c>
      <c r="G339" s="33" t="s">
        <v>11</v>
      </c>
      <c r="H339" s="13">
        <v>0</v>
      </c>
      <c r="I339" s="35">
        <v>3</v>
      </c>
      <c r="J339" s="35" t="s">
        <v>557</v>
      </c>
      <c r="M339" s="37">
        <v>4</v>
      </c>
      <c r="N339" s="37" t="s">
        <v>33</v>
      </c>
      <c r="O339" s="9">
        <v>3414</v>
      </c>
      <c r="P339" s="11" t="s">
        <v>570</v>
      </c>
      <c r="Q339" s="37" t="s">
        <v>18</v>
      </c>
      <c r="R339" s="37" t="s">
        <v>70</v>
      </c>
      <c r="S339" s="9" t="s">
        <v>99</v>
      </c>
      <c r="T339" s="9">
        <v>6</v>
      </c>
      <c r="U339" s="9" t="s">
        <v>152</v>
      </c>
      <c r="V339" s="35">
        <v>0</v>
      </c>
      <c r="W339" s="35" t="s">
        <v>156</v>
      </c>
      <c r="X339" s="35">
        <v>900</v>
      </c>
      <c r="Y339" s="35">
        <v>1</v>
      </c>
      <c r="Z339" s="9">
        <v>19</v>
      </c>
      <c r="AA339" s="9">
        <v>19</v>
      </c>
      <c r="AB339" s="6">
        <v>2</v>
      </c>
      <c r="AC339" s="6" t="s">
        <v>212</v>
      </c>
      <c r="AD339" s="6">
        <v>0</v>
      </c>
      <c r="AE339" s="35">
        <v>5</v>
      </c>
      <c r="AF339" s="35" t="s">
        <v>171</v>
      </c>
      <c r="AH339" s="13">
        <v>40059</v>
      </c>
      <c r="AI339" s="13">
        <v>120004</v>
      </c>
      <c r="AJ339" s="13">
        <v>120006</v>
      </c>
      <c r="AK339" s="13">
        <v>150023</v>
      </c>
      <c r="AL339" s="13">
        <v>130004</v>
      </c>
      <c r="AM339" s="13">
        <v>130004</v>
      </c>
      <c r="AN339" s="13">
        <v>260001</v>
      </c>
      <c r="AO339" s="13">
        <v>120008</v>
      </c>
      <c r="AP339" s="13">
        <v>100001</v>
      </c>
      <c r="AQ339" s="13">
        <v>100002</v>
      </c>
      <c r="AT339" s="1" t="s">
        <v>970</v>
      </c>
      <c r="AU339" s="1">
        <v>3314</v>
      </c>
    </row>
    <row r="340" spans="1:47" x14ac:dyDescent="0.2">
      <c r="A340" s="33">
        <v>335</v>
      </c>
      <c r="B340" s="33">
        <v>3315</v>
      </c>
      <c r="C340" s="33">
        <v>10705</v>
      </c>
      <c r="D340" s="33" t="s">
        <v>412</v>
      </c>
      <c r="E340" s="33" t="s">
        <v>369</v>
      </c>
      <c r="F340" s="33">
        <v>4</v>
      </c>
      <c r="G340" s="33" t="s">
        <v>11</v>
      </c>
      <c r="H340" s="13">
        <v>0</v>
      </c>
      <c r="I340" s="35">
        <v>3</v>
      </c>
      <c r="J340" s="35" t="s">
        <v>557</v>
      </c>
      <c r="M340" s="37">
        <v>5</v>
      </c>
      <c r="N340" s="37" t="s">
        <v>35</v>
      </c>
      <c r="O340" s="9">
        <v>3415</v>
      </c>
      <c r="P340" s="11" t="s">
        <v>570</v>
      </c>
      <c r="Q340" s="37" t="s">
        <v>18</v>
      </c>
      <c r="R340" s="37" t="s">
        <v>71</v>
      </c>
      <c r="S340" s="9" t="s">
        <v>99</v>
      </c>
      <c r="T340" s="9">
        <v>6</v>
      </c>
      <c r="U340" s="9" t="s">
        <v>152</v>
      </c>
      <c r="V340" s="35">
        <v>0</v>
      </c>
      <c r="W340" s="35" t="s">
        <v>156</v>
      </c>
      <c r="X340" s="35">
        <v>900</v>
      </c>
      <c r="Y340" s="35">
        <v>1</v>
      </c>
      <c r="Z340" s="9">
        <v>20</v>
      </c>
      <c r="AA340" s="9">
        <v>20</v>
      </c>
      <c r="AB340" s="6">
        <v>2</v>
      </c>
      <c r="AC340" s="6" t="s">
        <v>212</v>
      </c>
      <c r="AD340" s="6">
        <v>0</v>
      </c>
      <c r="AE340" s="35">
        <v>6</v>
      </c>
      <c r="AF340" s="35" t="s">
        <v>173</v>
      </c>
      <c r="AH340" s="13">
        <v>40060</v>
      </c>
      <c r="AI340" s="13">
        <v>120004</v>
      </c>
      <c r="AJ340" s="13">
        <v>120006</v>
      </c>
      <c r="AK340" s="13">
        <v>150023</v>
      </c>
      <c r="AL340" s="13">
        <v>130005</v>
      </c>
      <c r="AM340" s="13">
        <v>130005</v>
      </c>
      <c r="AN340" s="13">
        <v>260001</v>
      </c>
      <c r="AO340" s="13">
        <v>120008</v>
      </c>
      <c r="AP340" s="13">
        <v>100001</v>
      </c>
      <c r="AQ340" s="13">
        <v>100002</v>
      </c>
      <c r="AT340" s="1" t="s">
        <v>971</v>
      </c>
      <c r="AU340" s="1">
        <v>3315</v>
      </c>
    </row>
    <row r="341" spans="1:47" x14ac:dyDescent="0.2">
      <c r="A341" s="33">
        <v>336</v>
      </c>
      <c r="B341" s="33">
        <v>3321</v>
      </c>
      <c r="C341" s="33">
        <v>10801</v>
      </c>
      <c r="D341" s="33" t="s">
        <v>559</v>
      </c>
      <c r="E341" s="33" t="s">
        <v>370</v>
      </c>
      <c r="F341" s="33">
        <v>4</v>
      </c>
      <c r="G341" s="33" t="s">
        <v>11</v>
      </c>
      <c r="H341" s="13">
        <v>1</v>
      </c>
      <c r="I341" s="35">
        <v>3</v>
      </c>
      <c r="J341" s="35" t="s">
        <v>557</v>
      </c>
      <c r="M341" s="37">
        <v>1</v>
      </c>
      <c r="N341" s="37" t="s">
        <v>29</v>
      </c>
      <c r="O341" s="9">
        <v>3421</v>
      </c>
      <c r="P341" s="11" t="s">
        <v>570</v>
      </c>
      <c r="Q341" s="37" t="s">
        <v>19</v>
      </c>
      <c r="R341" s="37" t="s">
        <v>73</v>
      </c>
      <c r="S341" s="9" t="s">
        <v>99</v>
      </c>
      <c r="T341" s="9">
        <v>6</v>
      </c>
      <c r="U341" s="9" t="s">
        <v>1018</v>
      </c>
      <c r="V341" s="35">
        <v>0</v>
      </c>
      <c r="W341" s="35" t="s">
        <v>156</v>
      </c>
      <c r="X341" s="35">
        <v>820</v>
      </c>
      <c r="Y341" s="35">
        <v>1</v>
      </c>
      <c r="Z341" s="9">
        <v>16</v>
      </c>
      <c r="AA341" s="9">
        <v>16</v>
      </c>
      <c r="AB341" s="6">
        <v>3</v>
      </c>
      <c r="AC341" s="6" t="s">
        <v>218</v>
      </c>
      <c r="AD341" s="6">
        <v>0</v>
      </c>
      <c r="AE341" s="35">
        <v>2</v>
      </c>
      <c r="AF341" s="35" t="s">
        <v>165</v>
      </c>
      <c r="AH341" s="13">
        <v>40061</v>
      </c>
      <c r="AI341" s="13">
        <v>120004</v>
      </c>
      <c r="AJ341" s="13">
        <v>120006</v>
      </c>
      <c r="AK341" s="13">
        <v>150023</v>
      </c>
      <c r="AL341" s="13">
        <v>130001</v>
      </c>
      <c r="AM341" s="13">
        <v>130001</v>
      </c>
      <c r="AN341" s="13">
        <v>260001</v>
      </c>
      <c r="AO341" s="13">
        <v>120008</v>
      </c>
      <c r="AP341" s="13">
        <v>100001</v>
      </c>
      <c r="AQ341" s="13">
        <v>100002</v>
      </c>
      <c r="AT341" s="1" t="s">
        <v>972</v>
      </c>
      <c r="AU341" s="1">
        <v>3321</v>
      </c>
    </row>
    <row r="342" spans="1:47" x14ac:dyDescent="0.2">
      <c r="A342" s="33">
        <v>337</v>
      </c>
      <c r="B342" s="33">
        <v>3322</v>
      </c>
      <c r="C342" s="33">
        <v>10802</v>
      </c>
      <c r="D342" s="33" t="s">
        <v>413</v>
      </c>
      <c r="E342" s="33" t="s">
        <v>371</v>
      </c>
      <c r="F342" s="33">
        <v>4</v>
      </c>
      <c r="G342" s="33" t="s">
        <v>11</v>
      </c>
      <c r="H342" s="13">
        <v>1</v>
      </c>
      <c r="I342" s="35">
        <v>3</v>
      </c>
      <c r="J342" s="35" t="s">
        <v>557</v>
      </c>
      <c r="M342" s="37">
        <v>2</v>
      </c>
      <c r="N342" s="37" t="s">
        <v>31</v>
      </c>
      <c r="O342" s="9">
        <v>3422</v>
      </c>
      <c r="P342" s="11" t="s">
        <v>570</v>
      </c>
      <c r="Q342" s="37" t="s">
        <v>19</v>
      </c>
      <c r="R342" s="37" t="s">
        <v>74</v>
      </c>
      <c r="S342" s="9" t="s">
        <v>99</v>
      </c>
      <c r="T342" s="9">
        <v>6</v>
      </c>
      <c r="U342" s="9" t="s">
        <v>1018</v>
      </c>
      <c r="V342" s="35">
        <v>0</v>
      </c>
      <c r="W342" s="35" t="s">
        <v>156</v>
      </c>
      <c r="X342" s="35">
        <v>820</v>
      </c>
      <c r="Y342" s="35">
        <v>1</v>
      </c>
      <c r="Z342" s="9">
        <v>17</v>
      </c>
      <c r="AA342" s="9">
        <v>17</v>
      </c>
      <c r="AB342" s="6">
        <v>3</v>
      </c>
      <c r="AC342" s="6" t="s">
        <v>218</v>
      </c>
      <c r="AD342" s="6">
        <v>0</v>
      </c>
      <c r="AE342" s="35">
        <v>3</v>
      </c>
      <c r="AF342" s="35" t="s">
        <v>167</v>
      </c>
      <c r="AH342" s="13">
        <v>40062</v>
      </c>
      <c r="AI342" s="13">
        <v>120004</v>
      </c>
      <c r="AJ342" s="13">
        <v>120006</v>
      </c>
      <c r="AK342" s="13">
        <v>150023</v>
      </c>
      <c r="AL342" s="13">
        <v>130002</v>
      </c>
      <c r="AM342" s="13">
        <v>130002</v>
      </c>
      <c r="AN342" s="13">
        <v>260001</v>
      </c>
      <c r="AO342" s="13">
        <v>120008</v>
      </c>
      <c r="AP342" s="13">
        <v>100001</v>
      </c>
      <c r="AQ342" s="13">
        <v>100002</v>
      </c>
      <c r="AT342" s="1" t="s">
        <v>973</v>
      </c>
      <c r="AU342" s="1">
        <v>3322</v>
      </c>
    </row>
    <row r="343" spans="1:47" x14ac:dyDescent="0.2">
      <c r="A343" s="33">
        <v>338</v>
      </c>
      <c r="B343" s="33">
        <v>3323</v>
      </c>
      <c r="C343" s="33">
        <v>10803</v>
      </c>
      <c r="D343" s="33" t="s">
        <v>414</v>
      </c>
      <c r="E343" s="33" t="s">
        <v>372</v>
      </c>
      <c r="F343" s="33">
        <v>4</v>
      </c>
      <c r="G343" s="33" t="s">
        <v>11</v>
      </c>
      <c r="H343" s="13">
        <v>1</v>
      </c>
      <c r="I343" s="35">
        <v>3</v>
      </c>
      <c r="J343" s="35" t="s">
        <v>557</v>
      </c>
      <c r="M343" s="37">
        <v>3</v>
      </c>
      <c r="N343" s="37" t="s">
        <v>91</v>
      </c>
      <c r="O343" s="9">
        <v>3423</v>
      </c>
      <c r="P343" s="11" t="s">
        <v>570</v>
      </c>
      <c r="Q343" s="37" t="s">
        <v>19</v>
      </c>
      <c r="R343" s="37" t="s">
        <v>72</v>
      </c>
      <c r="S343" s="9" t="s">
        <v>99</v>
      </c>
      <c r="T343" s="9">
        <v>6</v>
      </c>
      <c r="U343" s="9" t="s">
        <v>1018</v>
      </c>
      <c r="V343" s="35">
        <v>0</v>
      </c>
      <c r="W343" s="35" t="s">
        <v>156</v>
      </c>
      <c r="X343" s="35">
        <v>820</v>
      </c>
      <c r="Y343" s="35">
        <v>1</v>
      </c>
      <c r="Z343" s="9">
        <v>18</v>
      </c>
      <c r="AA343" s="9">
        <v>18</v>
      </c>
      <c r="AB343" s="6">
        <v>3</v>
      </c>
      <c r="AC343" s="6" t="s">
        <v>218</v>
      </c>
      <c r="AD343" s="6">
        <v>0</v>
      </c>
      <c r="AE343" s="35">
        <v>4</v>
      </c>
      <c r="AF343" s="35" t="s">
        <v>169</v>
      </c>
      <c r="AH343" s="13">
        <v>40063</v>
      </c>
      <c r="AI343" s="13">
        <v>120004</v>
      </c>
      <c r="AJ343" s="13">
        <v>120006</v>
      </c>
      <c r="AK343" s="13">
        <v>150023</v>
      </c>
      <c r="AL343" s="13">
        <v>130003</v>
      </c>
      <c r="AM343" s="13">
        <v>130003</v>
      </c>
      <c r="AN343" s="13">
        <v>260001</v>
      </c>
      <c r="AO343" s="13">
        <v>120008</v>
      </c>
      <c r="AP343" s="13">
        <v>100001</v>
      </c>
      <c r="AQ343" s="13">
        <v>100002</v>
      </c>
      <c r="AT343" s="1" t="s">
        <v>974</v>
      </c>
      <c r="AU343" s="1">
        <v>3323</v>
      </c>
    </row>
    <row r="344" spans="1:47" x14ac:dyDescent="0.2">
      <c r="A344" s="33">
        <v>339</v>
      </c>
      <c r="B344" s="33">
        <v>3324</v>
      </c>
      <c r="C344" s="33">
        <v>10804</v>
      </c>
      <c r="D344" s="33" t="s">
        <v>415</v>
      </c>
      <c r="E344" s="33" t="s">
        <v>373</v>
      </c>
      <c r="F344" s="33">
        <v>4</v>
      </c>
      <c r="G344" s="33" t="s">
        <v>11</v>
      </c>
      <c r="H344" s="13">
        <v>1</v>
      </c>
      <c r="I344" s="35">
        <v>3</v>
      </c>
      <c r="J344" s="35" t="s">
        <v>557</v>
      </c>
      <c r="M344" s="37">
        <v>4</v>
      </c>
      <c r="N344" s="37" t="s">
        <v>33</v>
      </c>
      <c r="O344" s="9">
        <v>3424</v>
      </c>
      <c r="P344" s="11" t="s">
        <v>570</v>
      </c>
      <c r="Q344" s="37" t="s">
        <v>19</v>
      </c>
      <c r="R344" s="37" t="s">
        <v>75</v>
      </c>
      <c r="S344" s="9" t="s">
        <v>99</v>
      </c>
      <c r="T344" s="9">
        <v>6</v>
      </c>
      <c r="U344" s="9" t="s">
        <v>1018</v>
      </c>
      <c r="V344" s="35">
        <v>0</v>
      </c>
      <c r="W344" s="35" t="s">
        <v>156</v>
      </c>
      <c r="X344" s="35">
        <v>820</v>
      </c>
      <c r="Y344" s="35">
        <v>1</v>
      </c>
      <c r="Z344" s="9">
        <v>19</v>
      </c>
      <c r="AA344" s="9">
        <v>19</v>
      </c>
      <c r="AB344" s="6">
        <v>3</v>
      </c>
      <c r="AC344" s="6" t="s">
        <v>218</v>
      </c>
      <c r="AD344" s="6">
        <v>0</v>
      </c>
      <c r="AE344" s="35">
        <v>5</v>
      </c>
      <c r="AF344" s="35" t="s">
        <v>171</v>
      </c>
      <c r="AH344" s="13">
        <v>40064</v>
      </c>
      <c r="AI344" s="13">
        <v>120004</v>
      </c>
      <c r="AJ344" s="13">
        <v>120006</v>
      </c>
      <c r="AK344" s="13">
        <v>150023</v>
      </c>
      <c r="AL344" s="13">
        <v>130004</v>
      </c>
      <c r="AM344" s="13">
        <v>130004</v>
      </c>
      <c r="AN344" s="13">
        <v>260001</v>
      </c>
      <c r="AO344" s="13">
        <v>120008</v>
      </c>
      <c r="AP344" s="13">
        <v>100001</v>
      </c>
      <c r="AQ344" s="13">
        <v>100002</v>
      </c>
      <c r="AT344" s="1" t="s">
        <v>975</v>
      </c>
      <c r="AU344" s="1">
        <v>3324</v>
      </c>
    </row>
    <row r="345" spans="1:47" x14ac:dyDescent="0.2">
      <c r="A345" s="33">
        <v>340</v>
      </c>
      <c r="B345" s="33">
        <v>3325</v>
      </c>
      <c r="C345" s="33">
        <v>10805</v>
      </c>
      <c r="D345" s="33" t="s">
        <v>416</v>
      </c>
      <c r="E345" s="33" t="s">
        <v>374</v>
      </c>
      <c r="F345" s="33">
        <v>4</v>
      </c>
      <c r="G345" s="33" t="s">
        <v>11</v>
      </c>
      <c r="H345" s="13">
        <v>1</v>
      </c>
      <c r="I345" s="35">
        <v>3</v>
      </c>
      <c r="J345" s="35" t="s">
        <v>557</v>
      </c>
      <c r="M345" s="37">
        <v>5</v>
      </c>
      <c r="N345" s="37" t="s">
        <v>35</v>
      </c>
      <c r="O345" s="9">
        <v>3425</v>
      </c>
      <c r="P345" s="11" t="s">
        <v>570</v>
      </c>
      <c r="Q345" s="37" t="s">
        <v>19</v>
      </c>
      <c r="R345" s="37" t="s">
        <v>76</v>
      </c>
      <c r="S345" s="9" t="s">
        <v>99</v>
      </c>
      <c r="T345" s="9">
        <v>6</v>
      </c>
      <c r="U345" s="9" t="s">
        <v>1018</v>
      </c>
      <c r="V345" s="35">
        <v>0</v>
      </c>
      <c r="W345" s="35" t="s">
        <v>156</v>
      </c>
      <c r="X345" s="35">
        <v>820</v>
      </c>
      <c r="Y345" s="35">
        <v>1</v>
      </c>
      <c r="Z345" s="9">
        <v>20</v>
      </c>
      <c r="AA345" s="9">
        <v>20</v>
      </c>
      <c r="AB345" s="6">
        <v>3</v>
      </c>
      <c r="AC345" s="6" t="s">
        <v>218</v>
      </c>
      <c r="AD345" s="6">
        <v>0</v>
      </c>
      <c r="AE345" s="35">
        <v>6</v>
      </c>
      <c r="AF345" s="35" t="s">
        <v>173</v>
      </c>
      <c r="AH345" s="13">
        <v>40065</v>
      </c>
      <c r="AI345" s="13">
        <v>120004</v>
      </c>
      <c r="AJ345" s="13">
        <v>120006</v>
      </c>
      <c r="AK345" s="13">
        <v>150023</v>
      </c>
      <c r="AL345" s="13">
        <v>130005</v>
      </c>
      <c r="AM345" s="13">
        <v>130005</v>
      </c>
      <c r="AN345" s="13">
        <v>260001</v>
      </c>
      <c r="AO345" s="13">
        <v>120008</v>
      </c>
      <c r="AP345" s="13">
        <v>100001</v>
      </c>
      <c r="AQ345" s="13">
        <v>100002</v>
      </c>
      <c r="AT345" s="1" t="s">
        <v>976</v>
      </c>
      <c r="AU345" s="1">
        <v>3325</v>
      </c>
    </row>
    <row r="346" spans="1:47" x14ac:dyDescent="0.2">
      <c r="A346" s="33">
        <v>341</v>
      </c>
      <c r="B346" s="33">
        <v>3331</v>
      </c>
      <c r="C346" s="33">
        <v>10701</v>
      </c>
      <c r="D346" s="33" t="s">
        <v>560</v>
      </c>
      <c r="E346" s="33" t="s">
        <v>295</v>
      </c>
      <c r="F346" s="33">
        <v>4</v>
      </c>
      <c r="G346" s="33" t="s">
        <v>11</v>
      </c>
      <c r="H346" s="13">
        <v>1</v>
      </c>
      <c r="I346" s="35">
        <v>3</v>
      </c>
      <c r="J346" s="35" t="s">
        <v>557</v>
      </c>
      <c r="M346" s="37">
        <v>1</v>
      </c>
      <c r="N346" s="37" t="s">
        <v>29</v>
      </c>
      <c r="O346" s="9">
        <v>3431</v>
      </c>
      <c r="P346" s="11" t="s">
        <v>570</v>
      </c>
      <c r="Q346" s="37" t="s">
        <v>18</v>
      </c>
      <c r="R346" s="37" t="s">
        <v>68</v>
      </c>
      <c r="S346" s="9" t="s">
        <v>99</v>
      </c>
      <c r="T346" s="9">
        <v>6</v>
      </c>
      <c r="U346" s="9" t="s">
        <v>1019</v>
      </c>
      <c r="V346" s="35">
        <v>0</v>
      </c>
      <c r="W346" s="35" t="s">
        <v>156</v>
      </c>
      <c r="X346" s="35">
        <v>730</v>
      </c>
      <c r="Y346" s="35">
        <v>1</v>
      </c>
      <c r="Z346" s="9">
        <v>16</v>
      </c>
      <c r="AA346" s="9">
        <v>16</v>
      </c>
      <c r="AB346" s="6">
        <v>4</v>
      </c>
      <c r="AC346" s="6" t="s">
        <v>224</v>
      </c>
      <c r="AD346" s="6">
        <v>0</v>
      </c>
      <c r="AE346" s="35">
        <v>2</v>
      </c>
      <c r="AF346" s="35" t="s">
        <v>165</v>
      </c>
      <c r="AH346" s="13">
        <v>40056</v>
      </c>
      <c r="AI346" s="13">
        <v>120004</v>
      </c>
      <c r="AJ346" s="13">
        <v>120006</v>
      </c>
      <c r="AK346" s="13">
        <v>150023</v>
      </c>
      <c r="AL346" s="13">
        <v>130001</v>
      </c>
      <c r="AM346" s="13">
        <v>130001</v>
      </c>
      <c r="AN346" s="13">
        <v>260001</v>
      </c>
      <c r="AO346" s="13">
        <v>120008</v>
      </c>
      <c r="AP346" s="13">
        <v>100001</v>
      </c>
      <c r="AQ346" s="13">
        <v>100002</v>
      </c>
      <c r="AT346" s="1" t="s">
        <v>977</v>
      </c>
      <c r="AU346" s="1">
        <v>3331</v>
      </c>
    </row>
    <row r="347" spans="1:47" x14ac:dyDescent="0.2">
      <c r="A347" s="33">
        <v>342</v>
      </c>
      <c r="B347" s="33">
        <v>3332</v>
      </c>
      <c r="C347" s="33">
        <v>10702</v>
      </c>
      <c r="D347" s="33" t="s">
        <v>296</v>
      </c>
      <c r="E347" s="33" t="s">
        <v>297</v>
      </c>
      <c r="F347" s="33">
        <v>4</v>
      </c>
      <c r="G347" s="33" t="s">
        <v>11</v>
      </c>
      <c r="H347" s="13">
        <v>1</v>
      </c>
      <c r="I347" s="35">
        <v>3</v>
      </c>
      <c r="J347" s="35" t="s">
        <v>557</v>
      </c>
      <c r="M347" s="37">
        <v>2</v>
      </c>
      <c r="N347" s="37" t="s">
        <v>31</v>
      </c>
      <c r="O347" s="9">
        <v>3432</v>
      </c>
      <c r="P347" s="11" t="s">
        <v>570</v>
      </c>
      <c r="Q347" s="37" t="s">
        <v>18</v>
      </c>
      <c r="R347" s="37" t="s">
        <v>69</v>
      </c>
      <c r="S347" s="9" t="s">
        <v>99</v>
      </c>
      <c r="T347" s="9">
        <v>6</v>
      </c>
      <c r="U347" s="9" t="s">
        <v>1019</v>
      </c>
      <c r="V347" s="35">
        <v>0</v>
      </c>
      <c r="W347" s="35" t="s">
        <v>156</v>
      </c>
      <c r="X347" s="35">
        <v>730</v>
      </c>
      <c r="Y347" s="35">
        <v>1</v>
      </c>
      <c r="Z347" s="9">
        <v>17</v>
      </c>
      <c r="AA347" s="9">
        <v>17</v>
      </c>
      <c r="AB347" s="6">
        <v>4</v>
      </c>
      <c r="AC347" s="6" t="s">
        <v>224</v>
      </c>
      <c r="AD347" s="6">
        <v>0</v>
      </c>
      <c r="AE347" s="35">
        <v>3</v>
      </c>
      <c r="AF347" s="35" t="s">
        <v>167</v>
      </c>
      <c r="AH347" s="13">
        <v>40057</v>
      </c>
      <c r="AI347" s="13">
        <v>120004</v>
      </c>
      <c r="AJ347" s="13">
        <v>120006</v>
      </c>
      <c r="AK347" s="13">
        <v>150023</v>
      </c>
      <c r="AL347" s="13">
        <v>130002</v>
      </c>
      <c r="AM347" s="13">
        <v>130002</v>
      </c>
      <c r="AN347" s="13">
        <v>260001</v>
      </c>
      <c r="AO347" s="13">
        <v>120008</v>
      </c>
      <c r="AP347" s="13">
        <v>100001</v>
      </c>
      <c r="AQ347" s="13">
        <v>100002</v>
      </c>
      <c r="AT347" s="1" t="s">
        <v>978</v>
      </c>
      <c r="AU347" s="1">
        <v>3332</v>
      </c>
    </row>
    <row r="348" spans="1:47" x14ac:dyDescent="0.2">
      <c r="A348" s="33">
        <v>343</v>
      </c>
      <c r="B348" s="33">
        <v>3333</v>
      </c>
      <c r="C348" s="33">
        <v>10703</v>
      </c>
      <c r="D348" s="33" t="s">
        <v>298</v>
      </c>
      <c r="E348" s="33" t="s">
        <v>299</v>
      </c>
      <c r="F348" s="33">
        <v>4</v>
      </c>
      <c r="G348" s="33" t="s">
        <v>11</v>
      </c>
      <c r="H348" s="13">
        <v>1</v>
      </c>
      <c r="I348" s="35">
        <v>3</v>
      </c>
      <c r="J348" s="35" t="s">
        <v>557</v>
      </c>
      <c r="M348" s="37">
        <v>3</v>
      </c>
      <c r="N348" s="37" t="s">
        <v>91</v>
      </c>
      <c r="O348" s="9">
        <v>3433</v>
      </c>
      <c r="P348" s="11" t="s">
        <v>570</v>
      </c>
      <c r="Q348" s="37" t="s">
        <v>18</v>
      </c>
      <c r="R348" s="37" t="s">
        <v>67</v>
      </c>
      <c r="S348" s="9" t="s">
        <v>99</v>
      </c>
      <c r="T348" s="9">
        <v>6</v>
      </c>
      <c r="U348" s="9" t="s">
        <v>1019</v>
      </c>
      <c r="V348" s="35">
        <v>0</v>
      </c>
      <c r="W348" s="35" t="s">
        <v>156</v>
      </c>
      <c r="X348" s="35">
        <v>730</v>
      </c>
      <c r="Y348" s="35">
        <v>1</v>
      </c>
      <c r="Z348" s="9">
        <v>18</v>
      </c>
      <c r="AA348" s="9">
        <v>18</v>
      </c>
      <c r="AB348" s="6">
        <v>4</v>
      </c>
      <c r="AC348" s="6" t="s">
        <v>224</v>
      </c>
      <c r="AD348" s="6">
        <v>0</v>
      </c>
      <c r="AE348" s="35">
        <v>4</v>
      </c>
      <c r="AF348" s="35" t="s">
        <v>169</v>
      </c>
      <c r="AH348" s="13">
        <v>40058</v>
      </c>
      <c r="AI348" s="13">
        <v>120004</v>
      </c>
      <c r="AJ348" s="13">
        <v>120006</v>
      </c>
      <c r="AK348" s="13">
        <v>150023</v>
      </c>
      <c r="AL348" s="13">
        <v>130003</v>
      </c>
      <c r="AM348" s="13">
        <v>130003</v>
      </c>
      <c r="AN348" s="13">
        <v>260001</v>
      </c>
      <c r="AO348" s="13">
        <v>120008</v>
      </c>
      <c r="AP348" s="13">
        <v>100001</v>
      </c>
      <c r="AQ348" s="13">
        <v>100002</v>
      </c>
      <c r="AT348" s="1" t="s">
        <v>979</v>
      </c>
      <c r="AU348" s="1">
        <v>3333</v>
      </c>
    </row>
    <row r="349" spans="1:47" x14ac:dyDescent="0.2">
      <c r="A349" s="33">
        <v>344</v>
      </c>
      <c r="B349" s="33">
        <v>3334</v>
      </c>
      <c r="C349" s="33">
        <v>10704</v>
      </c>
      <c r="D349" s="33" t="s">
        <v>300</v>
      </c>
      <c r="E349" s="33" t="s">
        <v>301</v>
      </c>
      <c r="F349" s="33">
        <v>4</v>
      </c>
      <c r="G349" s="33" t="s">
        <v>11</v>
      </c>
      <c r="H349" s="13">
        <v>1</v>
      </c>
      <c r="I349" s="35">
        <v>3</v>
      </c>
      <c r="J349" s="35" t="s">
        <v>557</v>
      </c>
      <c r="M349" s="37">
        <v>4</v>
      </c>
      <c r="N349" s="37" t="s">
        <v>33</v>
      </c>
      <c r="O349" s="9">
        <v>3434</v>
      </c>
      <c r="P349" s="11" t="s">
        <v>570</v>
      </c>
      <c r="Q349" s="37" t="s">
        <v>18</v>
      </c>
      <c r="R349" s="37" t="s">
        <v>70</v>
      </c>
      <c r="S349" s="9" t="s">
        <v>99</v>
      </c>
      <c r="T349" s="9">
        <v>6</v>
      </c>
      <c r="U349" s="9" t="s">
        <v>1019</v>
      </c>
      <c r="V349" s="35">
        <v>0</v>
      </c>
      <c r="W349" s="35" t="s">
        <v>156</v>
      </c>
      <c r="X349" s="35">
        <v>730</v>
      </c>
      <c r="Y349" s="35">
        <v>1</v>
      </c>
      <c r="Z349" s="9">
        <v>19</v>
      </c>
      <c r="AA349" s="9">
        <v>19</v>
      </c>
      <c r="AB349" s="6">
        <v>4</v>
      </c>
      <c r="AC349" s="6" t="s">
        <v>224</v>
      </c>
      <c r="AD349" s="6">
        <v>0</v>
      </c>
      <c r="AE349" s="35">
        <v>5</v>
      </c>
      <c r="AF349" s="35" t="s">
        <v>171</v>
      </c>
      <c r="AH349" s="13">
        <v>40059</v>
      </c>
      <c r="AI349" s="13">
        <v>120004</v>
      </c>
      <c r="AJ349" s="13">
        <v>120006</v>
      </c>
      <c r="AK349" s="13">
        <v>150023</v>
      </c>
      <c r="AL349" s="13">
        <v>130004</v>
      </c>
      <c r="AM349" s="13">
        <v>130004</v>
      </c>
      <c r="AN349" s="13">
        <v>260001</v>
      </c>
      <c r="AO349" s="13">
        <v>120008</v>
      </c>
      <c r="AP349" s="13">
        <v>100001</v>
      </c>
      <c r="AQ349" s="13">
        <v>100002</v>
      </c>
      <c r="AT349" s="1" t="s">
        <v>980</v>
      </c>
      <c r="AU349" s="1">
        <v>3334</v>
      </c>
    </row>
    <row r="350" spans="1:47" x14ac:dyDescent="0.2">
      <c r="A350" s="33">
        <v>345</v>
      </c>
      <c r="B350" s="33">
        <v>3335</v>
      </c>
      <c r="C350" s="33">
        <v>10705</v>
      </c>
      <c r="D350" s="33" t="s">
        <v>302</v>
      </c>
      <c r="E350" s="33" t="s">
        <v>303</v>
      </c>
      <c r="F350" s="33">
        <v>4</v>
      </c>
      <c r="G350" s="33" t="s">
        <v>11</v>
      </c>
      <c r="H350" s="13">
        <v>1</v>
      </c>
      <c r="I350" s="35">
        <v>3</v>
      </c>
      <c r="J350" s="35" t="s">
        <v>557</v>
      </c>
      <c r="M350" s="37">
        <v>5</v>
      </c>
      <c r="N350" s="37" t="s">
        <v>35</v>
      </c>
      <c r="O350" s="9">
        <v>3435</v>
      </c>
      <c r="P350" s="11" t="s">
        <v>570</v>
      </c>
      <c r="Q350" s="37" t="s">
        <v>18</v>
      </c>
      <c r="R350" s="37" t="s">
        <v>71</v>
      </c>
      <c r="S350" s="9" t="s">
        <v>99</v>
      </c>
      <c r="T350" s="9">
        <v>6</v>
      </c>
      <c r="U350" s="9" t="s">
        <v>1019</v>
      </c>
      <c r="V350" s="35">
        <v>0</v>
      </c>
      <c r="W350" s="35" t="s">
        <v>156</v>
      </c>
      <c r="X350" s="35">
        <v>730</v>
      </c>
      <c r="Y350" s="35">
        <v>1</v>
      </c>
      <c r="Z350" s="9">
        <v>20</v>
      </c>
      <c r="AA350" s="9">
        <v>20</v>
      </c>
      <c r="AB350" s="6">
        <v>4</v>
      </c>
      <c r="AC350" s="6" t="s">
        <v>224</v>
      </c>
      <c r="AD350" s="6">
        <v>0</v>
      </c>
      <c r="AE350" s="35">
        <v>6</v>
      </c>
      <c r="AF350" s="35" t="s">
        <v>173</v>
      </c>
      <c r="AH350" s="13">
        <v>40060</v>
      </c>
      <c r="AI350" s="13">
        <v>120004</v>
      </c>
      <c r="AJ350" s="13">
        <v>120006</v>
      </c>
      <c r="AK350" s="13">
        <v>150023</v>
      </c>
      <c r="AL350" s="13">
        <v>130005</v>
      </c>
      <c r="AM350" s="13">
        <v>130005</v>
      </c>
      <c r="AN350" s="13">
        <v>260001</v>
      </c>
      <c r="AO350" s="13">
        <v>120008</v>
      </c>
      <c r="AP350" s="13">
        <v>100001</v>
      </c>
      <c r="AQ350" s="13">
        <v>100002</v>
      </c>
      <c r="AT350" s="1" t="s">
        <v>981</v>
      </c>
      <c r="AU350" s="1">
        <v>3335</v>
      </c>
    </row>
    <row r="351" spans="1:47" x14ac:dyDescent="0.2">
      <c r="A351" s="33">
        <v>346</v>
      </c>
      <c r="B351" s="33">
        <v>3341</v>
      </c>
      <c r="C351" s="33">
        <v>10801</v>
      </c>
      <c r="D351" s="33" t="s">
        <v>561</v>
      </c>
      <c r="E351" s="33" t="s">
        <v>562</v>
      </c>
      <c r="F351" s="33">
        <v>4</v>
      </c>
      <c r="G351" s="33" t="s">
        <v>11</v>
      </c>
      <c r="H351" s="13">
        <v>1</v>
      </c>
      <c r="I351" s="35">
        <v>3</v>
      </c>
      <c r="J351" s="35" t="s">
        <v>557</v>
      </c>
      <c r="M351" s="37">
        <v>1</v>
      </c>
      <c r="N351" s="37" t="s">
        <v>29</v>
      </c>
      <c r="O351" s="9">
        <v>3441</v>
      </c>
      <c r="P351" s="11" t="s">
        <v>570</v>
      </c>
      <c r="Q351" s="37" t="s">
        <v>19</v>
      </c>
      <c r="R351" s="37" t="s">
        <v>73</v>
      </c>
      <c r="S351" s="9" t="s">
        <v>99</v>
      </c>
      <c r="T351" s="9">
        <v>6</v>
      </c>
      <c r="U351" s="9" t="s">
        <v>1020</v>
      </c>
      <c r="V351" s="35">
        <v>0</v>
      </c>
      <c r="W351" s="35" t="s">
        <v>156</v>
      </c>
      <c r="X351" s="35">
        <v>650</v>
      </c>
      <c r="Y351" s="35">
        <v>1</v>
      </c>
      <c r="Z351" s="9">
        <v>16</v>
      </c>
      <c r="AA351" s="9">
        <v>16</v>
      </c>
      <c r="AB351" s="6">
        <v>5</v>
      </c>
      <c r="AC351" s="6" t="s">
        <v>230</v>
      </c>
      <c r="AD351" s="6">
        <v>0</v>
      </c>
      <c r="AE351" s="35">
        <v>2</v>
      </c>
      <c r="AF351" s="35" t="s">
        <v>165</v>
      </c>
      <c r="AH351" s="13">
        <v>40061</v>
      </c>
      <c r="AI351" s="13">
        <v>120004</v>
      </c>
      <c r="AJ351" s="13">
        <v>120006</v>
      </c>
      <c r="AK351" s="13">
        <v>150023</v>
      </c>
      <c r="AL351" s="13">
        <v>130001</v>
      </c>
      <c r="AM351" s="13">
        <v>130001</v>
      </c>
      <c r="AN351" s="13">
        <v>260001</v>
      </c>
      <c r="AO351" s="13">
        <v>120008</v>
      </c>
      <c r="AP351" s="13">
        <v>100001</v>
      </c>
      <c r="AQ351" s="13">
        <v>100002</v>
      </c>
      <c r="AT351" s="1" t="s">
        <v>982</v>
      </c>
      <c r="AU351" s="1">
        <v>3341</v>
      </c>
    </row>
    <row r="352" spans="1:47" x14ac:dyDescent="0.2">
      <c r="A352" s="33">
        <v>347</v>
      </c>
      <c r="B352" s="33">
        <v>3342</v>
      </c>
      <c r="C352" s="33">
        <v>10802</v>
      </c>
      <c r="D352" s="33" t="s">
        <v>304</v>
      </c>
      <c r="E352" s="33" t="s">
        <v>305</v>
      </c>
      <c r="F352" s="33">
        <v>4</v>
      </c>
      <c r="G352" s="33" t="s">
        <v>11</v>
      </c>
      <c r="H352" s="13">
        <v>1</v>
      </c>
      <c r="I352" s="35">
        <v>3</v>
      </c>
      <c r="J352" s="35" t="s">
        <v>557</v>
      </c>
      <c r="M352" s="37">
        <v>2</v>
      </c>
      <c r="N352" s="37" t="s">
        <v>31</v>
      </c>
      <c r="O352" s="9">
        <v>3442</v>
      </c>
      <c r="P352" s="11" t="s">
        <v>570</v>
      </c>
      <c r="Q352" s="37" t="s">
        <v>19</v>
      </c>
      <c r="R352" s="37" t="s">
        <v>74</v>
      </c>
      <c r="S352" s="9" t="s">
        <v>99</v>
      </c>
      <c r="T352" s="9">
        <v>6</v>
      </c>
      <c r="U352" s="9" t="s">
        <v>1020</v>
      </c>
      <c r="V352" s="35">
        <v>0</v>
      </c>
      <c r="W352" s="35" t="s">
        <v>156</v>
      </c>
      <c r="X352" s="35">
        <v>650</v>
      </c>
      <c r="Y352" s="35">
        <v>1</v>
      </c>
      <c r="Z352" s="9">
        <v>17</v>
      </c>
      <c r="AA352" s="9">
        <v>17</v>
      </c>
      <c r="AB352" s="6">
        <v>5</v>
      </c>
      <c r="AC352" s="6" t="s">
        <v>230</v>
      </c>
      <c r="AD352" s="6">
        <v>0</v>
      </c>
      <c r="AE352" s="35">
        <v>3</v>
      </c>
      <c r="AF352" s="35" t="s">
        <v>167</v>
      </c>
      <c r="AH352" s="13">
        <v>40062</v>
      </c>
      <c r="AI352" s="13">
        <v>120004</v>
      </c>
      <c r="AJ352" s="13">
        <v>120006</v>
      </c>
      <c r="AK352" s="13">
        <v>150023</v>
      </c>
      <c r="AL352" s="13">
        <v>130002</v>
      </c>
      <c r="AM352" s="13">
        <v>130002</v>
      </c>
      <c r="AN352" s="13">
        <v>260001</v>
      </c>
      <c r="AO352" s="13">
        <v>120008</v>
      </c>
      <c r="AP352" s="13">
        <v>100001</v>
      </c>
      <c r="AQ352" s="13">
        <v>100002</v>
      </c>
      <c r="AT352" s="1" t="s">
        <v>983</v>
      </c>
      <c r="AU352" s="1">
        <v>3342</v>
      </c>
    </row>
    <row r="353" spans="1:47" x14ac:dyDescent="0.2">
      <c r="A353" s="33">
        <v>348</v>
      </c>
      <c r="B353" s="33">
        <v>3343</v>
      </c>
      <c r="C353" s="33">
        <v>10803</v>
      </c>
      <c r="D353" s="33" t="s">
        <v>306</v>
      </c>
      <c r="E353" s="33" t="s">
        <v>307</v>
      </c>
      <c r="F353" s="33">
        <v>4</v>
      </c>
      <c r="G353" s="33" t="s">
        <v>11</v>
      </c>
      <c r="H353" s="13">
        <v>1</v>
      </c>
      <c r="I353" s="35">
        <v>3</v>
      </c>
      <c r="J353" s="35" t="s">
        <v>557</v>
      </c>
      <c r="M353" s="37">
        <v>3</v>
      </c>
      <c r="N353" s="37" t="s">
        <v>91</v>
      </c>
      <c r="O353" s="9">
        <v>3443</v>
      </c>
      <c r="P353" s="11" t="s">
        <v>570</v>
      </c>
      <c r="Q353" s="37" t="s">
        <v>19</v>
      </c>
      <c r="R353" s="37" t="s">
        <v>72</v>
      </c>
      <c r="S353" s="9" t="s">
        <v>99</v>
      </c>
      <c r="T353" s="9">
        <v>6</v>
      </c>
      <c r="U353" s="9" t="s">
        <v>1020</v>
      </c>
      <c r="V353" s="35">
        <v>0</v>
      </c>
      <c r="W353" s="35" t="s">
        <v>156</v>
      </c>
      <c r="X353" s="35">
        <v>650</v>
      </c>
      <c r="Y353" s="35">
        <v>1</v>
      </c>
      <c r="Z353" s="9">
        <v>18</v>
      </c>
      <c r="AA353" s="9">
        <v>18</v>
      </c>
      <c r="AB353" s="6">
        <v>5</v>
      </c>
      <c r="AC353" s="6" t="s">
        <v>230</v>
      </c>
      <c r="AD353" s="6">
        <v>0</v>
      </c>
      <c r="AE353" s="35">
        <v>4</v>
      </c>
      <c r="AF353" s="35" t="s">
        <v>169</v>
      </c>
      <c r="AH353" s="13">
        <v>40063</v>
      </c>
      <c r="AI353" s="13">
        <v>120004</v>
      </c>
      <c r="AJ353" s="13">
        <v>120006</v>
      </c>
      <c r="AK353" s="13">
        <v>150023</v>
      </c>
      <c r="AL353" s="13">
        <v>130003</v>
      </c>
      <c r="AM353" s="13">
        <v>130003</v>
      </c>
      <c r="AN353" s="13">
        <v>260001</v>
      </c>
      <c r="AO353" s="13">
        <v>120008</v>
      </c>
      <c r="AP353" s="13">
        <v>100001</v>
      </c>
      <c r="AQ353" s="13">
        <v>100002</v>
      </c>
      <c r="AT353" s="1" t="s">
        <v>984</v>
      </c>
      <c r="AU353" s="1">
        <v>3343</v>
      </c>
    </row>
    <row r="354" spans="1:47" x14ac:dyDescent="0.2">
      <c r="A354" s="33">
        <v>349</v>
      </c>
      <c r="B354" s="33">
        <v>3344</v>
      </c>
      <c r="C354" s="33">
        <v>10804</v>
      </c>
      <c r="D354" s="33" t="s">
        <v>308</v>
      </c>
      <c r="E354" s="33" t="s">
        <v>309</v>
      </c>
      <c r="F354" s="33">
        <v>4</v>
      </c>
      <c r="G354" s="33" t="s">
        <v>11</v>
      </c>
      <c r="H354" s="13">
        <v>1</v>
      </c>
      <c r="I354" s="35">
        <v>3</v>
      </c>
      <c r="J354" s="35" t="s">
        <v>557</v>
      </c>
      <c r="M354" s="37">
        <v>4</v>
      </c>
      <c r="N354" s="37" t="s">
        <v>33</v>
      </c>
      <c r="O354" s="9">
        <v>3444</v>
      </c>
      <c r="P354" s="11" t="s">
        <v>570</v>
      </c>
      <c r="Q354" s="37" t="s">
        <v>19</v>
      </c>
      <c r="R354" s="37" t="s">
        <v>75</v>
      </c>
      <c r="S354" s="9" t="s">
        <v>99</v>
      </c>
      <c r="T354" s="9">
        <v>6</v>
      </c>
      <c r="U354" s="9" t="s">
        <v>1020</v>
      </c>
      <c r="V354" s="35">
        <v>0</v>
      </c>
      <c r="W354" s="35" t="s">
        <v>156</v>
      </c>
      <c r="X354" s="35">
        <v>650</v>
      </c>
      <c r="Y354" s="35">
        <v>1</v>
      </c>
      <c r="Z354" s="9">
        <v>19</v>
      </c>
      <c r="AA354" s="9">
        <v>19</v>
      </c>
      <c r="AB354" s="6">
        <v>5</v>
      </c>
      <c r="AC354" s="6" t="s">
        <v>230</v>
      </c>
      <c r="AD354" s="6">
        <v>0</v>
      </c>
      <c r="AE354" s="35">
        <v>5</v>
      </c>
      <c r="AF354" s="35" t="s">
        <v>171</v>
      </c>
      <c r="AH354" s="13">
        <v>40064</v>
      </c>
      <c r="AI354" s="13">
        <v>120004</v>
      </c>
      <c r="AJ354" s="13">
        <v>120006</v>
      </c>
      <c r="AK354" s="13">
        <v>150023</v>
      </c>
      <c r="AL354" s="13">
        <v>130004</v>
      </c>
      <c r="AM354" s="13">
        <v>130004</v>
      </c>
      <c r="AN354" s="13">
        <v>260001</v>
      </c>
      <c r="AO354" s="13">
        <v>120008</v>
      </c>
      <c r="AP354" s="13">
        <v>100001</v>
      </c>
      <c r="AQ354" s="13">
        <v>100002</v>
      </c>
      <c r="AT354" s="1" t="s">
        <v>985</v>
      </c>
      <c r="AU354" s="1">
        <v>3344</v>
      </c>
    </row>
    <row r="355" spans="1:47" x14ac:dyDescent="0.2">
      <c r="A355" s="33">
        <v>350</v>
      </c>
      <c r="B355" s="33">
        <v>3345</v>
      </c>
      <c r="C355" s="33">
        <v>10805</v>
      </c>
      <c r="D355" s="33" t="s">
        <v>310</v>
      </c>
      <c r="E355" s="33" t="s">
        <v>311</v>
      </c>
      <c r="F355" s="33">
        <v>4</v>
      </c>
      <c r="G355" s="33" t="s">
        <v>11</v>
      </c>
      <c r="H355" s="13">
        <v>1</v>
      </c>
      <c r="I355" s="35">
        <v>3</v>
      </c>
      <c r="J355" s="35" t="s">
        <v>557</v>
      </c>
      <c r="M355" s="37">
        <v>5</v>
      </c>
      <c r="N355" s="37" t="s">
        <v>35</v>
      </c>
      <c r="O355" s="9">
        <v>3445</v>
      </c>
      <c r="P355" s="11" t="s">
        <v>570</v>
      </c>
      <c r="Q355" s="37" t="s">
        <v>19</v>
      </c>
      <c r="R355" s="37" t="s">
        <v>76</v>
      </c>
      <c r="S355" s="9" t="s">
        <v>99</v>
      </c>
      <c r="T355" s="9">
        <v>6</v>
      </c>
      <c r="U355" s="9" t="s">
        <v>1020</v>
      </c>
      <c r="V355" s="35">
        <v>0</v>
      </c>
      <c r="W355" s="35" t="s">
        <v>156</v>
      </c>
      <c r="X355" s="35">
        <v>650</v>
      </c>
      <c r="Y355" s="35">
        <v>1</v>
      </c>
      <c r="Z355" s="9">
        <v>20</v>
      </c>
      <c r="AA355" s="9">
        <v>20</v>
      </c>
      <c r="AB355" s="6">
        <v>5</v>
      </c>
      <c r="AC355" s="6" t="s">
        <v>230</v>
      </c>
      <c r="AD355" s="6">
        <v>0</v>
      </c>
      <c r="AE355" s="35">
        <v>6</v>
      </c>
      <c r="AF355" s="35" t="s">
        <v>173</v>
      </c>
      <c r="AH355" s="13">
        <v>40065</v>
      </c>
      <c r="AI355" s="13">
        <v>120004</v>
      </c>
      <c r="AJ355" s="13">
        <v>120006</v>
      </c>
      <c r="AK355" s="13">
        <v>150023</v>
      </c>
      <c r="AL355" s="13">
        <v>130005</v>
      </c>
      <c r="AM355" s="13">
        <v>130005</v>
      </c>
      <c r="AN355" s="13">
        <v>260001</v>
      </c>
      <c r="AO355" s="13">
        <v>120008</v>
      </c>
      <c r="AP355" s="13">
        <v>100001</v>
      </c>
      <c r="AQ355" s="13">
        <v>100002</v>
      </c>
      <c r="AT355" s="1" t="s">
        <v>986</v>
      </c>
      <c r="AU355" s="1">
        <v>3345</v>
      </c>
    </row>
    <row r="356" spans="1:47" x14ac:dyDescent="0.2">
      <c r="A356" s="33">
        <v>351</v>
      </c>
      <c r="B356" s="33">
        <v>3401</v>
      </c>
      <c r="C356" s="33">
        <v>10901</v>
      </c>
      <c r="D356" s="33" t="s">
        <v>417</v>
      </c>
      <c r="E356" s="33" t="s">
        <v>206</v>
      </c>
      <c r="F356" s="33">
        <v>5</v>
      </c>
      <c r="G356" s="33" t="s">
        <v>12</v>
      </c>
      <c r="H356" s="13">
        <v>0</v>
      </c>
      <c r="I356" s="35">
        <v>3</v>
      </c>
      <c r="J356" s="35" t="s">
        <v>557</v>
      </c>
      <c r="M356" s="37">
        <v>1</v>
      </c>
      <c r="N356" s="37" t="s">
        <v>29</v>
      </c>
      <c r="O356" s="9">
        <v>3501</v>
      </c>
      <c r="P356" s="11" t="s">
        <v>570</v>
      </c>
      <c r="Q356" s="37" t="s">
        <v>20</v>
      </c>
      <c r="R356" s="37" t="s">
        <v>78</v>
      </c>
      <c r="S356" s="9" t="s">
        <v>101</v>
      </c>
      <c r="T356" s="9">
        <v>7</v>
      </c>
      <c r="U356" s="9" t="s">
        <v>152</v>
      </c>
      <c r="V356" s="35">
        <v>0</v>
      </c>
      <c r="W356" s="35" t="s">
        <v>156</v>
      </c>
      <c r="X356" s="35">
        <v>1000</v>
      </c>
      <c r="Y356" s="35">
        <v>1</v>
      </c>
      <c r="Z356" s="9">
        <v>21</v>
      </c>
      <c r="AA356" s="9">
        <v>21</v>
      </c>
      <c r="AB356" s="6">
        <v>1</v>
      </c>
      <c r="AC356" s="6" t="s">
        <v>92</v>
      </c>
      <c r="AD356" s="6">
        <v>0</v>
      </c>
      <c r="AE356" s="35">
        <v>2</v>
      </c>
      <c r="AF356" s="35" t="s">
        <v>165</v>
      </c>
      <c r="AH356" s="13">
        <v>40066</v>
      </c>
      <c r="AI356" s="13">
        <v>120004</v>
      </c>
      <c r="AJ356" s="13">
        <v>120006</v>
      </c>
      <c r="AK356" s="13">
        <v>150023</v>
      </c>
      <c r="AL356" s="13">
        <v>130001</v>
      </c>
      <c r="AM356" s="13">
        <v>130001</v>
      </c>
      <c r="AN356" s="13">
        <v>260001</v>
      </c>
      <c r="AO356" s="13">
        <v>120008</v>
      </c>
      <c r="AP356" s="13">
        <v>100001</v>
      </c>
      <c r="AQ356" s="13">
        <v>100002</v>
      </c>
      <c r="AT356" s="1" t="s">
        <v>987</v>
      </c>
      <c r="AU356" s="1">
        <v>3401</v>
      </c>
    </row>
    <row r="357" spans="1:47" x14ac:dyDescent="0.2">
      <c r="A357" s="33">
        <v>352</v>
      </c>
      <c r="B357" s="33">
        <v>3402</v>
      </c>
      <c r="C357" s="33">
        <v>10902</v>
      </c>
      <c r="D357" s="33" t="s">
        <v>418</v>
      </c>
      <c r="E357" s="33" t="s">
        <v>207</v>
      </c>
      <c r="F357" s="33">
        <v>5</v>
      </c>
      <c r="G357" s="33" t="s">
        <v>12</v>
      </c>
      <c r="H357" s="13">
        <v>0</v>
      </c>
      <c r="I357" s="35">
        <v>3</v>
      </c>
      <c r="J357" s="35" t="s">
        <v>557</v>
      </c>
      <c r="M357" s="37">
        <v>2</v>
      </c>
      <c r="N357" s="37" t="s">
        <v>31</v>
      </c>
      <c r="O357" s="9">
        <v>3502</v>
      </c>
      <c r="P357" s="11" t="s">
        <v>570</v>
      </c>
      <c r="Q357" s="37" t="s">
        <v>20</v>
      </c>
      <c r="R357" s="37" t="s">
        <v>79</v>
      </c>
      <c r="S357" s="9" t="s">
        <v>101</v>
      </c>
      <c r="T357" s="9">
        <v>7</v>
      </c>
      <c r="U357" s="9" t="s">
        <v>152</v>
      </c>
      <c r="V357" s="35">
        <v>0</v>
      </c>
      <c r="W357" s="35" t="s">
        <v>156</v>
      </c>
      <c r="X357" s="35">
        <v>1000</v>
      </c>
      <c r="Y357" s="35">
        <v>1</v>
      </c>
      <c r="Z357" s="9">
        <v>22</v>
      </c>
      <c r="AA357" s="9">
        <v>22</v>
      </c>
      <c r="AB357" s="6">
        <v>1</v>
      </c>
      <c r="AC357" s="6" t="s">
        <v>92</v>
      </c>
      <c r="AD357" s="6">
        <v>0</v>
      </c>
      <c r="AE357" s="35">
        <v>3</v>
      </c>
      <c r="AF357" s="35" t="s">
        <v>167</v>
      </c>
      <c r="AH357" s="13">
        <v>40067</v>
      </c>
      <c r="AI357" s="13">
        <v>120004</v>
      </c>
      <c r="AJ357" s="13">
        <v>120006</v>
      </c>
      <c r="AK357" s="13">
        <v>150023</v>
      </c>
      <c r="AL357" s="13">
        <v>130002</v>
      </c>
      <c r="AM357" s="13">
        <v>130002</v>
      </c>
      <c r="AN357" s="13">
        <v>260001</v>
      </c>
      <c r="AO357" s="13">
        <v>120008</v>
      </c>
      <c r="AP357" s="13">
        <v>100001</v>
      </c>
      <c r="AQ357" s="13">
        <v>100002</v>
      </c>
      <c r="AT357" s="1" t="s">
        <v>988</v>
      </c>
      <c r="AU357" s="1">
        <v>3402</v>
      </c>
    </row>
    <row r="358" spans="1:47" x14ac:dyDescent="0.2">
      <c r="A358" s="33">
        <v>353</v>
      </c>
      <c r="B358" s="33">
        <v>3403</v>
      </c>
      <c r="C358" s="33">
        <v>10903</v>
      </c>
      <c r="D358" s="33" t="s">
        <v>419</v>
      </c>
      <c r="E358" s="33" t="s">
        <v>208</v>
      </c>
      <c r="F358" s="33">
        <v>5</v>
      </c>
      <c r="G358" s="33" t="s">
        <v>12</v>
      </c>
      <c r="H358" s="13">
        <v>0</v>
      </c>
      <c r="I358" s="35">
        <v>3</v>
      </c>
      <c r="J358" s="35" t="s">
        <v>557</v>
      </c>
      <c r="M358" s="37">
        <v>3</v>
      </c>
      <c r="N358" s="37" t="s">
        <v>91</v>
      </c>
      <c r="O358" s="9">
        <v>3503</v>
      </c>
      <c r="P358" s="11" t="s">
        <v>570</v>
      </c>
      <c r="Q358" s="37" t="s">
        <v>20</v>
      </c>
      <c r="R358" s="37" t="s">
        <v>77</v>
      </c>
      <c r="S358" s="9" t="s">
        <v>101</v>
      </c>
      <c r="T358" s="9">
        <v>7</v>
      </c>
      <c r="U358" s="9" t="s">
        <v>152</v>
      </c>
      <c r="V358" s="35">
        <v>0</v>
      </c>
      <c r="W358" s="35" t="s">
        <v>156</v>
      </c>
      <c r="X358" s="35">
        <v>1000</v>
      </c>
      <c r="Y358" s="35">
        <v>1</v>
      </c>
      <c r="Z358" s="9">
        <v>23</v>
      </c>
      <c r="AA358" s="9">
        <v>23</v>
      </c>
      <c r="AB358" s="6">
        <v>1</v>
      </c>
      <c r="AC358" s="6" t="s">
        <v>92</v>
      </c>
      <c r="AD358" s="6">
        <v>0</v>
      </c>
      <c r="AE358" s="35">
        <v>4</v>
      </c>
      <c r="AF358" s="35" t="s">
        <v>169</v>
      </c>
      <c r="AH358" s="13">
        <v>40068</v>
      </c>
      <c r="AI358" s="13">
        <v>120004</v>
      </c>
      <c r="AJ358" s="13">
        <v>120006</v>
      </c>
      <c r="AK358" s="13">
        <v>150023</v>
      </c>
      <c r="AL358" s="13">
        <v>130003</v>
      </c>
      <c r="AM358" s="13">
        <v>130003</v>
      </c>
      <c r="AN358" s="13">
        <v>260001</v>
      </c>
      <c r="AO358" s="13">
        <v>120008</v>
      </c>
      <c r="AP358" s="13">
        <v>100001</v>
      </c>
      <c r="AQ358" s="13">
        <v>100002</v>
      </c>
      <c r="AT358" s="1" t="s">
        <v>989</v>
      </c>
      <c r="AU358" s="1">
        <v>3403</v>
      </c>
    </row>
    <row r="359" spans="1:47" x14ac:dyDescent="0.2">
      <c r="A359" s="33">
        <v>354</v>
      </c>
      <c r="B359" s="33">
        <v>3404</v>
      </c>
      <c r="C359" s="33">
        <v>10904</v>
      </c>
      <c r="D359" s="33" t="s">
        <v>420</v>
      </c>
      <c r="E359" s="33" t="s">
        <v>209</v>
      </c>
      <c r="F359" s="33">
        <v>5</v>
      </c>
      <c r="G359" s="33" t="s">
        <v>12</v>
      </c>
      <c r="H359" s="13">
        <v>0</v>
      </c>
      <c r="I359" s="35">
        <v>3</v>
      </c>
      <c r="J359" s="35" t="s">
        <v>557</v>
      </c>
      <c r="M359" s="37">
        <v>4</v>
      </c>
      <c r="N359" s="37" t="s">
        <v>33</v>
      </c>
      <c r="O359" s="9">
        <v>3504</v>
      </c>
      <c r="P359" s="11" t="s">
        <v>570</v>
      </c>
      <c r="Q359" s="37" t="s">
        <v>20</v>
      </c>
      <c r="R359" s="37" t="s">
        <v>80</v>
      </c>
      <c r="S359" s="9" t="s">
        <v>101</v>
      </c>
      <c r="T359" s="9">
        <v>7</v>
      </c>
      <c r="U359" s="9" t="s">
        <v>152</v>
      </c>
      <c r="V359" s="35">
        <v>0</v>
      </c>
      <c r="W359" s="35" t="s">
        <v>156</v>
      </c>
      <c r="X359" s="35">
        <v>1000</v>
      </c>
      <c r="Y359" s="35">
        <v>1</v>
      </c>
      <c r="Z359" s="9">
        <v>24</v>
      </c>
      <c r="AA359" s="9">
        <v>24</v>
      </c>
      <c r="AB359" s="6">
        <v>1</v>
      </c>
      <c r="AC359" s="6" t="s">
        <v>92</v>
      </c>
      <c r="AD359" s="6">
        <v>0</v>
      </c>
      <c r="AE359" s="35">
        <v>5</v>
      </c>
      <c r="AF359" s="35" t="s">
        <v>171</v>
      </c>
      <c r="AH359" s="13">
        <v>40069</v>
      </c>
      <c r="AI359" s="13">
        <v>120004</v>
      </c>
      <c r="AJ359" s="13">
        <v>120006</v>
      </c>
      <c r="AK359" s="13">
        <v>150023</v>
      </c>
      <c r="AL359" s="13">
        <v>130004</v>
      </c>
      <c r="AM359" s="13">
        <v>130004</v>
      </c>
      <c r="AN359" s="13">
        <v>260001</v>
      </c>
      <c r="AO359" s="13">
        <v>120008</v>
      </c>
      <c r="AP359" s="13">
        <v>100001</v>
      </c>
      <c r="AQ359" s="13">
        <v>100002</v>
      </c>
      <c r="AT359" s="1" t="s">
        <v>990</v>
      </c>
      <c r="AU359" s="1">
        <v>3404</v>
      </c>
    </row>
    <row r="360" spans="1:47" x14ac:dyDescent="0.2">
      <c r="A360" s="33">
        <v>355</v>
      </c>
      <c r="B360" s="33">
        <v>3405</v>
      </c>
      <c r="C360" s="33">
        <v>10905</v>
      </c>
      <c r="D360" s="33" t="s">
        <v>421</v>
      </c>
      <c r="E360" s="33" t="s">
        <v>210</v>
      </c>
      <c r="F360" s="33">
        <v>5</v>
      </c>
      <c r="G360" s="33" t="s">
        <v>12</v>
      </c>
      <c r="H360" s="13">
        <v>0</v>
      </c>
      <c r="I360" s="35">
        <v>3</v>
      </c>
      <c r="J360" s="35" t="s">
        <v>557</v>
      </c>
      <c r="M360" s="37">
        <v>5</v>
      </c>
      <c r="N360" s="37" t="s">
        <v>35</v>
      </c>
      <c r="O360" s="9">
        <v>3505</v>
      </c>
      <c r="P360" s="11" t="s">
        <v>570</v>
      </c>
      <c r="Q360" s="37" t="s">
        <v>20</v>
      </c>
      <c r="R360" s="37" t="s">
        <v>81</v>
      </c>
      <c r="S360" s="9" t="s">
        <v>101</v>
      </c>
      <c r="T360" s="9">
        <v>7</v>
      </c>
      <c r="U360" s="9" t="s">
        <v>152</v>
      </c>
      <c r="V360" s="35">
        <v>0</v>
      </c>
      <c r="W360" s="35" t="s">
        <v>156</v>
      </c>
      <c r="X360" s="35">
        <v>1000</v>
      </c>
      <c r="Y360" s="35">
        <v>1</v>
      </c>
      <c r="Z360" s="9">
        <v>25</v>
      </c>
      <c r="AA360" s="9">
        <v>25</v>
      </c>
      <c r="AB360" s="6">
        <v>1</v>
      </c>
      <c r="AC360" s="6" t="s">
        <v>92</v>
      </c>
      <c r="AD360" s="6">
        <v>0</v>
      </c>
      <c r="AE360" s="35">
        <v>6</v>
      </c>
      <c r="AF360" s="35" t="s">
        <v>173</v>
      </c>
      <c r="AH360" s="13">
        <v>40070</v>
      </c>
      <c r="AI360" s="13">
        <v>120004</v>
      </c>
      <c r="AJ360" s="13">
        <v>120006</v>
      </c>
      <c r="AK360" s="13">
        <v>150023</v>
      </c>
      <c r="AL360" s="13">
        <v>130005</v>
      </c>
      <c r="AM360" s="13">
        <v>130005</v>
      </c>
      <c r="AN360" s="13">
        <v>260001</v>
      </c>
      <c r="AO360" s="13">
        <v>120008</v>
      </c>
      <c r="AP360" s="13">
        <v>100001</v>
      </c>
      <c r="AQ360" s="13">
        <v>100002</v>
      </c>
      <c r="AT360" s="1" t="s">
        <v>991</v>
      </c>
      <c r="AU360" s="1">
        <v>3405</v>
      </c>
    </row>
    <row r="361" spans="1:47" x14ac:dyDescent="0.2">
      <c r="A361" s="33">
        <v>356</v>
      </c>
      <c r="B361" s="33">
        <v>3411</v>
      </c>
      <c r="C361" s="33">
        <v>10901</v>
      </c>
      <c r="D361" s="33" t="s">
        <v>422</v>
      </c>
      <c r="E361" s="33" t="s">
        <v>350</v>
      </c>
      <c r="F361" s="33">
        <v>5</v>
      </c>
      <c r="G361" s="33" t="s">
        <v>12</v>
      </c>
      <c r="H361" s="13">
        <v>0</v>
      </c>
      <c r="I361" s="35">
        <v>3</v>
      </c>
      <c r="J361" s="35" t="s">
        <v>557</v>
      </c>
      <c r="M361" s="37">
        <v>1</v>
      </c>
      <c r="N361" s="37" t="s">
        <v>29</v>
      </c>
      <c r="O361" s="9">
        <v>3511</v>
      </c>
      <c r="P361" s="11" t="s">
        <v>570</v>
      </c>
      <c r="Q361" s="37" t="s">
        <v>20</v>
      </c>
      <c r="R361" s="37" t="s">
        <v>78</v>
      </c>
      <c r="S361" s="9" t="s">
        <v>101</v>
      </c>
      <c r="T361" s="9">
        <v>7</v>
      </c>
      <c r="U361" s="9" t="s">
        <v>152</v>
      </c>
      <c r="V361" s="35">
        <v>0</v>
      </c>
      <c r="W361" s="35" t="s">
        <v>156</v>
      </c>
      <c r="X361" s="35">
        <v>900</v>
      </c>
      <c r="Y361" s="35">
        <v>1</v>
      </c>
      <c r="Z361" s="9">
        <v>21</v>
      </c>
      <c r="AA361" s="9">
        <v>21</v>
      </c>
      <c r="AB361" s="6">
        <v>2</v>
      </c>
      <c r="AC361" s="6" t="s">
        <v>212</v>
      </c>
      <c r="AD361" s="6">
        <v>0</v>
      </c>
      <c r="AE361" s="35">
        <v>2</v>
      </c>
      <c r="AF361" s="35" t="s">
        <v>165</v>
      </c>
      <c r="AH361" s="13">
        <v>40066</v>
      </c>
      <c r="AI361" s="13">
        <v>120004</v>
      </c>
      <c r="AJ361" s="13">
        <v>120006</v>
      </c>
      <c r="AK361" s="13">
        <v>150023</v>
      </c>
      <c r="AL361" s="13">
        <v>130001</v>
      </c>
      <c r="AM361" s="13">
        <v>130001</v>
      </c>
      <c r="AN361" s="13">
        <v>260001</v>
      </c>
      <c r="AO361" s="13">
        <v>120008</v>
      </c>
      <c r="AP361" s="13">
        <v>100001</v>
      </c>
      <c r="AQ361" s="13">
        <v>100002</v>
      </c>
      <c r="AT361" s="1" t="s">
        <v>992</v>
      </c>
      <c r="AU361" s="1">
        <v>3411</v>
      </c>
    </row>
    <row r="362" spans="1:47" x14ac:dyDescent="0.2">
      <c r="A362" s="33">
        <v>357</v>
      </c>
      <c r="B362" s="33">
        <v>3412</v>
      </c>
      <c r="C362" s="33">
        <v>10902</v>
      </c>
      <c r="D362" s="33" t="s">
        <v>423</v>
      </c>
      <c r="E362" s="33" t="s">
        <v>351</v>
      </c>
      <c r="F362" s="33">
        <v>5</v>
      </c>
      <c r="G362" s="33" t="s">
        <v>12</v>
      </c>
      <c r="H362" s="13">
        <v>0</v>
      </c>
      <c r="I362" s="35">
        <v>3</v>
      </c>
      <c r="J362" s="35" t="s">
        <v>557</v>
      </c>
      <c r="M362" s="37">
        <v>2</v>
      </c>
      <c r="N362" s="37" t="s">
        <v>31</v>
      </c>
      <c r="O362" s="9">
        <v>3512</v>
      </c>
      <c r="P362" s="11" t="s">
        <v>570</v>
      </c>
      <c r="Q362" s="37" t="s">
        <v>20</v>
      </c>
      <c r="R362" s="37" t="s">
        <v>79</v>
      </c>
      <c r="S362" s="9" t="s">
        <v>101</v>
      </c>
      <c r="T362" s="9">
        <v>7</v>
      </c>
      <c r="U362" s="9" t="s">
        <v>152</v>
      </c>
      <c r="V362" s="35">
        <v>0</v>
      </c>
      <c r="W362" s="35" t="s">
        <v>156</v>
      </c>
      <c r="X362" s="35">
        <v>900</v>
      </c>
      <c r="Y362" s="35">
        <v>1</v>
      </c>
      <c r="Z362" s="9">
        <v>22</v>
      </c>
      <c r="AA362" s="9">
        <v>22</v>
      </c>
      <c r="AB362" s="6">
        <v>2</v>
      </c>
      <c r="AC362" s="6" t="s">
        <v>212</v>
      </c>
      <c r="AD362" s="6">
        <v>0</v>
      </c>
      <c r="AE362" s="35">
        <v>3</v>
      </c>
      <c r="AF362" s="35" t="s">
        <v>167</v>
      </c>
      <c r="AH362" s="13">
        <v>40067</v>
      </c>
      <c r="AI362" s="13">
        <v>120004</v>
      </c>
      <c r="AJ362" s="13">
        <v>120006</v>
      </c>
      <c r="AK362" s="13">
        <v>150023</v>
      </c>
      <c r="AL362" s="13">
        <v>130002</v>
      </c>
      <c r="AM362" s="13">
        <v>130002</v>
      </c>
      <c r="AN362" s="13">
        <v>260001</v>
      </c>
      <c r="AO362" s="13">
        <v>120008</v>
      </c>
      <c r="AP362" s="13">
        <v>100001</v>
      </c>
      <c r="AQ362" s="13">
        <v>100002</v>
      </c>
      <c r="AT362" s="1" t="s">
        <v>993</v>
      </c>
      <c r="AU362" s="1">
        <v>3412</v>
      </c>
    </row>
    <row r="363" spans="1:47" x14ac:dyDescent="0.2">
      <c r="A363" s="33">
        <v>358</v>
      </c>
      <c r="B363" s="33">
        <v>3413</v>
      </c>
      <c r="C363" s="33">
        <v>10903</v>
      </c>
      <c r="D363" s="33" t="s">
        <v>424</v>
      </c>
      <c r="E363" s="33" t="s">
        <v>352</v>
      </c>
      <c r="F363" s="33">
        <v>5</v>
      </c>
      <c r="G363" s="33" t="s">
        <v>12</v>
      </c>
      <c r="H363" s="13">
        <v>0</v>
      </c>
      <c r="I363" s="35">
        <v>3</v>
      </c>
      <c r="J363" s="35" t="s">
        <v>557</v>
      </c>
      <c r="M363" s="37">
        <v>3</v>
      </c>
      <c r="N363" s="37" t="s">
        <v>91</v>
      </c>
      <c r="O363" s="9">
        <v>3513</v>
      </c>
      <c r="P363" s="11" t="s">
        <v>570</v>
      </c>
      <c r="Q363" s="37" t="s">
        <v>20</v>
      </c>
      <c r="R363" s="37" t="s">
        <v>77</v>
      </c>
      <c r="S363" s="9" t="s">
        <v>101</v>
      </c>
      <c r="T363" s="9">
        <v>7</v>
      </c>
      <c r="U363" s="9" t="s">
        <v>152</v>
      </c>
      <c r="V363" s="35">
        <v>0</v>
      </c>
      <c r="W363" s="35" t="s">
        <v>156</v>
      </c>
      <c r="X363" s="35">
        <v>900</v>
      </c>
      <c r="Y363" s="35">
        <v>1</v>
      </c>
      <c r="Z363" s="9">
        <v>23</v>
      </c>
      <c r="AA363" s="9">
        <v>23</v>
      </c>
      <c r="AB363" s="6">
        <v>2</v>
      </c>
      <c r="AC363" s="6" t="s">
        <v>212</v>
      </c>
      <c r="AD363" s="6">
        <v>0</v>
      </c>
      <c r="AE363" s="35">
        <v>4</v>
      </c>
      <c r="AF363" s="35" t="s">
        <v>169</v>
      </c>
      <c r="AH363" s="13">
        <v>40068</v>
      </c>
      <c r="AI363" s="13">
        <v>120004</v>
      </c>
      <c r="AJ363" s="13">
        <v>120006</v>
      </c>
      <c r="AK363" s="13">
        <v>150023</v>
      </c>
      <c r="AL363" s="13">
        <v>130003</v>
      </c>
      <c r="AM363" s="13">
        <v>130003</v>
      </c>
      <c r="AN363" s="13">
        <v>260001</v>
      </c>
      <c r="AO363" s="13">
        <v>120008</v>
      </c>
      <c r="AP363" s="13">
        <v>100001</v>
      </c>
      <c r="AQ363" s="13">
        <v>100002</v>
      </c>
      <c r="AT363" s="1" t="s">
        <v>994</v>
      </c>
      <c r="AU363" s="1">
        <v>3413</v>
      </c>
    </row>
    <row r="364" spans="1:47" x14ac:dyDescent="0.2">
      <c r="A364" s="33">
        <v>359</v>
      </c>
      <c r="B364" s="33">
        <v>3414</v>
      </c>
      <c r="C364" s="33">
        <v>10904</v>
      </c>
      <c r="D364" s="33" t="s">
        <v>425</v>
      </c>
      <c r="E364" s="33" t="s">
        <v>353</v>
      </c>
      <c r="F364" s="33">
        <v>5</v>
      </c>
      <c r="G364" s="33" t="s">
        <v>12</v>
      </c>
      <c r="H364" s="13">
        <v>0</v>
      </c>
      <c r="I364" s="35">
        <v>3</v>
      </c>
      <c r="J364" s="35" t="s">
        <v>557</v>
      </c>
      <c r="M364" s="37">
        <v>4</v>
      </c>
      <c r="N364" s="37" t="s">
        <v>33</v>
      </c>
      <c r="O364" s="9">
        <v>3514</v>
      </c>
      <c r="P364" s="11" t="s">
        <v>570</v>
      </c>
      <c r="Q364" s="37" t="s">
        <v>20</v>
      </c>
      <c r="R364" s="37" t="s">
        <v>80</v>
      </c>
      <c r="S364" s="9" t="s">
        <v>101</v>
      </c>
      <c r="T364" s="9">
        <v>7</v>
      </c>
      <c r="U364" s="9" t="s">
        <v>152</v>
      </c>
      <c r="V364" s="35">
        <v>0</v>
      </c>
      <c r="W364" s="35" t="s">
        <v>156</v>
      </c>
      <c r="X364" s="35">
        <v>900</v>
      </c>
      <c r="Y364" s="35">
        <v>1</v>
      </c>
      <c r="Z364" s="9">
        <v>24</v>
      </c>
      <c r="AA364" s="9">
        <v>24</v>
      </c>
      <c r="AB364" s="6">
        <v>2</v>
      </c>
      <c r="AC364" s="6" t="s">
        <v>212</v>
      </c>
      <c r="AD364" s="6">
        <v>0</v>
      </c>
      <c r="AE364" s="35">
        <v>5</v>
      </c>
      <c r="AF364" s="35" t="s">
        <v>171</v>
      </c>
      <c r="AH364" s="13">
        <v>40069</v>
      </c>
      <c r="AI364" s="13">
        <v>120004</v>
      </c>
      <c r="AJ364" s="13">
        <v>120006</v>
      </c>
      <c r="AK364" s="13">
        <v>150023</v>
      </c>
      <c r="AL364" s="13">
        <v>130004</v>
      </c>
      <c r="AM364" s="13">
        <v>130004</v>
      </c>
      <c r="AN364" s="13">
        <v>260001</v>
      </c>
      <c r="AO364" s="13">
        <v>120008</v>
      </c>
      <c r="AP364" s="13">
        <v>100001</v>
      </c>
      <c r="AQ364" s="13">
        <v>100002</v>
      </c>
      <c r="AT364" s="1" t="s">
        <v>995</v>
      </c>
      <c r="AU364" s="1">
        <v>3414</v>
      </c>
    </row>
    <row r="365" spans="1:47" x14ac:dyDescent="0.2">
      <c r="A365" s="33">
        <v>360</v>
      </c>
      <c r="B365" s="33">
        <v>3415</v>
      </c>
      <c r="C365" s="33">
        <v>10905</v>
      </c>
      <c r="D365" s="33" t="s">
        <v>426</v>
      </c>
      <c r="E365" s="33" t="s">
        <v>354</v>
      </c>
      <c r="F365" s="33">
        <v>5</v>
      </c>
      <c r="G365" s="33" t="s">
        <v>12</v>
      </c>
      <c r="H365" s="13">
        <v>0</v>
      </c>
      <c r="I365" s="35">
        <v>3</v>
      </c>
      <c r="J365" s="35" t="s">
        <v>557</v>
      </c>
      <c r="M365" s="37">
        <v>5</v>
      </c>
      <c r="N365" s="37" t="s">
        <v>35</v>
      </c>
      <c r="O365" s="9">
        <v>3515</v>
      </c>
      <c r="P365" s="11" t="s">
        <v>570</v>
      </c>
      <c r="Q365" s="37" t="s">
        <v>20</v>
      </c>
      <c r="R365" s="37" t="s">
        <v>81</v>
      </c>
      <c r="S365" s="9" t="s">
        <v>101</v>
      </c>
      <c r="T365" s="9">
        <v>7</v>
      </c>
      <c r="U365" s="9" t="s">
        <v>152</v>
      </c>
      <c r="V365" s="35">
        <v>0</v>
      </c>
      <c r="W365" s="35" t="s">
        <v>156</v>
      </c>
      <c r="X365" s="35">
        <v>900</v>
      </c>
      <c r="Y365" s="35">
        <v>1</v>
      </c>
      <c r="Z365" s="9">
        <v>25</v>
      </c>
      <c r="AA365" s="9">
        <v>25</v>
      </c>
      <c r="AB365" s="6">
        <v>2</v>
      </c>
      <c r="AC365" s="6" t="s">
        <v>212</v>
      </c>
      <c r="AD365" s="6">
        <v>0</v>
      </c>
      <c r="AE365" s="35">
        <v>6</v>
      </c>
      <c r="AF365" s="35" t="s">
        <v>173</v>
      </c>
      <c r="AH365" s="13">
        <v>40070</v>
      </c>
      <c r="AI365" s="13">
        <v>120004</v>
      </c>
      <c r="AJ365" s="13">
        <v>120006</v>
      </c>
      <c r="AK365" s="13">
        <v>150023</v>
      </c>
      <c r="AL365" s="13">
        <v>130005</v>
      </c>
      <c r="AM365" s="13">
        <v>130005</v>
      </c>
      <c r="AN365" s="13">
        <v>260001</v>
      </c>
      <c r="AO365" s="13">
        <v>120008</v>
      </c>
      <c r="AP365" s="13">
        <v>100001</v>
      </c>
      <c r="AQ365" s="13">
        <v>100002</v>
      </c>
      <c r="AT365" s="1" t="s">
        <v>996</v>
      </c>
      <c r="AU365" s="1">
        <v>3415</v>
      </c>
    </row>
    <row r="366" spans="1:47" x14ac:dyDescent="0.2">
      <c r="A366" s="33">
        <v>361</v>
      </c>
      <c r="B366" s="33">
        <v>3421</v>
      </c>
      <c r="C366" s="33">
        <v>10901</v>
      </c>
      <c r="D366" s="33" t="s">
        <v>427</v>
      </c>
      <c r="E366" s="33" t="s">
        <v>355</v>
      </c>
      <c r="F366" s="33">
        <v>5</v>
      </c>
      <c r="G366" s="33" t="s">
        <v>12</v>
      </c>
      <c r="H366" s="13">
        <v>0</v>
      </c>
      <c r="I366" s="35">
        <v>3</v>
      </c>
      <c r="J366" s="35" t="s">
        <v>557</v>
      </c>
      <c r="M366" s="37">
        <v>1</v>
      </c>
      <c r="N366" s="37" t="s">
        <v>29</v>
      </c>
      <c r="O366" s="9">
        <v>3521</v>
      </c>
      <c r="P366" s="11" t="s">
        <v>570</v>
      </c>
      <c r="Q366" s="37" t="s">
        <v>20</v>
      </c>
      <c r="R366" s="37" t="s">
        <v>78</v>
      </c>
      <c r="S366" s="9" t="s">
        <v>101</v>
      </c>
      <c r="T366" s="9">
        <v>7</v>
      </c>
      <c r="U366" s="9" t="s">
        <v>1021</v>
      </c>
      <c r="V366" s="35">
        <v>0</v>
      </c>
      <c r="W366" s="35" t="s">
        <v>156</v>
      </c>
      <c r="X366" s="35">
        <v>820</v>
      </c>
      <c r="Y366" s="35">
        <v>1</v>
      </c>
      <c r="Z366" s="9">
        <v>21</v>
      </c>
      <c r="AA366" s="9">
        <v>21</v>
      </c>
      <c r="AB366" s="6">
        <v>3</v>
      </c>
      <c r="AC366" s="6" t="s">
        <v>218</v>
      </c>
      <c r="AD366" s="6">
        <v>0</v>
      </c>
      <c r="AE366" s="35">
        <v>2</v>
      </c>
      <c r="AF366" s="35" t="s">
        <v>165</v>
      </c>
      <c r="AH366" s="13">
        <v>40066</v>
      </c>
      <c r="AI366" s="13">
        <v>120004</v>
      </c>
      <c r="AJ366" s="13">
        <v>120006</v>
      </c>
      <c r="AK366" s="13">
        <v>150023</v>
      </c>
      <c r="AL366" s="13">
        <v>130001</v>
      </c>
      <c r="AM366" s="13">
        <v>130001</v>
      </c>
      <c r="AN366" s="13">
        <v>260001</v>
      </c>
      <c r="AO366" s="13">
        <v>120008</v>
      </c>
      <c r="AP366" s="13">
        <v>100001</v>
      </c>
      <c r="AQ366" s="13">
        <v>100002</v>
      </c>
      <c r="AT366" s="1" t="s">
        <v>997</v>
      </c>
      <c r="AU366" s="1">
        <v>3421</v>
      </c>
    </row>
    <row r="367" spans="1:47" x14ac:dyDescent="0.2">
      <c r="A367" s="33">
        <v>362</v>
      </c>
      <c r="B367" s="33">
        <v>3422</v>
      </c>
      <c r="C367" s="33">
        <v>10902</v>
      </c>
      <c r="D367" s="33" t="s">
        <v>428</v>
      </c>
      <c r="E367" s="33" t="s">
        <v>356</v>
      </c>
      <c r="F367" s="33">
        <v>5</v>
      </c>
      <c r="G367" s="33" t="s">
        <v>12</v>
      </c>
      <c r="H367" s="13">
        <v>0</v>
      </c>
      <c r="I367" s="35">
        <v>3</v>
      </c>
      <c r="J367" s="35" t="s">
        <v>557</v>
      </c>
      <c r="M367" s="37">
        <v>2</v>
      </c>
      <c r="N367" s="37" t="s">
        <v>31</v>
      </c>
      <c r="O367" s="9">
        <v>3522</v>
      </c>
      <c r="P367" s="11" t="s">
        <v>570</v>
      </c>
      <c r="Q367" s="37" t="s">
        <v>20</v>
      </c>
      <c r="R367" s="37" t="s">
        <v>79</v>
      </c>
      <c r="S367" s="9" t="s">
        <v>101</v>
      </c>
      <c r="T367" s="9">
        <v>7</v>
      </c>
      <c r="U367" s="9" t="s">
        <v>1021</v>
      </c>
      <c r="V367" s="35">
        <v>0</v>
      </c>
      <c r="W367" s="35" t="s">
        <v>156</v>
      </c>
      <c r="X367" s="35">
        <v>820</v>
      </c>
      <c r="Y367" s="35">
        <v>1</v>
      </c>
      <c r="Z367" s="9">
        <v>22</v>
      </c>
      <c r="AA367" s="9">
        <v>22</v>
      </c>
      <c r="AB367" s="6">
        <v>3</v>
      </c>
      <c r="AC367" s="6" t="s">
        <v>218</v>
      </c>
      <c r="AD367" s="6">
        <v>0</v>
      </c>
      <c r="AE367" s="35">
        <v>3</v>
      </c>
      <c r="AF367" s="35" t="s">
        <v>167</v>
      </c>
      <c r="AH367" s="13">
        <v>40067</v>
      </c>
      <c r="AI367" s="13">
        <v>120004</v>
      </c>
      <c r="AJ367" s="13">
        <v>120006</v>
      </c>
      <c r="AK367" s="13">
        <v>150023</v>
      </c>
      <c r="AL367" s="13">
        <v>130002</v>
      </c>
      <c r="AM367" s="13">
        <v>130002</v>
      </c>
      <c r="AN367" s="13">
        <v>260001</v>
      </c>
      <c r="AO367" s="13">
        <v>120008</v>
      </c>
      <c r="AP367" s="13">
        <v>100001</v>
      </c>
      <c r="AQ367" s="13">
        <v>100002</v>
      </c>
      <c r="AT367" s="1" t="s">
        <v>998</v>
      </c>
      <c r="AU367" s="1">
        <v>3422</v>
      </c>
    </row>
    <row r="368" spans="1:47" x14ac:dyDescent="0.2">
      <c r="A368" s="33">
        <v>363</v>
      </c>
      <c r="B368" s="33">
        <v>3423</v>
      </c>
      <c r="C368" s="33">
        <v>10903</v>
      </c>
      <c r="D368" s="33" t="s">
        <v>429</v>
      </c>
      <c r="E368" s="33" t="s">
        <v>357</v>
      </c>
      <c r="F368" s="33">
        <v>5</v>
      </c>
      <c r="G368" s="33" t="s">
        <v>12</v>
      </c>
      <c r="H368" s="13">
        <v>0</v>
      </c>
      <c r="I368" s="35">
        <v>3</v>
      </c>
      <c r="J368" s="35" t="s">
        <v>557</v>
      </c>
      <c r="M368" s="37">
        <v>3</v>
      </c>
      <c r="N368" s="37" t="s">
        <v>91</v>
      </c>
      <c r="O368" s="9">
        <v>3523</v>
      </c>
      <c r="P368" s="11" t="s">
        <v>570</v>
      </c>
      <c r="Q368" s="37" t="s">
        <v>20</v>
      </c>
      <c r="R368" s="37" t="s">
        <v>77</v>
      </c>
      <c r="S368" s="9" t="s">
        <v>101</v>
      </c>
      <c r="T368" s="9">
        <v>7</v>
      </c>
      <c r="U368" s="9" t="s">
        <v>1021</v>
      </c>
      <c r="V368" s="35">
        <v>0</v>
      </c>
      <c r="W368" s="35" t="s">
        <v>156</v>
      </c>
      <c r="X368" s="35">
        <v>820</v>
      </c>
      <c r="Y368" s="35">
        <v>1</v>
      </c>
      <c r="Z368" s="9">
        <v>23</v>
      </c>
      <c r="AA368" s="9">
        <v>23</v>
      </c>
      <c r="AB368" s="6">
        <v>3</v>
      </c>
      <c r="AC368" s="6" t="s">
        <v>218</v>
      </c>
      <c r="AD368" s="6">
        <v>0</v>
      </c>
      <c r="AE368" s="35">
        <v>4</v>
      </c>
      <c r="AF368" s="35" t="s">
        <v>169</v>
      </c>
      <c r="AH368" s="13">
        <v>40068</v>
      </c>
      <c r="AI368" s="13">
        <v>120004</v>
      </c>
      <c r="AJ368" s="13">
        <v>120006</v>
      </c>
      <c r="AK368" s="13">
        <v>150023</v>
      </c>
      <c r="AL368" s="13">
        <v>130003</v>
      </c>
      <c r="AM368" s="13">
        <v>130003</v>
      </c>
      <c r="AN368" s="13">
        <v>260001</v>
      </c>
      <c r="AO368" s="13">
        <v>120008</v>
      </c>
      <c r="AP368" s="13">
        <v>100001</v>
      </c>
      <c r="AQ368" s="13">
        <v>100002</v>
      </c>
      <c r="AT368" s="1" t="s">
        <v>999</v>
      </c>
      <c r="AU368" s="1">
        <v>3423</v>
      </c>
    </row>
    <row r="369" spans="1:47" x14ac:dyDescent="0.2">
      <c r="A369" s="33">
        <v>364</v>
      </c>
      <c r="B369" s="33">
        <v>3424</v>
      </c>
      <c r="C369" s="33">
        <v>10904</v>
      </c>
      <c r="D369" s="33" t="s">
        <v>430</v>
      </c>
      <c r="E369" s="33" t="s">
        <v>358</v>
      </c>
      <c r="F369" s="33">
        <v>5</v>
      </c>
      <c r="G369" s="33" t="s">
        <v>12</v>
      </c>
      <c r="H369" s="13">
        <v>0</v>
      </c>
      <c r="I369" s="35">
        <v>3</v>
      </c>
      <c r="J369" s="35" t="s">
        <v>557</v>
      </c>
      <c r="M369" s="37">
        <v>4</v>
      </c>
      <c r="N369" s="37" t="s">
        <v>33</v>
      </c>
      <c r="O369" s="9">
        <v>3524</v>
      </c>
      <c r="P369" s="11" t="s">
        <v>570</v>
      </c>
      <c r="Q369" s="37" t="s">
        <v>20</v>
      </c>
      <c r="R369" s="37" t="s">
        <v>80</v>
      </c>
      <c r="S369" s="9" t="s">
        <v>101</v>
      </c>
      <c r="T369" s="9">
        <v>7</v>
      </c>
      <c r="U369" s="9" t="s">
        <v>1021</v>
      </c>
      <c r="V369" s="35">
        <v>0</v>
      </c>
      <c r="W369" s="35" t="s">
        <v>156</v>
      </c>
      <c r="X369" s="35">
        <v>820</v>
      </c>
      <c r="Y369" s="35">
        <v>1</v>
      </c>
      <c r="Z369" s="9">
        <v>24</v>
      </c>
      <c r="AA369" s="9">
        <v>24</v>
      </c>
      <c r="AB369" s="6">
        <v>3</v>
      </c>
      <c r="AC369" s="6" t="s">
        <v>218</v>
      </c>
      <c r="AD369" s="6">
        <v>0</v>
      </c>
      <c r="AE369" s="35">
        <v>5</v>
      </c>
      <c r="AF369" s="35" t="s">
        <v>171</v>
      </c>
      <c r="AH369" s="13">
        <v>40069</v>
      </c>
      <c r="AI369" s="13">
        <v>120004</v>
      </c>
      <c r="AJ369" s="13">
        <v>120006</v>
      </c>
      <c r="AK369" s="13">
        <v>150023</v>
      </c>
      <c r="AL369" s="13">
        <v>130004</v>
      </c>
      <c r="AM369" s="13">
        <v>130004</v>
      </c>
      <c r="AN369" s="13">
        <v>260001</v>
      </c>
      <c r="AO369" s="13">
        <v>120008</v>
      </c>
      <c r="AP369" s="13">
        <v>100001</v>
      </c>
      <c r="AQ369" s="13">
        <v>100002</v>
      </c>
      <c r="AT369" s="1" t="s">
        <v>1000</v>
      </c>
      <c r="AU369" s="1">
        <v>3424</v>
      </c>
    </row>
    <row r="370" spans="1:47" x14ac:dyDescent="0.2">
      <c r="A370" s="33">
        <v>365</v>
      </c>
      <c r="B370" s="33">
        <v>3425</v>
      </c>
      <c r="C370" s="33">
        <v>10905</v>
      </c>
      <c r="D370" s="33" t="s">
        <v>431</v>
      </c>
      <c r="E370" s="33" t="s">
        <v>359</v>
      </c>
      <c r="F370" s="33">
        <v>5</v>
      </c>
      <c r="G370" s="33" t="s">
        <v>12</v>
      </c>
      <c r="H370" s="13">
        <v>0</v>
      </c>
      <c r="I370" s="35">
        <v>3</v>
      </c>
      <c r="J370" s="35" t="s">
        <v>557</v>
      </c>
      <c r="M370" s="37">
        <v>5</v>
      </c>
      <c r="N370" s="37" t="s">
        <v>35</v>
      </c>
      <c r="O370" s="9">
        <v>3525</v>
      </c>
      <c r="P370" s="11" t="s">
        <v>570</v>
      </c>
      <c r="Q370" s="37" t="s">
        <v>20</v>
      </c>
      <c r="R370" s="37" t="s">
        <v>81</v>
      </c>
      <c r="S370" s="9" t="s">
        <v>101</v>
      </c>
      <c r="T370" s="9">
        <v>7</v>
      </c>
      <c r="U370" s="9" t="s">
        <v>1021</v>
      </c>
      <c r="V370" s="35">
        <v>0</v>
      </c>
      <c r="W370" s="35" t="s">
        <v>156</v>
      </c>
      <c r="X370" s="35">
        <v>820</v>
      </c>
      <c r="Y370" s="35">
        <v>1</v>
      </c>
      <c r="Z370" s="9">
        <v>25</v>
      </c>
      <c r="AA370" s="9">
        <v>25</v>
      </c>
      <c r="AB370" s="6">
        <v>3</v>
      </c>
      <c r="AC370" s="6" t="s">
        <v>218</v>
      </c>
      <c r="AD370" s="6">
        <v>0</v>
      </c>
      <c r="AE370" s="35">
        <v>6</v>
      </c>
      <c r="AF370" s="35" t="s">
        <v>173</v>
      </c>
      <c r="AH370" s="13">
        <v>40070</v>
      </c>
      <c r="AI370" s="13">
        <v>120004</v>
      </c>
      <c r="AJ370" s="13">
        <v>120006</v>
      </c>
      <c r="AK370" s="13">
        <v>150023</v>
      </c>
      <c r="AL370" s="13">
        <v>130005</v>
      </c>
      <c r="AM370" s="13">
        <v>130005</v>
      </c>
      <c r="AN370" s="13">
        <v>260001</v>
      </c>
      <c r="AO370" s="13">
        <v>120008</v>
      </c>
      <c r="AP370" s="13">
        <v>100001</v>
      </c>
      <c r="AQ370" s="13">
        <v>100002</v>
      </c>
      <c r="AT370" s="1" t="s">
        <v>1001</v>
      </c>
      <c r="AU370" s="1">
        <v>3425</v>
      </c>
    </row>
    <row r="371" spans="1:47" x14ac:dyDescent="0.2">
      <c r="A371" s="33">
        <v>366</v>
      </c>
      <c r="B371" s="33">
        <v>3431</v>
      </c>
      <c r="C371" s="33">
        <v>10901</v>
      </c>
      <c r="D371" s="33" t="s">
        <v>312</v>
      </c>
      <c r="E371" s="33" t="s">
        <v>313</v>
      </c>
      <c r="F371" s="33">
        <v>5</v>
      </c>
      <c r="G371" s="33" t="s">
        <v>12</v>
      </c>
      <c r="H371" s="13">
        <v>1</v>
      </c>
      <c r="I371" s="35">
        <v>3</v>
      </c>
      <c r="J371" s="35" t="s">
        <v>557</v>
      </c>
      <c r="M371" s="37">
        <v>1</v>
      </c>
      <c r="N371" s="37" t="s">
        <v>29</v>
      </c>
      <c r="O371" s="9">
        <v>3531</v>
      </c>
      <c r="P371" s="11" t="s">
        <v>570</v>
      </c>
      <c r="Q371" s="37" t="s">
        <v>20</v>
      </c>
      <c r="R371" s="37" t="s">
        <v>78</v>
      </c>
      <c r="S371" s="9" t="s">
        <v>101</v>
      </c>
      <c r="T371" s="9">
        <v>7</v>
      </c>
      <c r="U371" s="9" t="s">
        <v>1022</v>
      </c>
      <c r="V371" s="35">
        <v>0</v>
      </c>
      <c r="W371" s="35" t="s">
        <v>156</v>
      </c>
      <c r="X371" s="35">
        <v>730</v>
      </c>
      <c r="Y371" s="35">
        <v>1</v>
      </c>
      <c r="Z371" s="9">
        <v>21</v>
      </c>
      <c r="AA371" s="9">
        <v>21</v>
      </c>
      <c r="AB371" s="6">
        <v>4</v>
      </c>
      <c r="AC371" s="6" t="s">
        <v>224</v>
      </c>
      <c r="AD371" s="6">
        <v>0</v>
      </c>
      <c r="AE371" s="35">
        <v>2</v>
      </c>
      <c r="AF371" s="35" t="s">
        <v>165</v>
      </c>
      <c r="AH371" s="13">
        <v>40066</v>
      </c>
      <c r="AI371" s="13">
        <v>120004</v>
      </c>
      <c r="AJ371" s="13">
        <v>120006</v>
      </c>
      <c r="AK371" s="13">
        <v>150023</v>
      </c>
      <c r="AL371" s="13">
        <v>130001</v>
      </c>
      <c r="AM371" s="13">
        <v>130001</v>
      </c>
      <c r="AN371" s="13">
        <v>260001</v>
      </c>
      <c r="AO371" s="13">
        <v>120008</v>
      </c>
      <c r="AP371" s="13">
        <v>100001</v>
      </c>
      <c r="AQ371" s="13">
        <v>100002</v>
      </c>
      <c r="AT371" s="1" t="s">
        <v>1002</v>
      </c>
      <c r="AU371" s="1">
        <v>3431</v>
      </c>
    </row>
    <row r="372" spans="1:47" x14ac:dyDescent="0.2">
      <c r="A372" s="33">
        <v>367</v>
      </c>
      <c r="B372" s="33">
        <v>3432</v>
      </c>
      <c r="C372" s="33">
        <v>10902</v>
      </c>
      <c r="D372" s="33" t="s">
        <v>314</v>
      </c>
      <c r="E372" s="33" t="s">
        <v>315</v>
      </c>
      <c r="F372" s="33">
        <v>5</v>
      </c>
      <c r="G372" s="33" t="s">
        <v>12</v>
      </c>
      <c r="H372" s="13">
        <v>1</v>
      </c>
      <c r="I372" s="35">
        <v>3</v>
      </c>
      <c r="J372" s="35" t="s">
        <v>557</v>
      </c>
      <c r="M372" s="37">
        <v>2</v>
      </c>
      <c r="N372" s="37" t="s">
        <v>31</v>
      </c>
      <c r="O372" s="9">
        <v>3532</v>
      </c>
      <c r="P372" s="11" t="s">
        <v>570</v>
      </c>
      <c r="Q372" s="37" t="s">
        <v>20</v>
      </c>
      <c r="R372" s="37" t="s">
        <v>79</v>
      </c>
      <c r="S372" s="9" t="s">
        <v>101</v>
      </c>
      <c r="T372" s="9">
        <v>7</v>
      </c>
      <c r="U372" s="9" t="s">
        <v>1022</v>
      </c>
      <c r="V372" s="35">
        <v>0</v>
      </c>
      <c r="W372" s="35" t="s">
        <v>156</v>
      </c>
      <c r="X372" s="35">
        <v>730</v>
      </c>
      <c r="Y372" s="35">
        <v>1</v>
      </c>
      <c r="Z372" s="9">
        <v>22</v>
      </c>
      <c r="AA372" s="9">
        <v>22</v>
      </c>
      <c r="AB372" s="6">
        <v>4</v>
      </c>
      <c r="AC372" s="6" t="s">
        <v>224</v>
      </c>
      <c r="AD372" s="6">
        <v>0</v>
      </c>
      <c r="AE372" s="35">
        <v>3</v>
      </c>
      <c r="AF372" s="35" t="s">
        <v>167</v>
      </c>
      <c r="AH372" s="13">
        <v>40067</v>
      </c>
      <c r="AI372" s="13">
        <v>120004</v>
      </c>
      <c r="AJ372" s="13">
        <v>120006</v>
      </c>
      <c r="AK372" s="13">
        <v>150023</v>
      </c>
      <c r="AL372" s="13">
        <v>130002</v>
      </c>
      <c r="AM372" s="13">
        <v>130002</v>
      </c>
      <c r="AN372" s="13">
        <v>260001</v>
      </c>
      <c r="AO372" s="13">
        <v>120008</v>
      </c>
      <c r="AP372" s="13">
        <v>100001</v>
      </c>
      <c r="AQ372" s="13">
        <v>100002</v>
      </c>
      <c r="AT372" s="1" t="s">
        <v>1003</v>
      </c>
      <c r="AU372" s="1">
        <v>3432</v>
      </c>
    </row>
    <row r="373" spans="1:47" x14ac:dyDescent="0.2">
      <c r="A373" s="33">
        <v>368</v>
      </c>
      <c r="B373" s="33">
        <v>3433</v>
      </c>
      <c r="C373" s="33">
        <v>10903</v>
      </c>
      <c r="D373" s="33" t="s">
        <v>316</v>
      </c>
      <c r="E373" s="33" t="s">
        <v>317</v>
      </c>
      <c r="F373" s="33">
        <v>5</v>
      </c>
      <c r="G373" s="33" t="s">
        <v>12</v>
      </c>
      <c r="H373" s="13">
        <v>1</v>
      </c>
      <c r="I373" s="35">
        <v>3</v>
      </c>
      <c r="J373" s="35" t="s">
        <v>557</v>
      </c>
      <c r="M373" s="37">
        <v>3</v>
      </c>
      <c r="N373" s="37" t="s">
        <v>91</v>
      </c>
      <c r="O373" s="9">
        <v>3533</v>
      </c>
      <c r="P373" s="11" t="s">
        <v>570</v>
      </c>
      <c r="Q373" s="37" t="s">
        <v>20</v>
      </c>
      <c r="R373" s="37" t="s">
        <v>77</v>
      </c>
      <c r="S373" s="9" t="s">
        <v>101</v>
      </c>
      <c r="T373" s="9">
        <v>7</v>
      </c>
      <c r="U373" s="9" t="s">
        <v>1022</v>
      </c>
      <c r="V373" s="35">
        <v>0</v>
      </c>
      <c r="W373" s="35" t="s">
        <v>156</v>
      </c>
      <c r="X373" s="35">
        <v>730</v>
      </c>
      <c r="Y373" s="35">
        <v>1</v>
      </c>
      <c r="Z373" s="9">
        <v>23</v>
      </c>
      <c r="AA373" s="9">
        <v>23</v>
      </c>
      <c r="AB373" s="6">
        <v>4</v>
      </c>
      <c r="AC373" s="6" t="s">
        <v>224</v>
      </c>
      <c r="AD373" s="6">
        <v>0</v>
      </c>
      <c r="AE373" s="35">
        <v>4</v>
      </c>
      <c r="AF373" s="35" t="s">
        <v>169</v>
      </c>
      <c r="AH373" s="13">
        <v>40068</v>
      </c>
      <c r="AI373" s="13">
        <v>120004</v>
      </c>
      <c r="AJ373" s="13">
        <v>120006</v>
      </c>
      <c r="AK373" s="13">
        <v>150023</v>
      </c>
      <c r="AL373" s="13">
        <v>130003</v>
      </c>
      <c r="AM373" s="13">
        <v>130003</v>
      </c>
      <c r="AN373" s="13">
        <v>260001</v>
      </c>
      <c r="AO373" s="13">
        <v>120008</v>
      </c>
      <c r="AP373" s="13">
        <v>100001</v>
      </c>
      <c r="AQ373" s="13">
        <v>100002</v>
      </c>
      <c r="AT373" s="1" t="s">
        <v>1004</v>
      </c>
      <c r="AU373" s="1">
        <v>3433</v>
      </c>
    </row>
    <row r="374" spans="1:47" x14ac:dyDescent="0.2">
      <c r="A374" s="33">
        <v>369</v>
      </c>
      <c r="B374" s="33">
        <v>3434</v>
      </c>
      <c r="C374" s="33">
        <v>10904</v>
      </c>
      <c r="D374" s="33" t="s">
        <v>318</v>
      </c>
      <c r="E374" s="33" t="s">
        <v>319</v>
      </c>
      <c r="F374" s="33">
        <v>5</v>
      </c>
      <c r="G374" s="33" t="s">
        <v>12</v>
      </c>
      <c r="H374" s="13">
        <v>1</v>
      </c>
      <c r="I374" s="35">
        <v>3</v>
      </c>
      <c r="J374" s="35" t="s">
        <v>557</v>
      </c>
      <c r="M374" s="37">
        <v>4</v>
      </c>
      <c r="N374" s="37" t="s">
        <v>33</v>
      </c>
      <c r="O374" s="9">
        <v>3534</v>
      </c>
      <c r="P374" s="11" t="s">
        <v>570</v>
      </c>
      <c r="Q374" s="37" t="s">
        <v>20</v>
      </c>
      <c r="R374" s="37" t="s">
        <v>80</v>
      </c>
      <c r="S374" s="9" t="s">
        <v>101</v>
      </c>
      <c r="T374" s="9">
        <v>7</v>
      </c>
      <c r="U374" s="9" t="s">
        <v>1022</v>
      </c>
      <c r="V374" s="35">
        <v>0</v>
      </c>
      <c r="W374" s="35" t="s">
        <v>156</v>
      </c>
      <c r="X374" s="35">
        <v>730</v>
      </c>
      <c r="Y374" s="35">
        <v>1</v>
      </c>
      <c r="Z374" s="9">
        <v>24</v>
      </c>
      <c r="AA374" s="9">
        <v>24</v>
      </c>
      <c r="AB374" s="6">
        <v>4</v>
      </c>
      <c r="AC374" s="6" t="s">
        <v>224</v>
      </c>
      <c r="AD374" s="6">
        <v>0</v>
      </c>
      <c r="AE374" s="35">
        <v>5</v>
      </c>
      <c r="AF374" s="35" t="s">
        <v>171</v>
      </c>
      <c r="AH374" s="13">
        <v>40069</v>
      </c>
      <c r="AI374" s="13">
        <v>120004</v>
      </c>
      <c r="AJ374" s="13">
        <v>120006</v>
      </c>
      <c r="AK374" s="13">
        <v>150023</v>
      </c>
      <c r="AL374" s="13">
        <v>130004</v>
      </c>
      <c r="AM374" s="13">
        <v>130004</v>
      </c>
      <c r="AN374" s="13">
        <v>260001</v>
      </c>
      <c r="AO374" s="13">
        <v>120008</v>
      </c>
      <c r="AP374" s="13">
        <v>100001</v>
      </c>
      <c r="AQ374" s="13">
        <v>100002</v>
      </c>
      <c r="AT374" s="1" t="s">
        <v>1005</v>
      </c>
      <c r="AU374" s="1">
        <v>3434</v>
      </c>
    </row>
    <row r="375" spans="1:47" x14ac:dyDescent="0.2">
      <c r="A375" s="33">
        <v>370</v>
      </c>
      <c r="B375" s="33">
        <v>3435</v>
      </c>
      <c r="C375" s="33">
        <v>10905</v>
      </c>
      <c r="D375" s="33" t="s">
        <v>320</v>
      </c>
      <c r="E375" s="33" t="s">
        <v>321</v>
      </c>
      <c r="F375" s="33">
        <v>5</v>
      </c>
      <c r="G375" s="33" t="s">
        <v>12</v>
      </c>
      <c r="H375" s="13">
        <v>1</v>
      </c>
      <c r="I375" s="35">
        <v>3</v>
      </c>
      <c r="J375" s="35" t="s">
        <v>557</v>
      </c>
      <c r="M375" s="37">
        <v>5</v>
      </c>
      <c r="N375" s="37" t="s">
        <v>35</v>
      </c>
      <c r="O375" s="9">
        <v>3535</v>
      </c>
      <c r="P375" s="11" t="s">
        <v>570</v>
      </c>
      <c r="Q375" s="37" t="s">
        <v>20</v>
      </c>
      <c r="R375" s="37" t="s">
        <v>81</v>
      </c>
      <c r="S375" s="9" t="s">
        <v>101</v>
      </c>
      <c r="T375" s="9">
        <v>7</v>
      </c>
      <c r="U375" s="9" t="s">
        <v>1022</v>
      </c>
      <c r="V375" s="35">
        <v>0</v>
      </c>
      <c r="W375" s="35" t="s">
        <v>156</v>
      </c>
      <c r="X375" s="35">
        <v>730</v>
      </c>
      <c r="Y375" s="35">
        <v>1</v>
      </c>
      <c r="Z375" s="9">
        <v>25</v>
      </c>
      <c r="AA375" s="9">
        <v>25</v>
      </c>
      <c r="AB375" s="6">
        <v>4</v>
      </c>
      <c r="AC375" s="6" t="s">
        <v>224</v>
      </c>
      <c r="AD375" s="6">
        <v>0</v>
      </c>
      <c r="AE375" s="35">
        <v>6</v>
      </c>
      <c r="AF375" s="35" t="s">
        <v>173</v>
      </c>
      <c r="AH375" s="13">
        <v>40070</v>
      </c>
      <c r="AI375" s="13">
        <v>120004</v>
      </c>
      <c r="AJ375" s="13">
        <v>120006</v>
      </c>
      <c r="AK375" s="13">
        <v>150023</v>
      </c>
      <c r="AL375" s="13">
        <v>130005</v>
      </c>
      <c r="AM375" s="13">
        <v>130005</v>
      </c>
      <c r="AN375" s="13">
        <v>260001</v>
      </c>
      <c r="AO375" s="13">
        <v>120008</v>
      </c>
      <c r="AP375" s="13">
        <v>100001</v>
      </c>
      <c r="AQ375" s="13">
        <v>100002</v>
      </c>
      <c r="AT375" s="1" t="s">
        <v>1006</v>
      </c>
      <c r="AU375" s="1">
        <v>3435</v>
      </c>
    </row>
    <row r="376" spans="1:47" x14ac:dyDescent="0.2">
      <c r="A376" s="33">
        <v>371</v>
      </c>
      <c r="B376" s="33">
        <v>3441</v>
      </c>
      <c r="C376" s="33">
        <v>11001</v>
      </c>
      <c r="D376" s="33" t="s">
        <v>322</v>
      </c>
      <c r="E376" s="33" t="s">
        <v>323</v>
      </c>
      <c r="F376" s="33">
        <v>5</v>
      </c>
      <c r="G376" s="33" t="s">
        <v>12</v>
      </c>
      <c r="H376" s="13">
        <v>1</v>
      </c>
      <c r="I376" s="35">
        <v>3</v>
      </c>
      <c r="J376" s="35" t="s">
        <v>557</v>
      </c>
      <c r="M376" s="37">
        <v>1</v>
      </c>
      <c r="N376" s="37" t="s">
        <v>29</v>
      </c>
      <c r="O376" s="9">
        <v>3541</v>
      </c>
      <c r="P376" s="11" t="s">
        <v>570</v>
      </c>
      <c r="Q376" s="37" t="s">
        <v>21</v>
      </c>
      <c r="R376" s="37" t="s">
        <v>83</v>
      </c>
      <c r="S376" s="9" t="s">
        <v>101</v>
      </c>
      <c r="T376" s="9">
        <v>7</v>
      </c>
      <c r="U376" s="9" t="s">
        <v>1023</v>
      </c>
      <c r="V376" s="35">
        <v>0</v>
      </c>
      <c r="W376" s="35" t="s">
        <v>156</v>
      </c>
      <c r="X376" s="35">
        <v>650</v>
      </c>
      <c r="Y376" s="35">
        <v>1</v>
      </c>
      <c r="Z376" s="9">
        <v>21</v>
      </c>
      <c r="AA376" s="9">
        <v>21</v>
      </c>
      <c r="AB376" s="6">
        <v>5</v>
      </c>
      <c r="AC376" s="6" t="s">
        <v>230</v>
      </c>
      <c r="AD376" s="6">
        <v>0</v>
      </c>
      <c r="AE376" s="35">
        <v>2</v>
      </c>
      <c r="AF376" s="35" t="s">
        <v>165</v>
      </c>
      <c r="AH376" s="13">
        <v>40071</v>
      </c>
      <c r="AI376" s="13">
        <v>120004</v>
      </c>
      <c r="AJ376" s="13">
        <v>120006</v>
      </c>
      <c r="AK376" s="13">
        <v>150023</v>
      </c>
      <c r="AL376" s="13">
        <v>130001</v>
      </c>
      <c r="AM376" s="13">
        <v>130001</v>
      </c>
      <c r="AN376" s="13">
        <v>260001</v>
      </c>
      <c r="AO376" s="13">
        <v>120008</v>
      </c>
      <c r="AP376" s="13">
        <v>100001</v>
      </c>
      <c r="AQ376" s="13">
        <v>100002</v>
      </c>
      <c r="AT376" s="1" t="s">
        <v>1007</v>
      </c>
      <c r="AU376" s="1">
        <v>3441</v>
      </c>
    </row>
    <row r="377" spans="1:47" x14ac:dyDescent="0.2">
      <c r="A377" s="33">
        <v>372</v>
      </c>
      <c r="B377" s="33">
        <v>3442</v>
      </c>
      <c r="C377" s="33">
        <v>11002</v>
      </c>
      <c r="D377" s="33" t="s">
        <v>324</v>
      </c>
      <c r="E377" s="33" t="s">
        <v>325</v>
      </c>
      <c r="F377" s="33">
        <v>5</v>
      </c>
      <c r="G377" s="33" t="s">
        <v>12</v>
      </c>
      <c r="H377" s="13">
        <v>1</v>
      </c>
      <c r="I377" s="35">
        <v>3</v>
      </c>
      <c r="J377" s="35" t="s">
        <v>557</v>
      </c>
      <c r="M377" s="37">
        <v>2</v>
      </c>
      <c r="N377" s="37" t="s">
        <v>31</v>
      </c>
      <c r="O377" s="9">
        <v>3542</v>
      </c>
      <c r="P377" s="11" t="s">
        <v>570</v>
      </c>
      <c r="Q377" s="37" t="s">
        <v>21</v>
      </c>
      <c r="R377" s="37" t="s">
        <v>84</v>
      </c>
      <c r="S377" s="9" t="s">
        <v>101</v>
      </c>
      <c r="T377" s="9">
        <v>7</v>
      </c>
      <c r="U377" s="9" t="s">
        <v>1023</v>
      </c>
      <c r="V377" s="35">
        <v>0</v>
      </c>
      <c r="W377" s="35" t="s">
        <v>156</v>
      </c>
      <c r="X377" s="35">
        <v>650</v>
      </c>
      <c r="Y377" s="35">
        <v>1</v>
      </c>
      <c r="Z377" s="9">
        <v>22</v>
      </c>
      <c r="AA377" s="9">
        <v>22</v>
      </c>
      <c r="AB377" s="6">
        <v>5</v>
      </c>
      <c r="AC377" s="6" t="s">
        <v>230</v>
      </c>
      <c r="AD377" s="6">
        <v>0</v>
      </c>
      <c r="AE377" s="35">
        <v>3</v>
      </c>
      <c r="AF377" s="35" t="s">
        <v>167</v>
      </c>
      <c r="AH377" s="13">
        <v>40072</v>
      </c>
      <c r="AI377" s="13">
        <v>120004</v>
      </c>
      <c r="AJ377" s="13">
        <v>120006</v>
      </c>
      <c r="AK377" s="13">
        <v>150023</v>
      </c>
      <c r="AL377" s="13">
        <v>130002</v>
      </c>
      <c r="AM377" s="13">
        <v>130002</v>
      </c>
      <c r="AN377" s="13">
        <v>260001</v>
      </c>
      <c r="AO377" s="13">
        <v>120008</v>
      </c>
      <c r="AP377" s="13">
        <v>100001</v>
      </c>
      <c r="AQ377" s="13">
        <v>100002</v>
      </c>
      <c r="AT377" s="1" t="s">
        <v>1008</v>
      </c>
      <c r="AU377" s="1">
        <v>3442</v>
      </c>
    </row>
    <row r="378" spans="1:47" x14ac:dyDescent="0.2">
      <c r="A378" s="33">
        <v>373</v>
      </c>
      <c r="B378" s="33">
        <v>3443</v>
      </c>
      <c r="C378" s="33">
        <v>11003</v>
      </c>
      <c r="D378" s="33" t="s">
        <v>326</v>
      </c>
      <c r="E378" s="33" t="s">
        <v>327</v>
      </c>
      <c r="F378" s="33">
        <v>5</v>
      </c>
      <c r="G378" s="33" t="s">
        <v>12</v>
      </c>
      <c r="H378" s="13">
        <v>1</v>
      </c>
      <c r="I378" s="35">
        <v>3</v>
      </c>
      <c r="J378" s="35" t="s">
        <v>557</v>
      </c>
      <c r="M378" s="37">
        <v>3</v>
      </c>
      <c r="N378" s="37" t="s">
        <v>91</v>
      </c>
      <c r="O378" s="9">
        <v>3543</v>
      </c>
      <c r="P378" s="11" t="s">
        <v>570</v>
      </c>
      <c r="Q378" s="37" t="s">
        <v>21</v>
      </c>
      <c r="R378" s="37" t="s">
        <v>82</v>
      </c>
      <c r="S378" s="9" t="s">
        <v>101</v>
      </c>
      <c r="T378" s="9">
        <v>7</v>
      </c>
      <c r="U378" s="9" t="s">
        <v>1023</v>
      </c>
      <c r="V378" s="35">
        <v>0</v>
      </c>
      <c r="W378" s="35" t="s">
        <v>156</v>
      </c>
      <c r="X378" s="35">
        <v>650</v>
      </c>
      <c r="Y378" s="35">
        <v>1</v>
      </c>
      <c r="Z378" s="9">
        <v>23</v>
      </c>
      <c r="AA378" s="9">
        <v>23</v>
      </c>
      <c r="AB378" s="6">
        <v>5</v>
      </c>
      <c r="AC378" s="6" t="s">
        <v>230</v>
      </c>
      <c r="AD378" s="6">
        <v>0</v>
      </c>
      <c r="AE378" s="35">
        <v>4</v>
      </c>
      <c r="AF378" s="35" t="s">
        <v>169</v>
      </c>
      <c r="AH378" s="13">
        <v>40073</v>
      </c>
      <c r="AI378" s="13">
        <v>120004</v>
      </c>
      <c r="AJ378" s="13">
        <v>120006</v>
      </c>
      <c r="AK378" s="13">
        <v>150023</v>
      </c>
      <c r="AL378" s="13">
        <v>130003</v>
      </c>
      <c r="AM378" s="13">
        <v>130003</v>
      </c>
      <c r="AN378" s="13">
        <v>260001</v>
      </c>
      <c r="AO378" s="13">
        <v>120008</v>
      </c>
      <c r="AP378" s="13">
        <v>100001</v>
      </c>
      <c r="AQ378" s="13">
        <v>100002</v>
      </c>
      <c r="AT378" s="1" t="s">
        <v>1009</v>
      </c>
      <c r="AU378" s="1">
        <v>3443</v>
      </c>
    </row>
    <row r="379" spans="1:47" x14ac:dyDescent="0.2">
      <c r="A379" s="33">
        <v>374</v>
      </c>
      <c r="B379" s="33">
        <v>3444</v>
      </c>
      <c r="C379" s="33">
        <v>11004</v>
      </c>
      <c r="D379" s="33" t="s">
        <v>328</v>
      </c>
      <c r="E379" s="33" t="s">
        <v>329</v>
      </c>
      <c r="F379" s="33">
        <v>5</v>
      </c>
      <c r="G379" s="33" t="s">
        <v>12</v>
      </c>
      <c r="H379" s="13">
        <v>1</v>
      </c>
      <c r="I379" s="35">
        <v>3</v>
      </c>
      <c r="J379" s="35" t="s">
        <v>557</v>
      </c>
      <c r="M379" s="37">
        <v>4</v>
      </c>
      <c r="N379" s="37" t="s">
        <v>33</v>
      </c>
      <c r="O379" s="9">
        <v>3544</v>
      </c>
      <c r="P379" s="11" t="s">
        <v>570</v>
      </c>
      <c r="Q379" s="37" t="s">
        <v>21</v>
      </c>
      <c r="R379" s="37" t="s">
        <v>85</v>
      </c>
      <c r="S379" s="9" t="s">
        <v>101</v>
      </c>
      <c r="T379" s="9">
        <v>7</v>
      </c>
      <c r="U379" s="9" t="s">
        <v>1023</v>
      </c>
      <c r="V379" s="35">
        <v>0</v>
      </c>
      <c r="W379" s="35" t="s">
        <v>156</v>
      </c>
      <c r="X379" s="35">
        <v>650</v>
      </c>
      <c r="Y379" s="35">
        <v>1</v>
      </c>
      <c r="Z379" s="9">
        <v>24</v>
      </c>
      <c r="AA379" s="9">
        <v>24</v>
      </c>
      <c r="AB379" s="6">
        <v>5</v>
      </c>
      <c r="AC379" s="6" t="s">
        <v>230</v>
      </c>
      <c r="AD379" s="6">
        <v>0</v>
      </c>
      <c r="AE379" s="35">
        <v>5</v>
      </c>
      <c r="AF379" s="35" t="s">
        <v>171</v>
      </c>
      <c r="AH379" s="13">
        <v>40074</v>
      </c>
      <c r="AI379" s="13">
        <v>120004</v>
      </c>
      <c r="AJ379" s="13">
        <v>120006</v>
      </c>
      <c r="AK379" s="13">
        <v>150023</v>
      </c>
      <c r="AL379" s="13">
        <v>130004</v>
      </c>
      <c r="AM379" s="13">
        <v>130004</v>
      </c>
      <c r="AN379" s="13">
        <v>260001</v>
      </c>
      <c r="AO379" s="13">
        <v>120008</v>
      </c>
      <c r="AP379" s="13">
        <v>100001</v>
      </c>
      <c r="AQ379" s="13">
        <v>100002</v>
      </c>
      <c r="AT379" s="1" t="s">
        <v>1010</v>
      </c>
      <c r="AU379" s="1">
        <v>3444</v>
      </c>
    </row>
    <row r="380" spans="1:47" x14ac:dyDescent="0.2">
      <c r="A380" s="33">
        <v>375</v>
      </c>
      <c r="B380" s="33">
        <v>3445</v>
      </c>
      <c r="C380" s="33">
        <v>11005</v>
      </c>
      <c r="D380" s="33" t="s">
        <v>330</v>
      </c>
      <c r="E380" s="33" t="s">
        <v>331</v>
      </c>
      <c r="F380" s="33">
        <v>5</v>
      </c>
      <c r="G380" s="33" t="s">
        <v>12</v>
      </c>
      <c r="H380" s="13">
        <v>1</v>
      </c>
      <c r="I380" s="35">
        <v>3</v>
      </c>
      <c r="J380" s="35" t="s">
        <v>557</v>
      </c>
      <c r="M380" s="37">
        <v>5</v>
      </c>
      <c r="N380" s="37" t="s">
        <v>35</v>
      </c>
      <c r="O380" s="9">
        <v>3545</v>
      </c>
      <c r="P380" s="11" t="s">
        <v>570</v>
      </c>
      <c r="Q380" s="37" t="s">
        <v>21</v>
      </c>
      <c r="R380" s="37" t="s">
        <v>86</v>
      </c>
      <c r="S380" s="9" t="s">
        <v>101</v>
      </c>
      <c r="T380" s="9">
        <v>7</v>
      </c>
      <c r="U380" s="9" t="s">
        <v>1023</v>
      </c>
      <c r="V380" s="35">
        <v>0</v>
      </c>
      <c r="W380" s="35" t="s">
        <v>156</v>
      </c>
      <c r="X380" s="35">
        <v>650</v>
      </c>
      <c r="Y380" s="35">
        <v>1</v>
      </c>
      <c r="Z380" s="9">
        <v>25</v>
      </c>
      <c r="AA380" s="9">
        <v>25</v>
      </c>
      <c r="AB380" s="6">
        <v>5</v>
      </c>
      <c r="AC380" s="6" t="s">
        <v>230</v>
      </c>
      <c r="AD380" s="6">
        <v>0</v>
      </c>
      <c r="AE380" s="35">
        <v>6</v>
      </c>
      <c r="AF380" s="35" t="s">
        <v>173</v>
      </c>
      <c r="AH380" s="13">
        <v>40075</v>
      </c>
      <c r="AI380" s="13">
        <v>120004</v>
      </c>
      <c r="AJ380" s="13">
        <v>120006</v>
      </c>
      <c r="AK380" s="13">
        <v>150023</v>
      </c>
      <c r="AL380" s="13">
        <v>130005</v>
      </c>
      <c r="AM380" s="13">
        <v>130005</v>
      </c>
      <c r="AN380" s="13">
        <v>260001</v>
      </c>
      <c r="AO380" s="13">
        <v>120008</v>
      </c>
      <c r="AP380" s="13">
        <v>100001</v>
      </c>
      <c r="AQ380" s="13">
        <v>100002</v>
      </c>
      <c r="AT380" s="1" t="s">
        <v>1011</v>
      </c>
      <c r="AU380" s="1">
        <v>3445</v>
      </c>
    </row>
  </sheetData>
  <phoneticPr fontId="10" type="noConversion"/>
  <conditionalFormatting sqref="A1:A1048576">
    <cfRule type="duplicateValues" dxfId="7" priority="12"/>
  </conditionalFormatting>
  <conditionalFormatting sqref="B1:B1048576">
    <cfRule type="duplicateValues" dxfId="6" priority="3"/>
    <cfRule type="duplicateValues" dxfId="5" priority="10"/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00B050"/>
        <color rgb="FFFFEB84"/>
        <color rgb="FF63BE7B"/>
      </colorScale>
    </cfRule>
  </conditionalFormatting>
  <conditionalFormatting sqref="M1:M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3 AU5:A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80"/>
  <sheetViews>
    <sheetView zoomScale="85" zoomScaleNormal="85" workbookViewId="0">
      <pane xSplit="7" ySplit="5" topLeftCell="AK6" activePane="bottomRight" state="frozen"/>
      <selection pane="topRight" activeCell="G1" sqref="G1"/>
      <selection pane="bottomLeft" activeCell="A6" sqref="A6"/>
      <selection pane="bottomRight" sqref="A1:XFD1048576"/>
    </sheetView>
  </sheetViews>
  <sheetFormatPr defaultRowHeight="16.5" x14ac:dyDescent="0.2"/>
  <cols>
    <col min="1" max="1" width="9.375" style="33" bestFit="1" customWidth="1"/>
    <col min="2" max="2" width="19.625" style="33" bestFit="1" customWidth="1"/>
    <col min="3" max="3" width="14.125" style="33" bestFit="1" customWidth="1"/>
    <col min="4" max="5" width="19" style="33" customWidth="1"/>
    <col min="6" max="6" width="14.5" style="33" bestFit="1" customWidth="1"/>
    <col min="7" max="7" width="9.25" style="33" bestFit="1" customWidth="1"/>
    <col min="8" max="8" width="18.5" style="13" customWidth="1"/>
    <col min="9" max="9" width="25.625" style="35" customWidth="1"/>
    <col min="10" max="10" width="11.25" style="35" bestFit="1" customWidth="1"/>
    <col min="11" max="12" width="26.5" style="6" customWidth="1"/>
    <col min="13" max="13" width="16.75" style="37" bestFit="1" customWidth="1"/>
    <col min="14" max="14" width="7.5" style="37" bestFit="1" customWidth="1"/>
    <col min="15" max="15" width="19.625" style="9" bestFit="1" customWidth="1"/>
    <col min="16" max="16" width="21.625" style="11" customWidth="1"/>
    <col min="17" max="17" width="23.75" style="37" bestFit="1" customWidth="1"/>
    <col min="18" max="18" width="13.25" style="37" bestFit="1" customWidth="1"/>
    <col min="19" max="19" width="19.5" style="9" bestFit="1" customWidth="1"/>
    <col min="20" max="20" width="27.75" style="9" bestFit="1" customWidth="1"/>
    <col min="21" max="21" width="48.875" style="9" customWidth="1"/>
    <col min="22" max="22" width="20.625" style="35" bestFit="1" customWidth="1"/>
    <col min="23" max="23" width="20.625" style="35" customWidth="1"/>
    <col min="24" max="24" width="20.5" style="35" bestFit="1" customWidth="1"/>
    <col min="25" max="25" width="20.5" style="35" customWidth="1"/>
    <col min="26" max="27" width="20.5" style="9" bestFit="1" customWidth="1"/>
    <col min="28" max="28" width="15.25" style="6" bestFit="1" customWidth="1"/>
    <col min="29" max="29" width="11.25" style="6" bestFit="1" customWidth="1"/>
    <col min="30" max="30" width="26.375" style="6" customWidth="1"/>
    <col min="31" max="31" width="30.5" style="35" bestFit="1" customWidth="1"/>
    <col min="32" max="32" width="16.625" style="35" bestFit="1" customWidth="1"/>
    <col min="33" max="33" width="21.5" style="39" bestFit="1" customWidth="1"/>
    <col min="34" max="34" width="23.75" style="13" customWidth="1"/>
    <col min="35" max="35" width="17" style="13" bestFit="1" customWidth="1"/>
    <col min="36" max="36" width="15.625" style="13" bestFit="1" customWidth="1"/>
    <col min="37" max="37" width="14.875" style="13" bestFit="1" customWidth="1"/>
    <col min="38" max="38" width="13.5" style="13" customWidth="1"/>
    <col min="39" max="39" width="15.625" style="13" bestFit="1" customWidth="1"/>
    <col min="40" max="43" width="15.375" style="13" bestFit="1" customWidth="1"/>
    <col min="44" max="44" width="15.25" style="13" bestFit="1" customWidth="1"/>
    <col min="45" max="45" width="15.375" style="13" bestFit="1" customWidth="1"/>
    <col min="46" max="46" width="21.625" style="1" customWidth="1"/>
    <col min="47" max="16384" width="9" style="1"/>
  </cols>
  <sheetData>
    <row r="1" spans="1:47" x14ac:dyDescent="0.2">
      <c r="A1" s="33">
        <v>1</v>
      </c>
    </row>
    <row r="2" spans="1:47" s="2" customFormat="1" ht="42.75" x14ac:dyDescent="0.2">
      <c r="A2" s="34" t="s">
        <v>2</v>
      </c>
      <c r="B2" s="34" t="s">
        <v>129</v>
      </c>
      <c r="C2" s="34" t="s">
        <v>104</v>
      </c>
      <c r="D2" s="34"/>
      <c r="E2" s="34"/>
      <c r="F2" s="34" t="s">
        <v>5</v>
      </c>
      <c r="G2" s="34"/>
      <c r="H2" s="16" t="s">
        <v>378</v>
      </c>
      <c r="I2" s="36" t="s">
        <v>145</v>
      </c>
      <c r="J2" s="36"/>
      <c r="K2" s="7" t="s">
        <v>188</v>
      </c>
      <c r="L2" s="7" t="s">
        <v>332</v>
      </c>
      <c r="M2" s="38" t="s">
        <v>132</v>
      </c>
      <c r="N2" s="38"/>
      <c r="O2" s="10" t="s">
        <v>106</v>
      </c>
      <c r="P2" s="12" t="s">
        <v>567</v>
      </c>
      <c r="Q2" s="38"/>
      <c r="R2" s="38"/>
      <c r="S2" s="10" t="s">
        <v>176</v>
      </c>
      <c r="T2" s="10" t="s">
        <v>89</v>
      </c>
      <c r="U2" s="10" t="s">
        <v>150</v>
      </c>
      <c r="V2" s="36" t="s">
        <v>90</v>
      </c>
      <c r="W2" s="36"/>
      <c r="X2" s="36" t="s">
        <v>7</v>
      </c>
      <c r="Y2" s="36" t="s">
        <v>633</v>
      </c>
      <c r="Z2" s="10" t="s">
        <v>141</v>
      </c>
      <c r="AA2" s="10" t="s">
        <v>184</v>
      </c>
      <c r="AB2" s="7" t="s">
        <v>8</v>
      </c>
      <c r="AC2" s="7"/>
      <c r="AD2" s="7" t="s">
        <v>1024</v>
      </c>
      <c r="AE2" s="36" t="s">
        <v>128</v>
      </c>
      <c r="AF2" s="36"/>
      <c r="AG2" s="40" t="s">
        <v>125</v>
      </c>
      <c r="AH2" s="16" t="s">
        <v>181</v>
      </c>
      <c r="AI2" s="17" t="s">
        <v>148</v>
      </c>
      <c r="AJ2" s="17" t="s">
        <v>565</v>
      </c>
      <c r="AK2" s="17" t="s">
        <v>575</v>
      </c>
      <c r="AL2" s="17" t="s">
        <v>577</v>
      </c>
      <c r="AM2" s="17" t="s">
        <v>583</v>
      </c>
      <c r="AN2" s="17" t="s">
        <v>586</v>
      </c>
      <c r="AO2" s="17" t="s">
        <v>592</v>
      </c>
      <c r="AP2" s="17" t="s">
        <v>601</v>
      </c>
      <c r="AQ2" s="17" t="s">
        <v>597</v>
      </c>
      <c r="AR2" s="17" t="s">
        <v>620</v>
      </c>
      <c r="AS2" s="17" t="s">
        <v>623</v>
      </c>
    </row>
    <row r="3" spans="1:47" x14ac:dyDescent="0.2">
      <c r="P3" s="11" t="s">
        <v>3</v>
      </c>
      <c r="S3" s="9" t="s">
        <v>107</v>
      </c>
      <c r="U3" s="9" t="s">
        <v>178</v>
      </c>
      <c r="AH3" s="13" t="s">
        <v>3</v>
      </c>
    </row>
    <row r="4" spans="1:47" x14ac:dyDescent="0.2">
      <c r="A4" s="33" t="s">
        <v>24</v>
      </c>
      <c r="AR4" s="32" t="s">
        <v>621</v>
      </c>
      <c r="AS4" s="32" t="s">
        <v>621</v>
      </c>
      <c r="AT4" s="13">
        <v>1</v>
      </c>
      <c r="AU4" s="13">
        <v>2</v>
      </c>
    </row>
    <row r="5" spans="1:47" ht="148.5" x14ac:dyDescent="0.2">
      <c r="A5" s="33" t="s">
        <v>4</v>
      </c>
      <c r="B5" s="34" t="s">
        <v>195</v>
      </c>
      <c r="C5" s="33" t="s">
        <v>110</v>
      </c>
      <c r="D5" s="42" t="s">
        <v>1</v>
      </c>
      <c r="E5" s="42" t="s">
        <v>179</v>
      </c>
      <c r="F5" s="34" t="s">
        <v>88</v>
      </c>
      <c r="G5" s="33" t="s">
        <v>23</v>
      </c>
      <c r="H5" s="16" t="s">
        <v>376</v>
      </c>
      <c r="I5" s="36" t="s">
        <v>190</v>
      </c>
      <c r="J5" s="35" t="s">
        <v>143</v>
      </c>
      <c r="K5" s="7" t="s">
        <v>333</v>
      </c>
      <c r="L5" s="7" t="s">
        <v>336</v>
      </c>
      <c r="M5" s="38" t="s">
        <v>339</v>
      </c>
      <c r="N5" s="37" t="s">
        <v>25</v>
      </c>
      <c r="O5" s="10" t="s">
        <v>607</v>
      </c>
      <c r="P5" s="12" t="s">
        <v>569</v>
      </c>
      <c r="Q5" s="37" t="s">
        <v>26</v>
      </c>
      <c r="R5" s="37" t="s">
        <v>122</v>
      </c>
      <c r="S5" s="10" t="s">
        <v>96</v>
      </c>
      <c r="T5" s="10" t="s">
        <v>631</v>
      </c>
      <c r="U5" s="10" t="s">
        <v>127</v>
      </c>
      <c r="V5" s="36" t="s">
        <v>108</v>
      </c>
      <c r="W5" s="36" t="s">
        <v>108</v>
      </c>
      <c r="X5" s="36" t="s">
        <v>1031</v>
      </c>
      <c r="Y5" s="36" t="s">
        <v>635</v>
      </c>
      <c r="Z5" s="10" t="s">
        <v>138</v>
      </c>
      <c r="AA5" s="10" t="s">
        <v>183</v>
      </c>
      <c r="AB5" s="7" t="s">
        <v>87</v>
      </c>
      <c r="AC5" s="6" t="s">
        <v>94</v>
      </c>
      <c r="AD5" s="7" t="s">
        <v>1028</v>
      </c>
      <c r="AE5" s="36" t="s">
        <v>130</v>
      </c>
      <c r="AF5" s="36" t="s">
        <v>155</v>
      </c>
      <c r="AG5" s="41" t="s">
        <v>154</v>
      </c>
      <c r="AH5" s="16" t="s">
        <v>1035</v>
      </c>
      <c r="AI5" s="16" t="s">
        <v>599</v>
      </c>
      <c r="AJ5" s="16" t="s">
        <v>598</v>
      </c>
      <c r="AK5" s="16" t="s">
        <v>573</v>
      </c>
      <c r="AL5" s="16" t="s">
        <v>1037</v>
      </c>
      <c r="AM5" s="16" t="s">
        <v>581</v>
      </c>
      <c r="AN5" s="16" t="s">
        <v>588</v>
      </c>
      <c r="AO5" s="16" t="s">
        <v>590</v>
      </c>
      <c r="AP5" s="16" t="s">
        <v>600</v>
      </c>
      <c r="AQ5" s="16" t="s">
        <v>595</v>
      </c>
      <c r="AR5" s="16" t="s">
        <v>622</v>
      </c>
      <c r="AS5" s="16" t="s">
        <v>624</v>
      </c>
    </row>
    <row r="6" spans="1:47" x14ac:dyDescent="0.2">
      <c r="A6" s="33">
        <f>ROW()-5</f>
        <v>1</v>
      </c>
      <c r="B6" s="33">
        <v>1</v>
      </c>
      <c r="C6" s="33">
        <v>10001</v>
      </c>
      <c r="D6" s="33" t="str">
        <f t="shared" ref="D6:D69" si="0">CONCATENATE(AC6,R6)</f>
        <v>石器时代蓝色普通棋子</v>
      </c>
      <c r="E6" s="33" t="str">
        <f t="shared" ref="E6:E69" si="1">CONCATENATE(AC6,N6,G6)</f>
        <v>石器时代蓝色普通棋子</v>
      </c>
      <c r="F6" s="33">
        <v>1</v>
      </c>
      <c r="G6" s="33" t="str">
        <f>VLOOKUP($F6,杂项枚举说明表!$A$3:$C$7,杂项枚举说明表!$B$1,0)</f>
        <v>普通棋子</v>
      </c>
      <c r="H6" s="13">
        <v>1</v>
      </c>
      <c r="I6" s="35">
        <f t="shared" ref="I6:I69" si="2">IF(AND(B6&gt;1000,B6&lt;3000),2,IF(B6&gt;3000,3,1))</f>
        <v>1</v>
      </c>
      <c r="J6" s="35" t="str">
        <f>VLOOKUP(I6,杂项枚举说明表!$A$67:$B$69,杂项枚举说明表!$B$66,0)</f>
        <v>闯关</v>
      </c>
      <c r="M6" s="37">
        <v>1</v>
      </c>
      <c r="N6" s="37" t="str">
        <f>VLOOKUP(M6,杂项枚举说明表!$A$45:$B$49,杂项枚举说明表!$B$43,0)</f>
        <v>蓝色</v>
      </c>
      <c r="O6" s="9">
        <v>101</v>
      </c>
      <c r="P6" s="11" t="s">
        <v>571</v>
      </c>
      <c r="Q6" s="37" t="s">
        <v>22</v>
      </c>
      <c r="R6" s="37" t="str">
        <f t="shared" ref="R6:R69" si="3">CONCATENATE(N6,Q6)</f>
        <v>蓝色普通棋子</v>
      </c>
      <c r="T6" s="9">
        <f>IF(I6=2,"",VLOOKUP(E6,[1]t_eliminate_effect_s说明表!$L:$M,2,0))</f>
        <v>1</v>
      </c>
      <c r="U6" s="9" t="str">
        <f>VLOOKUP(B6,组合消除配置调用说明表!$D$1:$E$999999,2,0)</f>
        <v/>
      </c>
      <c r="V6" s="35">
        <v>0</v>
      </c>
      <c r="W6" s="35" t="str">
        <f>VLOOKUP(V6,杂项枚举说明表!$A$88:$B$94,2,0)</f>
        <v>通用能量</v>
      </c>
      <c r="X6" s="35">
        <f>IF(I6=2,"0",VLOOKUP(AB6,杂项枚举说明表!$A$23:$C$27,杂项枚举说明表!$C$22,0)*VLOOKUP(F6,杂项枚举说明表!$A$3:$D$7,杂项枚举说明表!$D$1,0))</f>
        <v>1000</v>
      </c>
      <c r="Y6" s="35">
        <v>0</v>
      </c>
      <c r="Z6" s="9">
        <v>1</v>
      </c>
      <c r="AA6" s="9">
        <v>1</v>
      </c>
      <c r="AB6" s="6">
        <v>1</v>
      </c>
      <c r="AC6" s="6" t="str">
        <f>VLOOKUP(AB6,杂项枚举说明表!$A$23:$B$27,2,2)</f>
        <v>石器时代</v>
      </c>
      <c r="AD6" s="6">
        <v>0</v>
      </c>
      <c r="AE6" s="35">
        <v>2</v>
      </c>
      <c r="AF6" s="35" t="str">
        <f>IF(AE6="","",VLOOKUP(AE6,杂项枚举说明表!$A$109:$B$113,杂项枚举说明表!$B$108,0))</f>
        <v>步兵营</v>
      </c>
      <c r="AH6" s="13">
        <v>40001</v>
      </c>
      <c r="AI6" s="13" t="str">
        <f>IF((VLOOKUP($F6,杂项枚举说明表!$A$3:$C$7,3,0))="","",VLOOKUP($F6,杂项枚举说明表!$A$3:$C$7,3,0))</f>
        <v/>
      </c>
      <c r="AJ6" s="13">
        <v>120006</v>
      </c>
      <c r="AK6" s="13">
        <f>VLOOKUP($M6,杂项枚举说明表!$A$45:$E$49,杂项枚举说明表!$C$43,0)</f>
        <v>150023</v>
      </c>
      <c r="AL6" s="13">
        <f>IF(VLOOKUP($M6,杂项枚举说明表!$A$45:$E$49,杂项枚举说明表!$D$43,0)="","",VLOOKUP($M6,杂项枚举说明表!$A$45:$E$49,杂项枚举说明表!$D$43,0))</f>
        <v>130001</v>
      </c>
      <c r="AM6" s="13">
        <f>IF(VLOOKUP($M6,杂项枚举说明表!$A$45:$E$49,杂项枚举说明表!$E$43,0)="","",VLOOKUP($M6,杂项枚举说明表!$A$45:$E$49,杂项枚举说明表!$E$43,0))</f>
        <v>130001</v>
      </c>
      <c r="AN6" s="13">
        <f>IF(VLOOKUP($M6,杂项枚举说明表!$A$45:$F$49,杂项枚举说明表!$F$43,0)="","",VLOOKUP($M6,杂项枚举说明表!$A$45:$F$49,杂项枚举说明表!$F$43,0))</f>
        <v>260001</v>
      </c>
      <c r="AO6" s="13">
        <f>VLOOKUP($M6,杂项枚举说明表!$A$45:$H$49,杂项枚举说明表!$H$43,0)</f>
        <v>120008</v>
      </c>
      <c r="AP6" s="13">
        <f>VLOOKUP($M6,杂项枚举说明表!$A$45:$I$49,杂项枚举说明表!$I$43,0)</f>
        <v>100001</v>
      </c>
      <c r="AQ6" s="13">
        <v>100002</v>
      </c>
      <c r="AT6" s="1" t="str">
        <f t="shared" ref="AT6:AT69" si="4">_xlfn.CONCAT(I6,E6)</f>
        <v>1石器时代蓝色普通棋子</v>
      </c>
      <c r="AU6" s="1">
        <f t="shared" ref="AU6:AU69" si="5">B6</f>
        <v>1</v>
      </c>
    </row>
    <row r="7" spans="1:47" x14ac:dyDescent="0.2">
      <c r="A7" s="33">
        <f t="shared" ref="A7:A70" si="6">ROW()-5</f>
        <v>2</v>
      </c>
      <c r="B7" s="33">
        <f>B6+1</f>
        <v>2</v>
      </c>
      <c r="C7" s="33">
        <v>10002</v>
      </c>
      <c r="D7" s="33" t="str">
        <f t="shared" si="0"/>
        <v>石器时代绿色普通棋子</v>
      </c>
      <c r="E7" s="33" t="str">
        <f t="shared" si="1"/>
        <v>石器时代绿色普通棋子</v>
      </c>
      <c r="F7" s="33">
        <v>1</v>
      </c>
      <c r="G7" s="33" t="str">
        <f>VLOOKUP($F7,杂项枚举说明表!$A$3:$C$7,杂项枚举说明表!$B$1,0)</f>
        <v>普通棋子</v>
      </c>
      <c r="H7" s="13">
        <v>1</v>
      </c>
      <c r="I7" s="35">
        <f t="shared" si="2"/>
        <v>1</v>
      </c>
      <c r="J7" s="35" t="str">
        <f>VLOOKUP(I7,杂项枚举说明表!$A$67:$B$69,杂项枚举说明表!$B$66,0)</f>
        <v>闯关</v>
      </c>
      <c r="M7" s="37">
        <v>2</v>
      </c>
      <c r="N7" s="37" t="str">
        <f>VLOOKUP(M7,杂项枚举说明表!$A$45:$B$49,杂项枚举说明表!$B$43,0)</f>
        <v>绿色</v>
      </c>
      <c r="O7" s="9">
        <v>102</v>
      </c>
      <c r="P7" s="11" t="s">
        <v>571</v>
      </c>
      <c r="Q7" s="37" t="s">
        <v>22</v>
      </c>
      <c r="R7" s="37" t="str">
        <f t="shared" si="3"/>
        <v>绿色普通棋子</v>
      </c>
      <c r="T7" s="9">
        <f>IF(I7=2,"",VLOOKUP(E7,[1]t_eliminate_effect_s说明表!$L:$M,2,0))</f>
        <v>1</v>
      </c>
      <c r="U7" s="9" t="str">
        <f>VLOOKUP(B7,组合消除配置调用说明表!$D$1:$E$999999,2,0)</f>
        <v/>
      </c>
      <c r="V7" s="35">
        <v>0</v>
      </c>
      <c r="W7" s="35" t="str">
        <f>VLOOKUP(V7,杂项枚举说明表!$A$88:$B$94,2,0)</f>
        <v>通用能量</v>
      </c>
      <c r="X7" s="35">
        <f>IF(I7=2,"0",VLOOKUP(AB7,杂项枚举说明表!$A$23:$C$27,杂项枚举说明表!$C$22,0)*VLOOKUP(F7,杂项枚举说明表!$A$3:$D$7,杂项枚举说明表!$D$1,0))</f>
        <v>1000</v>
      </c>
      <c r="Y7" s="35">
        <v>0</v>
      </c>
      <c r="Z7" s="9">
        <v>2</v>
      </c>
      <c r="AA7" s="9">
        <v>2</v>
      </c>
      <c r="AB7" s="6">
        <v>1</v>
      </c>
      <c r="AC7" s="6" t="str">
        <f>VLOOKUP(AB7,杂项枚举说明表!$A$23:$B$27,2,2)</f>
        <v>石器时代</v>
      </c>
      <c r="AD7" s="6">
        <v>0</v>
      </c>
      <c r="AE7" s="35">
        <v>3</v>
      </c>
      <c r="AF7" s="35" t="str">
        <f>IF(AE7="","",VLOOKUP(AE7,杂项枚举说明表!$A$109:$B$113,杂项枚举说明表!$B$108,0))</f>
        <v>弓兵营</v>
      </c>
      <c r="AH7" s="13">
        <v>40002</v>
      </c>
      <c r="AI7" s="13" t="str">
        <f>IF((VLOOKUP($F7,杂项枚举说明表!$A$3:$C$7,3,0))="","",VLOOKUP($F7,杂项枚举说明表!$A$3:$C$7,3,0))</f>
        <v/>
      </c>
      <c r="AJ7" s="13">
        <v>120006</v>
      </c>
      <c r="AK7" s="13">
        <f>VLOOKUP($M7,杂项枚举说明表!$A$45:$E$49,杂项枚举说明表!$C$43,0)</f>
        <v>150023</v>
      </c>
      <c r="AL7" s="13">
        <f>IF(VLOOKUP($M7,杂项枚举说明表!$A$45:$E$49,杂项枚举说明表!$D$43,0)="","",VLOOKUP($M7,杂项枚举说明表!$A$45:$E$49,杂项枚举说明表!$D$43,0))</f>
        <v>130002</v>
      </c>
      <c r="AM7" s="13">
        <f>IF(VLOOKUP($M7,杂项枚举说明表!$A$45:$E$49,杂项枚举说明表!$E$43,0)="","",VLOOKUP($M7,杂项枚举说明表!$A$45:$E$49,杂项枚举说明表!$E$43,0))</f>
        <v>130002</v>
      </c>
      <c r="AN7" s="13">
        <f>IF(VLOOKUP($M7,杂项枚举说明表!$A$45:$F$49,杂项枚举说明表!$F$43,0)="","",VLOOKUP($M7,杂项枚举说明表!$A$45:$F$49,杂项枚举说明表!$F$43,0))</f>
        <v>260001</v>
      </c>
      <c r="AO7" s="13">
        <f>VLOOKUP($M7,杂项枚举说明表!$A$45:$H$49,杂项枚举说明表!$H$43,0)</f>
        <v>120008</v>
      </c>
      <c r="AP7" s="13">
        <f>VLOOKUP($M7,杂项枚举说明表!$A$45:$I$49,杂项枚举说明表!$I$43,0)</f>
        <v>100001</v>
      </c>
      <c r="AQ7" s="13">
        <v>100002</v>
      </c>
      <c r="AT7" s="1" t="str">
        <f t="shared" si="4"/>
        <v>1石器时代绿色普通棋子</v>
      </c>
      <c r="AU7" s="1">
        <f t="shared" si="5"/>
        <v>2</v>
      </c>
    </row>
    <row r="8" spans="1:47" x14ac:dyDescent="0.2">
      <c r="A8" s="33">
        <f t="shared" si="6"/>
        <v>3</v>
      </c>
      <c r="B8" s="33">
        <f t="shared" ref="B8:B10" si="7">B7+1</f>
        <v>3</v>
      </c>
      <c r="C8" s="33">
        <v>10003</v>
      </c>
      <c r="D8" s="33" t="str">
        <f t="shared" si="0"/>
        <v>石器时代红色普通棋子</v>
      </c>
      <c r="E8" s="33" t="str">
        <f t="shared" si="1"/>
        <v>石器时代红色普通棋子</v>
      </c>
      <c r="F8" s="33">
        <v>1</v>
      </c>
      <c r="G8" s="33" t="str">
        <f>VLOOKUP($F8,杂项枚举说明表!$A$3:$C$7,杂项枚举说明表!$B$1,0)</f>
        <v>普通棋子</v>
      </c>
      <c r="H8" s="13">
        <v>1</v>
      </c>
      <c r="I8" s="35">
        <f t="shared" si="2"/>
        <v>1</v>
      </c>
      <c r="J8" s="35" t="str">
        <f>VLOOKUP(I8,杂项枚举说明表!$A$67:$B$69,杂项枚举说明表!$B$66,0)</f>
        <v>闯关</v>
      </c>
      <c r="M8" s="37">
        <v>3</v>
      </c>
      <c r="N8" s="37" t="str">
        <f>VLOOKUP(M8,杂项枚举说明表!$A$45:$B$49,杂项枚举说明表!$B$43,0)</f>
        <v>红色</v>
      </c>
      <c r="O8" s="9">
        <v>103</v>
      </c>
      <c r="P8" s="11" t="s">
        <v>570</v>
      </c>
      <c r="Q8" s="37" t="s">
        <v>22</v>
      </c>
      <c r="R8" s="37" t="str">
        <f t="shared" si="3"/>
        <v>红色普通棋子</v>
      </c>
      <c r="T8" s="9">
        <f>IF(I8=2,"",VLOOKUP(E8,[1]t_eliminate_effect_s说明表!$L:$M,2,0))</f>
        <v>1</v>
      </c>
      <c r="U8" s="9" t="str">
        <f>VLOOKUP(B8,组合消除配置调用说明表!$D$1:$E$999999,2,0)</f>
        <v/>
      </c>
      <c r="V8" s="35">
        <v>0</v>
      </c>
      <c r="W8" s="35" t="str">
        <f>VLOOKUP(V8,杂项枚举说明表!$A$88:$B$94,2,0)</f>
        <v>通用能量</v>
      </c>
      <c r="X8" s="35">
        <f>IF(I8=2,"0",VLOOKUP(AB8,杂项枚举说明表!$A$23:$C$27,杂项枚举说明表!$C$22,0)*VLOOKUP(F8,杂项枚举说明表!$A$3:$D$7,杂项枚举说明表!$D$1,0))</f>
        <v>1000</v>
      </c>
      <c r="Y8" s="35">
        <v>0</v>
      </c>
      <c r="Z8" s="9">
        <v>3</v>
      </c>
      <c r="AA8" s="9">
        <v>3</v>
      </c>
      <c r="AB8" s="6">
        <v>1</v>
      </c>
      <c r="AC8" s="6" t="str">
        <f>VLOOKUP(AB8,杂项枚举说明表!$A$23:$B$27,2,2)</f>
        <v>石器时代</v>
      </c>
      <c r="AD8" s="6">
        <v>0</v>
      </c>
      <c r="AE8" s="35">
        <v>4</v>
      </c>
      <c r="AF8" s="35" t="str">
        <f>IF(AE8="","",VLOOKUP(AE8,杂项枚举说明表!$A$109:$B$113,杂项枚举说明表!$B$108,0))</f>
        <v>骑兵营</v>
      </c>
      <c r="AH8" s="13">
        <v>40003</v>
      </c>
      <c r="AI8" s="13" t="str">
        <f>IF((VLOOKUP($F8,杂项枚举说明表!$A$3:$C$7,3,0))="","",VLOOKUP($F8,杂项枚举说明表!$A$3:$C$7,3,0))</f>
        <v/>
      </c>
      <c r="AJ8" s="13">
        <v>120006</v>
      </c>
      <c r="AK8" s="13">
        <f>VLOOKUP($M8,杂项枚举说明表!$A$45:$E$49,杂项枚举说明表!$C$43,0)</f>
        <v>150023</v>
      </c>
      <c r="AL8" s="13">
        <f>IF(VLOOKUP($M8,杂项枚举说明表!$A$45:$E$49,杂项枚举说明表!$D$43,0)="","",VLOOKUP($M8,杂项枚举说明表!$A$45:$E$49,杂项枚举说明表!$D$43,0))</f>
        <v>130003</v>
      </c>
      <c r="AM8" s="13">
        <f>IF(VLOOKUP($M8,杂项枚举说明表!$A$45:$E$49,杂项枚举说明表!$E$43,0)="","",VLOOKUP($M8,杂项枚举说明表!$A$45:$E$49,杂项枚举说明表!$E$43,0))</f>
        <v>130003</v>
      </c>
      <c r="AN8" s="13">
        <f>IF(VLOOKUP($M8,杂项枚举说明表!$A$45:$F$49,杂项枚举说明表!$F$43,0)="","",VLOOKUP($M8,杂项枚举说明表!$A$45:$F$49,杂项枚举说明表!$F$43,0))</f>
        <v>260001</v>
      </c>
      <c r="AO8" s="13">
        <f>VLOOKUP($M8,杂项枚举说明表!$A$45:$H$49,杂项枚举说明表!$H$43,0)</f>
        <v>120008</v>
      </c>
      <c r="AP8" s="13">
        <f>VLOOKUP($M8,杂项枚举说明表!$A$45:$I$49,杂项枚举说明表!$I$43,0)</f>
        <v>100001</v>
      </c>
      <c r="AQ8" s="13">
        <v>100002</v>
      </c>
      <c r="AT8" s="1" t="str">
        <f t="shared" si="4"/>
        <v>1石器时代红色普通棋子</v>
      </c>
      <c r="AU8" s="1">
        <f t="shared" si="5"/>
        <v>3</v>
      </c>
    </row>
    <row r="9" spans="1:47" x14ac:dyDescent="0.2">
      <c r="A9" s="33">
        <f t="shared" si="6"/>
        <v>4</v>
      </c>
      <c r="B9" s="33">
        <f t="shared" si="7"/>
        <v>4</v>
      </c>
      <c r="C9" s="33">
        <v>10004</v>
      </c>
      <c r="D9" s="33" t="str">
        <f t="shared" si="0"/>
        <v>石器时代金色普通棋子</v>
      </c>
      <c r="E9" s="33" t="str">
        <f t="shared" si="1"/>
        <v>石器时代金色普通棋子</v>
      </c>
      <c r="F9" s="33">
        <v>1</v>
      </c>
      <c r="G9" s="33" t="str">
        <f>VLOOKUP($F9,杂项枚举说明表!$A$3:$C$7,杂项枚举说明表!$B$1,0)</f>
        <v>普通棋子</v>
      </c>
      <c r="H9" s="13">
        <v>1</v>
      </c>
      <c r="I9" s="35">
        <f t="shared" si="2"/>
        <v>1</v>
      </c>
      <c r="J9" s="35" t="str">
        <f>VLOOKUP(I9,杂项枚举说明表!$A$67:$B$69,杂项枚举说明表!$B$66,0)</f>
        <v>闯关</v>
      </c>
      <c r="M9" s="37">
        <v>4</v>
      </c>
      <c r="N9" s="37" t="str">
        <f>VLOOKUP(M9,杂项枚举说明表!$A$45:$B$49,杂项枚举说明表!$B$43,0)</f>
        <v>金色</v>
      </c>
      <c r="O9" s="9">
        <v>104</v>
      </c>
      <c r="P9" s="11" t="s">
        <v>570</v>
      </c>
      <c r="Q9" s="37" t="s">
        <v>22</v>
      </c>
      <c r="R9" s="37" t="str">
        <f t="shared" si="3"/>
        <v>金色普通棋子</v>
      </c>
      <c r="T9" s="9">
        <f>IF(I9=2,"",VLOOKUP(E9,[1]t_eliminate_effect_s说明表!$L:$M,2,0))</f>
        <v>1</v>
      </c>
      <c r="U9" s="9" t="str">
        <f>VLOOKUP(B9,组合消除配置调用说明表!$D$1:$E$999999,2,0)</f>
        <v/>
      </c>
      <c r="V9" s="35">
        <v>0</v>
      </c>
      <c r="W9" s="35" t="str">
        <f>VLOOKUP(V9,杂项枚举说明表!$A$88:$B$94,2,0)</f>
        <v>通用能量</v>
      </c>
      <c r="X9" s="35">
        <f>IF(I9=2,"0",VLOOKUP(AB9,杂项枚举说明表!$A$23:$C$27,杂项枚举说明表!$C$22,0)*VLOOKUP(F9,杂项枚举说明表!$A$3:$D$7,杂项枚举说明表!$D$1,0))</f>
        <v>1000</v>
      </c>
      <c r="Y9" s="35">
        <v>0</v>
      </c>
      <c r="Z9" s="9">
        <v>4</v>
      </c>
      <c r="AA9" s="9">
        <v>4</v>
      </c>
      <c r="AB9" s="6">
        <v>1</v>
      </c>
      <c r="AC9" s="6" t="str">
        <f>VLOOKUP(AB9,杂项枚举说明表!$A$23:$B$27,2,2)</f>
        <v>石器时代</v>
      </c>
      <c r="AD9" s="6">
        <v>0</v>
      </c>
      <c r="AE9" s="35">
        <v>5</v>
      </c>
      <c r="AF9" s="35" t="str">
        <f>IF(AE9="","",VLOOKUP(AE9,杂项枚举说明表!$A$109:$B$113,杂项枚举说明表!$B$108,0))</f>
        <v>神像</v>
      </c>
      <c r="AH9" s="13">
        <v>40004</v>
      </c>
      <c r="AI9" s="13" t="str">
        <f>IF((VLOOKUP($F9,杂项枚举说明表!$A$3:$C$7,3,0))="","",VLOOKUP($F9,杂项枚举说明表!$A$3:$C$7,3,0))</f>
        <v/>
      </c>
      <c r="AJ9" s="13">
        <v>120006</v>
      </c>
      <c r="AK9" s="13">
        <f>VLOOKUP($M9,杂项枚举说明表!$A$45:$E$49,杂项枚举说明表!$C$43,0)</f>
        <v>150023</v>
      </c>
      <c r="AL9" s="13">
        <f>IF(VLOOKUP($M9,杂项枚举说明表!$A$45:$E$49,杂项枚举说明表!$D$43,0)="","",VLOOKUP($M9,杂项枚举说明表!$A$45:$E$49,杂项枚举说明表!$D$43,0))</f>
        <v>130004</v>
      </c>
      <c r="AM9" s="13">
        <f>IF(VLOOKUP($M9,杂项枚举说明表!$A$45:$E$49,杂项枚举说明表!$E$43,0)="","",VLOOKUP($M9,杂项枚举说明表!$A$45:$E$49,杂项枚举说明表!$E$43,0))</f>
        <v>130004</v>
      </c>
      <c r="AN9" s="13">
        <f>IF(VLOOKUP($M9,杂项枚举说明表!$A$45:$F$49,杂项枚举说明表!$F$43,0)="","",VLOOKUP($M9,杂项枚举说明表!$A$45:$F$49,杂项枚举说明表!$F$43,0))</f>
        <v>260001</v>
      </c>
      <c r="AO9" s="13">
        <f>VLOOKUP($M9,杂项枚举说明表!$A$45:$H$49,杂项枚举说明表!$H$43,0)</f>
        <v>120008</v>
      </c>
      <c r="AP9" s="13">
        <f>VLOOKUP($M9,杂项枚举说明表!$A$45:$I$49,杂项枚举说明表!$I$43,0)</f>
        <v>100001</v>
      </c>
      <c r="AQ9" s="13">
        <v>100002</v>
      </c>
      <c r="AT9" s="1" t="str">
        <f t="shared" si="4"/>
        <v>1石器时代金色普通棋子</v>
      </c>
      <c r="AU9" s="1">
        <f t="shared" si="5"/>
        <v>4</v>
      </c>
    </row>
    <row r="10" spans="1:47" x14ac:dyDescent="0.2">
      <c r="A10" s="33">
        <f t="shared" si="6"/>
        <v>5</v>
      </c>
      <c r="B10" s="33">
        <f t="shared" si="7"/>
        <v>5</v>
      </c>
      <c r="C10" s="33">
        <v>10005</v>
      </c>
      <c r="D10" s="33" t="str">
        <f t="shared" si="0"/>
        <v>石器时代紫色普通棋子</v>
      </c>
      <c r="E10" s="33" t="str">
        <f t="shared" si="1"/>
        <v>石器时代紫色普通棋子</v>
      </c>
      <c r="F10" s="33">
        <v>1</v>
      </c>
      <c r="G10" s="33" t="str">
        <f>VLOOKUP($F10,杂项枚举说明表!$A$3:$C$7,杂项枚举说明表!$B$1,0)</f>
        <v>普通棋子</v>
      </c>
      <c r="H10" s="13">
        <v>1</v>
      </c>
      <c r="I10" s="35">
        <f t="shared" si="2"/>
        <v>1</v>
      </c>
      <c r="J10" s="35" t="str">
        <f>VLOOKUP(I10,杂项枚举说明表!$A$67:$B$69,杂项枚举说明表!$B$66,0)</f>
        <v>闯关</v>
      </c>
      <c r="M10" s="37">
        <v>5</v>
      </c>
      <c r="N10" s="37" t="str">
        <f>VLOOKUP(M10,杂项枚举说明表!$A$45:$B$49,杂项枚举说明表!$B$43,0)</f>
        <v>紫色</v>
      </c>
      <c r="O10" s="9">
        <v>105</v>
      </c>
      <c r="P10" s="11" t="s">
        <v>570</v>
      </c>
      <c r="Q10" s="37" t="s">
        <v>22</v>
      </c>
      <c r="R10" s="37" t="str">
        <f t="shared" si="3"/>
        <v>紫色普通棋子</v>
      </c>
      <c r="T10" s="9">
        <f>IF(I10=2,"",VLOOKUP(E10,[1]t_eliminate_effect_s说明表!$L:$M,2,0))</f>
        <v>1</v>
      </c>
      <c r="U10" s="9" t="str">
        <f>VLOOKUP(B10,组合消除配置调用说明表!$D$1:$E$999999,2,0)</f>
        <v/>
      </c>
      <c r="V10" s="35">
        <v>0</v>
      </c>
      <c r="W10" s="35" t="str">
        <f>VLOOKUP(V10,杂项枚举说明表!$A$88:$B$94,2,0)</f>
        <v>通用能量</v>
      </c>
      <c r="X10" s="35">
        <f>IF(I10=2,"0",VLOOKUP(AB10,杂项枚举说明表!$A$23:$C$27,杂项枚举说明表!$C$22,0)*VLOOKUP(F10,杂项枚举说明表!$A$3:$D$7,杂项枚举说明表!$D$1,0))</f>
        <v>1000</v>
      </c>
      <c r="Y10" s="35">
        <v>0</v>
      </c>
      <c r="Z10" s="9">
        <v>5</v>
      </c>
      <c r="AA10" s="9">
        <v>5</v>
      </c>
      <c r="AB10" s="6">
        <v>1</v>
      </c>
      <c r="AC10" s="6" t="str">
        <f>VLOOKUP(AB10,杂项枚举说明表!$A$23:$B$27,2,2)</f>
        <v>石器时代</v>
      </c>
      <c r="AD10" s="6">
        <v>0</v>
      </c>
      <c r="AE10" s="35">
        <v>6</v>
      </c>
      <c r="AF10" s="35" t="str">
        <f>IF(AE10="","",VLOOKUP(AE10,杂项枚举说明表!$A$109:$B$113,杂项枚举说明表!$B$108,0))</f>
        <v>魔像</v>
      </c>
      <c r="AH10" s="13">
        <v>40005</v>
      </c>
      <c r="AI10" s="13" t="str">
        <f>IF((VLOOKUP($F10,杂项枚举说明表!$A$3:$C$7,3,0))="","",VLOOKUP($F10,杂项枚举说明表!$A$3:$C$7,3,0))</f>
        <v/>
      </c>
      <c r="AJ10" s="13">
        <v>120006</v>
      </c>
      <c r="AK10" s="13">
        <f>VLOOKUP($M10,杂项枚举说明表!$A$45:$E$49,杂项枚举说明表!$C$43,0)</f>
        <v>150023</v>
      </c>
      <c r="AL10" s="13">
        <f>IF(VLOOKUP($M10,杂项枚举说明表!$A$45:$E$49,杂项枚举说明表!$D$43,0)="","",VLOOKUP($M10,杂项枚举说明表!$A$45:$E$49,杂项枚举说明表!$D$43,0))</f>
        <v>130005</v>
      </c>
      <c r="AM10" s="13">
        <f>IF(VLOOKUP($M10,杂项枚举说明表!$A$45:$E$49,杂项枚举说明表!$E$43,0)="","",VLOOKUP($M10,杂项枚举说明表!$A$45:$E$49,杂项枚举说明表!$E$43,0))</f>
        <v>130005</v>
      </c>
      <c r="AN10" s="13">
        <f>IF(VLOOKUP($M10,杂项枚举说明表!$A$45:$F$49,杂项枚举说明表!$F$43,0)="","",VLOOKUP($M10,杂项枚举说明表!$A$45:$F$49,杂项枚举说明表!$F$43,0))</f>
        <v>260001</v>
      </c>
      <c r="AO10" s="13">
        <f>VLOOKUP($M10,杂项枚举说明表!$A$45:$H$49,杂项枚举说明表!$H$43,0)</f>
        <v>120008</v>
      </c>
      <c r="AP10" s="13">
        <f>VLOOKUP($M10,杂项枚举说明表!$A$45:$I$49,杂项枚举说明表!$I$43,0)</f>
        <v>100001</v>
      </c>
      <c r="AQ10" s="13">
        <v>100002</v>
      </c>
      <c r="AT10" s="1" t="str">
        <f t="shared" si="4"/>
        <v>1石器时代紫色普通棋子</v>
      </c>
      <c r="AU10" s="1">
        <f t="shared" si="5"/>
        <v>5</v>
      </c>
    </row>
    <row r="11" spans="1:47" x14ac:dyDescent="0.2">
      <c r="A11" s="33">
        <f t="shared" si="6"/>
        <v>6</v>
      </c>
      <c r="B11" s="33">
        <f>B6+10</f>
        <v>11</v>
      </c>
      <c r="C11" s="33">
        <v>10011</v>
      </c>
      <c r="D11" s="33" t="str">
        <f t="shared" si="0"/>
        <v>青铜时代蓝色普通棋子</v>
      </c>
      <c r="E11" s="33" t="str">
        <f t="shared" si="1"/>
        <v>青铜时代蓝色普通棋子</v>
      </c>
      <c r="F11" s="33">
        <v>1</v>
      </c>
      <c r="G11" s="33" t="str">
        <f>VLOOKUP($F11,杂项枚举说明表!$A$3:$C$7,杂项枚举说明表!$B$1,0)</f>
        <v>普通棋子</v>
      </c>
      <c r="H11" s="13">
        <v>1</v>
      </c>
      <c r="I11" s="35">
        <f t="shared" si="2"/>
        <v>1</v>
      </c>
      <c r="J11" s="35" t="str">
        <f>VLOOKUP(I11,杂项枚举说明表!$A$67:$B$69,杂项枚举说明表!$B$66,0)</f>
        <v>闯关</v>
      </c>
      <c r="M11" s="37">
        <f>M6</f>
        <v>1</v>
      </c>
      <c r="N11" s="37" t="str">
        <f>VLOOKUP(M11,杂项枚举说明表!$A$45:$B$49,杂项枚举说明表!$B$43,0)</f>
        <v>蓝色</v>
      </c>
      <c r="O11" s="9">
        <v>111</v>
      </c>
      <c r="P11" s="11" t="s">
        <v>570</v>
      </c>
      <c r="Q11" s="37" t="s">
        <v>22</v>
      </c>
      <c r="R11" s="37" t="str">
        <f t="shared" si="3"/>
        <v>蓝色普通棋子</v>
      </c>
      <c r="T11" s="9">
        <f>IF(I11=2,"",VLOOKUP(E11,[1]t_eliminate_effect_s说明表!$L:$M,2,0))</f>
        <v>1</v>
      </c>
      <c r="U11" s="9" t="str">
        <f>VLOOKUP(B11,组合消除配置调用说明表!$D$1:$E$999999,2,0)</f>
        <v/>
      </c>
      <c r="V11" s="35">
        <v>0</v>
      </c>
      <c r="W11" s="35" t="str">
        <f>VLOOKUP(V11,杂项枚举说明表!$A$88:$B$94,2,0)</f>
        <v>通用能量</v>
      </c>
      <c r="X11" s="35">
        <f>IF(I11=2,"0",VLOOKUP(AB11,杂项枚举说明表!$A$23:$C$27,杂项枚举说明表!$C$22,0)*VLOOKUP(F11,杂项枚举说明表!$A$3:$D$7,杂项枚举说明表!$D$1,0))</f>
        <v>900</v>
      </c>
      <c r="Y11" s="35">
        <v>0</v>
      </c>
      <c r="Z11" s="9">
        <f>Z6</f>
        <v>1</v>
      </c>
      <c r="AA11" s="9">
        <f>AA6</f>
        <v>1</v>
      </c>
      <c r="AB11" s="6">
        <f>AB6+1</f>
        <v>2</v>
      </c>
      <c r="AC11" s="6" t="str">
        <f>VLOOKUP(AB11,杂项枚举说明表!$A$23:$B$27,2,2)</f>
        <v>青铜时代</v>
      </c>
      <c r="AD11" s="6">
        <v>0</v>
      </c>
      <c r="AE11" s="35">
        <f>AE6</f>
        <v>2</v>
      </c>
      <c r="AF11" s="35" t="str">
        <f>IF(AE11="","",VLOOKUP(AE11,杂项枚举说明表!$A$109:$B$113,杂项枚举说明表!$B$108,0))</f>
        <v>步兵营</v>
      </c>
      <c r="AH11" s="13">
        <v>40006</v>
      </c>
      <c r="AI11" s="13" t="str">
        <f>IF((VLOOKUP($F11,杂项枚举说明表!$A$3:$C$7,3,0))="","",VLOOKUP($F11,杂项枚举说明表!$A$3:$C$7,3,0))</f>
        <v/>
      </c>
      <c r="AJ11" s="13">
        <v>120006</v>
      </c>
      <c r="AK11" s="13">
        <f>VLOOKUP($M11,杂项枚举说明表!$A$45:$E$49,杂项枚举说明表!$C$43,0)</f>
        <v>150023</v>
      </c>
      <c r="AL11" s="13">
        <f>IF(VLOOKUP($M11,杂项枚举说明表!$A$45:$E$49,杂项枚举说明表!$D$43,0)="","",VLOOKUP($M11,杂项枚举说明表!$A$45:$E$49,杂项枚举说明表!$D$43,0))</f>
        <v>130001</v>
      </c>
      <c r="AM11" s="13">
        <f>IF(VLOOKUP($M11,杂项枚举说明表!$A$45:$E$49,杂项枚举说明表!$E$43,0)="","",VLOOKUP($M11,杂项枚举说明表!$A$45:$E$49,杂项枚举说明表!$E$43,0))</f>
        <v>130001</v>
      </c>
      <c r="AN11" s="13">
        <f>IF(VLOOKUP($M11,杂项枚举说明表!$A$45:$F$49,杂项枚举说明表!$F$43,0)="","",VLOOKUP($M11,杂项枚举说明表!$A$45:$F$49,杂项枚举说明表!$F$43,0))</f>
        <v>260001</v>
      </c>
      <c r="AO11" s="13">
        <f>VLOOKUP($M11,杂项枚举说明表!$A$45:$H$49,杂项枚举说明表!$H$43,0)</f>
        <v>120008</v>
      </c>
      <c r="AP11" s="13">
        <f>VLOOKUP($M11,杂项枚举说明表!$A$45:$I$49,杂项枚举说明表!$I$43,0)</f>
        <v>100001</v>
      </c>
      <c r="AQ11" s="13">
        <v>100002</v>
      </c>
      <c r="AT11" s="1" t="str">
        <f t="shared" si="4"/>
        <v>1青铜时代蓝色普通棋子</v>
      </c>
      <c r="AU11" s="1">
        <f t="shared" si="5"/>
        <v>11</v>
      </c>
    </row>
    <row r="12" spans="1:47" x14ac:dyDescent="0.2">
      <c r="A12" s="33">
        <f t="shared" si="6"/>
        <v>7</v>
      </c>
      <c r="B12" s="33">
        <f t="shared" ref="B12:B30" si="8">B7+10</f>
        <v>12</v>
      </c>
      <c r="C12" s="33">
        <v>10012</v>
      </c>
      <c r="D12" s="33" t="str">
        <f t="shared" si="0"/>
        <v>青铜时代绿色普通棋子</v>
      </c>
      <c r="E12" s="33" t="str">
        <f t="shared" si="1"/>
        <v>青铜时代绿色普通棋子</v>
      </c>
      <c r="F12" s="33">
        <v>1</v>
      </c>
      <c r="G12" s="33" t="str">
        <f>VLOOKUP($F12,杂项枚举说明表!$A$3:$C$7,杂项枚举说明表!$B$1,0)</f>
        <v>普通棋子</v>
      </c>
      <c r="H12" s="13">
        <v>1</v>
      </c>
      <c r="I12" s="35">
        <f t="shared" si="2"/>
        <v>1</v>
      </c>
      <c r="J12" s="35" t="str">
        <f>VLOOKUP(I12,杂项枚举说明表!$A$67:$B$69,杂项枚举说明表!$B$66,0)</f>
        <v>闯关</v>
      </c>
      <c r="M12" s="37">
        <f t="shared" ref="M12:M105" si="9">M7</f>
        <v>2</v>
      </c>
      <c r="N12" s="37" t="str">
        <f>VLOOKUP(M12,杂项枚举说明表!$A$45:$B$49,杂项枚举说明表!$B$43,0)</f>
        <v>绿色</v>
      </c>
      <c r="O12" s="9">
        <v>112</v>
      </c>
      <c r="P12" s="11" t="s">
        <v>570</v>
      </c>
      <c r="Q12" s="37" t="s">
        <v>22</v>
      </c>
      <c r="R12" s="37" t="str">
        <f t="shared" si="3"/>
        <v>绿色普通棋子</v>
      </c>
      <c r="T12" s="9">
        <f>IF(I12=2,"",VLOOKUP(E12,[1]t_eliminate_effect_s说明表!$L:$M,2,0))</f>
        <v>1</v>
      </c>
      <c r="U12" s="9" t="str">
        <f>VLOOKUP(B12,组合消除配置调用说明表!$D$1:$E$999999,2,0)</f>
        <v/>
      </c>
      <c r="V12" s="35">
        <v>0</v>
      </c>
      <c r="W12" s="35" t="str">
        <f>VLOOKUP(V12,杂项枚举说明表!$A$88:$B$94,2,0)</f>
        <v>通用能量</v>
      </c>
      <c r="X12" s="35">
        <f>IF(I12=2,"0",VLOOKUP(AB12,杂项枚举说明表!$A$23:$C$27,杂项枚举说明表!$C$22,0)*VLOOKUP(F12,杂项枚举说明表!$A$3:$D$7,杂项枚举说明表!$D$1,0))</f>
        <v>900</v>
      </c>
      <c r="Y12" s="35">
        <v>0</v>
      </c>
      <c r="Z12" s="9">
        <f t="shared" ref="Z12:AA30" si="10">Z7</f>
        <v>2</v>
      </c>
      <c r="AA12" s="9">
        <f t="shared" si="10"/>
        <v>2</v>
      </c>
      <c r="AB12" s="6">
        <f t="shared" ref="AB12:AB30" si="11">AB7+1</f>
        <v>2</v>
      </c>
      <c r="AC12" s="6" t="str">
        <f>VLOOKUP(AB12,杂项枚举说明表!$A$23:$B$27,2,2)</f>
        <v>青铜时代</v>
      </c>
      <c r="AD12" s="6">
        <v>0</v>
      </c>
      <c r="AE12" s="35">
        <f t="shared" ref="AE12:AE105" si="12">AE7</f>
        <v>3</v>
      </c>
      <c r="AF12" s="35" t="str">
        <f>IF(AE12="","",VLOOKUP(AE12,杂项枚举说明表!$A$109:$B$113,杂项枚举说明表!$B$108,0))</f>
        <v>弓兵营</v>
      </c>
      <c r="AH12" s="13">
        <v>40007</v>
      </c>
      <c r="AI12" s="13" t="str">
        <f>IF((VLOOKUP($F12,杂项枚举说明表!$A$3:$C$7,3,0))="","",VLOOKUP($F12,杂项枚举说明表!$A$3:$C$7,3,0))</f>
        <v/>
      </c>
      <c r="AJ12" s="13">
        <v>120006</v>
      </c>
      <c r="AK12" s="13">
        <f>VLOOKUP($M12,杂项枚举说明表!$A$45:$E$49,杂项枚举说明表!$C$43,0)</f>
        <v>150023</v>
      </c>
      <c r="AL12" s="13">
        <f>IF(VLOOKUP($M12,杂项枚举说明表!$A$45:$E$49,杂项枚举说明表!$D$43,0)="","",VLOOKUP($M12,杂项枚举说明表!$A$45:$E$49,杂项枚举说明表!$D$43,0))</f>
        <v>130002</v>
      </c>
      <c r="AM12" s="13">
        <f>IF(VLOOKUP($M12,杂项枚举说明表!$A$45:$E$49,杂项枚举说明表!$E$43,0)="","",VLOOKUP($M12,杂项枚举说明表!$A$45:$E$49,杂项枚举说明表!$E$43,0))</f>
        <v>130002</v>
      </c>
      <c r="AN12" s="13">
        <f>IF(VLOOKUP($M12,杂项枚举说明表!$A$45:$F$49,杂项枚举说明表!$F$43,0)="","",VLOOKUP($M12,杂项枚举说明表!$A$45:$F$49,杂项枚举说明表!$F$43,0))</f>
        <v>260001</v>
      </c>
      <c r="AO12" s="13">
        <f>VLOOKUP($M12,杂项枚举说明表!$A$45:$H$49,杂项枚举说明表!$H$43,0)</f>
        <v>120008</v>
      </c>
      <c r="AP12" s="13">
        <f>VLOOKUP($M12,杂项枚举说明表!$A$45:$I$49,杂项枚举说明表!$I$43,0)</f>
        <v>100001</v>
      </c>
      <c r="AQ12" s="13">
        <v>100002</v>
      </c>
      <c r="AT12" s="1" t="str">
        <f t="shared" si="4"/>
        <v>1青铜时代绿色普通棋子</v>
      </c>
      <c r="AU12" s="1">
        <f t="shared" si="5"/>
        <v>12</v>
      </c>
    </row>
    <row r="13" spans="1:47" x14ac:dyDescent="0.2">
      <c r="A13" s="33">
        <f t="shared" si="6"/>
        <v>8</v>
      </c>
      <c r="B13" s="33">
        <f t="shared" si="8"/>
        <v>13</v>
      </c>
      <c r="C13" s="33">
        <v>10013</v>
      </c>
      <c r="D13" s="33" t="str">
        <f t="shared" si="0"/>
        <v>青铜时代红色普通棋子</v>
      </c>
      <c r="E13" s="33" t="str">
        <f t="shared" si="1"/>
        <v>青铜时代红色普通棋子</v>
      </c>
      <c r="F13" s="33">
        <v>1</v>
      </c>
      <c r="G13" s="33" t="str">
        <f>VLOOKUP($F13,杂项枚举说明表!$A$3:$C$7,杂项枚举说明表!$B$1,0)</f>
        <v>普通棋子</v>
      </c>
      <c r="H13" s="13">
        <v>1</v>
      </c>
      <c r="I13" s="35">
        <f t="shared" si="2"/>
        <v>1</v>
      </c>
      <c r="J13" s="35" t="str">
        <f>VLOOKUP(I13,杂项枚举说明表!$A$67:$B$69,杂项枚举说明表!$B$66,0)</f>
        <v>闯关</v>
      </c>
      <c r="M13" s="37">
        <f t="shared" si="9"/>
        <v>3</v>
      </c>
      <c r="N13" s="37" t="str">
        <f>VLOOKUP(M13,杂项枚举说明表!$A$45:$B$49,杂项枚举说明表!$B$43,0)</f>
        <v>红色</v>
      </c>
      <c r="O13" s="9">
        <v>113</v>
      </c>
      <c r="P13" s="11" t="s">
        <v>570</v>
      </c>
      <c r="Q13" s="37" t="s">
        <v>22</v>
      </c>
      <c r="R13" s="37" t="str">
        <f t="shared" si="3"/>
        <v>红色普通棋子</v>
      </c>
      <c r="T13" s="9">
        <f>IF(I13=2,"",VLOOKUP(E13,[1]t_eliminate_effect_s说明表!$L:$M,2,0))</f>
        <v>1</v>
      </c>
      <c r="U13" s="9" t="str">
        <f>VLOOKUP(B13,组合消除配置调用说明表!$D$1:$E$999999,2,0)</f>
        <v/>
      </c>
      <c r="V13" s="35">
        <v>0</v>
      </c>
      <c r="W13" s="35" t="str">
        <f>VLOOKUP(V13,杂项枚举说明表!$A$88:$B$94,2,0)</f>
        <v>通用能量</v>
      </c>
      <c r="X13" s="35">
        <f>IF(I13=2,"0",VLOOKUP(AB13,杂项枚举说明表!$A$23:$C$27,杂项枚举说明表!$C$22,0)*VLOOKUP(F13,杂项枚举说明表!$A$3:$D$7,杂项枚举说明表!$D$1,0))</f>
        <v>900</v>
      </c>
      <c r="Y13" s="35">
        <v>0</v>
      </c>
      <c r="Z13" s="9">
        <f t="shared" si="10"/>
        <v>3</v>
      </c>
      <c r="AA13" s="9">
        <f t="shared" si="10"/>
        <v>3</v>
      </c>
      <c r="AB13" s="6">
        <f t="shared" si="11"/>
        <v>2</v>
      </c>
      <c r="AC13" s="6" t="str">
        <f>VLOOKUP(AB13,杂项枚举说明表!$A$23:$B$27,2,2)</f>
        <v>青铜时代</v>
      </c>
      <c r="AD13" s="6">
        <v>0</v>
      </c>
      <c r="AE13" s="35">
        <f t="shared" si="12"/>
        <v>4</v>
      </c>
      <c r="AF13" s="35" t="str">
        <f>IF(AE13="","",VLOOKUP(AE13,杂项枚举说明表!$A$109:$B$113,杂项枚举说明表!$B$108,0))</f>
        <v>骑兵营</v>
      </c>
      <c r="AH13" s="13">
        <v>40008</v>
      </c>
      <c r="AI13" s="13" t="str">
        <f>IF((VLOOKUP($F13,杂项枚举说明表!$A$3:$C$7,3,0))="","",VLOOKUP($F13,杂项枚举说明表!$A$3:$C$7,3,0))</f>
        <v/>
      </c>
      <c r="AJ13" s="13">
        <v>120006</v>
      </c>
      <c r="AK13" s="13">
        <f>VLOOKUP($M13,杂项枚举说明表!$A$45:$E$49,杂项枚举说明表!$C$43,0)</f>
        <v>150023</v>
      </c>
      <c r="AL13" s="13">
        <f>IF(VLOOKUP($M13,杂项枚举说明表!$A$45:$E$49,杂项枚举说明表!$D$43,0)="","",VLOOKUP($M13,杂项枚举说明表!$A$45:$E$49,杂项枚举说明表!$D$43,0))</f>
        <v>130003</v>
      </c>
      <c r="AM13" s="13">
        <f>IF(VLOOKUP($M13,杂项枚举说明表!$A$45:$E$49,杂项枚举说明表!$E$43,0)="","",VLOOKUP($M13,杂项枚举说明表!$A$45:$E$49,杂项枚举说明表!$E$43,0))</f>
        <v>130003</v>
      </c>
      <c r="AN13" s="13">
        <f>IF(VLOOKUP($M13,杂项枚举说明表!$A$45:$F$49,杂项枚举说明表!$F$43,0)="","",VLOOKUP($M13,杂项枚举说明表!$A$45:$F$49,杂项枚举说明表!$F$43,0))</f>
        <v>260001</v>
      </c>
      <c r="AO13" s="13">
        <f>VLOOKUP($M13,杂项枚举说明表!$A$45:$H$49,杂项枚举说明表!$H$43,0)</f>
        <v>120008</v>
      </c>
      <c r="AP13" s="13">
        <f>VLOOKUP($M13,杂项枚举说明表!$A$45:$I$49,杂项枚举说明表!$I$43,0)</f>
        <v>100001</v>
      </c>
      <c r="AQ13" s="13">
        <v>100002</v>
      </c>
      <c r="AT13" s="1" t="str">
        <f t="shared" si="4"/>
        <v>1青铜时代红色普通棋子</v>
      </c>
      <c r="AU13" s="1">
        <f t="shared" si="5"/>
        <v>13</v>
      </c>
    </row>
    <row r="14" spans="1:47" x14ac:dyDescent="0.2">
      <c r="A14" s="33">
        <f t="shared" si="6"/>
        <v>9</v>
      </c>
      <c r="B14" s="33">
        <f t="shared" si="8"/>
        <v>14</v>
      </c>
      <c r="C14" s="33">
        <v>10014</v>
      </c>
      <c r="D14" s="33" t="str">
        <f t="shared" si="0"/>
        <v>青铜时代金色普通棋子</v>
      </c>
      <c r="E14" s="33" t="str">
        <f t="shared" si="1"/>
        <v>青铜时代金色普通棋子</v>
      </c>
      <c r="F14" s="33">
        <v>1</v>
      </c>
      <c r="G14" s="33" t="str">
        <f>VLOOKUP($F14,杂项枚举说明表!$A$3:$C$7,杂项枚举说明表!$B$1,0)</f>
        <v>普通棋子</v>
      </c>
      <c r="H14" s="13">
        <v>1</v>
      </c>
      <c r="I14" s="35">
        <f t="shared" si="2"/>
        <v>1</v>
      </c>
      <c r="J14" s="35" t="str">
        <f>VLOOKUP(I14,杂项枚举说明表!$A$67:$B$69,杂项枚举说明表!$B$66,0)</f>
        <v>闯关</v>
      </c>
      <c r="M14" s="37">
        <f t="shared" si="9"/>
        <v>4</v>
      </c>
      <c r="N14" s="37" t="str">
        <f>VLOOKUP(M14,杂项枚举说明表!$A$45:$B$49,杂项枚举说明表!$B$43,0)</f>
        <v>金色</v>
      </c>
      <c r="O14" s="9">
        <v>114</v>
      </c>
      <c r="P14" s="11" t="s">
        <v>570</v>
      </c>
      <c r="Q14" s="37" t="s">
        <v>22</v>
      </c>
      <c r="R14" s="37" t="str">
        <f t="shared" si="3"/>
        <v>金色普通棋子</v>
      </c>
      <c r="T14" s="9">
        <f>IF(I14=2,"",VLOOKUP(E14,[1]t_eliminate_effect_s说明表!$L:$M,2,0))</f>
        <v>1</v>
      </c>
      <c r="U14" s="9" t="str">
        <f>VLOOKUP(B14,组合消除配置调用说明表!$D$1:$E$999999,2,0)</f>
        <v/>
      </c>
      <c r="V14" s="35">
        <v>0</v>
      </c>
      <c r="W14" s="35" t="str">
        <f>VLOOKUP(V14,杂项枚举说明表!$A$88:$B$94,2,0)</f>
        <v>通用能量</v>
      </c>
      <c r="X14" s="35">
        <f>IF(I14=2,"0",VLOOKUP(AB14,杂项枚举说明表!$A$23:$C$27,杂项枚举说明表!$C$22,0)*VLOOKUP(F14,杂项枚举说明表!$A$3:$D$7,杂项枚举说明表!$D$1,0))</f>
        <v>900</v>
      </c>
      <c r="Y14" s="35">
        <v>0</v>
      </c>
      <c r="Z14" s="9">
        <f t="shared" si="10"/>
        <v>4</v>
      </c>
      <c r="AA14" s="9">
        <f t="shared" si="10"/>
        <v>4</v>
      </c>
      <c r="AB14" s="6">
        <f t="shared" si="11"/>
        <v>2</v>
      </c>
      <c r="AC14" s="6" t="str">
        <f>VLOOKUP(AB14,杂项枚举说明表!$A$23:$B$27,2,2)</f>
        <v>青铜时代</v>
      </c>
      <c r="AD14" s="6">
        <v>0</v>
      </c>
      <c r="AE14" s="35">
        <f t="shared" si="12"/>
        <v>5</v>
      </c>
      <c r="AF14" s="35" t="str">
        <f>IF(AE14="","",VLOOKUP(AE14,杂项枚举说明表!$A$109:$B$113,杂项枚举说明表!$B$108,0))</f>
        <v>神像</v>
      </c>
      <c r="AH14" s="13">
        <v>40009</v>
      </c>
      <c r="AI14" s="13" t="str">
        <f>IF((VLOOKUP($F14,杂项枚举说明表!$A$3:$C$7,3,0))="","",VLOOKUP($F14,杂项枚举说明表!$A$3:$C$7,3,0))</f>
        <v/>
      </c>
      <c r="AJ14" s="13">
        <v>120006</v>
      </c>
      <c r="AK14" s="13">
        <f>VLOOKUP($M14,杂项枚举说明表!$A$45:$E$49,杂项枚举说明表!$C$43,0)</f>
        <v>150023</v>
      </c>
      <c r="AL14" s="13">
        <f>IF(VLOOKUP($M14,杂项枚举说明表!$A$45:$E$49,杂项枚举说明表!$D$43,0)="","",VLOOKUP($M14,杂项枚举说明表!$A$45:$E$49,杂项枚举说明表!$D$43,0))</f>
        <v>130004</v>
      </c>
      <c r="AM14" s="13">
        <f>IF(VLOOKUP($M14,杂项枚举说明表!$A$45:$E$49,杂项枚举说明表!$E$43,0)="","",VLOOKUP($M14,杂项枚举说明表!$A$45:$E$49,杂项枚举说明表!$E$43,0))</f>
        <v>130004</v>
      </c>
      <c r="AN14" s="13">
        <f>IF(VLOOKUP($M14,杂项枚举说明表!$A$45:$F$49,杂项枚举说明表!$F$43,0)="","",VLOOKUP($M14,杂项枚举说明表!$A$45:$F$49,杂项枚举说明表!$F$43,0))</f>
        <v>260001</v>
      </c>
      <c r="AO14" s="13">
        <f>VLOOKUP($M14,杂项枚举说明表!$A$45:$H$49,杂项枚举说明表!$H$43,0)</f>
        <v>120008</v>
      </c>
      <c r="AP14" s="13">
        <f>VLOOKUP($M14,杂项枚举说明表!$A$45:$I$49,杂项枚举说明表!$I$43,0)</f>
        <v>100001</v>
      </c>
      <c r="AQ14" s="13">
        <v>100002</v>
      </c>
      <c r="AT14" s="1" t="str">
        <f t="shared" si="4"/>
        <v>1青铜时代金色普通棋子</v>
      </c>
      <c r="AU14" s="1">
        <f t="shared" si="5"/>
        <v>14</v>
      </c>
    </row>
    <row r="15" spans="1:47" x14ac:dyDescent="0.2">
      <c r="A15" s="33">
        <f t="shared" si="6"/>
        <v>10</v>
      </c>
      <c r="B15" s="33">
        <f t="shared" si="8"/>
        <v>15</v>
      </c>
      <c r="C15" s="33">
        <v>10015</v>
      </c>
      <c r="D15" s="33" t="str">
        <f t="shared" si="0"/>
        <v>青铜时代紫色普通棋子</v>
      </c>
      <c r="E15" s="33" t="str">
        <f t="shared" si="1"/>
        <v>青铜时代紫色普通棋子</v>
      </c>
      <c r="F15" s="33">
        <v>1</v>
      </c>
      <c r="G15" s="33" t="str">
        <f>VLOOKUP($F15,杂项枚举说明表!$A$3:$C$7,杂项枚举说明表!$B$1,0)</f>
        <v>普通棋子</v>
      </c>
      <c r="H15" s="13">
        <v>1</v>
      </c>
      <c r="I15" s="35">
        <f t="shared" si="2"/>
        <v>1</v>
      </c>
      <c r="J15" s="35" t="str">
        <f>VLOOKUP(I15,杂项枚举说明表!$A$67:$B$69,杂项枚举说明表!$B$66,0)</f>
        <v>闯关</v>
      </c>
      <c r="M15" s="37">
        <f t="shared" si="9"/>
        <v>5</v>
      </c>
      <c r="N15" s="37" t="str">
        <f>VLOOKUP(M15,杂项枚举说明表!$A$45:$B$49,杂项枚举说明表!$B$43,0)</f>
        <v>紫色</v>
      </c>
      <c r="O15" s="9">
        <v>115</v>
      </c>
      <c r="P15" s="11" t="s">
        <v>570</v>
      </c>
      <c r="Q15" s="37" t="s">
        <v>22</v>
      </c>
      <c r="R15" s="37" t="str">
        <f t="shared" si="3"/>
        <v>紫色普通棋子</v>
      </c>
      <c r="T15" s="9">
        <f>IF(I15=2,"",VLOOKUP(E15,[1]t_eliminate_effect_s说明表!$L:$M,2,0))</f>
        <v>1</v>
      </c>
      <c r="U15" s="9" t="str">
        <f>VLOOKUP(B15,组合消除配置调用说明表!$D$1:$E$999999,2,0)</f>
        <v/>
      </c>
      <c r="V15" s="35">
        <v>0</v>
      </c>
      <c r="W15" s="35" t="str">
        <f>VLOOKUP(V15,杂项枚举说明表!$A$88:$B$94,2,0)</f>
        <v>通用能量</v>
      </c>
      <c r="X15" s="35">
        <f>IF(I15=2,"0",VLOOKUP(AB15,杂项枚举说明表!$A$23:$C$27,杂项枚举说明表!$C$22,0)*VLOOKUP(F15,杂项枚举说明表!$A$3:$D$7,杂项枚举说明表!$D$1,0))</f>
        <v>900</v>
      </c>
      <c r="Y15" s="35">
        <v>0</v>
      </c>
      <c r="Z15" s="9">
        <f t="shared" si="10"/>
        <v>5</v>
      </c>
      <c r="AA15" s="9">
        <f t="shared" si="10"/>
        <v>5</v>
      </c>
      <c r="AB15" s="6">
        <f t="shared" si="11"/>
        <v>2</v>
      </c>
      <c r="AC15" s="6" t="str">
        <f>VLOOKUP(AB15,杂项枚举说明表!$A$23:$B$27,2,2)</f>
        <v>青铜时代</v>
      </c>
      <c r="AD15" s="6">
        <v>0</v>
      </c>
      <c r="AE15" s="35">
        <f t="shared" si="12"/>
        <v>6</v>
      </c>
      <c r="AF15" s="35" t="str">
        <f>IF(AE15="","",VLOOKUP(AE15,杂项枚举说明表!$A$109:$B$113,杂项枚举说明表!$B$108,0))</f>
        <v>魔像</v>
      </c>
      <c r="AH15" s="13">
        <v>40010</v>
      </c>
      <c r="AI15" s="13" t="str">
        <f>IF((VLOOKUP($F15,杂项枚举说明表!$A$3:$C$7,3,0))="","",VLOOKUP($F15,杂项枚举说明表!$A$3:$C$7,3,0))</f>
        <v/>
      </c>
      <c r="AJ15" s="13">
        <v>120006</v>
      </c>
      <c r="AK15" s="13">
        <f>VLOOKUP($M15,杂项枚举说明表!$A$45:$E$49,杂项枚举说明表!$C$43,0)</f>
        <v>150023</v>
      </c>
      <c r="AL15" s="13">
        <f>IF(VLOOKUP($M15,杂项枚举说明表!$A$45:$E$49,杂项枚举说明表!$D$43,0)="","",VLOOKUP($M15,杂项枚举说明表!$A$45:$E$49,杂项枚举说明表!$D$43,0))</f>
        <v>130005</v>
      </c>
      <c r="AM15" s="13">
        <f>IF(VLOOKUP($M15,杂项枚举说明表!$A$45:$E$49,杂项枚举说明表!$E$43,0)="","",VLOOKUP($M15,杂项枚举说明表!$A$45:$E$49,杂项枚举说明表!$E$43,0))</f>
        <v>130005</v>
      </c>
      <c r="AN15" s="13">
        <f>IF(VLOOKUP($M15,杂项枚举说明表!$A$45:$F$49,杂项枚举说明表!$F$43,0)="","",VLOOKUP($M15,杂项枚举说明表!$A$45:$F$49,杂项枚举说明表!$F$43,0))</f>
        <v>260001</v>
      </c>
      <c r="AO15" s="13">
        <f>VLOOKUP($M15,杂项枚举说明表!$A$45:$H$49,杂项枚举说明表!$H$43,0)</f>
        <v>120008</v>
      </c>
      <c r="AP15" s="13">
        <f>VLOOKUP($M15,杂项枚举说明表!$A$45:$I$49,杂项枚举说明表!$I$43,0)</f>
        <v>100001</v>
      </c>
      <c r="AQ15" s="13">
        <v>100002</v>
      </c>
      <c r="AT15" s="1" t="str">
        <f t="shared" si="4"/>
        <v>1青铜时代紫色普通棋子</v>
      </c>
      <c r="AU15" s="1">
        <f t="shared" si="5"/>
        <v>15</v>
      </c>
    </row>
    <row r="16" spans="1:47" x14ac:dyDescent="0.2">
      <c r="A16" s="33">
        <f t="shared" si="6"/>
        <v>11</v>
      </c>
      <c r="B16" s="33">
        <f t="shared" si="8"/>
        <v>21</v>
      </c>
      <c r="C16" s="33">
        <v>10021</v>
      </c>
      <c r="D16" s="33" t="str">
        <f t="shared" si="0"/>
        <v>封建时代蓝色普通棋子</v>
      </c>
      <c r="E16" s="33" t="str">
        <f t="shared" si="1"/>
        <v>封建时代蓝色普通棋子</v>
      </c>
      <c r="F16" s="33">
        <v>1</v>
      </c>
      <c r="G16" s="33" t="str">
        <f>VLOOKUP($F16,杂项枚举说明表!$A$3:$C$7,杂项枚举说明表!$B$1,0)</f>
        <v>普通棋子</v>
      </c>
      <c r="H16" s="13">
        <v>1</v>
      </c>
      <c r="I16" s="35">
        <f t="shared" si="2"/>
        <v>1</v>
      </c>
      <c r="J16" s="35" t="str">
        <f>VLOOKUP(I16,杂项枚举说明表!$A$67:$B$69,杂项枚举说明表!$B$66,0)</f>
        <v>闯关</v>
      </c>
      <c r="M16" s="37">
        <f t="shared" si="9"/>
        <v>1</v>
      </c>
      <c r="N16" s="37" t="str">
        <f>VLOOKUP(M16,杂项枚举说明表!$A$45:$B$49,杂项枚举说明表!$B$43,0)</f>
        <v>蓝色</v>
      </c>
      <c r="O16" s="9">
        <v>121</v>
      </c>
      <c r="P16" s="11" t="s">
        <v>570</v>
      </c>
      <c r="Q16" s="37" t="s">
        <v>22</v>
      </c>
      <c r="R16" s="37" t="str">
        <f t="shared" si="3"/>
        <v>蓝色普通棋子</v>
      </c>
      <c r="T16" s="9">
        <f>IF(I16=2,"",VLOOKUP(E16,[1]t_eliminate_effect_s说明表!$L:$M,2,0))</f>
        <v>1</v>
      </c>
      <c r="U16" s="9" t="str">
        <f>VLOOKUP(B16,组合消除配置调用说明表!$D$1:$E$999999,2,0)</f>
        <v/>
      </c>
      <c r="V16" s="35">
        <v>0</v>
      </c>
      <c r="W16" s="35" t="str">
        <f>VLOOKUP(V16,杂项枚举说明表!$A$88:$B$94,2,0)</f>
        <v>通用能量</v>
      </c>
      <c r="X16" s="35">
        <f>IF(I16=2,"0",VLOOKUP(AB16,杂项枚举说明表!$A$23:$C$27,杂项枚举说明表!$C$22,0)*VLOOKUP(F16,杂项枚举说明表!$A$3:$D$7,杂项枚举说明表!$D$1,0))</f>
        <v>820</v>
      </c>
      <c r="Y16" s="35">
        <v>0</v>
      </c>
      <c r="Z16" s="9">
        <f t="shared" si="10"/>
        <v>1</v>
      </c>
      <c r="AA16" s="9">
        <f t="shared" si="10"/>
        <v>1</v>
      </c>
      <c r="AB16" s="6">
        <f t="shared" si="11"/>
        <v>3</v>
      </c>
      <c r="AC16" s="6" t="str">
        <f>VLOOKUP(AB16,杂项枚举说明表!$A$23:$B$27,2,2)</f>
        <v>封建时代</v>
      </c>
      <c r="AD16" s="6">
        <v>0</v>
      </c>
      <c r="AE16" s="35">
        <f t="shared" si="12"/>
        <v>2</v>
      </c>
      <c r="AF16" s="35" t="str">
        <f>IF(AE16="","",VLOOKUP(AE16,杂项枚举说明表!$A$109:$B$113,杂项枚举说明表!$B$108,0))</f>
        <v>步兵营</v>
      </c>
      <c r="AH16" s="13">
        <v>40011</v>
      </c>
      <c r="AI16" s="13" t="str">
        <f>IF((VLOOKUP($F16,杂项枚举说明表!$A$3:$C$7,3,0))="","",VLOOKUP($F16,杂项枚举说明表!$A$3:$C$7,3,0))</f>
        <v/>
      </c>
      <c r="AJ16" s="13">
        <v>120006</v>
      </c>
      <c r="AK16" s="13">
        <f>VLOOKUP($M16,杂项枚举说明表!$A$45:$E$49,杂项枚举说明表!$C$43,0)</f>
        <v>150023</v>
      </c>
      <c r="AL16" s="13">
        <f>IF(VLOOKUP($M16,杂项枚举说明表!$A$45:$E$49,杂项枚举说明表!$D$43,0)="","",VLOOKUP($M16,杂项枚举说明表!$A$45:$E$49,杂项枚举说明表!$D$43,0))</f>
        <v>130001</v>
      </c>
      <c r="AM16" s="13">
        <f>IF(VLOOKUP($M16,杂项枚举说明表!$A$45:$E$49,杂项枚举说明表!$E$43,0)="","",VLOOKUP($M16,杂项枚举说明表!$A$45:$E$49,杂项枚举说明表!$E$43,0))</f>
        <v>130001</v>
      </c>
      <c r="AN16" s="13">
        <f>IF(VLOOKUP($M16,杂项枚举说明表!$A$45:$F$49,杂项枚举说明表!$F$43,0)="","",VLOOKUP($M16,杂项枚举说明表!$A$45:$F$49,杂项枚举说明表!$F$43,0))</f>
        <v>260001</v>
      </c>
      <c r="AO16" s="13">
        <f>VLOOKUP($M16,杂项枚举说明表!$A$45:$H$49,杂项枚举说明表!$H$43,0)</f>
        <v>120008</v>
      </c>
      <c r="AP16" s="13">
        <f>VLOOKUP($M16,杂项枚举说明表!$A$45:$I$49,杂项枚举说明表!$I$43,0)</f>
        <v>100001</v>
      </c>
      <c r="AQ16" s="13">
        <v>100002</v>
      </c>
      <c r="AT16" s="1" t="str">
        <f t="shared" si="4"/>
        <v>1封建时代蓝色普通棋子</v>
      </c>
      <c r="AU16" s="1">
        <f t="shared" si="5"/>
        <v>21</v>
      </c>
    </row>
    <row r="17" spans="1:47" x14ac:dyDescent="0.2">
      <c r="A17" s="33">
        <f t="shared" si="6"/>
        <v>12</v>
      </c>
      <c r="B17" s="33">
        <f t="shared" si="8"/>
        <v>22</v>
      </c>
      <c r="C17" s="33">
        <v>10022</v>
      </c>
      <c r="D17" s="33" t="str">
        <f t="shared" si="0"/>
        <v>封建时代绿色普通棋子</v>
      </c>
      <c r="E17" s="33" t="str">
        <f t="shared" si="1"/>
        <v>封建时代绿色普通棋子</v>
      </c>
      <c r="F17" s="33">
        <v>1</v>
      </c>
      <c r="G17" s="33" t="str">
        <f>VLOOKUP($F17,杂项枚举说明表!$A$3:$C$7,杂项枚举说明表!$B$1,0)</f>
        <v>普通棋子</v>
      </c>
      <c r="H17" s="13">
        <v>1</v>
      </c>
      <c r="I17" s="35">
        <f t="shared" si="2"/>
        <v>1</v>
      </c>
      <c r="J17" s="35" t="str">
        <f>VLOOKUP(I17,杂项枚举说明表!$A$67:$B$69,杂项枚举说明表!$B$66,0)</f>
        <v>闯关</v>
      </c>
      <c r="M17" s="37">
        <f t="shared" si="9"/>
        <v>2</v>
      </c>
      <c r="N17" s="37" t="str">
        <f>VLOOKUP(M17,杂项枚举说明表!$A$45:$B$49,杂项枚举说明表!$B$43,0)</f>
        <v>绿色</v>
      </c>
      <c r="O17" s="9">
        <v>122</v>
      </c>
      <c r="P17" s="11" t="s">
        <v>570</v>
      </c>
      <c r="Q17" s="37" t="s">
        <v>22</v>
      </c>
      <c r="R17" s="37" t="str">
        <f t="shared" si="3"/>
        <v>绿色普通棋子</v>
      </c>
      <c r="T17" s="9">
        <f>IF(I17=2,"",VLOOKUP(E17,[1]t_eliminate_effect_s说明表!$L:$M,2,0))</f>
        <v>1</v>
      </c>
      <c r="U17" s="9" t="str">
        <f>VLOOKUP(B17,组合消除配置调用说明表!$D$1:$E$999999,2,0)</f>
        <v/>
      </c>
      <c r="V17" s="35">
        <v>0</v>
      </c>
      <c r="W17" s="35" t="str">
        <f>VLOOKUP(V17,杂项枚举说明表!$A$88:$B$94,2,0)</f>
        <v>通用能量</v>
      </c>
      <c r="X17" s="35">
        <f>IF(I17=2,"0",VLOOKUP(AB17,杂项枚举说明表!$A$23:$C$27,杂项枚举说明表!$C$22,0)*VLOOKUP(F17,杂项枚举说明表!$A$3:$D$7,杂项枚举说明表!$D$1,0))</f>
        <v>820</v>
      </c>
      <c r="Y17" s="35">
        <v>0</v>
      </c>
      <c r="Z17" s="9">
        <f t="shared" si="10"/>
        <v>2</v>
      </c>
      <c r="AA17" s="9">
        <f t="shared" si="10"/>
        <v>2</v>
      </c>
      <c r="AB17" s="6">
        <f t="shared" si="11"/>
        <v>3</v>
      </c>
      <c r="AC17" s="6" t="str">
        <f>VLOOKUP(AB17,杂项枚举说明表!$A$23:$B$27,2,2)</f>
        <v>封建时代</v>
      </c>
      <c r="AD17" s="6">
        <v>0</v>
      </c>
      <c r="AE17" s="35">
        <f t="shared" si="12"/>
        <v>3</v>
      </c>
      <c r="AF17" s="35" t="str">
        <f>IF(AE17="","",VLOOKUP(AE17,杂项枚举说明表!$A$109:$B$113,杂项枚举说明表!$B$108,0))</f>
        <v>弓兵营</v>
      </c>
      <c r="AH17" s="13">
        <v>40012</v>
      </c>
      <c r="AI17" s="13" t="str">
        <f>IF((VLOOKUP($F17,杂项枚举说明表!$A$3:$C$7,3,0))="","",VLOOKUP($F17,杂项枚举说明表!$A$3:$C$7,3,0))</f>
        <v/>
      </c>
      <c r="AJ17" s="13">
        <v>120006</v>
      </c>
      <c r="AK17" s="13">
        <f>VLOOKUP($M17,杂项枚举说明表!$A$45:$E$49,杂项枚举说明表!$C$43,0)</f>
        <v>150023</v>
      </c>
      <c r="AL17" s="13">
        <f>IF(VLOOKUP($M17,杂项枚举说明表!$A$45:$E$49,杂项枚举说明表!$D$43,0)="","",VLOOKUP($M17,杂项枚举说明表!$A$45:$E$49,杂项枚举说明表!$D$43,0))</f>
        <v>130002</v>
      </c>
      <c r="AM17" s="13">
        <f>IF(VLOOKUP($M17,杂项枚举说明表!$A$45:$E$49,杂项枚举说明表!$E$43,0)="","",VLOOKUP($M17,杂项枚举说明表!$A$45:$E$49,杂项枚举说明表!$E$43,0))</f>
        <v>130002</v>
      </c>
      <c r="AN17" s="13">
        <f>IF(VLOOKUP($M17,杂项枚举说明表!$A$45:$F$49,杂项枚举说明表!$F$43,0)="","",VLOOKUP($M17,杂项枚举说明表!$A$45:$F$49,杂项枚举说明表!$F$43,0))</f>
        <v>260001</v>
      </c>
      <c r="AO17" s="13">
        <f>VLOOKUP($M17,杂项枚举说明表!$A$45:$H$49,杂项枚举说明表!$H$43,0)</f>
        <v>120008</v>
      </c>
      <c r="AP17" s="13">
        <f>VLOOKUP($M17,杂项枚举说明表!$A$45:$I$49,杂项枚举说明表!$I$43,0)</f>
        <v>100001</v>
      </c>
      <c r="AQ17" s="13">
        <v>100002</v>
      </c>
      <c r="AT17" s="1" t="str">
        <f t="shared" si="4"/>
        <v>1封建时代绿色普通棋子</v>
      </c>
      <c r="AU17" s="1">
        <f t="shared" si="5"/>
        <v>22</v>
      </c>
    </row>
    <row r="18" spans="1:47" x14ac:dyDescent="0.2">
      <c r="A18" s="33">
        <f t="shared" si="6"/>
        <v>13</v>
      </c>
      <c r="B18" s="33">
        <f t="shared" si="8"/>
        <v>23</v>
      </c>
      <c r="C18" s="33">
        <v>10023</v>
      </c>
      <c r="D18" s="33" t="str">
        <f t="shared" si="0"/>
        <v>封建时代红色普通棋子</v>
      </c>
      <c r="E18" s="33" t="str">
        <f t="shared" si="1"/>
        <v>封建时代红色普通棋子</v>
      </c>
      <c r="F18" s="33">
        <v>1</v>
      </c>
      <c r="G18" s="33" t="str">
        <f>VLOOKUP($F18,杂项枚举说明表!$A$3:$C$7,杂项枚举说明表!$B$1,0)</f>
        <v>普通棋子</v>
      </c>
      <c r="H18" s="13">
        <v>1</v>
      </c>
      <c r="I18" s="35">
        <f t="shared" si="2"/>
        <v>1</v>
      </c>
      <c r="J18" s="35" t="str">
        <f>VLOOKUP(I18,杂项枚举说明表!$A$67:$B$69,杂项枚举说明表!$B$66,0)</f>
        <v>闯关</v>
      </c>
      <c r="M18" s="37">
        <f t="shared" si="9"/>
        <v>3</v>
      </c>
      <c r="N18" s="37" t="str">
        <f>VLOOKUP(M18,杂项枚举说明表!$A$45:$B$49,杂项枚举说明表!$B$43,0)</f>
        <v>红色</v>
      </c>
      <c r="O18" s="9">
        <v>123</v>
      </c>
      <c r="P18" s="11" t="s">
        <v>570</v>
      </c>
      <c r="Q18" s="37" t="s">
        <v>22</v>
      </c>
      <c r="R18" s="37" t="str">
        <f t="shared" si="3"/>
        <v>红色普通棋子</v>
      </c>
      <c r="T18" s="9">
        <f>IF(I18=2,"",VLOOKUP(E18,[1]t_eliminate_effect_s说明表!$L:$M,2,0))</f>
        <v>1</v>
      </c>
      <c r="U18" s="9" t="str">
        <f>VLOOKUP(B18,组合消除配置调用说明表!$D$1:$E$999999,2,0)</f>
        <v/>
      </c>
      <c r="V18" s="35">
        <v>0</v>
      </c>
      <c r="W18" s="35" t="str">
        <f>VLOOKUP(V18,杂项枚举说明表!$A$88:$B$94,2,0)</f>
        <v>通用能量</v>
      </c>
      <c r="X18" s="35">
        <f>IF(I18=2,"0",VLOOKUP(AB18,杂项枚举说明表!$A$23:$C$27,杂项枚举说明表!$C$22,0)*VLOOKUP(F18,杂项枚举说明表!$A$3:$D$7,杂项枚举说明表!$D$1,0))</f>
        <v>820</v>
      </c>
      <c r="Y18" s="35">
        <v>0</v>
      </c>
      <c r="Z18" s="9">
        <f t="shared" si="10"/>
        <v>3</v>
      </c>
      <c r="AA18" s="9">
        <f t="shared" si="10"/>
        <v>3</v>
      </c>
      <c r="AB18" s="6">
        <f t="shared" si="11"/>
        <v>3</v>
      </c>
      <c r="AC18" s="6" t="str">
        <f>VLOOKUP(AB18,杂项枚举说明表!$A$23:$B$27,2,2)</f>
        <v>封建时代</v>
      </c>
      <c r="AD18" s="6">
        <v>0</v>
      </c>
      <c r="AE18" s="35">
        <f t="shared" si="12"/>
        <v>4</v>
      </c>
      <c r="AF18" s="35" t="str">
        <f>IF(AE18="","",VLOOKUP(AE18,杂项枚举说明表!$A$109:$B$113,杂项枚举说明表!$B$108,0))</f>
        <v>骑兵营</v>
      </c>
      <c r="AH18" s="13">
        <v>40013</v>
      </c>
      <c r="AI18" s="13" t="str">
        <f>IF((VLOOKUP($F18,杂项枚举说明表!$A$3:$C$7,3,0))="","",VLOOKUP($F18,杂项枚举说明表!$A$3:$C$7,3,0))</f>
        <v/>
      </c>
      <c r="AJ18" s="13">
        <v>120006</v>
      </c>
      <c r="AK18" s="13">
        <f>VLOOKUP($M18,杂项枚举说明表!$A$45:$E$49,杂项枚举说明表!$C$43,0)</f>
        <v>150023</v>
      </c>
      <c r="AL18" s="13">
        <f>IF(VLOOKUP($M18,杂项枚举说明表!$A$45:$E$49,杂项枚举说明表!$D$43,0)="","",VLOOKUP($M18,杂项枚举说明表!$A$45:$E$49,杂项枚举说明表!$D$43,0))</f>
        <v>130003</v>
      </c>
      <c r="AM18" s="13">
        <f>IF(VLOOKUP($M18,杂项枚举说明表!$A$45:$E$49,杂项枚举说明表!$E$43,0)="","",VLOOKUP($M18,杂项枚举说明表!$A$45:$E$49,杂项枚举说明表!$E$43,0))</f>
        <v>130003</v>
      </c>
      <c r="AN18" s="13">
        <f>IF(VLOOKUP($M18,杂项枚举说明表!$A$45:$F$49,杂项枚举说明表!$F$43,0)="","",VLOOKUP($M18,杂项枚举说明表!$A$45:$F$49,杂项枚举说明表!$F$43,0))</f>
        <v>260001</v>
      </c>
      <c r="AO18" s="13">
        <f>VLOOKUP($M18,杂项枚举说明表!$A$45:$H$49,杂项枚举说明表!$H$43,0)</f>
        <v>120008</v>
      </c>
      <c r="AP18" s="13">
        <f>VLOOKUP($M18,杂项枚举说明表!$A$45:$I$49,杂项枚举说明表!$I$43,0)</f>
        <v>100001</v>
      </c>
      <c r="AQ18" s="13">
        <v>100002</v>
      </c>
      <c r="AT18" s="1" t="str">
        <f t="shared" si="4"/>
        <v>1封建时代红色普通棋子</v>
      </c>
      <c r="AU18" s="1">
        <f t="shared" si="5"/>
        <v>23</v>
      </c>
    </row>
    <row r="19" spans="1:47" x14ac:dyDescent="0.2">
      <c r="A19" s="33">
        <f t="shared" si="6"/>
        <v>14</v>
      </c>
      <c r="B19" s="33">
        <f t="shared" si="8"/>
        <v>24</v>
      </c>
      <c r="C19" s="33">
        <v>10024</v>
      </c>
      <c r="D19" s="33" t="str">
        <f t="shared" si="0"/>
        <v>封建时代金色普通棋子</v>
      </c>
      <c r="E19" s="33" t="str">
        <f t="shared" si="1"/>
        <v>封建时代金色普通棋子</v>
      </c>
      <c r="F19" s="33">
        <v>1</v>
      </c>
      <c r="G19" s="33" t="str">
        <f>VLOOKUP($F19,杂项枚举说明表!$A$3:$C$7,杂项枚举说明表!$B$1,0)</f>
        <v>普通棋子</v>
      </c>
      <c r="H19" s="13">
        <v>1</v>
      </c>
      <c r="I19" s="35">
        <f t="shared" si="2"/>
        <v>1</v>
      </c>
      <c r="J19" s="35" t="str">
        <f>VLOOKUP(I19,杂项枚举说明表!$A$67:$B$69,杂项枚举说明表!$B$66,0)</f>
        <v>闯关</v>
      </c>
      <c r="M19" s="37">
        <f t="shared" si="9"/>
        <v>4</v>
      </c>
      <c r="N19" s="37" t="str">
        <f>VLOOKUP(M19,杂项枚举说明表!$A$45:$B$49,杂项枚举说明表!$B$43,0)</f>
        <v>金色</v>
      </c>
      <c r="O19" s="9">
        <v>124</v>
      </c>
      <c r="P19" s="11" t="s">
        <v>570</v>
      </c>
      <c r="Q19" s="37" t="s">
        <v>22</v>
      </c>
      <c r="R19" s="37" t="str">
        <f t="shared" si="3"/>
        <v>金色普通棋子</v>
      </c>
      <c r="T19" s="9">
        <f>IF(I19=2,"",VLOOKUP(E19,[1]t_eliminate_effect_s说明表!$L:$M,2,0))</f>
        <v>1</v>
      </c>
      <c r="U19" s="9" t="str">
        <f>VLOOKUP(B19,组合消除配置调用说明表!$D$1:$E$999999,2,0)</f>
        <v/>
      </c>
      <c r="V19" s="35">
        <v>0</v>
      </c>
      <c r="W19" s="35" t="str">
        <f>VLOOKUP(V19,杂项枚举说明表!$A$88:$B$94,2,0)</f>
        <v>通用能量</v>
      </c>
      <c r="X19" s="35">
        <f>IF(I19=2,"0",VLOOKUP(AB19,杂项枚举说明表!$A$23:$C$27,杂项枚举说明表!$C$22,0)*VLOOKUP(F19,杂项枚举说明表!$A$3:$D$7,杂项枚举说明表!$D$1,0))</f>
        <v>820</v>
      </c>
      <c r="Y19" s="35">
        <v>0</v>
      </c>
      <c r="Z19" s="9">
        <f t="shared" si="10"/>
        <v>4</v>
      </c>
      <c r="AA19" s="9">
        <f t="shared" si="10"/>
        <v>4</v>
      </c>
      <c r="AB19" s="6">
        <f t="shared" si="11"/>
        <v>3</v>
      </c>
      <c r="AC19" s="6" t="str">
        <f>VLOOKUP(AB19,杂项枚举说明表!$A$23:$B$27,2,2)</f>
        <v>封建时代</v>
      </c>
      <c r="AD19" s="6">
        <v>0</v>
      </c>
      <c r="AE19" s="35">
        <f t="shared" si="12"/>
        <v>5</v>
      </c>
      <c r="AF19" s="35" t="str">
        <f>IF(AE19="","",VLOOKUP(AE19,杂项枚举说明表!$A$109:$B$113,杂项枚举说明表!$B$108,0))</f>
        <v>神像</v>
      </c>
      <c r="AH19" s="13">
        <v>40014</v>
      </c>
      <c r="AI19" s="13" t="str">
        <f>IF((VLOOKUP($F19,杂项枚举说明表!$A$3:$C$7,3,0))="","",VLOOKUP($F19,杂项枚举说明表!$A$3:$C$7,3,0))</f>
        <v/>
      </c>
      <c r="AJ19" s="13">
        <v>120006</v>
      </c>
      <c r="AK19" s="13">
        <f>VLOOKUP($M19,杂项枚举说明表!$A$45:$E$49,杂项枚举说明表!$C$43,0)</f>
        <v>150023</v>
      </c>
      <c r="AL19" s="13">
        <f>IF(VLOOKUP($M19,杂项枚举说明表!$A$45:$E$49,杂项枚举说明表!$D$43,0)="","",VLOOKUP($M19,杂项枚举说明表!$A$45:$E$49,杂项枚举说明表!$D$43,0))</f>
        <v>130004</v>
      </c>
      <c r="AM19" s="13">
        <f>IF(VLOOKUP($M19,杂项枚举说明表!$A$45:$E$49,杂项枚举说明表!$E$43,0)="","",VLOOKUP($M19,杂项枚举说明表!$A$45:$E$49,杂项枚举说明表!$E$43,0))</f>
        <v>130004</v>
      </c>
      <c r="AN19" s="13">
        <f>IF(VLOOKUP($M19,杂项枚举说明表!$A$45:$F$49,杂项枚举说明表!$F$43,0)="","",VLOOKUP($M19,杂项枚举说明表!$A$45:$F$49,杂项枚举说明表!$F$43,0))</f>
        <v>260001</v>
      </c>
      <c r="AO19" s="13">
        <f>VLOOKUP($M19,杂项枚举说明表!$A$45:$H$49,杂项枚举说明表!$H$43,0)</f>
        <v>120008</v>
      </c>
      <c r="AP19" s="13">
        <f>VLOOKUP($M19,杂项枚举说明表!$A$45:$I$49,杂项枚举说明表!$I$43,0)</f>
        <v>100001</v>
      </c>
      <c r="AQ19" s="13">
        <v>100002</v>
      </c>
      <c r="AT19" s="1" t="str">
        <f t="shared" si="4"/>
        <v>1封建时代金色普通棋子</v>
      </c>
      <c r="AU19" s="1">
        <f t="shared" si="5"/>
        <v>24</v>
      </c>
    </row>
    <row r="20" spans="1:47" x14ac:dyDescent="0.2">
      <c r="A20" s="33">
        <f t="shared" si="6"/>
        <v>15</v>
      </c>
      <c r="B20" s="33">
        <f t="shared" si="8"/>
        <v>25</v>
      </c>
      <c r="C20" s="33">
        <v>10025</v>
      </c>
      <c r="D20" s="33" t="str">
        <f t="shared" si="0"/>
        <v>封建时代紫色普通棋子</v>
      </c>
      <c r="E20" s="33" t="str">
        <f t="shared" si="1"/>
        <v>封建时代紫色普通棋子</v>
      </c>
      <c r="F20" s="33">
        <v>1</v>
      </c>
      <c r="G20" s="33" t="str">
        <f>VLOOKUP($F20,杂项枚举说明表!$A$3:$C$7,杂项枚举说明表!$B$1,0)</f>
        <v>普通棋子</v>
      </c>
      <c r="H20" s="13">
        <v>1</v>
      </c>
      <c r="I20" s="35">
        <f t="shared" si="2"/>
        <v>1</v>
      </c>
      <c r="J20" s="35" t="str">
        <f>VLOOKUP(I20,杂项枚举说明表!$A$67:$B$69,杂项枚举说明表!$B$66,0)</f>
        <v>闯关</v>
      </c>
      <c r="M20" s="37">
        <f t="shared" si="9"/>
        <v>5</v>
      </c>
      <c r="N20" s="37" t="str">
        <f>VLOOKUP(M20,杂项枚举说明表!$A$45:$B$49,杂项枚举说明表!$B$43,0)</f>
        <v>紫色</v>
      </c>
      <c r="O20" s="9">
        <v>125</v>
      </c>
      <c r="P20" s="11" t="s">
        <v>570</v>
      </c>
      <c r="Q20" s="37" t="s">
        <v>22</v>
      </c>
      <c r="R20" s="37" t="str">
        <f t="shared" si="3"/>
        <v>紫色普通棋子</v>
      </c>
      <c r="T20" s="9">
        <f>IF(I20=2,"",VLOOKUP(E20,[1]t_eliminate_effect_s说明表!$L:$M,2,0))</f>
        <v>1</v>
      </c>
      <c r="U20" s="9" t="str">
        <f>VLOOKUP(B20,组合消除配置调用说明表!$D$1:$E$999999,2,0)</f>
        <v/>
      </c>
      <c r="V20" s="35">
        <v>0</v>
      </c>
      <c r="W20" s="35" t="str">
        <f>VLOOKUP(V20,杂项枚举说明表!$A$88:$B$94,2,0)</f>
        <v>通用能量</v>
      </c>
      <c r="X20" s="35">
        <f>IF(I20=2,"0",VLOOKUP(AB20,杂项枚举说明表!$A$23:$C$27,杂项枚举说明表!$C$22,0)*VLOOKUP(F20,杂项枚举说明表!$A$3:$D$7,杂项枚举说明表!$D$1,0))</f>
        <v>820</v>
      </c>
      <c r="Y20" s="35">
        <v>0</v>
      </c>
      <c r="Z20" s="9">
        <f t="shared" si="10"/>
        <v>5</v>
      </c>
      <c r="AA20" s="9">
        <f t="shared" si="10"/>
        <v>5</v>
      </c>
      <c r="AB20" s="6">
        <f t="shared" si="11"/>
        <v>3</v>
      </c>
      <c r="AC20" s="6" t="str">
        <f>VLOOKUP(AB20,杂项枚举说明表!$A$23:$B$27,2,2)</f>
        <v>封建时代</v>
      </c>
      <c r="AD20" s="6">
        <v>0</v>
      </c>
      <c r="AE20" s="35">
        <f t="shared" si="12"/>
        <v>6</v>
      </c>
      <c r="AF20" s="35" t="str">
        <f>IF(AE20="","",VLOOKUP(AE20,杂项枚举说明表!$A$109:$B$113,杂项枚举说明表!$B$108,0))</f>
        <v>魔像</v>
      </c>
      <c r="AH20" s="13">
        <v>40015</v>
      </c>
      <c r="AI20" s="13" t="str">
        <f>IF((VLOOKUP($F20,杂项枚举说明表!$A$3:$C$7,3,0))="","",VLOOKUP($F20,杂项枚举说明表!$A$3:$C$7,3,0))</f>
        <v/>
      </c>
      <c r="AJ20" s="13">
        <v>120006</v>
      </c>
      <c r="AK20" s="13">
        <f>VLOOKUP($M20,杂项枚举说明表!$A$45:$E$49,杂项枚举说明表!$C$43,0)</f>
        <v>150023</v>
      </c>
      <c r="AL20" s="13">
        <f>IF(VLOOKUP($M20,杂项枚举说明表!$A$45:$E$49,杂项枚举说明表!$D$43,0)="","",VLOOKUP($M20,杂项枚举说明表!$A$45:$E$49,杂项枚举说明表!$D$43,0))</f>
        <v>130005</v>
      </c>
      <c r="AM20" s="13">
        <f>IF(VLOOKUP($M20,杂项枚举说明表!$A$45:$E$49,杂项枚举说明表!$E$43,0)="","",VLOOKUP($M20,杂项枚举说明表!$A$45:$E$49,杂项枚举说明表!$E$43,0))</f>
        <v>130005</v>
      </c>
      <c r="AN20" s="13">
        <f>IF(VLOOKUP($M20,杂项枚举说明表!$A$45:$F$49,杂项枚举说明表!$F$43,0)="","",VLOOKUP($M20,杂项枚举说明表!$A$45:$F$49,杂项枚举说明表!$F$43,0))</f>
        <v>260001</v>
      </c>
      <c r="AO20" s="13">
        <f>VLOOKUP($M20,杂项枚举说明表!$A$45:$H$49,杂项枚举说明表!$H$43,0)</f>
        <v>120008</v>
      </c>
      <c r="AP20" s="13">
        <f>VLOOKUP($M20,杂项枚举说明表!$A$45:$I$49,杂项枚举说明表!$I$43,0)</f>
        <v>100001</v>
      </c>
      <c r="AQ20" s="13">
        <v>100002</v>
      </c>
      <c r="AT20" s="1" t="str">
        <f t="shared" si="4"/>
        <v>1封建时代紫色普通棋子</v>
      </c>
      <c r="AU20" s="1">
        <f t="shared" si="5"/>
        <v>25</v>
      </c>
    </row>
    <row r="21" spans="1:47" x14ac:dyDescent="0.2">
      <c r="A21" s="33">
        <f t="shared" si="6"/>
        <v>16</v>
      </c>
      <c r="B21" s="33">
        <f t="shared" si="8"/>
        <v>31</v>
      </c>
      <c r="C21" s="33">
        <v>10031</v>
      </c>
      <c r="D21" s="33" t="str">
        <f t="shared" si="0"/>
        <v>工业时代蓝色普通棋子</v>
      </c>
      <c r="E21" s="33" t="str">
        <f t="shared" si="1"/>
        <v>工业时代蓝色普通棋子</v>
      </c>
      <c r="F21" s="33">
        <v>1</v>
      </c>
      <c r="G21" s="33" t="str">
        <f>VLOOKUP($F21,杂项枚举说明表!$A$3:$C$7,杂项枚举说明表!$B$1,0)</f>
        <v>普通棋子</v>
      </c>
      <c r="H21" s="13">
        <v>1</v>
      </c>
      <c r="I21" s="35">
        <f t="shared" si="2"/>
        <v>1</v>
      </c>
      <c r="J21" s="35" t="str">
        <f>VLOOKUP(I21,杂项枚举说明表!$A$67:$B$69,杂项枚举说明表!$B$66,0)</f>
        <v>闯关</v>
      </c>
      <c r="M21" s="37">
        <f t="shared" si="9"/>
        <v>1</v>
      </c>
      <c r="N21" s="37" t="str">
        <f>VLOOKUP(M21,杂项枚举说明表!$A$45:$B$49,杂项枚举说明表!$B$43,0)</f>
        <v>蓝色</v>
      </c>
      <c r="O21" s="9">
        <v>131</v>
      </c>
      <c r="P21" s="11" t="s">
        <v>570</v>
      </c>
      <c r="Q21" s="37" t="s">
        <v>22</v>
      </c>
      <c r="R21" s="37" t="str">
        <f t="shared" si="3"/>
        <v>蓝色普通棋子</v>
      </c>
      <c r="T21" s="9">
        <f>IF(I21=2,"",VLOOKUP(E21,[1]t_eliminate_effect_s说明表!$L:$M,2,0))</f>
        <v>1</v>
      </c>
      <c r="U21" s="9" t="str">
        <f>VLOOKUP(B21,组合消除配置调用说明表!$D$1:$E$999999,2,0)</f>
        <v/>
      </c>
      <c r="V21" s="35">
        <v>0</v>
      </c>
      <c r="W21" s="35" t="str">
        <f>VLOOKUP(V21,杂项枚举说明表!$A$88:$B$94,2,0)</f>
        <v>通用能量</v>
      </c>
      <c r="X21" s="35">
        <f>IF(I21=2,"0",VLOOKUP(AB21,杂项枚举说明表!$A$23:$C$27,杂项枚举说明表!$C$22,0)*VLOOKUP(F21,杂项枚举说明表!$A$3:$D$7,杂项枚举说明表!$D$1,0))</f>
        <v>730</v>
      </c>
      <c r="Y21" s="35">
        <v>0</v>
      </c>
      <c r="Z21" s="9">
        <f t="shared" si="10"/>
        <v>1</v>
      </c>
      <c r="AA21" s="9">
        <f t="shared" si="10"/>
        <v>1</v>
      </c>
      <c r="AB21" s="6">
        <f t="shared" si="11"/>
        <v>4</v>
      </c>
      <c r="AC21" s="6" t="str">
        <f>VLOOKUP(AB21,杂项枚举说明表!$A$23:$B$27,2,2)</f>
        <v>工业时代</v>
      </c>
      <c r="AD21" s="6">
        <v>0</v>
      </c>
      <c r="AE21" s="35">
        <f t="shared" si="12"/>
        <v>2</v>
      </c>
      <c r="AF21" s="35" t="str">
        <f>IF(AE21="","",VLOOKUP(AE21,杂项枚举说明表!$A$109:$B$113,杂项枚举说明表!$B$108,0))</f>
        <v>步兵营</v>
      </c>
      <c r="AH21" s="13">
        <v>40016</v>
      </c>
      <c r="AI21" s="13" t="str">
        <f>IF((VLOOKUP($F21,杂项枚举说明表!$A$3:$C$7,3,0))="","",VLOOKUP($F21,杂项枚举说明表!$A$3:$C$7,3,0))</f>
        <v/>
      </c>
      <c r="AJ21" s="13">
        <v>120006</v>
      </c>
      <c r="AK21" s="13">
        <f>VLOOKUP($M21,杂项枚举说明表!$A$45:$E$49,杂项枚举说明表!$C$43,0)</f>
        <v>150023</v>
      </c>
      <c r="AL21" s="13">
        <f>IF(VLOOKUP($M21,杂项枚举说明表!$A$45:$E$49,杂项枚举说明表!$D$43,0)="","",VLOOKUP($M21,杂项枚举说明表!$A$45:$E$49,杂项枚举说明表!$D$43,0))</f>
        <v>130001</v>
      </c>
      <c r="AM21" s="13">
        <f>IF(VLOOKUP($M21,杂项枚举说明表!$A$45:$E$49,杂项枚举说明表!$E$43,0)="","",VLOOKUP($M21,杂项枚举说明表!$A$45:$E$49,杂项枚举说明表!$E$43,0))</f>
        <v>130001</v>
      </c>
      <c r="AN21" s="13">
        <f>IF(VLOOKUP($M21,杂项枚举说明表!$A$45:$F$49,杂项枚举说明表!$F$43,0)="","",VLOOKUP($M21,杂项枚举说明表!$A$45:$F$49,杂项枚举说明表!$F$43,0))</f>
        <v>260001</v>
      </c>
      <c r="AO21" s="13">
        <f>VLOOKUP($M21,杂项枚举说明表!$A$45:$H$49,杂项枚举说明表!$H$43,0)</f>
        <v>120008</v>
      </c>
      <c r="AP21" s="13">
        <f>VLOOKUP($M21,杂项枚举说明表!$A$45:$I$49,杂项枚举说明表!$I$43,0)</f>
        <v>100001</v>
      </c>
      <c r="AQ21" s="13">
        <v>100002</v>
      </c>
      <c r="AT21" s="1" t="str">
        <f t="shared" si="4"/>
        <v>1工业时代蓝色普通棋子</v>
      </c>
      <c r="AU21" s="1">
        <f t="shared" si="5"/>
        <v>31</v>
      </c>
    </row>
    <row r="22" spans="1:47" x14ac:dyDescent="0.2">
      <c r="A22" s="33">
        <f t="shared" si="6"/>
        <v>17</v>
      </c>
      <c r="B22" s="33">
        <f t="shared" si="8"/>
        <v>32</v>
      </c>
      <c r="C22" s="33">
        <v>10032</v>
      </c>
      <c r="D22" s="33" t="str">
        <f t="shared" si="0"/>
        <v>工业时代绿色普通棋子</v>
      </c>
      <c r="E22" s="33" t="str">
        <f t="shared" si="1"/>
        <v>工业时代绿色普通棋子</v>
      </c>
      <c r="F22" s="33">
        <v>1</v>
      </c>
      <c r="G22" s="33" t="str">
        <f>VLOOKUP($F22,杂项枚举说明表!$A$3:$C$7,杂项枚举说明表!$B$1,0)</f>
        <v>普通棋子</v>
      </c>
      <c r="H22" s="13">
        <v>1</v>
      </c>
      <c r="I22" s="35">
        <f t="shared" si="2"/>
        <v>1</v>
      </c>
      <c r="J22" s="35" t="str">
        <f>VLOOKUP(I22,杂项枚举说明表!$A$67:$B$69,杂项枚举说明表!$B$66,0)</f>
        <v>闯关</v>
      </c>
      <c r="M22" s="37">
        <f t="shared" si="9"/>
        <v>2</v>
      </c>
      <c r="N22" s="37" t="str">
        <f>VLOOKUP(M22,杂项枚举说明表!$A$45:$B$49,杂项枚举说明表!$B$43,0)</f>
        <v>绿色</v>
      </c>
      <c r="O22" s="9">
        <v>132</v>
      </c>
      <c r="P22" s="11" t="s">
        <v>570</v>
      </c>
      <c r="Q22" s="37" t="s">
        <v>22</v>
      </c>
      <c r="R22" s="37" t="str">
        <f t="shared" si="3"/>
        <v>绿色普通棋子</v>
      </c>
      <c r="T22" s="9">
        <f>IF(I22=2,"",VLOOKUP(E22,[1]t_eliminate_effect_s说明表!$L:$M,2,0))</f>
        <v>1</v>
      </c>
      <c r="U22" s="9" t="str">
        <f>VLOOKUP(B22,组合消除配置调用说明表!$D$1:$E$999999,2,0)</f>
        <v/>
      </c>
      <c r="V22" s="35">
        <v>0</v>
      </c>
      <c r="W22" s="35" t="str">
        <f>VLOOKUP(V22,杂项枚举说明表!$A$88:$B$94,2,0)</f>
        <v>通用能量</v>
      </c>
      <c r="X22" s="35">
        <f>IF(I22=2,"0",VLOOKUP(AB22,杂项枚举说明表!$A$23:$C$27,杂项枚举说明表!$C$22,0)*VLOOKUP(F22,杂项枚举说明表!$A$3:$D$7,杂项枚举说明表!$D$1,0))</f>
        <v>730</v>
      </c>
      <c r="Y22" s="35">
        <v>0</v>
      </c>
      <c r="Z22" s="9">
        <f t="shared" si="10"/>
        <v>2</v>
      </c>
      <c r="AA22" s="9">
        <f t="shared" si="10"/>
        <v>2</v>
      </c>
      <c r="AB22" s="6">
        <f t="shared" si="11"/>
        <v>4</v>
      </c>
      <c r="AC22" s="6" t="str">
        <f>VLOOKUP(AB22,杂项枚举说明表!$A$23:$B$27,2,2)</f>
        <v>工业时代</v>
      </c>
      <c r="AD22" s="6">
        <v>0</v>
      </c>
      <c r="AE22" s="35">
        <f t="shared" si="12"/>
        <v>3</v>
      </c>
      <c r="AF22" s="35" t="str">
        <f>IF(AE22="","",VLOOKUP(AE22,杂项枚举说明表!$A$109:$B$113,杂项枚举说明表!$B$108,0))</f>
        <v>弓兵营</v>
      </c>
      <c r="AH22" s="13">
        <v>40017</v>
      </c>
      <c r="AI22" s="13" t="str">
        <f>IF((VLOOKUP($F22,杂项枚举说明表!$A$3:$C$7,3,0))="","",VLOOKUP($F22,杂项枚举说明表!$A$3:$C$7,3,0))</f>
        <v/>
      </c>
      <c r="AJ22" s="13">
        <v>120006</v>
      </c>
      <c r="AK22" s="13">
        <f>VLOOKUP($M22,杂项枚举说明表!$A$45:$E$49,杂项枚举说明表!$C$43,0)</f>
        <v>150023</v>
      </c>
      <c r="AL22" s="13">
        <f>IF(VLOOKUP($M22,杂项枚举说明表!$A$45:$E$49,杂项枚举说明表!$D$43,0)="","",VLOOKUP($M22,杂项枚举说明表!$A$45:$E$49,杂项枚举说明表!$D$43,0))</f>
        <v>130002</v>
      </c>
      <c r="AM22" s="13">
        <f>IF(VLOOKUP($M22,杂项枚举说明表!$A$45:$E$49,杂项枚举说明表!$E$43,0)="","",VLOOKUP($M22,杂项枚举说明表!$A$45:$E$49,杂项枚举说明表!$E$43,0))</f>
        <v>130002</v>
      </c>
      <c r="AN22" s="13">
        <f>IF(VLOOKUP($M22,杂项枚举说明表!$A$45:$F$49,杂项枚举说明表!$F$43,0)="","",VLOOKUP($M22,杂项枚举说明表!$A$45:$F$49,杂项枚举说明表!$F$43,0))</f>
        <v>260001</v>
      </c>
      <c r="AO22" s="13">
        <f>VLOOKUP($M22,杂项枚举说明表!$A$45:$H$49,杂项枚举说明表!$H$43,0)</f>
        <v>120008</v>
      </c>
      <c r="AP22" s="13">
        <f>VLOOKUP($M22,杂项枚举说明表!$A$45:$I$49,杂项枚举说明表!$I$43,0)</f>
        <v>100001</v>
      </c>
      <c r="AQ22" s="13">
        <v>100002</v>
      </c>
      <c r="AT22" s="1" t="str">
        <f t="shared" si="4"/>
        <v>1工业时代绿色普通棋子</v>
      </c>
      <c r="AU22" s="1">
        <f t="shared" si="5"/>
        <v>32</v>
      </c>
    </row>
    <row r="23" spans="1:47" x14ac:dyDescent="0.2">
      <c r="A23" s="33">
        <f t="shared" si="6"/>
        <v>18</v>
      </c>
      <c r="B23" s="33">
        <f t="shared" si="8"/>
        <v>33</v>
      </c>
      <c r="C23" s="33">
        <v>10033</v>
      </c>
      <c r="D23" s="33" t="str">
        <f t="shared" si="0"/>
        <v>工业时代红色普通棋子</v>
      </c>
      <c r="E23" s="33" t="str">
        <f t="shared" si="1"/>
        <v>工业时代红色普通棋子</v>
      </c>
      <c r="F23" s="33">
        <v>1</v>
      </c>
      <c r="G23" s="33" t="str">
        <f>VLOOKUP($F23,杂项枚举说明表!$A$3:$C$7,杂项枚举说明表!$B$1,0)</f>
        <v>普通棋子</v>
      </c>
      <c r="H23" s="13">
        <v>1</v>
      </c>
      <c r="I23" s="35">
        <f t="shared" si="2"/>
        <v>1</v>
      </c>
      <c r="J23" s="35" t="str">
        <f>VLOOKUP(I23,杂项枚举说明表!$A$67:$B$69,杂项枚举说明表!$B$66,0)</f>
        <v>闯关</v>
      </c>
      <c r="M23" s="37">
        <f t="shared" si="9"/>
        <v>3</v>
      </c>
      <c r="N23" s="37" t="str">
        <f>VLOOKUP(M23,杂项枚举说明表!$A$45:$B$49,杂项枚举说明表!$B$43,0)</f>
        <v>红色</v>
      </c>
      <c r="O23" s="9">
        <v>133</v>
      </c>
      <c r="P23" s="11" t="s">
        <v>570</v>
      </c>
      <c r="Q23" s="37" t="s">
        <v>22</v>
      </c>
      <c r="R23" s="37" t="str">
        <f t="shared" si="3"/>
        <v>红色普通棋子</v>
      </c>
      <c r="T23" s="9">
        <f>IF(I23=2,"",VLOOKUP(E23,[1]t_eliminate_effect_s说明表!$L:$M,2,0))</f>
        <v>1</v>
      </c>
      <c r="U23" s="9" t="str">
        <f>VLOOKUP(B23,组合消除配置调用说明表!$D$1:$E$999999,2,0)</f>
        <v/>
      </c>
      <c r="V23" s="35">
        <v>0</v>
      </c>
      <c r="W23" s="35" t="str">
        <f>VLOOKUP(V23,杂项枚举说明表!$A$88:$B$94,2,0)</f>
        <v>通用能量</v>
      </c>
      <c r="X23" s="35">
        <f>IF(I23=2,"0",VLOOKUP(AB23,杂项枚举说明表!$A$23:$C$27,杂项枚举说明表!$C$22,0)*VLOOKUP(F23,杂项枚举说明表!$A$3:$D$7,杂项枚举说明表!$D$1,0))</f>
        <v>730</v>
      </c>
      <c r="Y23" s="35">
        <v>0</v>
      </c>
      <c r="Z23" s="9">
        <f t="shared" si="10"/>
        <v>3</v>
      </c>
      <c r="AA23" s="9">
        <f t="shared" si="10"/>
        <v>3</v>
      </c>
      <c r="AB23" s="6">
        <f t="shared" si="11"/>
        <v>4</v>
      </c>
      <c r="AC23" s="6" t="str">
        <f>VLOOKUP(AB23,杂项枚举说明表!$A$23:$B$27,2,2)</f>
        <v>工业时代</v>
      </c>
      <c r="AD23" s="6">
        <v>0</v>
      </c>
      <c r="AE23" s="35">
        <f t="shared" si="12"/>
        <v>4</v>
      </c>
      <c r="AF23" s="35" t="str">
        <f>IF(AE23="","",VLOOKUP(AE23,杂项枚举说明表!$A$109:$B$113,杂项枚举说明表!$B$108,0))</f>
        <v>骑兵营</v>
      </c>
      <c r="AH23" s="13">
        <v>40018</v>
      </c>
      <c r="AI23" s="13" t="str">
        <f>IF((VLOOKUP($F23,杂项枚举说明表!$A$3:$C$7,3,0))="","",VLOOKUP($F23,杂项枚举说明表!$A$3:$C$7,3,0))</f>
        <v/>
      </c>
      <c r="AJ23" s="13">
        <v>120006</v>
      </c>
      <c r="AK23" s="13">
        <f>VLOOKUP($M23,杂项枚举说明表!$A$45:$E$49,杂项枚举说明表!$C$43,0)</f>
        <v>150023</v>
      </c>
      <c r="AL23" s="13">
        <f>IF(VLOOKUP($M23,杂项枚举说明表!$A$45:$E$49,杂项枚举说明表!$D$43,0)="","",VLOOKUP($M23,杂项枚举说明表!$A$45:$E$49,杂项枚举说明表!$D$43,0))</f>
        <v>130003</v>
      </c>
      <c r="AM23" s="13">
        <f>IF(VLOOKUP($M23,杂项枚举说明表!$A$45:$E$49,杂项枚举说明表!$E$43,0)="","",VLOOKUP($M23,杂项枚举说明表!$A$45:$E$49,杂项枚举说明表!$E$43,0))</f>
        <v>130003</v>
      </c>
      <c r="AN23" s="13">
        <f>IF(VLOOKUP($M23,杂项枚举说明表!$A$45:$F$49,杂项枚举说明表!$F$43,0)="","",VLOOKUP($M23,杂项枚举说明表!$A$45:$F$49,杂项枚举说明表!$F$43,0))</f>
        <v>260001</v>
      </c>
      <c r="AO23" s="13">
        <f>VLOOKUP($M23,杂项枚举说明表!$A$45:$H$49,杂项枚举说明表!$H$43,0)</f>
        <v>120008</v>
      </c>
      <c r="AP23" s="13">
        <f>VLOOKUP($M23,杂项枚举说明表!$A$45:$I$49,杂项枚举说明表!$I$43,0)</f>
        <v>100001</v>
      </c>
      <c r="AQ23" s="13">
        <v>100002</v>
      </c>
      <c r="AT23" s="1" t="str">
        <f t="shared" si="4"/>
        <v>1工业时代红色普通棋子</v>
      </c>
      <c r="AU23" s="1">
        <f t="shared" si="5"/>
        <v>33</v>
      </c>
    </row>
    <row r="24" spans="1:47" x14ac:dyDescent="0.2">
      <c r="A24" s="33">
        <f t="shared" si="6"/>
        <v>19</v>
      </c>
      <c r="B24" s="33">
        <f t="shared" si="8"/>
        <v>34</v>
      </c>
      <c r="C24" s="33">
        <v>10034</v>
      </c>
      <c r="D24" s="33" t="str">
        <f t="shared" si="0"/>
        <v>工业时代金色普通棋子</v>
      </c>
      <c r="E24" s="33" t="str">
        <f t="shared" si="1"/>
        <v>工业时代金色普通棋子</v>
      </c>
      <c r="F24" s="33">
        <v>1</v>
      </c>
      <c r="G24" s="33" t="str">
        <f>VLOOKUP($F24,杂项枚举说明表!$A$3:$C$7,杂项枚举说明表!$B$1,0)</f>
        <v>普通棋子</v>
      </c>
      <c r="H24" s="13">
        <v>1</v>
      </c>
      <c r="I24" s="35">
        <f t="shared" si="2"/>
        <v>1</v>
      </c>
      <c r="J24" s="35" t="str">
        <f>VLOOKUP(I24,杂项枚举说明表!$A$67:$B$69,杂项枚举说明表!$B$66,0)</f>
        <v>闯关</v>
      </c>
      <c r="M24" s="37">
        <f t="shared" si="9"/>
        <v>4</v>
      </c>
      <c r="N24" s="37" t="str">
        <f>VLOOKUP(M24,杂项枚举说明表!$A$45:$B$49,杂项枚举说明表!$B$43,0)</f>
        <v>金色</v>
      </c>
      <c r="O24" s="9">
        <v>134</v>
      </c>
      <c r="P24" s="11" t="s">
        <v>570</v>
      </c>
      <c r="Q24" s="37" t="s">
        <v>22</v>
      </c>
      <c r="R24" s="37" t="str">
        <f t="shared" si="3"/>
        <v>金色普通棋子</v>
      </c>
      <c r="T24" s="9">
        <f>IF(I24=2,"",VLOOKUP(E24,[1]t_eliminate_effect_s说明表!$L:$M,2,0))</f>
        <v>1</v>
      </c>
      <c r="U24" s="9" t="str">
        <f>VLOOKUP(B24,组合消除配置调用说明表!$D$1:$E$999999,2,0)</f>
        <v/>
      </c>
      <c r="V24" s="35">
        <v>0</v>
      </c>
      <c r="W24" s="35" t="str">
        <f>VLOOKUP(V24,杂项枚举说明表!$A$88:$B$94,2,0)</f>
        <v>通用能量</v>
      </c>
      <c r="X24" s="35">
        <f>IF(I24=2,"0",VLOOKUP(AB24,杂项枚举说明表!$A$23:$C$27,杂项枚举说明表!$C$22,0)*VLOOKUP(F24,杂项枚举说明表!$A$3:$D$7,杂项枚举说明表!$D$1,0))</f>
        <v>730</v>
      </c>
      <c r="Y24" s="35">
        <v>0</v>
      </c>
      <c r="Z24" s="9">
        <f t="shared" si="10"/>
        <v>4</v>
      </c>
      <c r="AA24" s="9">
        <f t="shared" si="10"/>
        <v>4</v>
      </c>
      <c r="AB24" s="6">
        <f t="shared" si="11"/>
        <v>4</v>
      </c>
      <c r="AC24" s="6" t="str">
        <f>VLOOKUP(AB24,杂项枚举说明表!$A$23:$B$27,2,2)</f>
        <v>工业时代</v>
      </c>
      <c r="AD24" s="6">
        <v>0</v>
      </c>
      <c r="AE24" s="35">
        <f t="shared" si="12"/>
        <v>5</v>
      </c>
      <c r="AF24" s="35" t="str">
        <f>IF(AE24="","",VLOOKUP(AE24,杂项枚举说明表!$A$109:$B$113,杂项枚举说明表!$B$108,0))</f>
        <v>神像</v>
      </c>
      <c r="AH24" s="13">
        <v>40019</v>
      </c>
      <c r="AI24" s="13" t="str">
        <f>IF((VLOOKUP($F24,杂项枚举说明表!$A$3:$C$7,3,0))="","",VLOOKUP($F24,杂项枚举说明表!$A$3:$C$7,3,0))</f>
        <v/>
      </c>
      <c r="AJ24" s="13">
        <v>120006</v>
      </c>
      <c r="AK24" s="13">
        <f>VLOOKUP($M24,杂项枚举说明表!$A$45:$E$49,杂项枚举说明表!$C$43,0)</f>
        <v>150023</v>
      </c>
      <c r="AL24" s="13">
        <f>IF(VLOOKUP($M24,杂项枚举说明表!$A$45:$E$49,杂项枚举说明表!$D$43,0)="","",VLOOKUP($M24,杂项枚举说明表!$A$45:$E$49,杂项枚举说明表!$D$43,0))</f>
        <v>130004</v>
      </c>
      <c r="AM24" s="13">
        <f>IF(VLOOKUP($M24,杂项枚举说明表!$A$45:$E$49,杂项枚举说明表!$E$43,0)="","",VLOOKUP($M24,杂项枚举说明表!$A$45:$E$49,杂项枚举说明表!$E$43,0))</f>
        <v>130004</v>
      </c>
      <c r="AN24" s="13">
        <f>IF(VLOOKUP($M24,杂项枚举说明表!$A$45:$F$49,杂项枚举说明表!$F$43,0)="","",VLOOKUP($M24,杂项枚举说明表!$A$45:$F$49,杂项枚举说明表!$F$43,0))</f>
        <v>260001</v>
      </c>
      <c r="AO24" s="13">
        <f>VLOOKUP($M24,杂项枚举说明表!$A$45:$H$49,杂项枚举说明表!$H$43,0)</f>
        <v>120008</v>
      </c>
      <c r="AP24" s="13">
        <f>VLOOKUP($M24,杂项枚举说明表!$A$45:$I$49,杂项枚举说明表!$I$43,0)</f>
        <v>100001</v>
      </c>
      <c r="AQ24" s="13">
        <v>100002</v>
      </c>
      <c r="AT24" s="1" t="str">
        <f t="shared" si="4"/>
        <v>1工业时代金色普通棋子</v>
      </c>
      <c r="AU24" s="1">
        <f t="shared" si="5"/>
        <v>34</v>
      </c>
    </row>
    <row r="25" spans="1:47" x14ac:dyDescent="0.2">
      <c r="A25" s="33">
        <f t="shared" si="6"/>
        <v>20</v>
      </c>
      <c r="B25" s="33">
        <f t="shared" si="8"/>
        <v>35</v>
      </c>
      <c r="C25" s="33">
        <v>10035</v>
      </c>
      <c r="D25" s="33" t="str">
        <f t="shared" si="0"/>
        <v>工业时代紫色普通棋子</v>
      </c>
      <c r="E25" s="33" t="str">
        <f t="shared" si="1"/>
        <v>工业时代紫色普通棋子</v>
      </c>
      <c r="F25" s="33">
        <v>1</v>
      </c>
      <c r="G25" s="33" t="str">
        <f>VLOOKUP($F25,杂项枚举说明表!$A$3:$C$7,杂项枚举说明表!$B$1,0)</f>
        <v>普通棋子</v>
      </c>
      <c r="H25" s="13">
        <v>1</v>
      </c>
      <c r="I25" s="35">
        <f t="shared" si="2"/>
        <v>1</v>
      </c>
      <c r="J25" s="35" t="str">
        <f>VLOOKUP(I25,杂项枚举说明表!$A$67:$B$69,杂项枚举说明表!$B$66,0)</f>
        <v>闯关</v>
      </c>
      <c r="M25" s="37">
        <f t="shared" si="9"/>
        <v>5</v>
      </c>
      <c r="N25" s="37" t="str">
        <f>VLOOKUP(M25,杂项枚举说明表!$A$45:$B$49,杂项枚举说明表!$B$43,0)</f>
        <v>紫色</v>
      </c>
      <c r="O25" s="9">
        <v>135</v>
      </c>
      <c r="P25" s="11" t="s">
        <v>570</v>
      </c>
      <c r="Q25" s="37" t="s">
        <v>22</v>
      </c>
      <c r="R25" s="37" t="str">
        <f t="shared" si="3"/>
        <v>紫色普通棋子</v>
      </c>
      <c r="T25" s="9">
        <f>IF(I25=2,"",VLOOKUP(E25,[1]t_eliminate_effect_s说明表!$L:$M,2,0))</f>
        <v>1</v>
      </c>
      <c r="U25" s="9" t="str">
        <f>VLOOKUP(B25,组合消除配置调用说明表!$D$1:$E$999999,2,0)</f>
        <v/>
      </c>
      <c r="V25" s="35">
        <v>0</v>
      </c>
      <c r="W25" s="35" t="str">
        <f>VLOOKUP(V25,杂项枚举说明表!$A$88:$B$94,2,0)</f>
        <v>通用能量</v>
      </c>
      <c r="X25" s="35">
        <f>IF(I25=2,"0",VLOOKUP(AB25,杂项枚举说明表!$A$23:$C$27,杂项枚举说明表!$C$22,0)*VLOOKUP(F25,杂项枚举说明表!$A$3:$D$7,杂项枚举说明表!$D$1,0))</f>
        <v>730</v>
      </c>
      <c r="Y25" s="35">
        <v>0</v>
      </c>
      <c r="Z25" s="9">
        <f t="shared" si="10"/>
        <v>5</v>
      </c>
      <c r="AA25" s="9">
        <f t="shared" si="10"/>
        <v>5</v>
      </c>
      <c r="AB25" s="6">
        <f t="shared" si="11"/>
        <v>4</v>
      </c>
      <c r="AC25" s="6" t="str">
        <f>VLOOKUP(AB25,杂项枚举说明表!$A$23:$B$27,2,2)</f>
        <v>工业时代</v>
      </c>
      <c r="AD25" s="6">
        <v>0</v>
      </c>
      <c r="AE25" s="35">
        <f t="shared" si="12"/>
        <v>6</v>
      </c>
      <c r="AF25" s="35" t="str">
        <f>IF(AE25="","",VLOOKUP(AE25,杂项枚举说明表!$A$109:$B$113,杂项枚举说明表!$B$108,0))</f>
        <v>魔像</v>
      </c>
      <c r="AH25" s="13">
        <v>40020</v>
      </c>
      <c r="AI25" s="13" t="str">
        <f>IF((VLOOKUP($F25,杂项枚举说明表!$A$3:$C$7,3,0))="","",VLOOKUP($F25,杂项枚举说明表!$A$3:$C$7,3,0))</f>
        <v/>
      </c>
      <c r="AJ25" s="13">
        <v>120006</v>
      </c>
      <c r="AK25" s="13">
        <f>VLOOKUP($M25,杂项枚举说明表!$A$45:$E$49,杂项枚举说明表!$C$43,0)</f>
        <v>150023</v>
      </c>
      <c r="AL25" s="13">
        <f>IF(VLOOKUP($M25,杂项枚举说明表!$A$45:$E$49,杂项枚举说明表!$D$43,0)="","",VLOOKUP($M25,杂项枚举说明表!$A$45:$E$49,杂项枚举说明表!$D$43,0))</f>
        <v>130005</v>
      </c>
      <c r="AM25" s="13">
        <f>IF(VLOOKUP($M25,杂项枚举说明表!$A$45:$E$49,杂项枚举说明表!$E$43,0)="","",VLOOKUP($M25,杂项枚举说明表!$A$45:$E$49,杂项枚举说明表!$E$43,0))</f>
        <v>130005</v>
      </c>
      <c r="AN25" s="13">
        <f>IF(VLOOKUP($M25,杂项枚举说明表!$A$45:$F$49,杂项枚举说明表!$F$43,0)="","",VLOOKUP($M25,杂项枚举说明表!$A$45:$F$49,杂项枚举说明表!$F$43,0))</f>
        <v>260001</v>
      </c>
      <c r="AO25" s="13">
        <f>VLOOKUP($M25,杂项枚举说明表!$A$45:$H$49,杂项枚举说明表!$H$43,0)</f>
        <v>120008</v>
      </c>
      <c r="AP25" s="13">
        <f>VLOOKUP($M25,杂项枚举说明表!$A$45:$I$49,杂项枚举说明表!$I$43,0)</f>
        <v>100001</v>
      </c>
      <c r="AQ25" s="13">
        <v>100002</v>
      </c>
      <c r="AT25" s="1" t="str">
        <f t="shared" si="4"/>
        <v>1工业时代紫色普通棋子</v>
      </c>
      <c r="AU25" s="1">
        <f t="shared" si="5"/>
        <v>35</v>
      </c>
    </row>
    <row r="26" spans="1:47" x14ac:dyDescent="0.2">
      <c r="A26" s="33">
        <f t="shared" si="6"/>
        <v>21</v>
      </c>
      <c r="B26" s="33">
        <f t="shared" si="8"/>
        <v>41</v>
      </c>
      <c r="C26" s="33">
        <v>10041</v>
      </c>
      <c r="D26" s="33" t="str">
        <f t="shared" si="0"/>
        <v>现代蓝色普通棋子</v>
      </c>
      <c r="E26" s="33" t="str">
        <f t="shared" si="1"/>
        <v>现代蓝色普通棋子</v>
      </c>
      <c r="F26" s="33">
        <v>1</v>
      </c>
      <c r="G26" s="33" t="str">
        <f>VLOOKUP($F26,杂项枚举说明表!$A$3:$C$7,杂项枚举说明表!$B$1,0)</f>
        <v>普通棋子</v>
      </c>
      <c r="H26" s="13">
        <v>1</v>
      </c>
      <c r="I26" s="35">
        <f t="shared" si="2"/>
        <v>1</v>
      </c>
      <c r="J26" s="35" t="str">
        <f>VLOOKUP(I26,杂项枚举说明表!$A$67:$B$69,杂项枚举说明表!$B$66,0)</f>
        <v>闯关</v>
      </c>
      <c r="M26" s="37">
        <f t="shared" si="9"/>
        <v>1</v>
      </c>
      <c r="N26" s="37" t="str">
        <f>VLOOKUP(M26,杂项枚举说明表!$A$45:$B$49,杂项枚举说明表!$B$43,0)</f>
        <v>蓝色</v>
      </c>
      <c r="O26" s="9">
        <v>141</v>
      </c>
      <c r="P26" s="11" t="s">
        <v>570</v>
      </c>
      <c r="Q26" s="37" t="s">
        <v>22</v>
      </c>
      <c r="R26" s="37" t="str">
        <f t="shared" si="3"/>
        <v>蓝色普通棋子</v>
      </c>
      <c r="T26" s="9">
        <f>IF(I26=2,"",VLOOKUP(E26,[1]t_eliminate_effect_s说明表!$L:$M,2,0))</f>
        <v>1</v>
      </c>
      <c r="U26" s="9" t="str">
        <f>VLOOKUP(B26,组合消除配置调用说明表!$D$1:$E$999999,2,0)</f>
        <v/>
      </c>
      <c r="V26" s="35">
        <v>0</v>
      </c>
      <c r="W26" s="35" t="str">
        <f>VLOOKUP(V26,杂项枚举说明表!$A$88:$B$94,2,0)</f>
        <v>通用能量</v>
      </c>
      <c r="X26" s="35">
        <f>IF(I26=2,"0",VLOOKUP(AB26,杂项枚举说明表!$A$23:$C$27,杂项枚举说明表!$C$22,0)*VLOOKUP(F26,杂项枚举说明表!$A$3:$D$7,杂项枚举说明表!$D$1,0))</f>
        <v>650</v>
      </c>
      <c r="Y26" s="35">
        <v>0</v>
      </c>
      <c r="Z26" s="9">
        <f>Z21</f>
        <v>1</v>
      </c>
      <c r="AA26" s="9">
        <f>AA21</f>
        <v>1</v>
      </c>
      <c r="AB26" s="6">
        <f t="shared" si="11"/>
        <v>5</v>
      </c>
      <c r="AC26" s="6" t="str">
        <f>VLOOKUP(AB26,杂项枚举说明表!$A$23:$B$27,2,2)</f>
        <v>现代</v>
      </c>
      <c r="AD26" s="6">
        <v>0</v>
      </c>
      <c r="AE26" s="35">
        <f t="shared" si="12"/>
        <v>2</v>
      </c>
      <c r="AF26" s="35" t="str">
        <f>IF(AE26="","",VLOOKUP(AE26,杂项枚举说明表!$A$109:$B$113,杂项枚举说明表!$B$108,0))</f>
        <v>步兵营</v>
      </c>
      <c r="AH26" s="13">
        <v>40021</v>
      </c>
      <c r="AI26" s="13" t="str">
        <f>IF((VLOOKUP($F26,杂项枚举说明表!$A$3:$C$7,3,0))="","",VLOOKUP($F26,杂项枚举说明表!$A$3:$C$7,3,0))</f>
        <v/>
      </c>
      <c r="AJ26" s="13">
        <v>120006</v>
      </c>
      <c r="AK26" s="13">
        <f>VLOOKUP($M26,杂项枚举说明表!$A$45:$E$49,杂项枚举说明表!$C$43,0)</f>
        <v>150023</v>
      </c>
      <c r="AL26" s="13">
        <f>IF(VLOOKUP($M26,杂项枚举说明表!$A$45:$E$49,杂项枚举说明表!$D$43,0)="","",VLOOKUP($M26,杂项枚举说明表!$A$45:$E$49,杂项枚举说明表!$D$43,0))</f>
        <v>130001</v>
      </c>
      <c r="AM26" s="13">
        <f>IF(VLOOKUP($M26,杂项枚举说明表!$A$45:$E$49,杂项枚举说明表!$E$43,0)="","",VLOOKUP($M26,杂项枚举说明表!$A$45:$E$49,杂项枚举说明表!$E$43,0))</f>
        <v>130001</v>
      </c>
      <c r="AN26" s="13">
        <f>IF(VLOOKUP($M26,杂项枚举说明表!$A$45:$F$49,杂项枚举说明表!$F$43,0)="","",VLOOKUP($M26,杂项枚举说明表!$A$45:$F$49,杂项枚举说明表!$F$43,0))</f>
        <v>260001</v>
      </c>
      <c r="AO26" s="13">
        <f>VLOOKUP($M26,杂项枚举说明表!$A$45:$H$49,杂项枚举说明表!$H$43,0)</f>
        <v>120008</v>
      </c>
      <c r="AP26" s="13">
        <f>VLOOKUP($M26,杂项枚举说明表!$A$45:$I$49,杂项枚举说明表!$I$43,0)</f>
        <v>100001</v>
      </c>
      <c r="AQ26" s="13">
        <v>100002</v>
      </c>
      <c r="AT26" s="1" t="str">
        <f t="shared" si="4"/>
        <v>1现代蓝色普通棋子</v>
      </c>
      <c r="AU26" s="1">
        <f t="shared" si="5"/>
        <v>41</v>
      </c>
    </row>
    <row r="27" spans="1:47" x14ac:dyDescent="0.2">
      <c r="A27" s="33">
        <f t="shared" si="6"/>
        <v>22</v>
      </c>
      <c r="B27" s="33">
        <f t="shared" si="8"/>
        <v>42</v>
      </c>
      <c r="C27" s="33">
        <v>10042</v>
      </c>
      <c r="D27" s="33" t="str">
        <f t="shared" si="0"/>
        <v>现代绿色普通棋子</v>
      </c>
      <c r="E27" s="33" t="str">
        <f t="shared" si="1"/>
        <v>现代绿色普通棋子</v>
      </c>
      <c r="F27" s="33">
        <v>1</v>
      </c>
      <c r="G27" s="33" t="str">
        <f>VLOOKUP($F27,杂项枚举说明表!$A$3:$C$7,杂项枚举说明表!$B$1,0)</f>
        <v>普通棋子</v>
      </c>
      <c r="H27" s="13">
        <v>1</v>
      </c>
      <c r="I27" s="35">
        <f t="shared" si="2"/>
        <v>1</v>
      </c>
      <c r="J27" s="35" t="str">
        <f>VLOOKUP(I27,杂项枚举说明表!$A$67:$B$69,杂项枚举说明表!$B$66,0)</f>
        <v>闯关</v>
      </c>
      <c r="M27" s="37">
        <f t="shared" si="9"/>
        <v>2</v>
      </c>
      <c r="N27" s="37" t="str">
        <f>VLOOKUP(M27,杂项枚举说明表!$A$45:$B$49,杂项枚举说明表!$B$43,0)</f>
        <v>绿色</v>
      </c>
      <c r="O27" s="9">
        <v>142</v>
      </c>
      <c r="P27" s="11" t="s">
        <v>570</v>
      </c>
      <c r="Q27" s="37" t="s">
        <v>22</v>
      </c>
      <c r="R27" s="37" t="str">
        <f t="shared" si="3"/>
        <v>绿色普通棋子</v>
      </c>
      <c r="T27" s="9">
        <f>IF(I27=2,"",VLOOKUP(E27,[1]t_eliminate_effect_s说明表!$L:$M,2,0))</f>
        <v>1</v>
      </c>
      <c r="U27" s="9" t="str">
        <f>VLOOKUP(B27,组合消除配置调用说明表!$D$1:$E$999999,2,0)</f>
        <v/>
      </c>
      <c r="V27" s="35">
        <v>0</v>
      </c>
      <c r="W27" s="35" t="str">
        <f>VLOOKUP(V27,杂项枚举说明表!$A$88:$B$94,2,0)</f>
        <v>通用能量</v>
      </c>
      <c r="X27" s="35">
        <f>IF(I27=2,"0",VLOOKUP(AB27,杂项枚举说明表!$A$23:$C$27,杂项枚举说明表!$C$22,0)*VLOOKUP(F27,杂项枚举说明表!$A$3:$D$7,杂项枚举说明表!$D$1,0))</f>
        <v>650</v>
      </c>
      <c r="Y27" s="35">
        <v>0</v>
      </c>
      <c r="Z27" s="9">
        <f t="shared" si="10"/>
        <v>2</v>
      </c>
      <c r="AA27" s="9">
        <f t="shared" si="10"/>
        <v>2</v>
      </c>
      <c r="AB27" s="6">
        <f t="shared" si="11"/>
        <v>5</v>
      </c>
      <c r="AC27" s="6" t="str">
        <f>VLOOKUP(AB27,杂项枚举说明表!$A$23:$B$27,2,2)</f>
        <v>现代</v>
      </c>
      <c r="AD27" s="6">
        <v>0</v>
      </c>
      <c r="AE27" s="35">
        <f t="shared" si="12"/>
        <v>3</v>
      </c>
      <c r="AF27" s="35" t="str">
        <f>IF(AE27="","",VLOOKUP(AE27,杂项枚举说明表!$A$109:$B$113,杂项枚举说明表!$B$108,0))</f>
        <v>弓兵营</v>
      </c>
      <c r="AH27" s="13">
        <v>40022</v>
      </c>
      <c r="AI27" s="13" t="str">
        <f>IF((VLOOKUP($F27,杂项枚举说明表!$A$3:$C$7,3,0))="","",VLOOKUP($F27,杂项枚举说明表!$A$3:$C$7,3,0))</f>
        <v/>
      </c>
      <c r="AJ27" s="13">
        <v>120006</v>
      </c>
      <c r="AK27" s="13">
        <f>VLOOKUP($M27,杂项枚举说明表!$A$45:$E$49,杂项枚举说明表!$C$43,0)</f>
        <v>150023</v>
      </c>
      <c r="AL27" s="13">
        <f>IF(VLOOKUP($M27,杂项枚举说明表!$A$45:$E$49,杂项枚举说明表!$D$43,0)="","",VLOOKUP($M27,杂项枚举说明表!$A$45:$E$49,杂项枚举说明表!$D$43,0))</f>
        <v>130002</v>
      </c>
      <c r="AM27" s="13">
        <f>IF(VLOOKUP($M27,杂项枚举说明表!$A$45:$E$49,杂项枚举说明表!$E$43,0)="","",VLOOKUP($M27,杂项枚举说明表!$A$45:$E$49,杂项枚举说明表!$E$43,0))</f>
        <v>130002</v>
      </c>
      <c r="AN27" s="13">
        <f>IF(VLOOKUP($M27,杂项枚举说明表!$A$45:$F$49,杂项枚举说明表!$F$43,0)="","",VLOOKUP($M27,杂项枚举说明表!$A$45:$F$49,杂项枚举说明表!$F$43,0))</f>
        <v>260001</v>
      </c>
      <c r="AO27" s="13">
        <f>VLOOKUP($M27,杂项枚举说明表!$A$45:$H$49,杂项枚举说明表!$H$43,0)</f>
        <v>120008</v>
      </c>
      <c r="AP27" s="13">
        <f>VLOOKUP($M27,杂项枚举说明表!$A$45:$I$49,杂项枚举说明表!$I$43,0)</f>
        <v>100001</v>
      </c>
      <c r="AQ27" s="13">
        <v>100002</v>
      </c>
      <c r="AT27" s="1" t="str">
        <f t="shared" si="4"/>
        <v>1现代绿色普通棋子</v>
      </c>
      <c r="AU27" s="1">
        <f t="shared" si="5"/>
        <v>42</v>
      </c>
    </row>
    <row r="28" spans="1:47" x14ac:dyDescent="0.2">
      <c r="A28" s="33">
        <f t="shared" si="6"/>
        <v>23</v>
      </c>
      <c r="B28" s="33">
        <f t="shared" si="8"/>
        <v>43</v>
      </c>
      <c r="C28" s="33">
        <v>10043</v>
      </c>
      <c r="D28" s="33" t="str">
        <f t="shared" si="0"/>
        <v>现代红色普通棋子</v>
      </c>
      <c r="E28" s="33" t="str">
        <f t="shared" si="1"/>
        <v>现代红色普通棋子</v>
      </c>
      <c r="F28" s="33">
        <v>1</v>
      </c>
      <c r="G28" s="33" t="str">
        <f>VLOOKUP($F28,杂项枚举说明表!$A$3:$C$7,杂项枚举说明表!$B$1,0)</f>
        <v>普通棋子</v>
      </c>
      <c r="H28" s="13">
        <v>1</v>
      </c>
      <c r="I28" s="35">
        <f t="shared" si="2"/>
        <v>1</v>
      </c>
      <c r="J28" s="35" t="str">
        <f>VLOOKUP(I28,杂项枚举说明表!$A$67:$B$69,杂项枚举说明表!$B$66,0)</f>
        <v>闯关</v>
      </c>
      <c r="M28" s="37">
        <f t="shared" si="9"/>
        <v>3</v>
      </c>
      <c r="N28" s="37" t="str">
        <f>VLOOKUP(M28,杂项枚举说明表!$A$45:$B$49,杂项枚举说明表!$B$43,0)</f>
        <v>红色</v>
      </c>
      <c r="O28" s="9">
        <v>143</v>
      </c>
      <c r="P28" s="11" t="s">
        <v>570</v>
      </c>
      <c r="Q28" s="37" t="s">
        <v>22</v>
      </c>
      <c r="R28" s="37" t="str">
        <f t="shared" si="3"/>
        <v>红色普通棋子</v>
      </c>
      <c r="T28" s="9">
        <f>IF(I28=2,"",VLOOKUP(E28,[1]t_eliminate_effect_s说明表!$L:$M,2,0))</f>
        <v>1</v>
      </c>
      <c r="U28" s="9" t="str">
        <f>VLOOKUP(B28,组合消除配置调用说明表!$D$1:$E$999999,2,0)</f>
        <v/>
      </c>
      <c r="V28" s="35">
        <v>0</v>
      </c>
      <c r="W28" s="35" t="str">
        <f>VLOOKUP(V28,杂项枚举说明表!$A$88:$B$94,2,0)</f>
        <v>通用能量</v>
      </c>
      <c r="X28" s="35">
        <f>IF(I28=2,"0",VLOOKUP(AB28,杂项枚举说明表!$A$23:$C$27,杂项枚举说明表!$C$22,0)*VLOOKUP(F28,杂项枚举说明表!$A$3:$D$7,杂项枚举说明表!$D$1,0))</f>
        <v>650</v>
      </c>
      <c r="Y28" s="35">
        <v>0</v>
      </c>
      <c r="Z28" s="9">
        <f t="shared" si="10"/>
        <v>3</v>
      </c>
      <c r="AA28" s="9">
        <f t="shared" si="10"/>
        <v>3</v>
      </c>
      <c r="AB28" s="6">
        <f t="shared" si="11"/>
        <v>5</v>
      </c>
      <c r="AC28" s="6" t="str">
        <f>VLOOKUP(AB28,杂项枚举说明表!$A$23:$B$27,2,2)</f>
        <v>现代</v>
      </c>
      <c r="AD28" s="6">
        <v>0</v>
      </c>
      <c r="AE28" s="35">
        <f t="shared" si="12"/>
        <v>4</v>
      </c>
      <c r="AF28" s="35" t="str">
        <f>IF(AE28="","",VLOOKUP(AE28,杂项枚举说明表!$A$109:$B$113,杂项枚举说明表!$B$108,0))</f>
        <v>骑兵营</v>
      </c>
      <c r="AH28" s="13">
        <v>40023</v>
      </c>
      <c r="AI28" s="13" t="str">
        <f>IF((VLOOKUP($F28,杂项枚举说明表!$A$3:$C$7,3,0))="","",VLOOKUP($F28,杂项枚举说明表!$A$3:$C$7,3,0))</f>
        <v/>
      </c>
      <c r="AJ28" s="13">
        <v>120006</v>
      </c>
      <c r="AK28" s="13">
        <f>VLOOKUP($M28,杂项枚举说明表!$A$45:$E$49,杂项枚举说明表!$C$43,0)</f>
        <v>150023</v>
      </c>
      <c r="AL28" s="13">
        <f>IF(VLOOKUP($M28,杂项枚举说明表!$A$45:$E$49,杂项枚举说明表!$D$43,0)="","",VLOOKUP($M28,杂项枚举说明表!$A$45:$E$49,杂项枚举说明表!$D$43,0))</f>
        <v>130003</v>
      </c>
      <c r="AM28" s="13">
        <f>IF(VLOOKUP($M28,杂项枚举说明表!$A$45:$E$49,杂项枚举说明表!$E$43,0)="","",VLOOKUP($M28,杂项枚举说明表!$A$45:$E$49,杂项枚举说明表!$E$43,0))</f>
        <v>130003</v>
      </c>
      <c r="AN28" s="13">
        <f>IF(VLOOKUP($M28,杂项枚举说明表!$A$45:$F$49,杂项枚举说明表!$F$43,0)="","",VLOOKUP($M28,杂项枚举说明表!$A$45:$F$49,杂项枚举说明表!$F$43,0))</f>
        <v>260001</v>
      </c>
      <c r="AO28" s="13">
        <f>VLOOKUP($M28,杂项枚举说明表!$A$45:$H$49,杂项枚举说明表!$H$43,0)</f>
        <v>120008</v>
      </c>
      <c r="AP28" s="13">
        <f>VLOOKUP($M28,杂项枚举说明表!$A$45:$I$49,杂项枚举说明表!$I$43,0)</f>
        <v>100001</v>
      </c>
      <c r="AQ28" s="13">
        <v>100002</v>
      </c>
      <c r="AT28" s="1" t="str">
        <f t="shared" si="4"/>
        <v>1现代红色普通棋子</v>
      </c>
      <c r="AU28" s="1">
        <f t="shared" si="5"/>
        <v>43</v>
      </c>
    </row>
    <row r="29" spans="1:47" x14ac:dyDescent="0.2">
      <c r="A29" s="33">
        <f t="shared" si="6"/>
        <v>24</v>
      </c>
      <c r="B29" s="33">
        <f t="shared" si="8"/>
        <v>44</v>
      </c>
      <c r="C29" s="33">
        <v>10044</v>
      </c>
      <c r="D29" s="33" t="str">
        <f t="shared" si="0"/>
        <v>现代金色普通棋子</v>
      </c>
      <c r="E29" s="33" t="str">
        <f t="shared" si="1"/>
        <v>现代金色普通棋子</v>
      </c>
      <c r="F29" s="33">
        <v>1</v>
      </c>
      <c r="G29" s="33" t="str">
        <f>VLOOKUP($F29,杂项枚举说明表!$A$3:$C$7,杂项枚举说明表!$B$1,0)</f>
        <v>普通棋子</v>
      </c>
      <c r="H29" s="13">
        <v>1</v>
      </c>
      <c r="I29" s="35">
        <f t="shared" si="2"/>
        <v>1</v>
      </c>
      <c r="J29" s="35" t="str">
        <f>VLOOKUP(I29,杂项枚举说明表!$A$67:$B$69,杂项枚举说明表!$B$66,0)</f>
        <v>闯关</v>
      </c>
      <c r="M29" s="37">
        <f t="shared" si="9"/>
        <v>4</v>
      </c>
      <c r="N29" s="37" t="str">
        <f>VLOOKUP(M29,杂项枚举说明表!$A$45:$B$49,杂项枚举说明表!$B$43,0)</f>
        <v>金色</v>
      </c>
      <c r="O29" s="9">
        <v>144</v>
      </c>
      <c r="P29" s="11" t="s">
        <v>570</v>
      </c>
      <c r="Q29" s="37" t="s">
        <v>22</v>
      </c>
      <c r="R29" s="37" t="str">
        <f t="shared" si="3"/>
        <v>金色普通棋子</v>
      </c>
      <c r="T29" s="9">
        <f>IF(I29=2,"",VLOOKUP(E29,[1]t_eliminate_effect_s说明表!$L:$M,2,0))</f>
        <v>1</v>
      </c>
      <c r="U29" s="9" t="str">
        <f>VLOOKUP(B29,组合消除配置调用说明表!$D$1:$E$999999,2,0)</f>
        <v/>
      </c>
      <c r="V29" s="35">
        <v>0</v>
      </c>
      <c r="W29" s="35" t="str">
        <f>VLOOKUP(V29,杂项枚举说明表!$A$88:$B$94,2,0)</f>
        <v>通用能量</v>
      </c>
      <c r="X29" s="35">
        <f>IF(I29=2,"0",VLOOKUP(AB29,杂项枚举说明表!$A$23:$C$27,杂项枚举说明表!$C$22,0)*VLOOKUP(F29,杂项枚举说明表!$A$3:$D$7,杂项枚举说明表!$D$1,0))</f>
        <v>650</v>
      </c>
      <c r="Y29" s="35">
        <v>0</v>
      </c>
      <c r="Z29" s="9">
        <f t="shared" si="10"/>
        <v>4</v>
      </c>
      <c r="AA29" s="9">
        <f t="shared" si="10"/>
        <v>4</v>
      </c>
      <c r="AB29" s="6">
        <f t="shared" si="11"/>
        <v>5</v>
      </c>
      <c r="AC29" s="6" t="str">
        <f>VLOOKUP(AB29,杂项枚举说明表!$A$23:$B$27,2,2)</f>
        <v>现代</v>
      </c>
      <c r="AD29" s="6">
        <v>0</v>
      </c>
      <c r="AE29" s="35">
        <f t="shared" si="12"/>
        <v>5</v>
      </c>
      <c r="AF29" s="35" t="str">
        <f>IF(AE29="","",VLOOKUP(AE29,杂项枚举说明表!$A$109:$B$113,杂项枚举说明表!$B$108,0))</f>
        <v>神像</v>
      </c>
      <c r="AH29" s="13">
        <v>40024</v>
      </c>
      <c r="AI29" s="13" t="str">
        <f>IF((VLOOKUP($F29,杂项枚举说明表!$A$3:$C$7,3,0))="","",VLOOKUP($F29,杂项枚举说明表!$A$3:$C$7,3,0))</f>
        <v/>
      </c>
      <c r="AJ29" s="13">
        <v>120006</v>
      </c>
      <c r="AK29" s="13">
        <f>VLOOKUP($M29,杂项枚举说明表!$A$45:$E$49,杂项枚举说明表!$C$43,0)</f>
        <v>150023</v>
      </c>
      <c r="AL29" s="13">
        <f>IF(VLOOKUP($M29,杂项枚举说明表!$A$45:$E$49,杂项枚举说明表!$D$43,0)="","",VLOOKUP($M29,杂项枚举说明表!$A$45:$E$49,杂项枚举说明表!$D$43,0))</f>
        <v>130004</v>
      </c>
      <c r="AM29" s="13">
        <f>IF(VLOOKUP($M29,杂项枚举说明表!$A$45:$E$49,杂项枚举说明表!$E$43,0)="","",VLOOKUP($M29,杂项枚举说明表!$A$45:$E$49,杂项枚举说明表!$E$43,0))</f>
        <v>130004</v>
      </c>
      <c r="AN29" s="13">
        <f>IF(VLOOKUP($M29,杂项枚举说明表!$A$45:$F$49,杂项枚举说明表!$F$43,0)="","",VLOOKUP($M29,杂项枚举说明表!$A$45:$F$49,杂项枚举说明表!$F$43,0))</f>
        <v>260001</v>
      </c>
      <c r="AO29" s="13">
        <f>VLOOKUP($M29,杂项枚举说明表!$A$45:$H$49,杂项枚举说明表!$H$43,0)</f>
        <v>120008</v>
      </c>
      <c r="AP29" s="13">
        <f>VLOOKUP($M29,杂项枚举说明表!$A$45:$I$49,杂项枚举说明表!$I$43,0)</f>
        <v>100001</v>
      </c>
      <c r="AQ29" s="13">
        <v>100002</v>
      </c>
      <c r="AT29" s="1" t="str">
        <f t="shared" si="4"/>
        <v>1现代金色普通棋子</v>
      </c>
      <c r="AU29" s="1">
        <f t="shared" si="5"/>
        <v>44</v>
      </c>
    </row>
    <row r="30" spans="1:47" x14ac:dyDescent="0.2">
      <c r="A30" s="33">
        <f t="shared" si="6"/>
        <v>25</v>
      </c>
      <c r="B30" s="33">
        <f t="shared" si="8"/>
        <v>45</v>
      </c>
      <c r="C30" s="33">
        <v>10045</v>
      </c>
      <c r="D30" s="33" t="str">
        <f t="shared" si="0"/>
        <v>现代紫色普通棋子</v>
      </c>
      <c r="E30" s="33" t="str">
        <f t="shared" si="1"/>
        <v>现代紫色普通棋子</v>
      </c>
      <c r="F30" s="33">
        <v>1</v>
      </c>
      <c r="G30" s="33" t="str">
        <f>VLOOKUP($F30,杂项枚举说明表!$A$3:$C$7,杂项枚举说明表!$B$1,0)</f>
        <v>普通棋子</v>
      </c>
      <c r="H30" s="13">
        <v>1</v>
      </c>
      <c r="I30" s="35">
        <f t="shared" si="2"/>
        <v>1</v>
      </c>
      <c r="J30" s="35" t="str">
        <f>VLOOKUP(I30,杂项枚举说明表!$A$67:$B$69,杂项枚举说明表!$B$66,0)</f>
        <v>闯关</v>
      </c>
      <c r="M30" s="37">
        <f t="shared" si="9"/>
        <v>5</v>
      </c>
      <c r="N30" s="37" t="str">
        <f>VLOOKUP(M30,杂项枚举说明表!$A$45:$B$49,杂项枚举说明表!$B$43,0)</f>
        <v>紫色</v>
      </c>
      <c r="O30" s="9">
        <v>145</v>
      </c>
      <c r="P30" s="11" t="s">
        <v>570</v>
      </c>
      <c r="Q30" s="37" t="s">
        <v>22</v>
      </c>
      <c r="R30" s="37" t="str">
        <f t="shared" si="3"/>
        <v>紫色普通棋子</v>
      </c>
      <c r="T30" s="9">
        <f>IF(I30=2,"",VLOOKUP(E30,[1]t_eliminate_effect_s说明表!$L:$M,2,0))</f>
        <v>1</v>
      </c>
      <c r="U30" s="9" t="str">
        <f>VLOOKUP(B30,组合消除配置调用说明表!$D$1:$E$999999,2,0)</f>
        <v/>
      </c>
      <c r="V30" s="35">
        <v>0</v>
      </c>
      <c r="W30" s="35" t="str">
        <f>VLOOKUP(V30,杂项枚举说明表!$A$88:$B$94,2,0)</f>
        <v>通用能量</v>
      </c>
      <c r="X30" s="35">
        <f>IF(I30=2,"0",VLOOKUP(AB30,杂项枚举说明表!$A$23:$C$27,杂项枚举说明表!$C$22,0)*VLOOKUP(F30,杂项枚举说明表!$A$3:$D$7,杂项枚举说明表!$D$1,0))</f>
        <v>650</v>
      </c>
      <c r="Y30" s="35">
        <v>0</v>
      </c>
      <c r="Z30" s="9">
        <f t="shared" si="10"/>
        <v>5</v>
      </c>
      <c r="AA30" s="9">
        <f t="shared" si="10"/>
        <v>5</v>
      </c>
      <c r="AB30" s="6">
        <f t="shared" si="11"/>
        <v>5</v>
      </c>
      <c r="AC30" s="6" t="str">
        <f>VLOOKUP(AB30,杂项枚举说明表!$A$23:$B$27,2,2)</f>
        <v>现代</v>
      </c>
      <c r="AD30" s="6">
        <v>0</v>
      </c>
      <c r="AE30" s="35">
        <f t="shared" si="12"/>
        <v>6</v>
      </c>
      <c r="AF30" s="35" t="str">
        <f>IF(AE30="","",VLOOKUP(AE30,杂项枚举说明表!$A$109:$B$113,杂项枚举说明表!$B$108,0))</f>
        <v>魔像</v>
      </c>
      <c r="AH30" s="13">
        <v>40025</v>
      </c>
      <c r="AI30" s="13" t="str">
        <f>IF((VLOOKUP($F30,杂项枚举说明表!$A$3:$C$7,3,0))="","",VLOOKUP($F30,杂项枚举说明表!$A$3:$C$7,3,0))</f>
        <v/>
      </c>
      <c r="AJ30" s="13">
        <v>120006</v>
      </c>
      <c r="AK30" s="13">
        <f>VLOOKUP($M30,杂项枚举说明表!$A$45:$E$49,杂项枚举说明表!$C$43,0)</f>
        <v>150023</v>
      </c>
      <c r="AL30" s="13">
        <f>IF(VLOOKUP($M30,杂项枚举说明表!$A$45:$E$49,杂项枚举说明表!$D$43,0)="","",VLOOKUP($M30,杂项枚举说明表!$A$45:$E$49,杂项枚举说明表!$D$43,0))</f>
        <v>130005</v>
      </c>
      <c r="AM30" s="13">
        <f>IF(VLOOKUP($M30,杂项枚举说明表!$A$45:$E$49,杂项枚举说明表!$E$43,0)="","",VLOOKUP($M30,杂项枚举说明表!$A$45:$E$49,杂项枚举说明表!$E$43,0))</f>
        <v>130005</v>
      </c>
      <c r="AN30" s="13">
        <f>IF(VLOOKUP($M30,杂项枚举说明表!$A$45:$F$49,杂项枚举说明表!$F$43,0)="","",VLOOKUP($M30,杂项枚举说明表!$A$45:$F$49,杂项枚举说明表!$F$43,0))</f>
        <v>260001</v>
      </c>
      <c r="AO30" s="13">
        <f>VLOOKUP($M30,杂项枚举说明表!$A$45:$H$49,杂项枚举说明表!$H$43,0)</f>
        <v>120008</v>
      </c>
      <c r="AP30" s="13">
        <f>VLOOKUP($M30,杂项枚举说明表!$A$45:$I$49,杂项枚举说明表!$I$43,0)</f>
        <v>100001</v>
      </c>
      <c r="AQ30" s="13">
        <v>100002</v>
      </c>
      <c r="AT30" s="1" t="str">
        <f t="shared" si="4"/>
        <v>1现代紫色普通棋子</v>
      </c>
      <c r="AU30" s="1">
        <f t="shared" si="5"/>
        <v>45</v>
      </c>
    </row>
    <row r="31" spans="1:47" x14ac:dyDescent="0.2">
      <c r="A31" s="33">
        <f t="shared" si="6"/>
        <v>26</v>
      </c>
      <c r="B31" s="33">
        <f>B6+100</f>
        <v>101</v>
      </c>
      <c r="C31" s="33">
        <v>10101</v>
      </c>
      <c r="D31" s="33" t="str">
        <f t="shared" si="0"/>
        <v>石器时代蓝色投石器</v>
      </c>
      <c r="E31" s="33" t="str">
        <f t="shared" si="1"/>
        <v>石器时代蓝色小飞机</v>
      </c>
      <c r="F31" s="33">
        <v>2</v>
      </c>
      <c r="G31" s="33" t="str">
        <f>VLOOKUP($F31,杂项枚举说明表!$A$3:$C$7,杂项枚举说明表!$B$1,0)</f>
        <v>小飞机</v>
      </c>
      <c r="H31" s="13">
        <v>1</v>
      </c>
      <c r="I31" s="35">
        <f t="shared" si="2"/>
        <v>1</v>
      </c>
      <c r="J31" s="35" t="str">
        <f>VLOOKUP(I31,杂项枚举说明表!$A$67:$B$69,杂项枚举说明表!$B$66,0)</f>
        <v>闯关</v>
      </c>
      <c r="M31" s="37">
        <f>M16</f>
        <v>1</v>
      </c>
      <c r="N31" s="37" t="str">
        <f>VLOOKUP(M31,杂项枚举说明表!$A$45:$B$49,杂项枚举说明表!$B$43,0)</f>
        <v>蓝色</v>
      </c>
      <c r="O31" s="9">
        <v>201</v>
      </c>
      <c r="P31" s="11" t="s">
        <v>570</v>
      </c>
      <c r="Q31" s="37" t="s">
        <v>37</v>
      </c>
      <c r="R31" s="37" t="str">
        <f t="shared" si="3"/>
        <v>蓝色投石器</v>
      </c>
      <c r="S31" s="9">
        <v>3</v>
      </c>
      <c r="T31" s="9">
        <f>IF(I31=2,"",VLOOKUP(E31,[1]t_eliminate_effect_s说明表!$L:$M,2,0))</f>
        <v>2</v>
      </c>
      <c r="U31" s="9" t="str">
        <f>VLOOKUP(B31,组合消除配置调用说明表!$D$1:$E$999999,2,0)</f>
        <v/>
      </c>
      <c r="V31" s="35">
        <v>0</v>
      </c>
      <c r="W31" s="35" t="str">
        <f>VLOOKUP(V31,杂项枚举说明表!$A$88:$B$94,2,0)</f>
        <v>通用能量</v>
      </c>
      <c r="X31" s="35">
        <f>IF(I31=2,"0",VLOOKUP(AB31,杂项枚举说明表!$A$23:$C$27,杂项枚举说明表!$C$22,0)*VLOOKUP(F31,杂项枚举说明表!$A$3:$D$7,杂项枚举说明表!$D$1,0))</f>
        <v>1000</v>
      </c>
      <c r="Y31" s="35">
        <v>1</v>
      </c>
      <c r="Z31" s="9">
        <f>Z20+1</f>
        <v>6</v>
      </c>
      <c r="AA31" s="9">
        <f>AA20+1</f>
        <v>6</v>
      </c>
      <c r="AB31" s="6">
        <v>1</v>
      </c>
      <c r="AC31" s="6" t="str">
        <f>VLOOKUP(AB31,杂项枚举说明表!$A$23:$B$27,2,2)</f>
        <v>石器时代</v>
      </c>
      <c r="AD31" s="6">
        <v>0</v>
      </c>
      <c r="AE31" s="35">
        <f>AE16</f>
        <v>2</v>
      </c>
      <c r="AF31" s="35" t="str">
        <f>IF(AE31="","",VLOOKUP(AE31,杂项枚举说明表!$A$109:$B$113,杂项枚举说明表!$B$108,0))</f>
        <v>步兵营</v>
      </c>
      <c r="AH31" s="13">
        <v>40026</v>
      </c>
      <c r="AI31" s="13">
        <f>IF((VLOOKUP($F31,杂项枚举说明表!$A$3:$C$7,3,0))="","",VLOOKUP($F31,杂项枚举说明表!$A$3:$C$7,3,0))</f>
        <v>120003</v>
      </c>
      <c r="AJ31" s="13">
        <v>120006</v>
      </c>
      <c r="AK31" s="13">
        <f>VLOOKUP($M31,杂项枚举说明表!$A$45:$E$49,杂项枚举说明表!$C$43,0)</f>
        <v>150023</v>
      </c>
      <c r="AL31" s="13">
        <f>IF(VLOOKUP($M31,杂项枚举说明表!$A$45:$E$49,杂项枚举说明表!$D$43,0)="","",VLOOKUP($M31,杂项枚举说明表!$A$45:$E$49,杂项枚举说明表!$D$43,0))</f>
        <v>130001</v>
      </c>
      <c r="AM31" s="13">
        <f>IF(VLOOKUP($M31,杂项枚举说明表!$A$45:$E$49,杂项枚举说明表!$E$43,0)="","",VLOOKUP($M31,杂项枚举说明表!$A$45:$E$49,杂项枚举说明表!$E$43,0))</f>
        <v>130001</v>
      </c>
      <c r="AN31" s="13">
        <f>IF(VLOOKUP($M31,杂项枚举说明表!$A$45:$F$49,杂项枚举说明表!$F$43,0)="","",VLOOKUP($M31,杂项枚举说明表!$A$45:$F$49,杂项枚举说明表!$F$43,0))</f>
        <v>260001</v>
      </c>
      <c r="AO31" s="13">
        <f>VLOOKUP($M31,杂项枚举说明表!$A$45:$H$49,杂项枚举说明表!$H$43,0)</f>
        <v>120008</v>
      </c>
      <c r="AP31" s="13">
        <f>VLOOKUP($M31,杂项枚举说明表!$A$45:$I$49,杂项枚举说明表!$I$43,0)</f>
        <v>100001</v>
      </c>
      <c r="AQ31" s="13">
        <v>100002</v>
      </c>
      <c r="AT31" s="1" t="str">
        <f t="shared" si="4"/>
        <v>1石器时代蓝色小飞机</v>
      </c>
      <c r="AU31" s="1">
        <f t="shared" si="5"/>
        <v>101</v>
      </c>
    </row>
    <row r="32" spans="1:47" x14ac:dyDescent="0.2">
      <c r="A32" s="33">
        <f t="shared" si="6"/>
        <v>27</v>
      </c>
      <c r="B32" s="33">
        <f>B7+100</f>
        <v>102</v>
      </c>
      <c r="C32" s="33">
        <v>10102</v>
      </c>
      <c r="D32" s="33" t="str">
        <f t="shared" si="0"/>
        <v>石器时代绿色投石器</v>
      </c>
      <c r="E32" s="33" t="str">
        <f t="shared" si="1"/>
        <v>石器时代绿色小飞机</v>
      </c>
      <c r="F32" s="33">
        <v>2</v>
      </c>
      <c r="G32" s="33" t="str">
        <f>VLOOKUP($F32,杂项枚举说明表!$A$3:$C$7,杂项枚举说明表!$B$1,0)</f>
        <v>小飞机</v>
      </c>
      <c r="H32" s="13">
        <v>1</v>
      </c>
      <c r="I32" s="35">
        <f t="shared" si="2"/>
        <v>1</v>
      </c>
      <c r="J32" s="35" t="str">
        <f>VLOOKUP(I32,杂项枚举说明表!$A$67:$B$69,杂项枚举说明表!$B$66,0)</f>
        <v>闯关</v>
      </c>
      <c r="M32" s="37">
        <f>M17</f>
        <v>2</v>
      </c>
      <c r="N32" s="37" t="str">
        <f>VLOOKUP(M32,杂项枚举说明表!$A$45:$B$49,杂项枚举说明表!$B$43,0)</f>
        <v>绿色</v>
      </c>
      <c r="O32" s="9">
        <v>202</v>
      </c>
      <c r="P32" s="11" t="s">
        <v>570</v>
      </c>
      <c r="Q32" s="37" t="s">
        <v>37</v>
      </c>
      <c r="R32" s="37" t="str">
        <f t="shared" si="3"/>
        <v>绿色投石器</v>
      </c>
      <c r="S32" s="9">
        <v>3</v>
      </c>
      <c r="T32" s="9">
        <f>IF(I32=2,"",VLOOKUP(E32,[1]t_eliminate_effect_s说明表!$L:$M,2,0))</f>
        <v>2</v>
      </c>
      <c r="U32" s="9" t="str">
        <f>VLOOKUP(B32,组合消除配置调用说明表!$D$1:$E$999999,2,0)</f>
        <v/>
      </c>
      <c r="V32" s="35">
        <v>0</v>
      </c>
      <c r="W32" s="35" t="str">
        <f>VLOOKUP(V32,杂项枚举说明表!$A$88:$B$94,2,0)</f>
        <v>通用能量</v>
      </c>
      <c r="X32" s="35">
        <f>IF(I32=2,"0",VLOOKUP(AB32,杂项枚举说明表!$A$23:$C$27,杂项枚举说明表!$C$22,0)*VLOOKUP(F32,杂项枚举说明表!$A$3:$D$7,杂项枚举说明表!$D$1,0))</f>
        <v>1000</v>
      </c>
      <c r="Y32" s="35">
        <v>1</v>
      </c>
      <c r="Z32" s="9">
        <f t="shared" ref="Z32:AA32" si="13">Z31+1</f>
        <v>7</v>
      </c>
      <c r="AA32" s="9">
        <f t="shared" si="13"/>
        <v>7</v>
      </c>
      <c r="AB32" s="6">
        <v>1</v>
      </c>
      <c r="AC32" s="6" t="str">
        <f>VLOOKUP(AB32,杂项枚举说明表!$A$23:$B$27,2,2)</f>
        <v>石器时代</v>
      </c>
      <c r="AD32" s="6">
        <v>0</v>
      </c>
      <c r="AE32" s="35">
        <f>AE17</f>
        <v>3</v>
      </c>
      <c r="AF32" s="35" t="str">
        <f>IF(AE32="","",VLOOKUP(AE32,杂项枚举说明表!$A$109:$B$113,杂项枚举说明表!$B$108,0))</f>
        <v>弓兵营</v>
      </c>
      <c r="AH32" s="13">
        <v>40027</v>
      </c>
      <c r="AI32" s="13">
        <f>IF((VLOOKUP($F32,杂项枚举说明表!$A$3:$C$7,3,0))="","",VLOOKUP($F32,杂项枚举说明表!$A$3:$C$7,3,0))</f>
        <v>120003</v>
      </c>
      <c r="AJ32" s="13">
        <v>120006</v>
      </c>
      <c r="AK32" s="13">
        <f>VLOOKUP($M32,杂项枚举说明表!$A$45:$E$49,杂项枚举说明表!$C$43,0)</f>
        <v>150023</v>
      </c>
      <c r="AL32" s="13">
        <f>IF(VLOOKUP($M32,杂项枚举说明表!$A$45:$E$49,杂项枚举说明表!$D$43,0)="","",VLOOKUP($M32,杂项枚举说明表!$A$45:$E$49,杂项枚举说明表!$D$43,0))</f>
        <v>130002</v>
      </c>
      <c r="AM32" s="13">
        <f>IF(VLOOKUP($M32,杂项枚举说明表!$A$45:$E$49,杂项枚举说明表!$E$43,0)="","",VLOOKUP($M32,杂项枚举说明表!$A$45:$E$49,杂项枚举说明表!$E$43,0))</f>
        <v>130002</v>
      </c>
      <c r="AN32" s="13">
        <f>IF(VLOOKUP($M32,杂项枚举说明表!$A$45:$F$49,杂项枚举说明表!$F$43,0)="","",VLOOKUP($M32,杂项枚举说明表!$A$45:$F$49,杂项枚举说明表!$F$43,0))</f>
        <v>260001</v>
      </c>
      <c r="AO32" s="13">
        <f>VLOOKUP($M32,杂项枚举说明表!$A$45:$H$49,杂项枚举说明表!$H$43,0)</f>
        <v>120008</v>
      </c>
      <c r="AP32" s="13">
        <f>VLOOKUP($M32,杂项枚举说明表!$A$45:$I$49,杂项枚举说明表!$I$43,0)</f>
        <v>100001</v>
      </c>
      <c r="AQ32" s="13">
        <v>100002</v>
      </c>
      <c r="AT32" s="1" t="str">
        <f t="shared" si="4"/>
        <v>1石器时代绿色小飞机</v>
      </c>
      <c r="AU32" s="1">
        <f t="shared" si="5"/>
        <v>102</v>
      </c>
    </row>
    <row r="33" spans="1:47" x14ac:dyDescent="0.2">
      <c r="A33" s="33">
        <f t="shared" si="6"/>
        <v>28</v>
      </c>
      <c r="B33" s="33">
        <f t="shared" ref="B33:B41" si="14">B8+100</f>
        <v>103</v>
      </c>
      <c r="C33" s="33">
        <v>10103</v>
      </c>
      <c r="D33" s="33" t="str">
        <f t="shared" si="0"/>
        <v>石器时代红色投石器</v>
      </c>
      <c r="E33" s="33" t="str">
        <f t="shared" si="1"/>
        <v>石器时代红色小飞机</v>
      </c>
      <c r="F33" s="33">
        <v>2</v>
      </c>
      <c r="G33" s="33" t="str">
        <f>VLOOKUP($F33,杂项枚举说明表!$A$3:$C$7,杂项枚举说明表!$B$1,0)</f>
        <v>小飞机</v>
      </c>
      <c r="H33" s="13">
        <v>1</v>
      </c>
      <c r="I33" s="35">
        <f t="shared" si="2"/>
        <v>1</v>
      </c>
      <c r="J33" s="35" t="str">
        <f>VLOOKUP(I33,杂项枚举说明表!$A$67:$B$69,杂项枚举说明表!$B$66,0)</f>
        <v>闯关</v>
      </c>
      <c r="M33" s="37">
        <f>M18</f>
        <v>3</v>
      </c>
      <c r="N33" s="37" t="str">
        <f>VLOOKUP(M33,杂项枚举说明表!$A$45:$B$49,杂项枚举说明表!$B$43,0)</f>
        <v>红色</v>
      </c>
      <c r="O33" s="9">
        <v>203</v>
      </c>
      <c r="P33" s="11" t="s">
        <v>570</v>
      </c>
      <c r="Q33" s="37" t="s">
        <v>37</v>
      </c>
      <c r="R33" s="37" t="str">
        <f t="shared" si="3"/>
        <v>红色投石器</v>
      </c>
      <c r="S33" s="9">
        <v>3</v>
      </c>
      <c r="T33" s="9">
        <f>IF(I33=2,"",VLOOKUP(E33,[1]t_eliminate_effect_s说明表!$L:$M,2,0))</f>
        <v>2</v>
      </c>
      <c r="U33" s="9" t="str">
        <f>VLOOKUP(B33,组合消除配置调用说明表!$D$1:$E$999999,2,0)</f>
        <v/>
      </c>
      <c r="V33" s="35">
        <v>0</v>
      </c>
      <c r="W33" s="35" t="str">
        <f>VLOOKUP(V33,杂项枚举说明表!$A$88:$B$94,2,0)</f>
        <v>通用能量</v>
      </c>
      <c r="X33" s="35">
        <f>IF(I33=2,"0",VLOOKUP(AB33,杂项枚举说明表!$A$23:$C$27,杂项枚举说明表!$C$22,0)*VLOOKUP(F33,杂项枚举说明表!$A$3:$D$7,杂项枚举说明表!$D$1,0))</f>
        <v>1000</v>
      </c>
      <c r="Y33" s="35">
        <v>1</v>
      </c>
      <c r="Z33" s="9">
        <f t="shared" ref="Z33:AA33" si="15">Z32+1</f>
        <v>8</v>
      </c>
      <c r="AA33" s="9">
        <f t="shared" si="15"/>
        <v>8</v>
      </c>
      <c r="AB33" s="6">
        <v>1</v>
      </c>
      <c r="AC33" s="6" t="str">
        <f>VLOOKUP(AB33,杂项枚举说明表!$A$23:$B$27,2,2)</f>
        <v>石器时代</v>
      </c>
      <c r="AD33" s="6">
        <v>0</v>
      </c>
      <c r="AE33" s="35">
        <f>AE18</f>
        <v>4</v>
      </c>
      <c r="AF33" s="35" t="str">
        <f>IF(AE33="","",VLOOKUP(AE33,杂项枚举说明表!$A$109:$B$113,杂项枚举说明表!$B$108,0))</f>
        <v>骑兵营</v>
      </c>
      <c r="AH33" s="13">
        <v>40028</v>
      </c>
      <c r="AI33" s="13">
        <f>IF((VLOOKUP($F33,杂项枚举说明表!$A$3:$C$7,3,0))="","",VLOOKUP($F33,杂项枚举说明表!$A$3:$C$7,3,0))</f>
        <v>120003</v>
      </c>
      <c r="AJ33" s="13">
        <v>120006</v>
      </c>
      <c r="AK33" s="13">
        <f>VLOOKUP($M33,杂项枚举说明表!$A$45:$E$49,杂项枚举说明表!$C$43,0)</f>
        <v>150023</v>
      </c>
      <c r="AL33" s="13">
        <f>IF(VLOOKUP($M33,杂项枚举说明表!$A$45:$E$49,杂项枚举说明表!$D$43,0)="","",VLOOKUP($M33,杂项枚举说明表!$A$45:$E$49,杂项枚举说明表!$D$43,0))</f>
        <v>130003</v>
      </c>
      <c r="AM33" s="13">
        <f>IF(VLOOKUP($M33,杂项枚举说明表!$A$45:$E$49,杂项枚举说明表!$E$43,0)="","",VLOOKUP($M33,杂项枚举说明表!$A$45:$E$49,杂项枚举说明表!$E$43,0))</f>
        <v>130003</v>
      </c>
      <c r="AN33" s="13">
        <f>IF(VLOOKUP($M33,杂项枚举说明表!$A$45:$F$49,杂项枚举说明表!$F$43,0)="","",VLOOKUP($M33,杂项枚举说明表!$A$45:$F$49,杂项枚举说明表!$F$43,0))</f>
        <v>260001</v>
      </c>
      <c r="AO33" s="13">
        <f>VLOOKUP($M33,杂项枚举说明表!$A$45:$H$49,杂项枚举说明表!$H$43,0)</f>
        <v>120008</v>
      </c>
      <c r="AP33" s="13">
        <f>VLOOKUP($M33,杂项枚举说明表!$A$45:$I$49,杂项枚举说明表!$I$43,0)</f>
        <v>100001</v>
      </c>
      <c r="AQ33" s="13">
        <v>100002</v>
      </c>
      <c r="AT33" s="1" t="str">
        <f t="shared" si="4"/>
        <v>1石器时代红色小飞机</v>
      </c>
      <c r="AU33" s="1">
        <f t="shared" si="5"/>
        <v>103</v>
      </c>
    </row>
    <row r="34" spans="1:47" x14ac:dyDescent="0.2">
      <c r="A34" s="33">
        <f t="shared" si="6"/>
        <v>29</v>
      </c>
      <c r="B34" s="33">
        <f t="shared" si="14"/>
        <v>104</v>
      </c>
      <c r="C34" s="33">
        <v>10104</v>
      </c>
      <c r="D34" s="33" t="str">
        <f t="shared" si="0"/>
        <v>石器时代金色投石器</v>
      </c>
      <c r="E34" s="33" t="str">
        <f t="shared" si="1"/>
        <v>石器时代金色小飞机</v>
      </c>
      <c r="F34" s="33">
        <v>2</v>
      </c>
      <c r="G34" s="33" t="str">
        <f>VLOOKUP($F34,杂项枚举说明表!$A$3:$C$7,杂项枚举说明表!$B$1,0)</f>
        <v>小飞机</v>
      </c>
      <c r="H34" s="13">
        <v>1</v>
      </c>
      <c r="I34" s="35">
        <f t="shared" si="2"/>
        <v>1</v>
      </c>
      <c r="J34" s="35" t="str">
        <f>VLOOKUP(I34,杂项枚举说明表!$A$67:$B$69,杂项枚举说明表!$B$66,0)</f>
        <v>闯关</v>
      </c>
      <c r="M34" s="37">
        <f>M19</f>
        <v>4</v>
      </c>
      <c r="N34" s="37" t="str">
        <f>VLOOKUP(M34,杂项枚举说明表!$A$45:$B$49,杂项枚举说明表!$B$43,0)</f>
        <v>金色</v>
      </c>
      <c r="O34" s="9">
        <v>204</v>
      </c>
      <c r="P34" s="11" t="s">
        <v>570</v>
      </c>
      <c r="Q34" s="37" t="s">
        <v>37</v>
      </c>
      <c r="R34" s="37" t="str">
        <f t="shared" si="3"/>
        <v>金色投石器</v>
      </c>
      <c r="S34" s="9">
        <v>3</v>
      </c>
      <c r="T34" s="9">
        <f>IF(I34=2,"",VLOOKUP(E34,[1]t_eliminate_effect_s说明表!$L:$M,2,0))</f>
        <v>2</v>
      </c>
      <c r="U34" s="9" t="str">
        <f>VLOOKUP(B34,组合消除配置调用说明表!$D$1:$E$999999,2,0)</f>
        <v/>
      </c>
      <c r="V34" s="35">
        <v>0</v>
      </c>
      <c r="W34" s="35" t="str">
        <f>VLOOKUP(V34,杂项枚举说明表!$A$88:$B$94,2,0)</f>
        <v>通用能量</v>
      </c>
      <c r="X34" s="35">
        <f>IF(I34=2,"0",VLOOKUP(AB34,杂项枚举说明表!$A$23:$C$27,杂项枚举说明表!$C$22,0)*VLOOKUP(F34,杂项枚举说明表!$A$3:$D$7,杂项枚举说明表!$D$1,0))</f>
        <v>1000</v>
      </c>
      <c r="Y34" s="35">
        <v>1</v>
      </c>
      <c r="Z34" s="9">
        <f t="shared" ref="Z34:AA34" si="16">Z33+1</f>
        <v>9</v>
      </c>
      <c r="AA34" s="9">
        <f t="shared" si="16"/>
        <v>9</v>
      </c>
      <c r="AB34" s="6">
        <v>1</v>
      </c>
      <c r="AC34" s="6" t="str">
        <f>VLOOKUP(AB34,杂项枚举说明表!$A$23:$B$27,2,2)</f>
        <v>石器时代</v>
      </c>
      <c r="AD34" s="6">
        <v>0</v>
      </c>
      <c r="AE34" s="35">
        <f>AE19</f>
        <v>5</v>
      </c>
      <c r="AF34" s="35" t="str">
        <f>IF(AE34="","",VLOOKUP(AE34,杂项枚举说明表!$A$109:$B$113,杂项枚举说明表!$B$108,0))</f>
        <v>神像</v>
      </c>
      <c r="AH34" s="13">
        <v>40029</v>
      </c>
      <c r="AI34" s="13">
        <f>IF((VLOOKUP($F34,杂项枚举说明表!$A$3:$C$7,3,0))="","",VLOOKUP($F34,杂项枚举说明表!$A$3:$C$7,3,0))</f>
        <v>120003</v>
      </c>
      <c r="AJ34" s="13">
        <v>120006</v>
      </c>
      <c r="AK34" s="13">
        <f>VLOOKUP($M34,杂项枚举说明表!$A$45:$E$49,杂项枚举说明表!$C$43,0)</f>
        <v>150023</v>
      </c>
      <c r="AL34" s="13">
        <f>IF(VLOOKUP($M34,杂项枚举说明表!$A$45:$E$49,杂项枚举说明表!$D$43,0)="","",VLOOKUP($M34,杂项枚举说明表!$A$45:$E$49,杂项枚举说明表!$D$43,0))</f>
        <v>130004</v>
      </c>
      <c r="AM34" s="13">
        <f>IF(VLOOKUP($M34,杂项枚举说明表!$A$45:$E$49,杂项枚举说明表!$E$43,0)="","",VLOOKUP($M34,杂项枚举说明表!$A$45:$E$49,杂项枚举说明表!$E$43,0))</f>
        <v>130004</v>
      </c>
      <c r="AN34" s="13">
        <f>IF(VLOOKUP($M34,杂项枚举说明表!$A$45:$F$49,杂项枚举说明表!$F$43,0)="","",VLOOKUP($M34,杂项枚举说明表!$A$45:$F$49,杂项枚举说明表!$F$43,0))</f>
        <v>260001</v>
      </c>
      <c r="AO34" s="13">
        <f>VLOOKUP($M34,杂项枚举说明表!$A$45:$H$49,杂项枚举说明表!$H$43,0)</f>
        <v>120008</v>
      </c>
      <c r="AP34" s="13">
        <f>VLOOKUP($M34,杂项枚举说明表!$A$45:$I$49,杂项枚举说明表!$I$43,0)</f>
        <v>100001</v>
      </c>
      <c r="AQ34" s="13">
        <v>100002</v>
      </c>
      <c r="AT34" s="1" t="str">
        <f t="shared" si="4"/>
        <v>1石器时代金色小飞机</v>
      </c>
      <c r="AU34" s="1">
        <f t="shared" si="5"/>
        <v>104</v>
      </c>
    </row>
    <row r="35" spans="1:47" x14ac:dyDescent="0.2">
      <c r="A35" s="33">
        <f t="shared" si="6"/>
        <v>30</v>
      </c>
      <c r="B35" s="33">
        <f t="shared" si="14"/>
        <v>105</v>
      </c>
      <c r="C35" s="33">
        <v>10105</v>
      </c>
      <c r="D35" s="33" t="str">
        <f t="shared" si="0"/>
        <v>石器时代紫色投石器</v>
      </c>
      <c r="E35" s="33" t="str">
        <f t="shared" si="1"/>
        <v>石器时代紫色小飞机</v>
      </c>
      <c r="F35" s="33">
        <v>2</v>
      </c>
      <c r="G35" s="33" t="str">
        <f>VLOOKUP($F35,杂项枚举说明表!$A$3:$C$7,杂项枚举说明表!$B$1,0)</f>
        <v>小飞机</v>
      </c>
      <c r="H35" s="13">
        <v>1</v>
      </c>
      <c r="I35" s="35">
        <f t="shared" si="2"/>
        <v>1</v>
      </c>
      <c r="J35" s="35" t="str">
        <f>VLOOKUP(I35,杂项枚举说明表!$A$67:$B$69,杂项枚举说明表!$B$66,0)</f>
        <v>闯关</v>
      </c>
      <c r="M35" s="37">
        <f>M20</f>
        <v>5</v>
      </c>
      <c r="N35" s="37" t="str">
        <f>VLOOKUP(M35,杂项枚举说明表!$A$45:$B$49,杂项枚举说明表!$B$43,0)</f>
        <v>紫色</v>
      </c>
      <c r="O35" s="9">
        <v>205</v>
      </c>
      <c r="P35" s="11" t="s">
        <v>570</v>
      </c>
      <c r="Q35" s="37" t="s">
        <v>37</v>
      </c>
      <c r="R35" s="37" t="str">
        <f t="shared" si="3"/>
        <v>紫色投石器</v>
      </c>
      <c r="S35" s="9">
        <v>3</v>
      </c>
      <c r="T35" s="9">
        <f>IF(I35=2,"",VLOOKUP(E35,[1]t_eliminate_effect_s说明表!$L:$M,2,0))</f>
        <v>2</v>
      </c>
      <c r="U35" s="9" t="str">
        <f>VLOOKUP(B35,组合消除配置调用说明表!$D$1:$E$999999,2,0)</f>
        <v/>
      </c>
      <c r="V35" s="35">
        <v>0</v>
      </c>
      <c r="W35" s="35" t="str">
        <f>VLOOKUP(V35,杂项枚举说明表!$A$88:$B$94,2,0)</f>
        <v>通用能量</v>
      </c>
      <c r="X35" s="35">
        <f>IF(I35=2,"0",VLOOKUP(AB35,杂项枚举说明表!$A$23:$C$27,杂项枚举说明表!$C$22,0)*VLOOKUP(F35,杂项枚举说明表!$A$3:$D$7,杂项枚举说明表!$D$1,0))</f>
        <v>1000</v>
      </c>
      <c r="Y35" s="35">
        <v>1</v>
      </c>
      <c r="Z35" s="9">
        <f t="shared" ref="Z35:AA35" si="17">Z34+1</f>
        <v>10</v>
      </c>
      <c r="AA35" s="9">
        <f t="shared" si="17"/>
        <v>10</v>
      </c>
      <c r="AB35" s="6">
        <v>1</v>
      </c>
      <c r="AC35" s="6" t="str">
        <f>VLOOKUP(AB35,杂项枚举说明表!$A$23:$B$27,2,2)</f>
        <v>石器时代</v>
      </c>
      <c r="AD35" s="6">
        <v>0</v>
      </c>
      <c r="AE35" s="35">
        <f>AE20</f>
        <v>6</v>
      </c>
      <c r="AF35" s="35" t="str">
        <f>IF(AE35="","",VLOOKUP(AE35,杂项枚举说明表!$A$109:$B$113,杂项枚举说明表!$B$108,0))</f>
        <v>魔像</v>
      </c>
      <c r="AH35" s="13">
        <v>40030</v>
      </c>
      <c r="AI35" s="13">
        <f>IF((VLOOKUP($F35,杂项枚举说明表!$A$3:$C$7,3,0))="","",VLOOKUP($F35,杂项枚举说明表!$A$3:$C$7,3,0))</f>
        <v>120003</v>
      </c>
      <c r="AJ35" s="13">
        <v>120006</v>
      </c>
      <c r="AK35" s="13">
        <f>VLOOKUP($M35,杂项枚举说明表!$A$45:$E$49,杂项枚举说明表!$C$43,0)</f>
        <v>150023</v>
      </c>
      <c r="AL35" s="13">
        <f>IF(VLOOKUP($M35,杂项枚举说明表!$A$45:$E$49,杂项枚举说明表!$D$43,0)="","",VLOOKUP($M35,杂项枚举说明表!$A$45:$E$49,杂项枚举说明表!$D$43,0))</f>
        <v>130005</v>
      </c>
      <c r="AM35" s="13">
        <f>IF(VLOOKUP($M35,杂项枚举说明表!$A$45:$E$49,杂项枚举说明表!$E$43,0)="","",VLOOKUP($M35,杂项枚举说明表!$A$45:$E$49,杂项枚举说明表!$E$43,0))</f>
        <v>130005</v>
      </c>
      <c r="AN35" s="13">
        <f>IF(VLOOKUP($M35,杂项枚举说明表!$A$45:$F$49,杂项枚举说明表!$F$43,0)="","",VLOOKUP($M35,杂项枚举说明表!$A$45:$F$49,杂项枚举说明表!$F$43,0))</f>
        <v>260001</v>
      </c>
      <c r="AO35" s="13">
        <f>VLOOKUP($M35,杂项枚举说明表!$A$45:$H$49,杂项枚举说明表!$H$43,0)</f>
        <v>120008</v>
      </c>
      <c r="AP35" s="13">
        <f>VLOOKUP($M35,杂项枚举说明表!$A$45:$I$49,杂项枚举说明表!$I$43,0)</f>
        <v>100001</v>
      </c>
      <c r="AQ35" s="13">
        <v>100002</v>
      </c>
      <c r="AT35" s="1" t="str">
        <f t="shared" si="4"/>
        <v>1石器时代紫色小飞机</v>
      </c>
      <c r="AU35" s="1">
        <f t="shared" si="5"/>
        <v>105</v>
      </c>
    </row>
    <row r="36" spans="1:47" x14ac:dyDescent="0.2">
      <c r="A36" s="33">
        <f t="shared" si="6"/>
        <v>31</v>
      </c>
      <c r="B36" s="33">
        <f t="shared" si="14"/>
        <v>111</v>
      </c>
      <c r="C36" s="33">
        <v>10201</v>
      </c>
      <c r="D36" s="33" t="str">
        <f t="shared" si="0"/>
        <v>青铜时代蓝色火炮</v>
      </c>
      <c r="E36" s="33" t="str">
        <f t="shared" si="1"/>
        <v>青铜时代蓝色小飞机</v>
      </c>
      <c r="F36" s="33">
        <v>2</v>
      </c>
      <c r="G36" s="33" t="str">
        <f>VLOOKUP($F36,杂项枚举说明表!$A$3:$C$7,杂项枚举说明表!$B$1,0)</f>
        <v>小飞机</v>
      </c>
      <c r="H36" s="13">
        <v>1</v>
      </c>
      <c r="I36" s="35">
        <f t="shared" si="2"/>
        <v>1</v>
      </c>
      <c r="J36" s="35" t="str">
        <f>VLOOKUP(I36,杂项枚举说明表!$A$67:$B$69,杂项枚举说明表!$B$66,0)</f>
        <v>闯关</v>
      </c>
      <c r="M36" s="37">
        <f>M31</f>
        <v>1</v>
      </c>
      <c r="N36" s="37" t="str">
        <f>VLOOKUP(M36,杂项枚举说明表!$A$45:$B$49,杂项枚举说明表!$B$43,0)</f>
        <v>蓝色</v>
      </c>
      <c r="O36" s="9">
        <v>211</v>
      </c>
      <c r="P36" s="11" t="s">
        <v>570</v>
      </c>
      <c r="Q36" s="37" t="s">
        <v>13</v>
      </c>
      <c r="R36" s="37" t="str">
        <f t="shared" si="3"/>
        <v>蓝色火炮</v>
      </c>
      <c r="S36" s="9">
        <v>3</v>
      </c>
      <c r="T36" s="9">
        <f>IF(I36=2,"",VLOOKUP(E36,[1]t_eliminate_effect_s说明表!$L:$M,2,0))</f>
        <v>2</v>
      </c>
      <c r="U36" s="9" t="str">
        <f>VLOOKUP(B36,组合消除配置调用说明表!$D$1:$E$999999,2,0)</f>
        <v/>
      </c>
      <c r="V36" s="35">
        <v>0</v>
      </c>
      <c r="W36" s="35" t="str">
        <f>VLOOKUP(V36,杂项枚举说明表!$A$88:$B$94,2,0)</f>
        <v>通用能量</v>
      </c>
      <c r="X36" s="35">
        <f>IF(I36=2,"0",VLOOKUP(AB36,杂项枚举说明表!$A$23:$C$27,杂项枚举说明表!$C$22,0)*VLOOKUP(F36,杂项枚举说明表!$A$3:$D$7,杂项枚举说明表!$D$1,0))</f>
        <v>900</v>
      </c>
      <c r="Y36" s="35">
        <v>1</v>
      </c>
      <c r="Z36" s="9">
        <f t="shared" ref="Z36:AA40" si="18">Z31</f>
        <v>6</v>
      </c>
      <c r="AA36" s="9">
        <f t="shared" si="18"/>
        <v>6</v>
      </c>
      <c r="AB36" s="6">
        <f>AB31+1</f>
        <v>2</v>
      </c>
      <c r="AC36" s="6" t="str">
        <f>VLOOKUP(AB36,杂项枚举说明表!$A$23:$B$27,2,2)</f>
        <v>青铜时代</v>
      </c>
      <c r="AD36" s="6">
        <v>0</v>
      </c>
      <c r="AE36" s="35">
        <f>AE31</f>
        <v>2</v>
      </c>
      <c r="AF36" s="35" t="str">
        <f>IF(AE36="","",VLOOKUP(AE36,杂项枚举说明表!$A$109:$B$113,杂项枚举说明表!$B$108,0))</f>
        <v>步兵营</v>
      </c>
      <c r="AH36" s="13">
        <v>40031</v>
      </c>
      <c r="AI36" s="13">
        <f>IF((VLOOKUP($F36,杂项枚举说明表!$A$3:$C$7,3,0))="","",VLOOKUP($F36,杂项枚举说明表!$A$3:$C$7,3,0))</f>
        <v>120003</v>
      </c>
      <c r="AJ36" s="13">
        <v>120006</v>
      </c>
      <c r="AK36" s="13">
        <f>VLOOKUP($M36,杂项枚举说明表!$A$45:$E$49,杂项枚举说明表!$C$43,0)</f>
        <v>150023</v>
      </c>
      <c r="AL36" s="13">
        <f>IF(VLOOKUP($M36,杂项枚举说明表!$A$45:$E$49,杂项枚举说明表!$D$43,0)="","",VLOOKUP($M36,杂项枚举说明表!$A$45:$E$49,杂项枚举说明表!$D$43,0))</f>
        <v>130001</v>
      </c>
      <c r="AM36" s="13">
        <f>IF(VLOOKUP($M36,杂项枚举说明表!$A$45:$E$49,杂项枚举说明表!$E$43,0)="","",VLOOKUP($M36,杂项枚举说明表!$A$45:$E$49,杂项枚举说明表!$E$43,0))</f>
        <v>130001</v>
      </c>
      <c r="AN36" s="13">
        <f>IF(VLOOKUP($M36,杂项枚举说明表!$A$45:$F$49,杂项枚举说明表!$F$43,0)="","",VLOOKUP($M36,杂项枚举说明表!$A$45:$F$49,杂项枚举说明表!$F$43,0))</f>
        <v>260001</v>
      </c>
      <c r="AO36" s="13">
        <f>VLOOKUP($M36,杂项枚举说明表!$A$45:$H$49,杂项枚举说明表!$H$43,0)</f>
        <v>120008</v>
      </c>
      <c r="AP36" s="13">
        <f>VLOOKUP($M36,杂项枚举说明表!$A$45:$I$49,杂项枚举说明表!$I$43,0)</f>
        <v>100001</v>
      </c>
      <c r="AQ36" s="13">
        <v>100002</v>
      </c>
      <c r="AT36" s="1" t="str">
        <f t="shared" si="4"/>
        <v>1青铜时代蓝色小飞机</v>
      </c>
      <c r="AU36" s="1">
        <f t="shared" si="5"/>
        <v>111</v>
      </c>
    </row>
    <row r="37" spans="1:47" x14ac:dyDescent="0.2">
      <c r="A37" s="33">
        <f t="shared" si="6"/>
        <v>32</v>
      </c>
      <c r="B37" s="33">
        <f t="shared" si="14"/>
        <v>112</v>
      </c>
      <c r="C37" s="33">
        <v>10202</v>
      </c>
      <c r="D37" s="33" t="str">
        <f t="shared" si="0"/>
        <v>青铜时代绿色火炮</v>
      </c>
      <c r="E37" s="33" t="str">
        <f t="shared" si="1"/>
        <v>青铜时代绿色小飞机</v>
      </c>
      <c r="F37" s="33">
        <v>2</v>
      </c>
      <c r="G37" s="33" t="str">
        <f>VLOOKUP($F37,杂项枚举说明表!$A$3:$C$7,杂项枚举说明表!$B$1,0)</f>
        <v>小飞机</v>
      </c>
      <c r="H37" s="13">
        <v>1</v>
      </c>
      <c r="I37" s="35">
        <f t="shared" si="2"/>
        <v>1</v>
      </c>
      <c r="J37" s="35" t="str">
        <f>VLOOKUP(I37,杂项枚举说明表!$A$67:$B$69,杂项枚举说明表!$B$66,0)</f>
        <v>闯关</v>
      </c>
      <c r="M37" s="37">
        <f>M32</f>
        <v>2</v>
      </c>
      <c r="N37" s="37" t="str">
        <f>VLOOKUP(M37,杂项枚举说明表!$A$45:$B$49,杂项枚举说明表!$B$43,0)</f>
        <v>绿色</v>
      </c>
      <c r="O37" s="9">
        <v>212</v>
      </c>
      <c r="P37" s="11" t="s">
        <v>570</v>
      </c>
      <c r="Q37" s="37" t="s">
        <v>13</v>
      </c>
      <c r="R37" s="37" t="str">
        <f t="shared" si="3"/>
        <v>绿色火炮</v>
      </c>
      <c r="S37" s="9">
        <v>3</v>
      </c>
      <c r="T37" s="9">
        <f>IF(I37=2,"",VLOOKUP(E37,[1]t_eliminate_effect_s说明表!$L:$M,2,0))</f>
        <v>2</v>
      </c>
      <c r="U37" s="9" t="str">
        <f>VLOOKUP(B37,组合消除配置调用说明表!$D$1:$E$999999,2,0)</f>
        <v/>
      </c>
      <c r="V37" s="35">
        <v>0</v>
      </c>
      <c r="W37" s="35" t="str">
        <f>VLOOKUP(V37,杂项枚举说明表!$A$88:$B$94,2,0)</f>
        <v>通用能量</v>
      </c>
      <c r="X37" s="35">
        <f>IF(I37=2,"0",VLOOKUP(AB37,杂项枚举说明表!$A$23:$C$27,杂项枚举说明表!$C$22,0)*VLOOKUP(F37,杂项枚举说明表!$A$3:$D$7,杂项枚举说明表!$D$1,0))</f>
        <v>900</v>
      </c>
      <c r="Y37" s="35">
        <v>1</v>
      </c>
      <c r="Z37" s="9">
        <f t="shared" si="18"/>
        <v>7</v>
      </c>
      <c r="AA37" s="9">
        <f t="shared" si="18"/>
        <v>7</v>
      </c>
      <c r="AB37" s="6">
        <f>AB32+1</f>
        <v>2</v>
      </c>
      <c r="AC37" s="6" t="str">
        <f>VLOOKUP(AB37,杂项枚举说明表!$A$23:$B$27,2,2)</f>
        <v>青铜时代</v>
      </c>
      <c r="AD37" s="6">
        <v>0</v>
      </c>
      <c r="AE37" s="35">
        <f>AE32</f>
        <v>3</v>
      </c>
      <c r="AF37" s="35" t="str">
        <f>IF(AE37="","",VLOOKUP(AE37,杂项枚举说明表!$A$109:$B$113,杂项枚举说明表!$B$108,0))</f>
        <v>弓兵营</v>
      </c>
      <c r="AH37" s="13">
        <v>40032</v>
      </c>
      <c r="AI37" s="13">
        <f>IF((VLOOKUP($F37,杂项枚举说明表!$A$3:$C$7,3,0))="","",VLOOKUP($F37,杂项枚举说明表!$A$3:$C$7,3,0))</f>
        <v>120003</v>
      </c>
      <c r="AJ37" s="13">
        <v>120006</v>
      </c>
      <c r="AK37" s="13">
        <f>VLOOKUP($M37,杂项枚举说明表!$A$45:$E$49,杂项枚举说明表!$C$43,0)</f>
        <v>150023</v>
      </c>
      <c r="AL37" s="13">
        <f>IF(VLOOKUP($M37,杂项枚举说明表!$A$45:$E$49,杂项枚举说明表!$D$43,0)="","",VLOOKUP($M37,杂项枚举说明表!$A$45:$E$49,杂项枚举说明表!$D$43,0))</f>
        <v>130002</v>
      </c>
      <c r="AM37" s="13">
        <f>IF(VLOOKUP($M37,杂项枚举说明表!$A$45:$E$49,杂项枚举说明表!$E$43,0)="","",VLOOKUP($M37,杂项枚举说明表!$A$45:$E$49,杂项枚举说明表!$E$43,0))</f>
        <v>130002</v>
      </c>
      <c r="AN37" s="13">
        <f>IF(VLOOKUP($M37,杂项枚举说明表!$A$45:$F$49,杂项枚举说明表!$F$43,0)="","",VLOOKUP($M37,杂项枚举说明表!$A$45:$F$49,杂项枚举说明表!$F$43,0))</f>
        <v>260001</v>
      </c>
      <c r="AO37" s="13">
        <f>VLOOKUP($M37,杂项枚举说明表!$A$45:$H$49,杂项枚举说明表!$H$43,0)</f>
        <v>120008</v>
      </c>
      <c r="AP37" s="13">
        <f>VLOOKUP($M37,杂项枚举说明表!$A$45:$I$49,杂项枚举说明表!$I$43,0)</f>
        <v>100001</v>
      </c>
      <c r="AQ37" s="13">
        <v>100002</v>
      </c>
      <c r="AT37" s="1" t="str">
        <f t="shared" si="4"/>
        <v>1青铜时代绿色小飞机</v>
      </c>
      <c r="AU37" s="1">
        <f t="shared" si="5"/>
        <v>112</v>
      </c>
    </row>
    <row r="38" spans="1:47" x14ac:dyDescent="0.2">
      <c r="A38" s="33">
        <f t="shared" si="6"/>
        <v>33</v>
      </c>
      <c r="B38" s="33">
        <f t="shared" si="14"/>
        <v>113</v>
      </c>
      <c r="C38" s="33">
        <v>10203</v>
      </c>
      <c r="D38" s="33" t="str">
        <f t="shared" si="0"/>
        <v>青铜时代红色火炮</v>
      </c>
      <c r="E38" s="33" t="str">
        <f t="shared" si="1"/>
        <v>青铜时代红色小飞机</v>
      </c>
      <c r="F38" s="33">
        <v>2</v>
      </c>
      <c r="G38" s="33" t="str">
        <f>VLOOKUP($F38,杂项枚举说明表!$A$3:$C$7,杂项枚举说明表!$B$1,0)</f>
        <v>小飞机</v>
      </c>
      <c r="H38" s="13">
        <v>1</v>
      </c>
      <c r="I38" s="35">
        <f t="shared" si="2"/>
        <v>1</v>
      </c>
      <c r="J38" s="35" t="str">
        <f>VLOOKUP(I38,杂项枚举说明表!$A$67:$B$69,杂项枚举说明表!$B$66,0)</f>
        <v>闯关</v>
      </c>
      <c r="M38" s="37">
        <f>M33</f>
        <v>3</v>
      </c>
      <c r="N38" s="37" t="str">
        <f>VLOOKUP(M38,杂项枚举说明表!$A$45:$B$49,杂项枚举说明表!$B$43,0)</f>
        <v>红色</v>
      </c>
      <c r="O38" s="9">
        <v>213</v>
      </c>
      <c r="P38" s="11" t="s">
        <v>570</v>
      </c>
      <c r="Q38" s="37" t="s">
        <v>13</v>
      </c>
      <c r="R38" s="37" t="str">
        <f t="shared" si="3"/>
        <v>红色火炮</v>
      </c>
      <c r="S38" s="9">
        <v>3</v>
      </c>
      <c r="T38" s="9">
        <f>IF(I38=2,"",VLOOKUP(E38,[1]t_eliminate_effect_s说明表!$L:$M,2,0))</f>
        <v>2</v>
      </c>
      <c r="U38" s="9" t="str">
        <f>VLOOKUP(B38,组合消除配置调用说明表!$D$1:$E$999999,2,0)</f>
        <v/>
      </c>
      <c r="V38" s="35">
        <v>0</v>
      </c>
      <c r="W38" s="35" t="str">
        <f>VLOOKUP(V38,杂项枚举说明表!$A$88:$B$94,2,0)</f>
        <v>通用能量</v>
      </c>
      <c r="X38" s="35">
        <f>IF(I38=2,"0",VLOOKUP(AB38,杂项枚举说明表!$A$23:$C$27,杂项枚举说明表!$C$22,0)*VLOOKUP(F38,杂项枚举说明表!$A$3:$D$7,杂项枚举说明表!$D$1,0))</f>
        <v>900</v>
      </c>
      <c r="Y38" s="35">
        <v>1</v>
      </c>
      <c r="Z38" s="9">
        <f t="shared" si="18"/>
        <v>8</v>
      </c>
      <c r="AA38" s="9">
        <f t="shared" si="18"/>
        <v>8</v>
      </c>
      <c r="AB38" s="6">
        <f>AB33+1</f>
        <v>2</v>
      </c>
      <c r="AC38" s="6" t="str">
        <f>VLOOKUP(AB38,杂项枚举说明表!$A$23:$B$27,2,2)</f>
        <v>青铜时代</v>
      </c>
      <c r="AD38" s="6">
        <v>0</v>
      </c>
      <c r="AE38" s="35">
        <f>AE33</f>
        <v>4</v>
      </c>
      <c r="AF38" s="35" t="str">
        <f>IF(AE38="","",VLOOKUP(AE38,杂项枚举说明表!$A$109:$B$113,杂项枚举说明表!$B$108,0))</f>
        <v>骑兵营</v>
      </c>
      <c r="AH38" s="13">
        <v>40033</v>
      </c>
      <c r="AI38" s="13">
        <f>IF((VLOOKUP($F38,杂项枚举说明表!$A$3:$C$7,3,0))="","",VLOOKUP($F38,杂项枚举说明表!$A$3:$C$7,3,0))</f>
        <v>120003</v>
      </c>
      <c r="AJ38" s="13">
        <v>120006</v>
      </c>
      <c r="AK38" s="13">
        <f>VLOOKUP($M38,杂项枚举说明表!$A$45:$E$49,杂项枚举说明表!$C$43,0)</f>
        <v>150023</v>
      </c>
      <c r="AL38" s="13">
        <f>IF(VLOOKUP($M38,杂项枚举说明表!$A$45:$E$49,杂项枚举说明表!$D$43,0)="","",VLOOKUP($M38,杂项枚举说明表!$A$45:$E$49,杂项枚举说明表!$D$43,0))</f>
        <v>130003</v>
      </c>
      <c r="AM38" s="13">
        <f>IF(VLOOKUP($M38,杂项枚举说明表!$A$45:$E$49,杂项枚举说明表!$E$43,0)="","",VLOOKUP($M38,杂项枚举说明表!$A$45:$E$49,杂项枚举说明表!$E$43,0))</f>
        <v>130003</v>
      </c>
      <c r="AN38" s="13">
        <f>IF(VLOOKUP($M38,杂项枚举说明表!$A$45:$F$49,杂项枚举说明表!$F$43,0)="","",VLOOKUP($M38,杂项枚举说明表!$A$45:$F$49,杂项枚举说明表!$F$43,0))</f>
        <v>260001</v>
      </c>
      <c r="AO38" s="13">
        <f>VLOOKUP($M38,杂项枚举说明表!$A$45:$H$49,杂项枚举说明表!$H$43,0)</f>
        <v>120008</v>
      </c>
      <c r="AP38" s="13">
        <f>VLOOKUP($M38,杂项枚举说明表!$A$45:$I$49,杂项枚举说明表!$I$43,0)</f>
        <v>100001</v>
      </c>
      <c r="AQ38" s="13">
        <v>100002</v>
      </c>
      <c r="AT38" s="1" t="str">
        <f t="shared" si="4"/>
        <v>1青铜时代红色小飞机</v>
      </c>
      <c r="AU38" s="1">
        <f t="shared" si="5"/>
        <v>113</v>
      </c>
    </row>
    <row r="39" spans="1:47" x14ac:dyDescent="0.2">
      <c r="A39" s="33">
        <f t="shared" si="6"/>
        <v>34</v>
      </c>
      <c r="B39" s="33">
        <f t="shared" si="14"/>
        <v>114</v>
      </c>
      <c r="C39" s="33">
        <v>10204</v>
      </c>
      <c r="D39" s="33" t="str">
        <f t="shared" si="0"/>
        <v>青铜时代金色火炮</v>
      </c>
      <c r="E39" s="33" t="str">
        <f t="shared" si="1"/>
        <v>青铜时代金色小飞机</v>
      </c>
      <c r="F39" s="33">
        <v>2</v>
      </c>
      <c r="G39" s="33" t="str">
        <f>VLOOKUP($F39,杂项枚举说明表!$A$3:$C$7,杂项枚举说明表!$B$1,0)</f>
        <v>小飞机</v>
      </c>
      <c r="H39" s="13">
        <v>1</v>
      </c>
      <c r="I39" s="35">
        <f t="shared" si="2"/>
        <v>1</v>
      </c>
      <c r="J39" s="35" t="str">
        <f>VLOOKUP(I39,杂项枚举说明表!$A$67:$B$69,杂项枚举说明表!$B$66,0)</f>
        <v>闯关</v>
      </c>
      <c r="M39" s="37">
        <f>M34</f>
        <v>4</v>
      </c>
      <c r="N39" s="37" t="str">
        <f>VLOOKUP(M39,杂项枚举说明表!$A$45:$B$49,杂项枚举说明表!$B$43,0)</f>
        <v>金色</v>
      </c>
      <c r="O39" s="9">
        <v>214</v>
      </c>
      <c r="P39" s="11" t="s">
        <v>570</v>
      </c>
      <c r="Q39" s="37" t="s">
        <v>13</v>
      </c>
      <c r="R39" s="37" t="str">
        <f t="shared" si="3"/>
        <v>金色火炮</v>
      </c>
      <c r="S39" s="9">
        <v>3</v>
      </c>
      <c r="T39" s="9">
        <f>IF(I39=2,"",VLOOKUP(E39,[1]t_eliminate_effect_s说明表!$L:$M,2,0))</f>
        <v>2</v>
      </c>
      <c r="U39" s="9" t="str">
        <f>VLOOKUP(B39,组合消除配置调用说明表!$D$1:$E$999999,2,0)</f>
        <v/>
      </c>
      <c r="V39" s="35">
        <v>0</v>
      </c>
      <c r="W39" s="35" t="str">
        <f>VLOOKUP(V39,杂项枚举说明表!$A$88:$B$94,2,0)</f>
        <v>通用能量</v>
      </c>
      <c r="X39" s="35">
        <f>IF(I39=2,"0",VLOOKUP(AB39,杂项枚举说明表!$A$23:$C$27,杂项枚举说明表!$C$22,0)*VLOOKUP(F39,杂项枚举说明表!$A$3:$D$7,杂项枚举说明表!$D$1,0))</f>
        <v>900</v>
      </c>
      <c r="Y39" s="35">
        <v>1</v>
      </c>
      <c r="Z39" s="9">
        <f t="shared" si="18"/>
        <v>9</v>
      </c>
      <c r="AA39" s="9">
        <f t="shared" si="18"/>
        <v>9</v>
      </c>
      <c r="AB39" s="6">
        <f>AB34+1</f>
        <v>2</v>
      </c>
      <c r="AC39" s="6" t="str">
        <f>VLOOKUP(AB39,杂项枚举说明表!$A$23:$B$27,2,2)</f>
        <v>青铜时代</v>
      </c>
      <c r="AD39" s="6">
        <v>0</v>
      </c>
      <c r="AE39" s="35">
        <f>AE34</f>
        <v>5</v>
      </c>
      <c r="AF39" s="35" t="str">
        <f>IF(AE39="","",VLOOKUP(AE39,杂项枚举说明表!$A$109:$B$113,杂项枚举说明表!$B$108,0))</f>
        <v>神像</v>
      </c>
      <c r="AH39" s="13">
        <v>40034</v>
      </c>
      <c r="AI39" s="13">
        <f>IF((VLOOKUP($F39,杂项枚举说明表!$A$3:$C$7,3,0))="","",VLOOKUP($F39,杂项枚举说明表!$A$3:$C$7,3,0))</f>
        <v>120003</v>
      </c>
      <c r="AJ39" s="13">
        <v>120006</v>
      </c>
      <c r="AK39" s="13">
        <f>VLOOKUP($M39,杂项枚举说明表!$A$45:$E$49,杂项枚举说明表!$C$43,0)</f>
        <v>150023</v>
      </c>
      <c r="AL39" s="13">
        <f>IF(VLOOKUP($M39,杂项枚举说明表!$A$45:$E$49,杂项枚举说明表!$D$43,0)="","",VLOOKUP($M39,杂项枚举说明表!$A$45:$E$49,杂项枚举说明表!$D$43,0))</f>
        <v>130004</v>
      </c>
      <c r="AM39" s="13">
        <f>IF(VLOOKUP($M39,杂项枚举说明表!$A$45:$E$49,杂项枚举说明表!$E$43,0)="","",VLOOKUP($M39,杂项枚举说明表!$A$45:$E$49,杂项枚举说明表!$E$43,0))</f>
        <v>130004</v>
      </c>
      <c r="AN39" s="13">
        <f>IF(VLOOKUP($M39,杂项枚举说明表!$A$45:$F$49,杂项枚举说明表!$F$43,0)="","",VLOOKUP($M39,杂项枚举说明表!$A$45:$F$49,杂项枚举说明表!$F$43,0))</f>
        <v>260001</v>
      </c>
      <c r="AO39" s="13">
        <f>VLOOKUP($M39,杂项枚举说明表!$A$45:$H$49,杂项枚举说明表!$H$43,0)</f>
        <v>120008</v>
      </c>
      <c r="AP39" s="13">
        <f>VLOOKUP($M39,杂项枚举说明表!$A$45:$I$49,杂项枚举说明表!$I$43,0)</f>
        <v>100001</v>
      </c>
      <c r="AQ39" s="13">
        <v>100002</v>
      </c>
      <c r="AT39" s="1" t="str">
        <f t="shared" si="4"/>
        <v>1青铜时代金色小飞机</v>
      </c>
      <c r="AU39" s="1">
        <f t="shared" si="5"/>
        <v>114</v>
      </c>
    </row>
    <row r="40" spans="1:47" x14ac:dyDescent="0.2">
      <c r="A40" s="33">
        <f t="shared" si="6"/>
        <v>35</v>
      </c>
      <c r="B40" s="33">
        <f t="shared" si="14"/>
        <v>115</v>
      </c>
      <c r="C40" s="33">
        <v>10205</v>
      </c>
      <c r="D40" s="33" t="str">
        <f t="shared" si="0"/>
        <v>青铜时代紫色火炮</v>
      </c>
      <c r="E40" s="33" t="str">
        <f t="shared" si="1"/>
        <v>青铜时代紫色小飞机</v>
      </c>
      <c r="F40" s="33">
        <v>2</v>
      </c>
      <c r="G40" s="33" t="str">
        <f>VLOOKUP($F40,杂项枚举说明表!$A$3:$C$7,杂项枚举说明表!$B$1,0)</f>
        <v>小飞机</v>
      </c>
      <c r="H40" s="13">
        <v>1</v>
      </c>
      <c r="I40" s="35">
        <f t="shared" si="2"/>
        <v>1</v>
      </c>
      <c r="J40" s="35" t="str">
        <f>VLOOKUP(I40,杂项枚举说明表!$A$67:$B$69,杂项枚举说明表!$B$66,0)</f>
        <v>闯关</v>
      </c>
      <c r="M40" s="37">
        <f>M35</f>
        <v>5</v>
      </c>
      <c r="N40" s="37" t="str">
        <f>VLOOKUP(M40,杂项枚举说明表!$A$45:$B$49,杂项枚举说明表!$B$43,0)</f>
        <v>紫色</v>
      </c>
      <c r="O40" s="9">
        <v>215</v>
      </c>
      <c r="P40" s="11" t="s">
        <v>570</v>
      </c>
      <c r="Q40" s="37" t="s">
        <v>13</v>
      </c>
      <c r="R40" s="37" t="str">
        <f t="shared" si="3"/>
        <v>紫色火炮</v>
      </c>
      <c r="S40" s="9">
        <v>3</v>
      </c>
      <c r="T40" s="9">
        <f>IF(I40=2,"",VLOOKUP(E40,[1]t_eliminate_effect_s说明表!$L:$M,2,0))</f>
        <v>2</v>
      </c>
      <c r="U40" s="9" t="str">
        <f>VLOOKUP(B40,组合消除配置调用说明表!$D$1:$E$999999,2,0)</f>
        <v/>
      </c>
      <c r="V40" s="35">
        <v>0</v>
      </c>
      <c r="W40" s="35" t="str">
        <f>VLOOKUP(V40,杂项枚举说明表!$A$88:$B$94,2,0)</f>
        <v>通用能量</v>
      </c>
      <c r="X40" s="35">
        <f>IF(I40=2,"0",VLOOKUP(AB40,杂项枚举说明表!$A$23:$C$27,杂项枚举说明表!$C$22,0)*VLOOKUP(F40,杂项枚举说明表!$A$3:$D$7,杂项枚举说明表!$D$1,0))</f>
        <v>900</v>
      </c>
      <c r="Y40" s="35">
        <v>1</v>
      </c>
      <c r="Z40" s="9">
        <f t="shared" si="18"/>
        <v>10</v>
      </c>
      <c r="AA40" s="9">
        <f t="shared" si="18"/>
        <v>10</v>
      </c>
      <c r="AB40" s="6">
        <f>AB35+1</f>
        <v>2</v>
      </c>
      <c r="AC40" s="6" t="str">
        <f>VLOOKUP(AB40,杂项枚举说明表!$A$23:$B$27,2,2)</f>
        <v>青铜时代</v>
      </c>
      <c r="AD40" s="6">
        <v>0</v>
      </c>
      <c r="AE40" s="35">
        <f>AE35</f>
        <v>6</v>
      </c>
      <c r="AF40" s="35" t="str">
        <f>IF(AE40="","",VLOOKUP(AE40,杂项枚举说明表!$A$109:$B$113,杂项枚举说明表!$B$108,0))</f>
        <v>魔像</v>
      </c>
      <c r="AH40" s="13">
        <v>40035</v>
      </c>
      <c r="AI40" s="13">
        <f>IF((VLOOKUP($F40,杂项枚举说明表!$A$3:$C$7,3,0))="","",VLOOKUP($F40,杂项枚举说明表!$A$3:$C$7,3,0))</f>
        <v>120003</v>
      </c>
      <c r="AJ40" s="13">
        <v>120006</v>
      </c>
      <c r="AK40" s="13">
        <f>VLOOKUP($M40,杂项枚举说明表!$A$45:$E$49,杂项枚举说明表!$C$43,0)</f>
        <v>150023</v>
      </c>
      <c r="AL40" s="13">
        <f>IF(VLOOKUP($M40,杂项枚举说明表!$A$45:$E$49,杂项枚举说明表!$D$43,0)="","",VLOOKUP($M40,杂项枚举说明表!$A$45:$E$49,杂项枚举说明表!$D$43,0))</f>
        <v>130005</v>
      </c>
      <c r="AM40" s="13">
        <f>IF(VLOOKUP($M40,杂项枚举说明表!$A$45:$E$49,杂项枚举说明表!$E$43,0)="","",VLOOKUP($M40,杂项枚举说明表!$A$45:$E$49,杂项枚举说明表!$E$43,0))</f>
        <v>130005</v>
      </c>
      <c r="AN40" s="13">
        <f>IF(VLOOKUP($M40,杂项枚举说明表!$A$45:$F$49,杂项枚举说明表!$F$43,0)="","",VLOOKUP($M40,杂项枚举说明表!$A$45:$F$49,杂项枚举说明表!$F$43,0))</f>
        <v>260001</v>
      </c>
      <c r="AO40" s="13">
        <f>VLOOKUP($M40,杂项枚举说明表!$A$45:$H$49,杂项枚举说明表!$H$43,0)</f>
        <v>120008</v>
      </c>
      <c r="AP40" s="13">
        <f>VLOOKUP($M40,杂项枚举说明表!$A$45:$I$49,杂项枚举说明表!$I$43,0)</f>
        <v>100001</v>
      </c>
      <c r="AQ40" s="13">
        <v>100002</v>
      </c>
      <c r="AT40" s="1" t="str">
        <f t="shared" si="4"/>
        <v>1青铜时代紫色小飞机</v>
      </c>
      <c r="AU40" s="1">
        <f t="shared" si="5"/>
        <v>115</v>
      </c>
    </row>
    <row r="41" spans="1:47" x14ac:dyDescent="0.2">
      <c r="A41" s="33">
        <f t="shared" si="6"/>
        <v>36</v>
      </c>
      <c r="B41" s="33">
        <f t="shared" si="14"/>
        <v>121</v>
      </c>
      <c r="C41" s="33">
        <v>10101</v>
      </c>
      <c r="D41" s="33" t="str">
        <f t="shared" si="0"/>
        <v>封建时代蓝色投石器</v>
      </c>
      <c r="E41" s="33" t="str">
        <f t="shared" si="1"/>
        <v>封建时代蓝色小飞机</v>
      </c>
      <c r="F41" s="33">
        <v>2</v>
      </c>
      <c r="G41" s="33" t="str">
        <f>VLOOKUP($F41,杂项枚举说明表!$A$3:$C$7,杂项枚举说明表!$B$1,0)</f>
        <v>小飞机</v>
      </c>
      <c r="H41" s="13">
        <v>1</v>
      </c>
      <c r="I41" s="35">
        <f t="shared" si="2"/>
        <v>1</v>
      </c>
      <c r="J41" s="35" t="str">
        <f>VLOOKUP(I41,杂项枚举说明表!$A$67:$B$69,杂项枚举说明表!$B$66,0)</f>
        <v>闯关</v>
      </c>
      <c r="M41" s="37">
        <f>M26</f>
        <v>1</v>
      </c>
      <c r="N41" s="37" t="str">
        <f>VLOOKUP(M41,杂项枚举说明表!$A$45:$B$49,杂项枚举说明表!$B$43,0)</f>
        <v>蓝色</v>
      </c>
      <c r="O41" s="9">
        <v>221</v>
      </c>
      <c r="P41" s="11" t="s">
        <v>570</v>
      </c>
      <c r="Q41" s="37" t="s">
        <v>37</v>
      </c>
      <c r="R41" s="37" t="str">
        <f t="shared" si="3"/>
        <v>蓝色投石器</v>
      </c>
      <c r="S41" s="9">
        <v>3</v>
      </c>
      <c r="T41" s="9">
        <f>IF(I41=2,"",VLOOKUP(E41,[1]t_eliminate_effect_s说明表!$L:$M,2,0))</f>
        <v>2</v>
      </c>
      <c r="U41" s="9" t="str">
        <f>VLOOKUP(B41,组合消除配置调用说明表!$D$1:$E$999999,2,0)</f>
        <v>121,122,123,124,125,221,222,223,224,225,321,322,323,324,325,421,422,423,424,425;8,8,8,8,8,13,13,13,13,13,14,14,14,14,14,12,12,12,12,12</v>
      </c>
      <c r="V41" s="35">
        <v>0</v>
      </c>
      <c r="W41" s="35" t="str">
        <f>VLOOKUP(V41,杂项枚举说明表!$A$88:$B$94,2,0)</f>
        <v>通用能量</v>
      </c>
      <c r="X41" s="35">
        <f>IF(I41=2,"0",VLOOKUP(AB41,杂项枚举说明表!$A$23:$C$27,杂项枚举说明表!$C$22,0)*VLOOKUP(F41,杂项枚举说明表!$A$3:$D$7,杂项枚举说明表!$D$1,0))</f>
        <v>820</v>
      </c>
      <c r="Y41" s="35">
        <v>1</v>
      </c>
      <c r="Z41" s="9">
        <f>Z30+1</f>
        <v>6</v>
      </c>
      <c r="AA41" s="9">
        <f>AA30+1</f>
        <v>6</v>
      </c>
      <c r="AB41" s="6">
        <f t="shared" ref="AB41:AB55" si="19">AB36+1</f>
        <v>3</v>
      </c>
      <c r="AC41" s="6" t="str">
        <f>VLOOKUP(AB41,杂项枚举说明表!$A$23:$B$27,2,2)</f>
        <v>封建时代</v>
      </c>
      <c r="AD41" s="6">
        <v>0</v>
      </c>
      <c r="AE41" s="35">
        <f>AE26</f>
        <v>2</v>
      </c>
      <c r="AF41" s="35" t="str">
        <f>IF(AE41="","",VLOOKUP(AE41,杂项枚举说明表!$A$109:$B$113,杂项枚举说明表!$B$108,0))</f>
        <v>步兵营</v>
      </c>
      <c r="AH41" s="13">
        <v>40026</v>
      </c>
      <c r="AI41" s="13">
        <f>IF((VLOOKUP($F41,杂项枚举说明表!$A$3:$C$7,3,0))="","",VLOOKUP($F41,杂项枚举说明表!$A$3:$C$7,3,0))</f>
        <v>120003</v>
      </c>
      <c r="AJ41" s="13">
        <v>120006</v>
      </c>
      <c r="AK41" s="13">
        <f>VLOOKUP($M41,杂项枚举说明表!$A$45:$E$49,杂项枚举说明表!$C$43,0)</f>
        <v>150023</v>
      </c>
      <c r="AL41" s="13">
        <f>IF(VLOOKUP($M41,杂项枚举说明表!$A$45:$E$49,杂项枚举说明表!$D$43,0)="","",VLOOKUP($M41,杂项枚举说明表!$A$45:$E$49,杂项枚举说明表!$D$43,0))</f>
        <v>130001</v>
      </c>
      <c r="AM41" s="13">
        <f>IF(VLOOKUP($M41,杂项枚举说明表!$A$45:$E$49,杂项枚举说明表!$E$43,0)="","",VLOOKUP($M41,杂项枚举说明表!$A$45:$E$49,杂项枚举说明表!$E$43,0))</f>
        <v>130001</v>
      </c>
      <c r="AN41" s="13">
        <f>IF(VLOOKUP($M41,杂项枚举说明表!$A$45:$F$49,杂项枚举说明表!$F$43,0)="","",VLOOKUP($M41,杂项枚举说明表!$A$45:$F$49,杂项枚举说明表!$F$43,0))</f>
        <v>260001</v>
      </c>
      <c r="AO41" s="13">
        <f>VLOOKUP($M41,杂项枚举说明表!$A$45:$H$49,杂项枚举说明表!$H$43,0)</f>
        <v>120008</v>
      </c>
      <c r="AP41" s="13">
        <f>VLOOKUP($M41,杂项枚举说明表!$A$45:$I$49,杂项枚举说明表!$I$43,0)</f>
        <v>100001</v>
      </c>
      <c r="AQ41" s="13">
        <v>100002</v>
      </c>
      <c r="AT41" s="1" t="str">
        <f t="shared" si="4"/>
        <v>1封建时代蓝色小飞机</v>
      </c>
      <c r="AU41" s="1">
        <f t="shared" si="5"/>
        <v>121</v>
      </c>
    </row>
    <row r="42" spans="1:47" x14ac:dyDescent="0.2">
      <c r="A42" s="33">
        <f t="shared" si="6"/>
        <v>37</v>
      </c>
      <c r="B42" s="33">
        <f>B17+100</f>
        <v>122</v>
      </c>
      <c r="C42" s="33">
        <v>10102</v>
      </c>
      <c r="D42" s="33" t="str">
        <f t="shared" si="0"/>
        <v>封建时代绿色投石器</v>
      </c>
      <c r="E42" s="33" t="str">
        <f t="shared" si="1"/>
        <v>封建时代绿色小飞机</v>
      </c>
      <c r="F42" s="33">
        <v>2</v>
      </c>
      <c r="G42" s="33" t="str">
        <f>VLOOKUP($F42,杂项枚举说明表!$A$3:$C$7,杂项枚举说明表!$B$1,0)</f>
        <v>小飞机</v>
      </c>
      <c r="H42" s="13">
        <v>1</v>
      </c>
      <c r="I42" s="35">
        <f t="shared" si="2"/>
        <v>1</v>
      </c>
      <c r="J42" s="35" t="str">
        <f>VLOOKUP(I42,杂项枚举说明表!$A$67:$B$69,杂项枚举说明表!$B$66,0)</f>
        <v>闯关</v>
      </c>
      <c r="M42" s="37">
        <f>M27</f>
        <v>2</v>
      </c>
      <c r="N42" s="37" t="str">
        <f>VLOOKUP(M42,杂项枚举说明表!$A$45:$B$49,杂项枚举说明表!$B$43,0)</f>
        <v>绿色</v>
      </c>
      <c r="O42" s="9">
        <v>222</v>
      </c>
      <c r="P42" s="11" t="s">
        <v>570</v>
      </c>
      <c r="Q42" s="37" t="s">
        <v>37</v>
      </c>
      <c r="R42" s="37" t="str">
        <f t="shared" si="3"/>
        <v>绿色投石器</v>
      </c>
      <c r="S42" s="9">
        <v>3</v>
      </c>
      <c r="T42" s="9">
        <f>IF(I42=2,"",VLOOKUP(E42,[1]t_eliminate_effect_s说明表!$L:$M,2,0))</f>
        <v>2</v>
      </c>
      <c r="U42" s="9" t="str">
        <f>VLOOKUP(B42,组合消除配置调用说明表!$D$1:$E$999999,2,0)</f>
        <v>121,122,123,124,125,221,222,223,224,225,321,322,323,324,325,421,422,423,424,425;8,8,8,8,8,13,13,13,13,13,14,14,14,14,14,12,12,12,12,12</v>
      </c>
      <c r="V42" s="35">
        <v>0</v>
      </c>
      <c r="W42" s="35" t="str">
        <f>VLOOKUP(V42,杂项枚举说明表!$A$88:$B$94,2,0)</f>
        <v>通用能量</v>
      </c>
      <c r="X42" s="35">
        <f>IF(I42=2,"0",VLOOKUP(AB42,杂项枚举说明表!$A$23:$C$27,杂项枚举说明表!$C$22,0)*VLOOKUP(F42,杂项枚举说明表!$A$3:$D$7,杂项枚举说明表!$D$1,0))</f>
        <v>820</v>
      </c>
      <c r="Y42" s="35">
        <v>1</v>
      </c>
      <c r="Z42" s="9">
        <f t="shared" ref="Z42:AA45" si="20">Z41+1</f>
        <v>7</v>
      </c>
      <c r="AA42" s="9">
        <f t="shared" si="20"/>
        <v>7</v>
      </c>
      <c r="AB42" s="6">
        <f t="shared" si="19"/>
        <v>3</v>
      </c>
      <c r="AC42" s="6" t="str">
        <f>VLOOKUP(AB42,杂项枚举说明表!$A$23:$B$27,2,2)</f>
        <v>封建时代</v>
      </c>
      <c r="AD42" s="6">
        <v>0</v>
      </c>
      <c r="AE42" s="35">
        <f>AE27</f>
        <v>3</v>
      </c>
      <c r="AF42" s="35" t="str">
        <f>IF(AE42="","",VLOOKUP(AE42,杂项枚举说明表!$A$109:$B$113,杂项枚举说明表!$B$108,0))</f>
        <v>弓兵营</v>
      </c>
      <c r="AH42" s="13">
        <v>40027</v>
      </c>
      <c r="AI42" s="13">
        <f>IF((VLOOKUP($F42,杂项枚举说明表!$A$3:$C$7,3,0))="","",VLOOKUP($F42,杂项枚举说明表!$A$3:$C$7,3,0))</f>
        <v>120003</v>
      </c>
      <c r="AJ42" s="13">
        <v>120006</v>
      </c>
      <c r="AK42" s="13">
        <f>VLOOKUP($M42,杂项枚举说明表!$A$45:$E$49,杂项枚举说明表!$C$43,0)</f>
        <v>150023</v>
      </c>
      <c r="AL42" s="13">
        <f>IF(VLOOKUP($M42,杂项枚举说明表!$A$45:$E$49,杂项枚举说明表!$D$43,0)="","",VLOOKUP($M42,杂项枚举说明表!$A$45:$E$49,杂项枚举说明表!$D$43,0))</f>
        <v>130002</v>
      </c>
      <c r="AM42" s="13">
        <f>IF(VLOOKUP($M42,杂项枚举说明表!$A$45:$E$49,杂项枚举说明表!$E$43,0)="","",VLOOKUP($M42,杂项枚举说明表!$A$45:$E$49,杂项枚举说明表!$E$43,0))</f>
        <v>130002</v>
      </c>
      <c r="AN42" s="13">
        <f>IF(VLOOKUP($M42,杂项枚举说明表!$A$45:$F$49,杂项枚举说明表!$F$43,0)="","",VLOOKUP($M42,杂项枚举说明表!$A$45:$F$49,杂项枚举说明表!$F$43,0))</f>
        <v>260001</v>
      </c>
      <c r="AO42" s="13">
        <f>VLOOKUP($M42,杂项枚举说明表!$A$45:$H$49,杂项枚举说明表!$H$43,0)</f>
        <v>120008</v>
      </c>
      <c r="AP42" s="13">
        <f>VLOOKUP($M42,杂项枚举说明表!$A$45:$I$49,杂项枚举说明表!$I$43,0)</f>
        <v>100001</v>
      </c>
      <c r="AQ42" s="13">
        <v>100002</v>
      </c>
      <c r="AT42" s="1" t="str">
        <f t="shared" si="4"/>
        <v>1封建时代绿色小飞机</v>
      </c>
      <c r="AU42" s="1">
        <f t="shared" si="5"/>
        <v>122</v>
      </c>
    </row>
    <row r="43" spans="1:47" x14ac:dyDescent="0.2">
      <c r="A43" s="33">
        <f t="shared" si="6"/>
        <v>38</v>
      </c>
      <c r="B43" s="33">
        <f>B18+100</f>
        <v>123</v>
      </c>
      <c r="C43" s="33">
        <v>10103</v>
      </c>
      <c r="D43" s="33" t="str">
        <f t="shared" si="0"/>
        <v>封建时代红色投石器</v>
      </c>
      <c r="E43" s="33" t="str">
        <f t="shared" si="1"/>
        <v>封建时代红色小飞机</v>
      </c>
      <c r="F43" s="33">
        <v>2</v>
      </c>
      <c r="G43" s="33" t="str">
        <f>VLOOKUP($F43,杂项枚举说明表!$A$3:$C$7,杂项枚举说明表!$B$1,0)</f>
        <v>小飞机</v>
      </c>
      <c r="H43" s="13">
        <v>1</v>
      </c>
      <c r="I43" s="35">
        <f t="shared" si="2"/>
        <v>1</v>
      </c>
      <c r="J43" s="35" t="str">
        <f>VLOOKUP(I43,杂项枚举说明表!$A$67:$B$69,杂项枚举说明表!$B$66,0)</f>
        <v>闯关</v>
      </c>
      <c r="M43" s="37">
        <f>M28</f>
        <v>3</v>
      </c>
      <c r="N43" s="37" t="str">
        <f>VLOOKUP(M43,杂项枚举说明表!$A$45:$B$49,杂项枚举说明表!$B$43,0)</f>
        <v>红色</v>
      </c>
      <c r="O43" s="9">
        <v>223</v>
      </c>
      <c r="P43" s="11" t="s">
        <v>570</v>
      </c>
      <c r="Q43" s="37" t="s">
        <v>37</v>
      </c>
      <c r="R43" s="37" t="str">
        <f t="shared" si="3"/>
        <v>红色投石器</v>
      </c>
      <c r="S43" s="9">
        <v>3</v>
      </c>
      <c r="T43" s="9">
        <f>IF(I43=2,"",VLOOKUP(E43,[1]t_eliminate_effect_s说明表!$L:$M,2,0))</f>
        <v>2</v>
      </c>
      <c r="U43" s="9" t="str">
        <f>VLOOKUP(B43,组合消除配置调用说明表!$D$1:$E$999999,2,0)</f>
        <v>121,122,123,124,125,221,222,223,224,225,321,322,323,324,325,421,422,423,424,425;8,8,8,8,8,13,13,13,13,13,14,14,14,14,14,12,12,12,12,12</v>
      </c>
      <c r="V43" s="35">
        <v>0</v>
      </c>
      <c r="W43" s="35" t="str">
        <f>VLOOKUP(V43,杂项枚举说明表!$A$88:$B$94,2,0)</f>
        <v>通用能量</v>
      </c>
      <c r="X43" s="35">
        <f>IF(I43=2,"0",VLOOKUP(AB43,杂项枚举说明表!$A$23:$C$27,杂项枚举说明表!$C$22,0)*VLOOKUP(F43,杂项枚举说明表!$A$3:$D$7,杂项枚举说明表!$D$1,0))</f>
        <v>820</v>
      </c>
      <c r="Y43" s="35">
        <v>1</v>
      </c>
      <c r="Z43" s="9">
        <f t="shared" si="20"/>
        <v>8</v>
      </c>
      <c r="AA43" s="9">
        <f t="shared" si="20"/>
        <v>8</v>
      </c>
      <c r="AB43" s="6">
        <f t="shared" si="19"/>
        <v>3</v>
      </c>
      <c r="AC43" s="6" t="str">
        <f>VLOOKUP(AB43,杂项枚举说明表!$A$23:$B$27,2,2)</f>
        <v>封建时代</v>
      </c>
      <c r="AD43" s="6">
        <v>0</v>
      </c>
      <c r="AE43" s="35">
        <f>AE28</f>
        <v>4</v>
      </c>
      <c r="AF43" s="35" t="str">
        <f>IF(AE43="","",VLOOKUP(AE43,杂项枚举说明表!$A$109:$B$113,杂项枚举说明表!$B$108,0))</f>
        <v>骑兵营</v>
      </c>
      <c r="AH43" s="13">
        <v>40028</v>
      </c>
      <c r="AI43" s="13">
        <f>IF((VLOOKUP($F43,杂项枚举说明表!$A$3:$C$7,3,0))="","",VLOOKUP($F43,杂项枚举说明表!$A$3:$C$7,3,0))</f>
        <v>120003</v>
      </c>
      <c r="AJ43" s="13">
        <v>120006</v>
      </c>
      <c r="AK43" s="13">
        <f>VLOOKUP($M43,杂项枚举说明表!$A$45:$E$49,杂项枚举说明表!$C$43,0)</f>
        <v>150023</v>
      </c>
      <c r="AL43" s="13">
        <f>IF(VLOOKUP($M43,杂项枚举说明表!$A$45:$E$49,杂项枚举说明表!$D$43,0)="","",VLOOKUP($M43,杂项枚举说明表!$A$45:$E$49,杂项枚举说明表!$D$43,0))</f>
        <v>130003</v>
      </c>
      <c r="AM43" s="13">
        <f>IF(VLOOKUP($M43,杂项枚举说明表!$A$45:$E$49,杂项枚举说明表!$E$43,0)="","",VLOOKUP($M43,杂项枚举说明表!$A$45:$E$49,杂项枚举说明表!$E$43,0))</f>
        <v>130003</v>
      </c>
      <c r="AN43" s="13">
        <f>IF(VLOOKUP($M43,杂项枚举说明表!$A$45:$F$49,杂项枚举说明表!$F$43,0)="","",VLOOKUP($M43,杂项枚举说明表!$A$45:$F$49,杂项枚举说明表!$F$43,0))</f>
        <v>260001</v>
      </c>
      <c r="AO43" s="13">
        <f>VLOOKUP($M43,杂项枚举说明表!$A$45:$H$49,杂项枚举说明表!$H$43,0)</f>
        <v>120008</v>
      </c>
      <c r="AP43" s="13">
        <f>VLOOKUP($M43,杂项枚举说明表!$A$45:$I$49,杂项枚举说明表!$I$43,0)</f>
        <v>100001</v>
      </c>
      <c r="AQ43" s="13">
        <v>100002</v>
      </c>
      <c r="AT43" s="1" t="str">
        <f t="shared" si="4"/>
        <v>1封建时代红色小飞机</v>
      </c>
      <c r="AU43" s="1">
        <f t="shared" si="5"/>
        <v>123</v>
      </c>
    </row>
    <row r="44" spans="1:47" x14ac:dyDescent="0.2">
      <c r="A44" s="33">
        <f t="shared" si="6"/>
        <v>39</v>
      </c>
      <c r="B44" s="33">
        <f t="shared" ref="B44:B45" si="21">B19+100</f>
        <v>124</v>
      </c>
      <c r="C44" s="33">
        <v>10104</v>
      </c>
      <c r="D44" s="33" t="str">
        <f t="shared" si="0"/>
        <v>封建时代金色投石器</v>
      </c>
      <c r="E44" s="33" t="str">
        <f t="shared" si="1"/>
        <v>封建时代金色小飞机</v>
      </c>
      <c r="F44" s="33">
        <v>2</v>
      </c>
      <c r="G44" s="33" t="str">
        <f>VLOOKUP($F44,杂项枚举说明表!$A$3:$C$7,杂项枚举说明表!$B$1,0)</f>
        <v>小飞机</v>
      </c>
      <c r="H44" s="13">
        <v>1</v>
      </c>
      <c r="I44" s="35">
        <f t="shared" si="2"/>
        <v>1</v>
      </c>
      <c r="J44" s="35" t="str">
        <f>VLOOKUP(I44,杂项枚举说明表!$A$67:$B$69,杂项枚举说明表!$B$66,0)</f>
        <v>闯关</v>
      </c>
      <c r="M44" s="37">
        <f>M29</f>
        <v>4</v>
      </c>
      <c r="N44" s="37" t="str">
        <f>VLOOKUP(M44,杂项枚举说明表!$A$45:$B$49,杂项枚举说明表!$B$43,0)</f>
        <v>金色</v>
      </c>
      <c r="O44" s="9">
        <v>224</v>
      </c>
      <c r="P44" s="11" t="s">
        <v>570</v>
      </c>
      <c r="Q44" s="37" t="s">
        <v>37</v>
      </c>
      <c r="R44" s="37" t="str">
        <f t="shared" si="3"/>
        <v>金色投石器</v>
      </c>
      <c r="S44" s="9">
        <v>3</v>
      </c>
      <c r="T44" s="9">
        <f>IF(I44=2,"",VLOOKUP(E44,[1]t_eliminate_effect_s说明表!$L:$M,2,0))</f>
        <v>2</v>
      </c>
      <c r="U44" s="9" t="str">
        <f>VLOOKUP(B44,组合消除配置调用说明表!$D$1:$E$999999,2,0)</f>
        <v>121,122,123,124,125,221,222,223,224,225,321,322,323,324,325,421,422,423,424,425;8,8,8,8,8,13,13,13,13,13,14,14,14,14,14,12,12,12,12,12</v>
      </c>
      <c r="V44" s="35">
        <v>0</v>
      </c>
      <c r="W44" s="35" t="str">
        <f>VLOOKUP(V44,杂项枚举说明表!$A$88:$B$94,2,0)</f>
        <v>通用能量</v>
      </c>
      <c r="X44" s="35">
        <f>IF(I44=2,"0",VLOOKUP(AB44,杂项枚举说明表!$A$23:$C$27,杂项枚举说明表!$C$22,0)*VLOOKUP(F44,杂项枚举说明表!$A$3:$D$7,杂项枚举说明表!$D$1,0))</f>
        <v>820</v>
      </c>
      <c r="Y44" s="35">
        <v>1</v>
      </c>
      <c r="Z44" s="9">
        <f t="shared" si="20"/>
        <v>9</v>
      </c>
      <c r="AA44" s="9">
        <f t="shared" si="20"/>
        <v>9</v>
      </c>
      <c r="AB44" s="6">
        <f t="shared" si="19"/>
        <v>3</v>
      </c>
      <c r="AC44" s="6" t="str">
        <f>VLOOKUP(AB44,杂项枚举说明表!$A$23:$B$27,2,2)</f>
        <v>封建时代</v>
      </c>
      <c r="AD44" s="6">
        <v>0</v>
      </c>
      <c r="AE44" s="35">
        <f>AE29</f>
        <v>5</v>
      </c>
      <c r="AF44" s="35" t="str">
        <f>IF(AE44="","",VLOOKUP(AE44,杂项枚举说明表!$A$109:$B$113,杂项枚举说明表!$B$108,0))</f>
        <v>神像</v>
      </c>
      <c r="AH44" s="13">
        <v>40029</v>
      </c>
      <c r="AI44" s="13">
        <f>IF((VLOOKUP($F44,杂项枚举说明表!$A$3:$C$7,3,0))="","",VLOOKUP($F44,杂项枚举说明表!$A$3:$C$7,3,0))</f>
        <v>120003</v>
      </c>
      <c r="AJ44" s="13">
        <v>120006</v>
      </c>
      <c r="AK44" s="13">
        <f>VLOOKUP($M44,杂项枚举说明表!$A$45:$E$49,杂项枚举说明表!$C$43,0)</f>
        <v>150023</v>
      </c>
      <c r="AL44" s="13">
        <f>IF(VLOOKUP($M44,杂项枚举说明表!$A$45:$E$49,杂项枚举说明表!$D$43,0)="","",VLOOKUP($M44,杂项枚举说明表!$A$45:$E$49,杂项枚举说明表!$D$43,0))</f>
        <v>130004</v>
      </c>
      <c r="AM44" s="13">
        <f>IF(VLOOKUP($M44,杂项枚举说明表!$A$45:$E$49,杂项枚举说明表!$E$43,0)="","",VLOOKUP($M44,杂项枚举说明表!$A$45:$E$49,杂项枚举说明表!$E$43,0))</f>
        <v>130004</v>
      </c>
      <c r="AN44" s="13">
        <f>IF(VLOOKUP($M44,杂项枚举说明表!$A$45:$F$49,杂项枚举说明表!$F$43,0)="","",VLOOKUP($M44,杂项枚举说明表!$A$45:$F$49,杂项枚举说明表!$F$43,0))</f>
        <v>260001</v>
      </c>
      <c r="AO44" s="13">
        <f>VLOOKUP($M44,杂项枚举说明表!$A$45:$H$49,杂项枚举说明表!$H$43,0)</f>
        <v>120008</v>
      </c>
      <c r="AP44" s="13">
        <f>VLOOKUP($M44,杂项枚举说明表!$A$45:$I$49,杂项枚举说明表!$I$43,0)</f>
        <v>100001</v>
      </c>
      <c r="AQ44" s="13">
        <v>100002</v>
      </c>
      <c r="AT44" s="1" t="str">
        <f t="shared" si="4"/>
        <v>1封建时代金色小飞机</v>
      </c>
      <c r="AU44" s="1">
        <f t="shared" si="5"/>
        <v>124</v>
      </c>
    </row>
    <row r="45" spans="1:47" x14ac:dyDescent="0.2">
      <c r="A45" s="33">
        <f t="shared" si="6"/>
        <v>40</v>
      </c>
      <c r="B45" s="33">
        <f t="shared" si="21"/>
        <v>125</v>
      </c>
      <c r="C45" s="33">
        <v>10105</v>
      </c>
      <c r="D45" s="33" t="str">
        <f t="shared" si="0"/>
        <v>封建时代紫色投石器</v>
      </c>
      <c r="E45" s="33" t="str">
        <f t="shared" si="1"/>
        <v>封建时代紫色小飞机</v>
      </c>
      <c r="F45" s="33">
        <v>2</v>
      </c>
      <c r="G45" s="33" t="str">
        <f>VLOOKUP($F45,杂项枚举说明表!$A$3:$C$7,杂项枚举说明表!$B$1,0)</f>
        <v>小飞机</v>
      </c>
      <c r="H45" s="13">
        <v>1</v>
      </c>
      <c r="I45" s="35">
        <f t="shared" si="2"/>
        <v>1</v>
      </c>
      <c r="J45" s="35" t="str">
        <f>VLOOKUP(I45,杂项枚举说明表!$A$67:$B$69,杂项枚举说明表!$B$66,0)</f>
        <v>闯关</v>
      </c>
      <c r="M45" s="37">
        <f>M30</f>
        <v>5</v>
      </c>
      <c r="N45" s="37" t="str">
        <f>VLOOKUP(M45,杂项枚举说明表!$A$45:$B$49,杂项枚举说明表!$B$43,0)</f>
        <v>紫色</v>
      </c>
      <c r="O45" s="9">
        <v>225</v>
      </c>
      <c r="P45" s="11" t="s">
        <v>570</v>
      </c>
      <c r="Q45" s="37" t="s">
        <v>37</v>
      </c>
      <c r="R45" s="37" t="str">
        <f t="shared" si="3"/>
        <v>紫色投石器</v>
      </c>
      <c r="S45" s="9">
        <v>3</v>
      </c>
      <c r="T45" s="9">
        <f>IF(I45=2,"",VLOOKUP(E45,[1]t_eliminate_effect_s说明表!$L:$M,2,0))</f>
        <v>2</v>
      </c>
      <c r="U45" s="9" t="str">
        <f>VLOOKUP(B45,组合消除配置调用说明表!$D$1:$E$999999,2,0)</f>
        <v>121,122,123,124,125,221,222,223,224,225,321,322,323,324,325,421,422,423,424,425;8,8,8,8,8,13,13,13,13,13,14,14,14,14,14,12,12,12,12,12</v>
      </c>
      <c r="V45" s="35">
        <v>0</v>
      </c>
      <c r="W45" s="35" t="str">
        <f>VLOOKUP(V45,杂项枚举说明表!$A$88:$B$94,2,0)</f>
        <v>通用能量</v>
      </c>
      <c r="X45" s="35">
        <f>IF(I45=2,"0",VLOOKUP(AB45,杂项枚举说明表!$A$23:$C$27,杂项枚举说明表!$C$22,0)*VLOOKUP(F45,杂项枚举说明表!$A$3:$D$7,杂项枚举说明表!$D$1,0))</f>
        <v>820</v>
      </c>
      <c r="Y45" s="35">
        <v>1</v>
      </c>
      <c r="Z45" s="9">
        <f t="shared" si="20"/>
        <v>10</v>
      </c>
      <c r="AA45" s="9">
        <f t="shared" si="20"/>
        <v>10</v>
      </c>
      <c r="AB45" s="6">
        <f t="shared" si="19"/>
        <v>3</v>
      </c>
      <c r="AC45" s="6" t="str">
        <f>VLOOKUP(AB45,杂项枚举说明表!$A$23:$B$27,2,2)</f>
        <v>封建时代</v>
      </c>
      <c r="AD45" s="6">
        <v>0</v>
      </c>
      <c r="AE45" s="35">
        <f>AE30</f>
        <v>6</v>
      </c>
      <c r="AF45" s="35" t="str">
        <f>IF(AE45="","",VLOOKUP(AE45,杂项枚举说明表!$A$109:$B$113,杂项枚举说明表!$B$108,0))</f>
        <v>魔像</v>
      </c>
      <c r="AH45" s="13">
        <v>40030</v>
      </c>
      <c r="AI45" s="13">
        <f>IF((VLOOKUP($F45,杂项枚举说明表!$A$3:$C$7,3,0))="","",VLOOKUP($F45,杂项枚举说明表!$A$3:$C$7,3,0))</f>
        <v>120003</v>
      </c>
      <c r="AJ45" s="13">
        <v>120006</v>
      </c>
      <c r="AK45" s="13">
        <f>VLOOKUP($M45,杂项枚举说明表!$A$45:$E$49,杂项枚举说明表!$C$43,0)</f>
        <v>150023</v>
      </c>
      <c r="AL45" s="13">
        <f>IF(VLOOKUP($M45,杂项枚举说明表!$A$45:$E$49,杂项枚举说明表!$D$43,0)="","",VLOOKUP($M45,杂项枚举说明表!$A$45:$E$49,杂项枚举说明表!$D$43,0))</f>
        <v>130005</v>
      </c>
      <c r="AM45" s="13">
        <f>IF(VLOOKUP($M45,杂项枚举说明表!$A$45:$E$49,杂项枚举说明表!$E$43,0)="","",VLOOKUP($M45,杂项枚举说明表!$A$45:$E$49,杂项枚举说明表!$E$43,0))</f>
        <v>130005</v>
      </c>
      <c r="AN45" s="13">
        <f>IF(VLOOKUP($M45,杂项枚举说明表!$A$45:$F$49,杂项枚举说明表!$F$43,0)="","",VLOOKUP($M45,杂项枚举说明表!$A$45:$F$49,杂项枚举说明表!$F$43,0))</f>
        <v>260001</v>
      </c>
      <c r="AO45" s="13">
        <f>VLOOKUP($M45,杂项枚举说明表!$A$45:$H$49,杂项枚举说明表!$H$43,0)</f>
        <v>120008</v>
      </c>
      <c r="AP45" s="13">
        <f>VLOOKUP($M45,杂项枚举说明表!$A$45:$I$49,杂项枚举说明表!$I$43,0)</f>
        <v>100001</v>
      </c>
      <c r="AQ45" s="13">
        <v>100002</v>
      </c>
      <c r="AT45" s="1" t="str">
        <f t="shared" si="4"/>
        <v>1封建时代紫色小飞机</v>
      </c>
      <c r="AU45" s="1">
        <f t="shared" si="5"/>
        <v>125</v>
      </c>
    </row>
    <row r="46" spans="1:47" x14ac:dyDescent="0.2">
      <c r="A46" s="33">
        <f t="shared" si="6"/>
        <v>41</v>
      </c>
      <c r="B46" s="33">
        <f>B21+100</f>
        <v>131</v>
      </c>
      <c r="C46" s="33">
        <v>10201</v>
      </c>
      <c r="D46" s="33" t="str">
        <f t="shared" si="0"/>
        <v>工业时代蓝色火炮</v>
      </c>
      <c r="E46" s="33" t="str">
        <f t="shared" si="1"/>
        <v>工业时代蓝色小飞机</v>
      </c>
      <c r="F46" s="33">
        <v>2</v>
      </c>
      <c r="G46" s="33" t="str">
        <f>VLOOKUP($F46,杂项枚举说明表!$A$3:$C$7,杂项枚举说明表!$B$1,0)</f>
        <v>小飞机</v>
      </c>
      <c r="H46" s="13">
        <v>1</v>
      </c>
      <c r="I46" s="35">
        <f t="shared" si="2"/>
        <v>1</v>
      </c>
      <c r="J46" s="35" t="str">
        <f>VLOOKUP(I46,杂项枚举说明表!$A$67:$B$69,杂项枚举说明表!$B$66,0)</f>
        <v>闯关</v>
      </c>
      <c r="M46" s="37">
        <f t="shared" si="9"/>
        <v>1</v>
      </c>
      <c r="N46" s="37" t="str">
        <f>VLOOKUP(M46,杂项枚举说明表!$A$45:$B$49,杂项枚举说明表!$B$43,0)</f>
        <v>蓝色</v>
      </c>
      <c r="O46" s="9">
        <v>231</v>
      </c>
      <c r="P46" s="11" t="s">
        <v>570</v>
      </c>
      <c r="Q46" s="37" t="s">
        <v>13</v>
      </c>
      <c r="R46" s="37" t="str">
        <f t="shared" si="3"/>
        <v>蓝色火炮</v>
      </c>
      <c r="S46" s="9">
        <v>3</v>
      </c>
      <c r="T46" s="9">
        <f>IF(I46=2,"",VLOOKUP(E46,[1]t_eliminate_effect_s说明表!$L:$M,2,0))</f>
        <v>2</v>
      </c>
      <c r="U46" s="9" t="str">
        <f>VLOOKUP(B46,组合消除配置调用说明表!$D$1:$E$999999,2,0)</f>
        <v>131,132,133,134,135,231,232,233,234,235,331,332,333,334,335,431,432,433,434,435;8,8,8,8,8,13,13,13,13,13,14,14,14,14,14,12,12,12,12,12</v>
      </c>
      <c r="V46" s="35">
        <v>0</v>
      </c>
      <c r="W46" s="35" t="str">
        <f>VLOOKUP(V46,杂项枚举说明表!$A$88:$B$94,2,0)</f>
        <v>通用能量</v>
      </c>
      <c r="X46" s="35">
        <f>IF(I46=2,"0",VLOOKUP(AB46,杂项枚举说明表!$A$23:$C$27,杂项枚举说明表!$C$22,0)*VLOOKUP(F46,杂项枚举说明表!$A$3:$D$7,杂项枚举说明表!$D$1,0))</f>
        <v>730</v>
      </c>
      <c r="Y46" s="35">
        <v>1</v>
      </c>
      <c r="Z46" s="9">
        <f>Z41</f>
        <v>6</v>
      </c>
      <c r="AA46" s="9">
        <f>AA41</f>
        <v>6</v>
      </c>
      <c r="AB46" s="6">
        <f t="shared" si="19"/>
        <v>4</v>
      </c>
      <c r="AC46" s="6" t="str">
        <f>VLOOKUP(AB46,杂项枚举说明表!$A$23:$B$27,2,2)</f>
        <v>工业时代</v>
      </c>
      <c r="AD46" s="6">
        <v>0</v>
      </c>
      <c r="AE46" s="35">
        <f t="shared" si="12"/>
        <v>2</v>
      </c>
      <c r="AF46" s="35" t="str">
        <f>IF(AE46="","",VLOOKUP(AE46,杂项枚举说明表!$A$109:$B$113,杂项枚举说明表!$B$108,0))</f>
        <v>步兵营</v>
      </c>
      <c r="AH46" s="13">
        <v>40031</v>
      </c>
      <c r="AI46" s="13">
        <f>IF((VLOOKUP($F46,杂项枚举说明表!$A$3:$C$7,3,0))="","",VLOOKUP($F46,杂项枚举说明表!$A$3:$C$7,3,0))</f>
        <v>120003</v>
      </c>
      <c r="AJ46" s="13">
        <v>120006</v>
      </c>
      <c r="AK46" s="13">
        <f>VLOOKUP($M46,杂项枚举说明表!$A$45:$E$49,杂项枚举说明表!$C$43,0)</f>
        <v>150023</v>
      </c>
      <c r="AL46" s="13">
        <f>IF(VLOOKUP($M46,杂项枚举说明表!$A$45:$E$49,杂项枚举说明表!$D$43,0)="","",VLOOKUP($M46,杂项枚举说明表!$A$45:$E$49,杂项枚举说明表!$D$43,0))</f>
        <v>130001</v>
      </c>
      <c r="AM46" s="13">
        <f>IF(VLOOKUP($M46,杂项枚举说明表!$A$45:$E$49,杂项枚举说明表!$E$43,0)="","",VLOOKUP($M46,杂项枚举说明表!$A$45:$E$49,杂项枚举说明表!$E$43,0))</f>
        <v>130001</v>
      </c>
      <c r="AN46" s="13">
        <f>IF(VLOOKUP($M46,杂项枚举说明表!$A$45:$F$49,杂项枚举说明表!$F$43,0)="","",VLOOKUP($M46,杂项枚举说明表!$A$45:$F$49,杂项枚举说明表!$F$43,0))</f>
        <v>260001</v>
      </c>
      <c r="AO46" s="13">
        <f>VLOOKUP($M46,杂项枚举说明表!$A$45:$H$49,杂项枚举说明表!$H$43,0)</f>
        <v>120008</v>
      </c>
      <c r="AP46" s="13">
        <f>VLOOKUP($M46,杂项枚举说明表!$A$45:$I$49,杂项枚举说明表!$I$43,0)</f>
        <v>100001</v>
      </c>
      <c r="AQ46" s="13">
        <v>100002</v>
      </c>
      <c r="AT46" s="1" t="str">
        <f t="shared" si="4"/>
        <v>1工业时代蓝色小飞机</v>
      </c>
      <c r="AU46" s="1">
        <f t="shared" si="5"/>
        <v>131</v>
      </c>
    </row>
    <row r="47" spans="1:47" x14ac:dyDescent="0.2">
      <c r="A47" s="33">
        <f t="shared" si="6"/>
        <v>42</v>
      </c>
      <c r="B47" s="33">
        <f>B22+100</f>
        <v>132</v>
      </c>
      <c r="C47" s="33">
        <v>10202</v>
      </c>
      <c r="D47" s="33" t="str">
        <f t="shared" si="0"/>
        <v>工业时代绿色火炮</v>
      </c>
      <c r="E47" s="33" t="str">
        <f t="shared" si="1"/>
        <v>工业时代绿色小飞机</v>
      </c>
      <c r="F47" s="33">
        <v>2</v>
      </c>
      <c r="G47" s="33" t="str">
        <f>VLOOKUP($F47,杂项枚举说明表!$A$3:$C$7,杂项枚举说明表!$B$1,0)</f>
        <v>小飞机</v>
      </c>
      <c r="H47" s="13">
        <v>1</v>
      </c>
      <c r="I47" s="35">
        <f t="shared" si="2"/>
        <v>1</v>
      </c>
      <c r="J47" s="35" t="str">
        <f>VLOOKUP(I47,杂项枚举说明表!$A$67:$B$69,杂项枚举说明表!$B$66,0)</f>
        <v>闯关</v>
      </c>
      <c r="M47" s="37">
        <f t="shared" si="9"/>
        <v>2</v>
      </c>
      <c r="N47" s="37" t="str">
        <f>VLOOKUP(M47,杂项枚举说明表!$A$45:$B$49,杂项枚举说明表!$B$43,0)</f>
        <v>绿色</v>
      </c>
      <c r="O47" s="9">
        <v>232</v>
      </c>
      <c r="P47" s="11" t="s">
        <v>570</v>
      </c>
      <c r="Q47" s="37" t="s">
        <v>13</v>
      </c>
      <c r="R47" s="37" t="str">
        <f t="shared" si="3"/>
        <v>绿色火炮</v>
      </c>
      <c r="S47" s="9">
        <v>3</v>
      </c>
      <c r="T47" s="9">
        <f>IF(I47=2,"",VLOOKUP(E47,[1]t_eliminate_effect_s说明表!$L:$M,2,0))</f>
        <v>2</v>
      </c>
      <c r="U47" s="9" t="str">
        <f>VLOOKUP(B47,组合消除配置调用说明表!$D$1:$E$999999,2,0)</f>
        <v>131,132,133,134,135,231,232,233,234,235,331,332,333,334,335,431,432,433,434,435;8,8,8,8,8,13,13,13,13,13,14,14,14,14,14,12,12,12,12,12</v>
      </c>
      <c r="V47" s="35">
        <v>0</v>
      </c>
      <c r="W47" s="35" t="str">
        <f>VLOOKUP(V47,杂项枚举说明表!$A$88:$B$94,2,0)</f>
        <v>通用能量</v>
      </c>
      <c r="X47" s="35">
        <f>IF(I47=2,"0",VLOOKUP(AB47,杂项枚举说明表!$A$23:$C$27,杂项枚举说明表!$C$22,0)*VLOOKUP(F47,杂项枚举说明表!$A$3:$D$7,杂项枚举说明表!$D$1,0))</f>
        <v>730</v>
      </c>
      <c r="Y47" s="35">
        <v>1</v>
      </c>
      <c r="Z47" s="9">
        <f t="shared" ref="Z47:AA55" si="22">Z42</f>
        <v>7</v>
      </c>
      <c r="AA47" s="9">
        <f t="shared" si="22"/>
        <v>7</v>
      </c>
      <c r="AB47" s="6">
        <f t="shared" si="19"/>
        <v>4</v>
      </c>
      <c r="AC47" s="6" t="str">
        <f>VLOOKUP(AB47,杂项枚举说明表!$A$23:$B$27,2,2)</f>
        <v>工业时代</v>
      </c>
      <c r="AD47" s="6">
        <v>0</v>
      </c>
      <c r="AE47" s="35">
        <f t="shared" si="12"/>
        <v>3</v>
      </c>
      <c r="AF47" s="35" t="str">
        <f>IF(AE47="","",VLOOKUP(AE47,杂项枚举说明表!$A$109:$B$113,杂项枚举说明表!$B$108,0))</f>
        <v>弓兵营</v>
      </c>
      <c r="AH47" s="13">
        <v>40032</v>
      </c>
      <c r="AI47" s="13">
        <f>IF((VLOOKUP($F47,杂项枚举说明表!$A$3:$C$7,3,0))="","",VLOOKUP($F47,杂项枚举说明表!$A$3:$C$7,3,0))</f>
        <v>120003</v>
      </c>
      <c r="AJ47" s="13">
        <v>120006</v>
      </c>
      <c r="AK47" s="13">
        <f>VLOOKUP($M47,杂项枚举说明表!$A$45:$E$49,杂项枚举说明表!$C$43,0)</f>
        <v>150023</v>
      </c>
      <c r="AL47" s="13">
        <f>IF(VLOOKUP($M47,杂项枚举说明表!$A$45:$E$49,杂项枚举说明表!$D$43,0)="","",VLOOKUP($M47,杂项枚举说明表!$A$45:$E$49,杂项枚举说明表!$D$43,0))</f>
        <v>130002</v>
      </c>
      <c r="AM47" s="13">
        <f>IF(VLOOKUP($M47,杂项枚举说明表!$A$45:$E$49,杂项枚举说明表!$E$43,0)="","",VLOOKUP($M47,杂项枚举说明表!$A$45:$E$49,杂项枚举说明表!$E$43,0))</f>
        <v>130002</v>
      </c>
      <c r="AN47" s="13">
        <f>IF(VLOOKUP($M47,杂项枚举说明表!$A$45:$F$49,杂项枚举说明表!$F$43,0)="","",VLOOKUP($M47,杂项枚举说明表!$A$45:$F$49,杂项枚举说明表!$F$43,0))</f>
        <v>260001</v>
      </c>
      <c r="AO47" s="13">
        <f>VLOOKUP($M47,杂项枚举说明表!$A$45:$H$49,杂项枚举说明表!$H$43,0)</f>
        <v>120008</v>
      </c>
      <c r="AP47" s="13">
        <f>VLOOKUP($M47,杂项枚举说明表!$A$45:$I$49,杂项枚举说明表!$I$43,0)</f>
        <v>100001</v>
      </c>
      <c r="AQ47" s="13">
        <v>100002</v>
      </c>
      <c r="AT47" s="1" t="str">
        <f t="shared" si="4"/>
        <v>1工业时代绿色小飞机</v>
      </c>
      <c r="AU47" s="1">
        <f t="shared" si="5"/>
        <v>132</v>
      </c>
    </row>
    <row r="48" spans="1:47" x14ac:dyDescent="0.2">
      <c r="A48" s="33">
        <f t="shared" si="6"/>
        <v>43</v>
      </c>
      <c r="B48" s="33">
        <f t="shared" ref="B48:B50" si="23">B23+100</f>
        <v>133</v>
      </c>
      <c r="C48" s="33">
        <v>10203</v>
      </c>
      <c r="D48" s="33" t="str">
        <f t="shared" si="0"/>
        <v>工业时代红色火炮</v>
      </c>
      <c r="E48" s="33" t="str">
        <f t="shared" si="1"/>
        <v>工业时代红色小飞机</v>
      </c>
      <c r="F48" s="33">
        <v>2</v>
      </c>
      <c r="G48" s="33" t="str">
        <f>VLOOKUP($F48,杂项枚举说明表!$A$3:$C$7,杂项枚举说明表!$B$1,0)</f>
        <v>小飞机</v>
      </c>
      <c r="H48" s="13">
        <v>1</v>
      </c>
      <c r="I48" s="35">
        <f t="shared" si="2"/>
        <v>1</v>
      </c>
      <c r="J48" s="35" t="str">
        <f>VLOOKUP(I48,杂项枚举说明表!$A$67:$B$69,杂项枚举说明表!$B$66,0)</f>
        <v>闯关</v>
      </c>
      <c r="M48" s="37">
        <f t="shared" si="9"/>
        <v>3</v>
      </c>
      <c r="N48" s="37" t="str">
        <f>VLOOKUP(M48,杂项枚举说明表!$A$45:$B$49,杂项枚举说明表!$B$43,0)</f>
        <v>红色</v>
      </c>
      <c r="O48" s="9">
        <v>233</v>
      </c>
      <c r="P48" s="11" t="s">
        <v>570</v>
      </c>
      <c r="Q48" s="37" t="s">
        <v>13</v>
      </c>
      <c r="R48" s="37" t="str">
        <f t="shared" si="3"/>
        <v>红色火炮</v>
      </c>
      <c r="S48" s="9">
        <v>3</v>
      </c>
      <c r="T48" s="9">
        <f>IF(I48=2,"",VLOOKUP(E48,[1]t_eliminate_effect_s说明表!$L:$M,2,0))</f>
        <v>2</v>
      </c>
      <c r="U48" s="9" t="str">
        <f>VLOOKUP(B48,组合消除配置调用说明表!$D$1:$E$999999,2,0)</f>
        <v>131,132,133,134,135,231,232,233,234,235,331,332,333,334,335,431,432,433,434,435;8,8,8,8,8,13,13,13,13,13,14,14,14,14,14,12,12,12,12,12</v>
      </c>
      <c r="V48" s="35">
        <v>0</v>
      </c>
      <c r="W48" s="35" t="str">
        <f>VLOOKUP(V48,杂项枚举说明表!$A$88:$B$94,2,0)</f>
        <v>通用能量</v>
      </c>
      <c r="X48" s="35">
        <f>IF(I48=2,"0",VLOOKUP(AB48,杂项枚举说明表!$A$23:$C$27,杂项枚举说明表!$C$22,0)*VLOOKUP(F48,杂项枚举说明表!$A$3:$D$7,杂项枚举说明表!$D$1,0))</f>
        <v>730</v>
      </c>
      <c r="Y48" s="35">
        <v>1</v>
      </c>
      <c r="Z48" s="9">
        <f t="shared" si="22"/>
        <v>8</v>
      </c>
      <c r="AA48" s="9">
        <f t="shared" si="22"/>
        <v>8</v>
      </c>
      <c r="AB48" s="6">
        <f t="shared" si="19"/>
        <v>4</v>
      </c>
      <c r="AC48" s="6" t="str">
        <f>VLOOKUP(AB48,杂项枚举说明表!$A$23:$B$27,2,2)</f>
        <v>工业时代</v>
      </c>
      <c r="AD48" s="6">
        <v>0</v>
      </c>
      <c r="AE48" s="35">
        <f t="shared" si="12"/>
        <v>4</v>
      </c>
      <c r="AF48" s="35" t="str">
        <f>IF(AE48="","",VLOOKUP(AE48,杂项枚举说明表!$A$109:$B$113,杂项枚举说明表!$B$108,0))</f>
        <v>骑兵营</v>
      </c>
      <c r="AH48" s="13">
        <v>40033</v>
      </c>
      <c r="AI48" s="13">
        <f>IF((VLOOKUP($F48,杂项枚举说明表!$A$3:$C$7,3,0))="","",VLOOKUP($F48,杂项枚举说明表!$A$3:$C$7,3,0))</f>
        <v>120003</v>
      </c>
      <c r="AJ48" s="13">
        <v>120006</v>
      </c>
      <c r="AK48" s="13">
        <f>VLOOKUP($M48,杂项枚举说明表!$A$45:$E$49,杂项枚举说明表!$C$43,0)</f>
        <v>150023</v>
      </c>
      <c r="AL48" s="13">
        <f>IF(VLOOKUP($M48,杂项枚举说明表!$A$45:$E$49,杂项枚举说明表!$D$43,0)="","",VLOOKUP($M48,杂项枚举说明表!$A$45:$E$49,杂项枚举说明表!$D$43,0))</f>
        <v>130003</v>
      </c>
      <c r="AM48" s="13">
        <f>IF(VLOOKUP($M48,杂项枚举说明表!$A$45:$E$49,杂项枚举说明表!$E$43,0)="","",VLOOKUP($M48,杂项枚举说明表!$A$45:$E$49,杂项枚举说明表!$E$43,0))</f>
        <v>130003</v>
      </c>
      <c r="AN48" s="13">
        <f>IF(VLOOKUP($M48,杂项枚举说明表!$A$45:$F$49,杂项枚举说明表!$F$43,0)="","",VLOOKUP($M48,杂项枚举说明表!$A$45:$F$49,杂项枚举说明表!$F$43,0))</f>
        <v>260001</v>
      </c>
      <c r="AO48" s="13">
        <f>VLOOKUP($M48,杂项枚举说明表!$A$45:$H$49,杂项枚举说明表!$H$43,0)</f>
        <v>120008</v>
      </c>
      <c r="AP48" s="13">
        <f>VLOOKUP($M48,杂项枚举说明表!$A$45:$I$49,杂项枚举说明表!$I$43,0)</f>
        <v>100001</v>
      </c>
      <c r="AQ48" s="13">
        <v>100002</v>
      </c>
      <c r="AT48" s="1" t="str">
        <f t="shared" si="4"/>
        <v>1工业时代红色小飞机</v>
      </c>
      <c r="AU48" s="1">
        <f t="shared" si="5"/>
        <v>133</v>
      </c>
    </row>
    <row r="49" spans="1:47" x14ac:dyDescent="0.2">
      <c r="A49" s="33">
        <f t="shared" si="6"/>
        <v>44</v>
      </c>
      <c r="B49" s="33">
        <f t="shared" si="23"/>
        <v>134</v>
      </c>
      <c r="C49" s="33">
        <v>10204</v>
      </c>
      <c r="D49" s="33" t="str">
        <f t="shared" si="0"/>
        <v>工业时代金色火炮</v>
      </c>
      <c r="E49" s="33" t="str">
        <f t="shared" si="1"/>
        <v>工业时代金色小飞机</v>
      </c>
      <c r="F49" s="33">
        <v>2</v>
      </c>
      <c r="G49" s="33" t="str">
        <f>VLOOKUP($F49,杂项枚举说明表!$A$3:$C$7,杂项枚举说明表!$B$1,0)</f>
        <v>小飞机</v>
      </c>
      <c r="H49" s="13">
        <v>1</v>
      </c>
      <c r="I49" s="35">
        <f t="shared" si="2"/>
        <v>1</v>
      </c>
      <c r="J49" s="35" t="str">
        <f>VLOOKUP(I49,杂项枚举说明表!$A$67:$B$69,杂项枚举说明表!$B$66,0)</f>
        <v>闯关</v>
      </c>
      <c r="M49" s="37">
        <f t="shared" si="9"/>
        <v>4</v>
      </c>
      <c r="N49" s="37" t="str">
        <f>VLOOKUP(M49,杂项枚举说明表!$A$45:$B$49,杂项枚举说明表!$B$43,0)</f>
        <v>金色</v>
      </c>
      <c r="O49" s="9">
        <v>234</v>
      </c>
      <c r="P49" s="11" t="s">
        <v>570</v>
      </c>
      <c r="Q49" s="37" t="s">
        <v>13</v>
      </c>
      <c r="R49" s="37" t="str">
        <f t="shared" si="3"/>
        <v>金色火炮</v>
      </c>
      <c r="S49" s="9">
        <v>3</v>
      </c>
      <c r="T49" s="9">
        <f>IF(I49=2,"",VLOOKUP(E49,[1]t_eliminate_effect_s说明表!$L:$M,2,0))</f>
        <v>2</v>
      </c>
      <c r="U49" s="9" t="str">
        <f>VLOOKUP(B49,组合消除配置调用说明表!$D$1:$E$999999,2,0)</f>
        <v>131,132,133,134,135,231,232,233,234,235,331,332,333,334,335,431,432,433,434,435;8,8,8,8,8,13,13,13,13,13,14,14,14,14,14,12,12,12,12,12</v>
      </c>
      <c r="V49" s="35">
        <v>0</v>
      </c>
      <c r="W49" s="35" t="str">
        <f>VLOOKUP(V49,杂项枚举说明表!$A$88:$B$94,2,0)</f>
        <v>通用能量</v>
      </c>
      <c r="X49" s="35">
        <f>IF(I49=2,"0",VLOOKUP(AB49,杂项枚举说明表!$A$23:$C$27,杂项枚举说明表!$C$22,0)*VLOOKUP(F49,杂项枚举说明表!$A$3:$D$7,杂项枚举说明表!$D$1,0))</f>
        <v>730</v>
      </c>
      <c r="Y49" s="35">
        <v>1</v>
      </c>
      <c r="Z49" s="9">
        <f t="shared" si="22"/>
        <v>9</v>
      </c>
      <c r="AA49" s="9">
        <f t="shared" si="22"/>
        <v>9</v>
      </c>
      <c r="AB49" s="6">
        <f t="shared" si="19"/>
        <v>4</v>
      </c>
      <c r="AC49" s="6" t="str">
        <f>VLOOKUP(AB49,杂项枚举说明表!$A$23:$B$27,2,2)</f>
        <v>工业时代</v>
      </c>
      <c r="AD49" s="6">
        <v>0</v>
      </c>
      <c r="AE49" s="35">
        <f t="shared" si="12"/>
        <v>5</v>
      </c>
      <c r="AF49" s="35" t="str">
        <f>IF(AE49="","",VLOOKUP(AE49,杂项枚举说明表!$A$109:$B$113,杂项枚举说明表!$B$108,0))</f>
        <v>神像</v>
      </c>
      <c r="AH49" s="13">
        <v>40034</v>
      </c>
      <c r="AI49" s="13">
        <f>IF((VLOOKUP($F49,杂项枚举说明表!$A$3:$C$7,3,0))="","",VLOOKUP($F49,杂项枚举说明表!$A$3:$C$7,3,0))</f>
        <v>120003</v>
      </c>
      <c r="AJ49" s="13">
        <v>120006</v>
      </c>
      <c r="AK49" s="13">
        <f>VLOOKUP($M49,杂项枚举说明表!$A$45:$E$49,杂项枚举说明表!$C$43,0)</f>
        <v>150023</v>
      </c>
      <c r="AL49" s="13">
        <f>IF(VLOOKUP($M49,杂项枚举说明表!$A$45:$E$49,杂项枚举说明表!$D$43,0)="","",VLOOKUP($M49,杂项枚举说明表!$A$45:$E$49,杂项枚举说明表!$D$43,0))</f>
        <v>130004</v>
      </c>
      <c r="AM49" s="13">
        <f>IF(VLOOKUP($M49,杂项枚举说明表!$A$45:$E$49,杂项枚举说明表!$E$43,0)="","",VLOOKUP($M49,杂项枚举说明表!$A$45:$E$49,杂项枚举说明表!$E$43,0))</f>
        <v>130004</v>
      </c>
      <c r="AN49" s="13">
        <f>IF(VLOOKUP($M49,杂项枚举说明表!$A$45:$F$49,杂项枚举说明表!$F$43,0)="","",VLOOKUP($M49,杂项枚举说明表!$A$45:$F$49,杂项枚举说明表!$F$43,0))</f>
        <v>260001</v>
      </c>
      <c r="AO49" s="13">
        <f>VLOOKUP($M49,杂项枚举说明表!$A$45:$H$49,杂项枚举说明表!$H$43,0)</f>
        <v>120008</v>
      </c>
      <c r="AP49" s="13">
        <f>VLOOKUP($M49,杂项枚举说明表!$A$45:$I$49,杂项枚举说明表!$I$43,0)</f>
        <v>100001</v>
      </c>
      <c r="AQ49" s="13">
        <v>100002</v>
      </c>
      <c r="AT49" s="1" t="str">
        <f t="shared" si="4"/>
        <v>1工业时代金色小飞机</v>
      </c>
      <c r="AU49" s="1">
        <f t="shared" si="5"/>
        <v>134</v>
      </c>
    </row>
    <row r="50" spans="1:47" x14ac:dyDescent="0.2">
      <c r="A50" s="33">
        <f t="shared" si="6"/>
        <v>45</v>
      </c>
      <c r="B50" s="33">
        <f t="shared" si="23"/>
        <v>135</v>
      </c>
      <c r="C50" s="33">
        <v>10205</v>
      </c>
      <c r="D50" s="33" t="str">
        <f t="shared" si="0"/>
        <v>工业时代紫色火炮</v>
      </c>
      <c r="E50" s="33" t="str">
        <f t="shared" si="1"/>
        <v>工业时代紫色小飞机</v>
      </c>
      <c r="F50" s="33">
        <v>2</v>
      </c>
      <c r="G50" s="33" t="str">
        <f>VLOOKUP($F50,杂项枚举说明表!$A$3:$C$7,杂项枚举说明表!$B$1,0)</f>
        <v>小飞机</v>
      </c>
      <c r="H50" s="13">
        <v>1</v>
      </c>
      <c r="I50" s="35">
        <f t="shared" si="2"/>
        <v>1</v>
      </c>
      <c r="J50" s="35" t="str">
        <f>VLOOKUP(I50,杂项枚举说明表!$A$67:$B$69,杂项枚举说明表!$B$66,0)</f>
        <v>闯关</v>
      </c>
      <c r="M50" s="37">
        <f t="shared" si="9"/>
        <v>5</v>
      </c>
      <c r="N50" s="37" t="str">
        <f>VLOOKUP(M50,杂项枚举说明表!$A$45:$B$49,杂项枚举说明表!$B$43,0)</f>
        <v>紫色</v>
      </c>
      <c r="O50" s="9">
        <v>235</v>
      </c>
      <c r="P50" s="11" t="s">
        <v>570</v>
      </c>
      <c r="Q50" s="37" t="s">
        <v>13</v>
      </c>
      <c r="R50" s="37" t="str">
        <f t="shared" si="3"/>
        <v>紫色火炮</v>
      </c>
      <c r="S50" s="9">
        <v>3</v>
      </c>
      <c r="T50" s="9">
        <f>IF(I50=2,"",VLOOKUP(E50,[1]t_eliminate_effect_s说明表!$L:$M,2,0))</f>
        <v>2</v>
      </c>
      <c r="U50" s="9" t="str">
        <f>VLOOKUP(B50,组合消除配置调用说明表!$D$1:$E$999999,2,0)</f>
        <v>131,132,133,134,135,231,232,233,234,235,331,332,333,334,335,431,432,433,434,435;8,8,8,8,8,13,13,13,13,13,14,14,14,14,14,12,12,12,12,12</v>
      </c>
      <c r="V50" s="35">
        <v>0</v>
      </c>
      <c r="W50" s="35" t="str">
        <f>VLOOKUP(V50,杂项枚举说明表!$A$88:$B$94,2,0)</f>
        <v>通用能量</v>
      </c>
      <c r="X50" s="35">
        <f>IF(I50=2,"0",VLOOKUP(AB50,杂项枚举说明表!$A$23:$C$27,杂项枚举说明表!$C$22,0)*VLOOKUP(F50,杂项枚举说明表!$A$3:$D$7,杂项枚举说明表!$D$1,0))</f>
        <v>730</v>
      </c>
      <c r="Y50" s="35">
        <v>1</v>
      </c>
      <c r="Z50" s="9">
        <f t="shared" si="22"/>
        <v>10</v>
      </c>
      <c r="AA50" s="9">
        <f t="shared" si="22"/>
        <v>10</v>
      </c>
      <c r="AB50" s="6">
        <f t="shared" si="19"/>
        <v>4</v>
      </c>
      <c r="AC50" s="6" t="str">
        <f>VLOOKUP(AB50,杂项枚举说明表!$A$23:$B$27,2,2)</f>
        <v>工业时代</v>
      </c>
      <c r="AD50" s="6">
        <v>0</v>
      </c>
      <c r="AE50" s="35">
        <f t="shared" si="12"/>
        <v>6</v>
      </c>
      <c r="AF50" s="35" t="str">
        <f>IF(AE50="","",VLOOKUP(AE50,杂项枚举说明表!$A$109:$B$113,杂项枚举说明表!$B$108,0))</f>
        <v>魔像</v>
      </c>
      <c r="AH50" s="13">
        <v>40035</v>
      </c>
      <c r="AI50" s="13">
        <f>IF((VLOOKUP($F50,杂项枚举说明表!$A$3:$C$7,3,0))="","",VLOOKUP($F50,杂项枚举说明表!$A$3:$C$7,3,0))</f>
        <v>120003</v>
      </c>
      <c r="AJ50" s="13">
        <v>120006</v>
      </c>
      <c r="AK50" s="13">
        <f>VLOOKUP($M50,杂项枚举说明表!$A$45:$E$49,杂项枚举说明表!$C$43,0)</f>
        <v>150023</v>
      </c>
      <c r="AL50" s="13">
        <f>IF(VLOOKUP($M50,杂项枚举说明表!$A$45:$E$49,杂项枚举说明表!$D$43,0)="","",VLOOKUP($M50,杂项枚举说明表!$A$45:$E$49,杂项枚举说明表!$D$43,0))</f>
        <v>130005</v>
      </c>
      <c r="AM50" s="13">
        <f>IF(VLOOKUP($M50,杂项枚举说明表!$A$45:$E$49,杂项枚举说明表!$E$43,0)="","",VLOOKUP($M50,杂项枚举说明表!$A$45:$E$49,杂项枚举说明表!$E$43,0))</f>
        <v>130005</v>
      </c>
      <c r="AN50" s="13">
        <f>IF(VLOOKUP($M50,杂项枚举说明表!$A$45:$F$49,杂项枚举说明表!$F$43,0)="","",VLOOKUP($M50,杂项枚举说明表!$A$45:$F$49,杂项枚举说明表!$F$43,0))</f>
        <v>260001</v>
      </c>
      <c r="AO50" s="13">
        <f>VLOOKUP($M50,杂项枚举说明表!$A$45:$H$49,杂项枚举说明表!$H$43,0)</f>
        <v>120008</v>
      </c>
      <c r="AP50" s="13">
        <f>VLOOKUP($M50,杂项枚举说明表!$A$45:$I$49,杂项枚举说明表!$I$43,0)</f>
        <v>100001</v>
      </c>
      <c r="AQ50" s="13">
        <v>100002</v>
      </c>
      <c r="AT50" s="1" t="str">
        <f t="shared" si="4"/>
        <v>1工业时代紫色小飞机</v>
      </c>
      <c r="AU50" s="1">
        <f t="shared" si="5"/>
        <v>135</v>
      </c>
    </row>
    <row r="51" spans="1:47" x14ac:dyDescent="0.2">
      <c r="A51" s="33">
        <f t="shared" si="6"/>
        <v>46</v>
      </c>
      <c r="B51" s="33">
        <f>B26+100</f>
        <v>141</v>
      </c>
      <c r="C51" s="33">
        <v>10301</v>
      </c>
      <c r="D51" s="33" t="str">
        <f t="shared" si="0"/>
        <v>现代蓝色飞机</v>
      </c>
      <c r="E51" s="33" t="str">
        <f t="shared" si="1"/>
        <v>现代蓝色小飞机</v>
      </c>
      <c r="F51" s="33">
        <v>2</v>
      </c>
      <c r="G51" s="33" t="str">
        <f>VLOOKUP($F51,杂项枚举说明表!$A$3:$C$7,杂项枚举说明表!$B$1,0)</f>
        <v>小飞机</v>
      </c>
      <c r="H51" s="13">
        <v>1</v>
      </c>
      <c r="I51" s="35">
        <f t="shared" si="2"/>
        <v>1</v>
      </c>
      <c r="J51" s="35" t="str">
        <f>VLOOKUP(I51,杂项枚举说明表!$A$67:$B$69,杂项枚举说明表!$B$66,0)</f>
        <v>闯关</v>
      </c>
      <c r="M51" s="37">
        <f t="shared" si="9"/>
        <v>1</v>
      </c>
      <c r="N51" s="37" t="str">
        <f>VLOOKUP(M51,杂项枚举说明表!$A$45:$B$49,杂项枚举说明表!$B$43,0)</f>
        <v>蓝色</v>
      </c>
      <c r="O51" s="9">
        <v>241</v>
      </c>
      <c r="P51" s="11" t="s">
        <v>570</v>
      </c>
      <c r="Q51" s="37" t="s">
        <v>14</v>
      </c>
      <c r="R51" s="37" t="str">
        <f t="shared" si="3"/>
        <v>蓝色飞机</v>
      </c>
      <c r="S51" s="9">
        <v>3</v>
      </c>
      <c r="T51" s="9">
        <f>IF(I51=2,"",VLOOKUP(E51,[1]t_eliminate_effect_s说明表!$L:$M,2,0))</f>
        <v>2</v>
      </c>
      <c r="U51" s="9" t="str">
        <f>VLOOKUP(B51,组合消除配置调用说明表!$D$1:$E$999999,2,0)</f>
        <v>141,142,143,144,145,241,242,243,244,245,341,342,343,344,345,441,442,443,444,445;8,8,8,8,8,13,13,13,13,13,14,14,14,14,14,12,12,12,12,12</v>
      </c>
      <c r="V51" s="35">
        <v>0</v>
      </c>
      <c r="W51" s="35" t="str">
        <f>VLOOKUP(V51,杂项枚举说明表!$A$88:$B$94,2,0)</f>
        <v>通用能量</v>
      </c>
      <c r="X51" s="35">
        <f>IF(I51=2,"0",VLOOKUP(AB51,杂项枚举说明表!$A$23:$C$27,杂项枚举说明表!$C$22,0)*VLOOKUP(F51,杂项枚举说明表!$A$3:$D$7,杂项枚举说明表!$D$1,0))</f>
        <v>650</v>
      </c>
      <c r="Y51" s="35">
        <v>1</v>
      </c>
      <c r="Z51" s="9">
        <f t="shared" si="22"/>
        <v>6</v>
      </c>
      <c r="AA51" s="9">
        <f t="shared" si="22"/>
        <v>6</v>
      </c>
      <c r="AB51" s="6">
        <f t="shared" si="19"/>
        <v>5</v>
      </c>
      <c r="AC51" s="6" t="str">
        <f>VLOOKUP(AB51,杂项枚举说明表!$A$23:$B$27,2,2)</f>
        <v>现代</v>
      </c>
      <c r="AD51" s="6">
        <v>0</v>
      </c>
      <c r="AE51" s="35">
        <f t="shared" si="12"/>
        <v>2</v>
      </c>
      <c r="AF51" s="35" t="str">
        <f>IF(AE51="","",VLOOKUP(AE51,杂项枚举说明表!$A$109:$B$113,杂项枚举说明表!$B$108,0))</f>
        <v>步兵营</v>
      </c>
      <c r="AH51" s="13">
        <v>40036</v>
      </c>
      <c r="AI51" s="13">
        <f>IF((VLOOKUP($F51,杂项枚举说明表!$A$3:$C$7,3,0))="","",VLOOKUP($F51,杂项枚举说明表!$A$3:$C$7,3,0))</f>
        <v>120003</v>
      </c>
      <c r="AJ51" s="13">
        <v>120006</v>
      </c>
      <c r="AK51" s="13">
        <f>VLOOKUP($M51,杂项枚举说明表!$A$45:$E$49,杂项枚举说明表!$C$43,0)</f>
        <v>150023</v>
      </c>
      <c r="AL51" s="13">
        <f>IF(VLOOKUP($M51,杂项枚举说明表!$A$45:$E$49,杂项枚举说明表!$D$43,0)="","",VLOOKUP($M51,杂项枚举说明表!$A$45:$E$49,杂项枚举说明表!$D$43,0))</f>
        <v>130001</v>
      </c>
      <c r="AM51" s="13">
        <f>IF(VLOOKUP($M51,杂项枚举说明表!$A$45:$E$49,杂项枚举说明表!$E$43,0)="","",VLOOKUP($M51,杂项枚举说明表!$A$45:$E$49,杂项枚举说明表!$E$43,0))</f>
        <v>130001</v>
      </c>
      <c r="AN51" s="13">
        <f>IF(VLOOKUP($M51,杂项枚举说明表!$A$45:$F$49,杂项枚举说明表!$F$43,0)="","",VLOOKUP($M51,杂项枚举说明表!$A$45:$F$49,杂项枚举说明表!$F$43,0))</f>
        <v>260001</v>
      </c>
      <c r="AO51" s="13">
        <f>VLOOKUP($M51,杂项枚举说明表!$A$45:$H$49,杂项枚举说明表!$H$43,0)</f>
        <v>120008</v>
      </c>
      <c r="AP51" s="13">
        <f>VLOOKUP($M51,杂项枚举说明表!$A$45:$I$49,杂项枚举说明表!$I$43,0)</f>
        <v>100001</v>
      </c>
      <c r="AQ51" s="13">
        <v>100002</v>
      </c>
      <c r="AT51" s="1" t="str">
        <f t="shared" si="4"/>
        <v>1现代蓝色小飞机</v>
      </c>
      <c r="AU51" s="1">
        <f t="shared" si="5"/>
        <v>141</v>
      </c>
    </row>
    <row r="52" spans="1:47" x14ac:dyDescent="0.2">
      <c r="A52" s="33">
        <f t="shared" si="6"/>
        <v>47</v>
      </c>
      <c r="B52" s="33">
        <f>B27+100</f>
        <v>142</v>
      </c>
      <c r="C52" s="33">
        <v>10302</v>
      </c>
      <c r="D52" s="33" t="str">
        <f t="shared" si="0"/>
        <v>现代绿色飞机</v>
      </c>
      <c r="E52" s="33" t="str">
        <f t="shared" si="1"/>
        <v>现代绿色小飞机</v>
      </c>
      <c r="F52" s="33">
        <v>2</v>
      </c>
      <c r="G52" s="33" t="str">
        <f>VLOOKUP($F52,杂项枚举说明表!$A$3:$C$7,杂项枚举说明表!$B$1,0)</f>
        <v>小飞机</v>
      </c>
      <c r="H52" s="13">
        <v>1</v>
      </c>
      <c r="I52" s="35">
        <f t="shared" si="2"/>
        <v>1</v>
      </c>
      <c r="J52" s="35" t="str">
        <f>VLOOKUP(I52,杂项枚举说明表!$A$67:$B$69,杂项枚举说明表!$B$66,0)</f>
        <v>闯关</v>
      </c>
      <c r="M52" s="37">
        <f t="shared" si="9"/>
        <v>2</v>
      </c>
      <c r="N52" s="37" t="str">
        <f>VLOOKUP(M52,杂项枚举说明表!$A$45:$B$49,杂项枚举说明表!$B$43,0)</f>
        <v>绿色</v>
      </c>
      <c r="O52" s="9">
        <v>242</v>
      </c>
      <c r="P52" s="11" t="s">
        <v>570</v>
      </c>
      <c r="Q52" s="37" t="s">
        <v>14</v>
      </c>
      <c r="R52" s="37" t="str">
        <f t="shared" si="3"/>
        <v>绿色飞机</v>
      </c>
      <c r="S52" s="9">
        <v>3</v>
      </c>
      <c r="T52" s="9">
        <f>IF(I52=2,"",VLOOKUP(E52,[1]t_eliminate_effect_s说明表!$L:$M,2,0))</f>
        <v>2</v>
      </c>
      <c r="U52" s="9" t="str">
        <f>VLOOKUP(B52,组合消除配置调用说明表!$D$1:$E$999999,2,0)</f>
        <v>141,142,143,144,145,241,242,243,244,245,341,342,343,344,345,441,442,443,444,445;8,8,8,8,8,13,13,13,13,13,14,14,14,14,14,12,12,12,12,12</v>
      </c>
      <c r="V52" s="35">
        <v>0</v>
      </c>
      <c r="W52" s="35" t="str">
        <f>VLOOKUP(V52,杂项枚举说明表!$A$88:$B$94,2,0)</f>
        <v>通用能量</v>
      </c>
      <c r="X52" s="35">
        <f>IF(I52=2,"0",VLOOKUP(AB52,杂项枚举说明表!$A$23:$C$27,杂项枚举说明表!$C$22,0)*VLOOKUP(F52,杂项枚举说明表!$A$3:$D$7,杂项枚举说明表!$D$1,0))</f>
        <v>650</v>
      </c>
      <c r="Y52" s="35">
        <v>1</v>
      </c>
      <c r="Z52" s="9">
        <f t="shared" si="22"/>
        <v>7</v>
      </c>
      <c r="AA52" s="9">
        <f t="shared" si="22"/>
        <v>7</v>
      </c>
      <c r="AB52" s="6">
        <f t="shared" si="19"/>
        <v>5</v>
      </c>
      <c r="AC52" s="6" t="str">
        <f>VLOOKUP(AB52,杂项枚举说明表!$A$23:$B$27,2,2)</f>
        <v>现代</v>
      </c>
      <c r="AD52" s="6">
        <v>0</v>
      </c>
      <c r="AE52" s="35">
        <f t="shared" si="12"/>
        <v>3</v>
      </c>
      <c r="AF52" s="35" t="str">
        <f>IF(AE52="","",VLOOKUP(AE52,杂项枚举说明表!$A$109:$B$113,杂项枚举说明表!$B$108,0))</f>
        <v>弓兵营</v>
      </c>
      <c r="AH52" s="13">
        <v>40037</v>
      </c>
      <c r="AI52" s="13">
        <f>IF((VLOOKUP($F52,杂项枚举说明表!$A$3:$C$7,3,0))="","",VLOOKUP($F52,杂项枚举说明表!$A$3:$C$7,3,0))</f>
        <v>120003</v>
      </c>
      <c r="AJ52" s="13">
        <v>120006</v>
      </c>
      <c r="AK52" s="13">
        <f>VLOOKUP($M52,杂项枚举说明表!$A$45:$E$49,杂项枚举说明表!$C$43,0)</f>
        <v>150023</v>
      </c>
      <c r="AL52" s="13">
        <f>IF(VLOOKUP($M52,杂项枚举说明表!$A$45:$E$49,杂项枚举说明表!$D$43,0)="","",VLOOKUP($M52,杂项枚举说明表!$A$45:$E$49,杂项枚举说明表!$D$43,0))</f>
        <v>130002</v>
      </c>
      <c r="AM52" s="13">
        <f>IF(VLOOKUP($M52,杂项枚举说明表!$A$45:$E$49,杂项枚举说明表!$E$43,0)="","",VLOOKUP($M52,杂项枚举说明表!$A$45:$E$49,杂项枚举说明表!$E$43,0))</f>
        <v>130002</v>
      </c>
      <c r="AN52" s="13">
        <f>IF(VLOOKUP($M52,杂项枚举说明表!$A$45:$F$49,杂项枚举说明表!$F$43,0)="","",VLOOKUP($M52,杂项枚举说明表!$A$45:$F$49,杂项枚举说明表!$F$43,0))</f>
        <v>260001</v>
      </c>
      <c r="AO52" s="13">
        <f>VLOOKUP($M52,杂项枚举说明表!$A$45:$H$49,杂项枚举说明表!$H$43,0)</f>
        <v>120008</v>
      </c>
      <c r="AP52" s="13">
        <f>VLOOKUP($M52,杂项枚举说明表!$A$45:$I$49,杂项枚举说明表!$I$43,0)</f>
        <v>100001</v>
      </c>
      <c r="AQ52" s="13">
        <v>100002</v>
      </c>
      <c r="AT52" s="1" t="str">
        <f t="shared" si="4"/>
        <v>1现代绿色小飞机</v>
      </c>
      <c r="AU52" s="1">
        <f t="shared" si="5"/>
        <v>142</v>
      </c>
    </row>
    <row r="53" spans="1:47" x14ac:dyDescent="0.2">
      <c r="A53" s="33">
        <f t="shared" si="6"/>
        <v>48</v>
      </c>
      <c r="B53" s="33">
        <f t="shared" ref="B53:B55" si="24">B28+100</f>
        <v>143</v>
      </c>
      <c r="C53" s="33">
        <v>10303</v>
      </c>
      <c r="D53" s="33" t="str">
        <f t="shared" si="0"/>
        <v>现代红色飞机</v>
      </c>
      <c r="E53" s="33" t="str">
        <f t="shared" si="1"/>
        <v>现代红色小飞机</v>
      </c>
      <c r="F53" s="33">
        <v>2</v>
      </c>
      <c r="G53" s="33" t="str">
        <f>VLOOKUP($F53,杂项枚举说明表!$A$3:$C$7,杂项枚举说明表!$B$1,0)</f>
        <v>小飞机</v>
      </c>
      <c r="H53" s="13">
        <v>1</v>
      </c>
      <c r="I53" s="35">
        <f t="shared" si="2"/>
        <v>1</v>
      </c>
      <c r="J53" s="35" t="str">
        <f>VLOOKUP(I53,杂项枚举说明表!$A$67:$B$69,杂项枚举说明表!$B$66,0)</f>
        <v>闯关</v>
      </c>
      <c r="M53" s="37">
        <f t="shared" si="9"/>
        <v>3</v>
      </c>
      <c r="N53" s="37" t="str">
        <f>VLOOKUP(M53,杂项枚举说明表!$A$45:$B$49,杂项枚举说明表!$B$43,0)</f>
        <v>红色</v>
      </c>
      <c r="O53" s="9">
        <v>243</v>
      </c>
      <c r="P53" s="11" t="s">
        <v>570</v>
      </c>
      <c r="Q53" s="37" t="s">
        <v>14</v>
      </c>
      <c r="R53" s="37" t="str">
        <f t="shared" si="3"/>
        <v>红色飞机</v>
      </c>
      <c r="S53" s="9">
        <v>3</v>
      </c>
      <c r="T53" s="9">
        <f>IF(I53=2,"",VLOOKUP(E53,[1]t_eliminate_effect_s说明表!$L:$M,2,0))</f>
        <v>2</v>
      </c>
      <c r="U53" s="9" t="str">
        <f>VLOOKUP(B53,组合消除配置调用说明表!$D$1:$E$999999,2,0)</f>
        <v>141,142,143,144,145,241,242,243,244,245,341,342,343,344,345,441,442,443,444,445;8,8,8,8,8,13,13,13,13,13,14,14,14,14,14,12,12,12,12,12</v>
      </c>
      <c r="V53" s="35">
        <v>0</v>
      </c>
      <c r="W53" s="35" t="str">
        <f>VLOOKUP(V53,杂项枚举说明表!$A$88:$B$94,2,0)</f>
        <v>通用能量</v>
      </c>
      <c r="X53" s="35">
        <f>IF(I53=2,"0",VLOOKUP(AB53,杂项枚举说明表!$A$23:$C$27,杂项枚举说明表!$C$22,0)*VLOOKUP(F53,杂项枚举说明表!$A$3:$D$7,杂项枚举说明表!$D$1,0))</f>
        <v>650</v>
      </c>
      <c r="Y53" s="35">
        <v>1</v>
      </c>
      <c r="Z53" s="9">
        <f t="shared" si="22"/>
        <v>8</v>
      </c>
      <c r="AA53" s="9">
        <f t="shared" si="22"/>
        <v>8</v>
      </c>
      <c r="AB53" s="6">
        <f t="shared" si="19"/>
        <v>5</v>
      </c>
      <c r="AC53" s="6" t="str">
        <f>VLOOKUP(AB53,杂项枚举说明表!$A$23:$B$27,2,2)</f>
        <v>现代</v>
      </c>
      <c r="AD53" s="6">
        <v>0</v>
      </c>
      <c r="AE53" s="35">
        <f t="shared" si="12"/>
        <v>4</v>
      </c>
      <c r="AF53" s="35" t="str">
        <f>IF(AE53="","",VLOOKUP(AE53,杂项枚举说明表!$A$109:$B$113,杂项枚举说明表!$B$108,0))</f>
        <v>骑兵营</v>
      </c>
      <c r="AH53" s="13">
        <v>40038</v>
      </c>
      <c r="AI53" s="13">
        <f>IF((VLOOKUP($F53,杂项枚举说明表!$A$3:$C$7,3,0))="","",VLOOKUP($F53,杂项枚举说明表!$A$3:$C$7,3,0))</f>
        <v>120003</v>
      </c>
      <c r="AJ53" s="13">
        <v>120006</v>
      </c>
      <c r="AK53" s="13">
        <f>VLOOKUP($M53,杂项枚举说明表!$A$45:$E$49,杂项枚举说明表!$C$43,0)</f>
        <v>150023</v>
      </c>
      <c r="AL53" s="13">
        <f>IF(VLOOKUP($M53,杂项枚举说明表!$A$45:$E$49,杂项枚举说明表!$D$43,0)="","",VLOOKUP($M53,杂项枚举说明表!$A$45:$E$49,杂项枚举说明表!$D$43,0))</f>
        <v>130003</v>
      </c>
      <c r="AM53" s="13">
        <f>IF(VLOOKUP($M53,杂项枚举说明表!$A$45:$E$49,杂项枚举说明表!$E$43,0)="","",VLOOKUP($M53,杂项枚举说明表!$A$45:$E$49,杂项枚举说明表!$E$43,0))</f>
        <v>130003</v>
      </c>
      <c r="AN53" s="13">
        <f>IF(VLOOKUP($M53,杂项枚举说明表!$A$45:$F$49,杂项枚举说明表!$F$43,0)="","",VLOOKUP($M53,杂项枚举说明表!$A$45:$F$49,杂项枚举说明表!$F$43,0))</f>
        <v>260001</v>
      </c>
      <c r="AO53" s="13">
        <f>VLOOKUP($M53,杂项枚举说明表!$A$45:$H$49,杂项枚举说明表!$H$43,0)</f>
        <v>120008</v>
      </c>
      <c r="AP53" s="13">
        <f>VLOOKUP($M53,杂项枚举说明表!$A$45:$I$49,杂项枚举说明表!$I$43,0)</f>
        <v>100001</v>
      </c>
      <c r="AQ53" s="13">
        <v>100002</v>
      </c>
      <c r="AT53" s="1" t="str">
        <f t="shared" si="4"/>
        <v>1现代红色小飞机</v>
      </c>
      <c r="AU53" s="1">
        <f t="shared" si="5"/>
        <v>143</v>
      </c>
    </row>
    <row r="54" spans="1:47" x14ac:dyDescent="0.2">
      <c r="A54" s="33">
        <f t="shared" si="6"/>
        <v>49</v>
      </c>
      <c r="B54" s="33">
        <f t="shared" si="24"/>
        <v>144</v>
      </c>
      <c r="C54" s="33">
        <v>10304</v>
      </c>
      <c r="D54" s="33" t="str">
        <f t="shared" si="0"/>
        <v>现代金色飞机</v>
      </c>
      <c r="E54" s="33" t="str">
        <f t="shared" si="1"/>
        <v>现代金色小飞机</v>
      </c>
      <c r="F54" s="33">
        <v>2</v>
      </c>
      <c r="G54" s="33" t="str">
        <f>VLOOKUP($F54,杂项枚举说明表!$A$3:$C$7,杂项枚举说明表!$B$1,0)</f>
        <v>小飞机</v>
      </c>
      <c r="H54" s="13">
        <v>1</v>
      </c>
      <c r="I54" s="35">
        <f t="shared" si="2"/>
        <v>1</v>
      </c>
      <c r="J54" s="35" t="str">
        <f>VLOOKUP(I54,杂项枚举说明表!$A$67:$B$69,杂项枚举说明表!$B$66,0)</f>
        <v>闯关</v>
      </c>
      <c r="M54" s="37">
        <f t="shared" si="9"/>
        <v>4</v>
      </c>
      <c r="N54" s="37" t="str">
        <f>VLOOKUP(M54,杂项枚举说明表!$A$45:$B$49,杂项枚举说明表!$B$43,0)</f>
        <v>金色</v>
      </c>
      <c r="O54" s="9">
        <v>244</v>
      </c>
      <c r="P54" s="11" t="s">
        <v>570</v>
      </c>
      <c r="Q54" s="37" t="s">
        <v>14</v>
      </c>
      <c r="R54" s="37" t="str">
        <f t="shared" si="3"/>
        <v>金色飞机</v>
      </c>
      <c r="S54" s="9">
        <v>3</v>
      </c>
      <c r="T54" s="9">
        <f>IF(I54=2,"",VLOOKUP(E54,[1]t_eliminate_effect_s说明表!$L:$M,2,0))</f>
        <v>2</v>
      </c>
      <c r="U54" s="9" t="str">
        <f>VLOOKUP(B54,组合消除配置调用说明表!$D$1:$E$999999,2,0)</f>
        <v>141,142,143,144,145,241,242,243,244,245,341,342,343,344,345,441,442,443,444,445;8,8,8,8,8,13,13,13,13,13,14,14,14,14,14,12,12,12,12,12</v>
      </c>
      <c r="V54" s="35">
        <v>0</v>
      </c>
      <c r="W54" s="35" t="str">
        <f>VLOOKUP(V54,杂项枚举说明表!$A$88:$B$94,2,0)</f>
        <v>通用能量</v>
      </c>
      <c r="X54" s="35">
        <f>IF(I54=2,"0",VLOOKUP(AB54,杂项枚举说明表!$A$23:$C$27,杂项枚举说明表!$C$22,0)*VLOOKUP(F54,杂项枚举说明表!$A$3:$D$7,杂项枚举说明表!$D$1,0))</f>
        <v>650</v>
      </c>
      <c r="Y54" s="35">
        <v>1</v>
      </c>
      <c r="Z54" s="9">
        <f t="shared" si="22"/>
        <v>9</v>
      </c>
      <c r="AA54" s="9">
        <f t="shared" si="22"/>
        <v>9</v>
      </c>
      <c r="AB54" s="6">
        <f t="shared" si="19"/>
        <v>5</v>
      </c>
      <c r="AC54" s="6" t="str">
        <f>VLOOKUP(AB54,杂项枚举说明表!$A$23:$B$27,2,2)</f>
        <v>现代</v>
      </c>
      <c r="AD54" s="6">
        <v>0</v>
      </c>
      <c r="AE54" s="35">
        <f t="shared" si="12"/>
        <v>5</v>
      </c>
      <c r="AF54" s="35" t="str">
        <f>IF(AE54="","",VLOOKUP(AE54,杂项枚举说明表!$A$109:$B$113,杂项枚举说明表!$B$108,0))</f>
        <v>神像</v>
      </c>
      <c r="AH54" s="13">
        <v>40039</v>
      </c>
      <c r="AI54" s="13">
        <f>IF((VLOOKUP($F54,杂项枚举说明表!$A$3:$C$7,3,0))="","",VLOOKUP($F54,杂项枚举说明表!$A$3:$C$7,3,0))</f>
        <v>120003</v>
      </c>
      <c r="AJ54" s="13">
        <v>120006</v>
      </c>
      <c r="AK54" s="13">
        <f>VLOOKUP($M54,杂项枚举说明表!$A$45:$E$49,杂项枚举说明表!$C$43,0)</f>
        <v>150023</v>
      </c>
      <c r="AL54" s="13">
        <f>IF(VLOOKUP($M54,杂项枚举说明表!$A$45:$E$49,杂项枚举说明表!$D$43,0)="","",VLOOKUP($M54,杂项枚举说明表!$A$45:$E$49,杂项枚举说明表!$D$43,0))</f>
        <v>130004</v>
      </c>
      <c r="AM54" s="13">
        <f>IF(VLOOKUP($M54,杂项枚举说明表!$A$45:$E$49,杂项枚举说明表!$E$43,0)="","",VLOOKUP($M54,杂项枚举说明表!$A$45:$E$49,杂项枚举说明表!$E$43,0))</f>
        <v>130004</v>
      </c>
      <c r="AN54" s="13">
        <f>IF(VLOOKUP($M54,杂项枚举说明表!$A$45:$F$49,杂项枚举说明表!$F$43,0)="","",VLOOKUP($M54,杂项枚举说明表!$A$45:$F$49,杂项枚举说明表!$F$43,0))</f>
        <v>260001</v>
      </c>
      <c r="AO54" s="13">
        <f>VLOOKUP($M54,杂项枚举说明表!$A$45:$H$49,杂项枚举说明表!$H$43,0)</f>
        <v>120008</v>
      </c>
      <c r="AP54" s="13">
        <f>VLOOKUP($M54,杂项枚举说明表!$A$45:$I$49,杂项枚举说明表!$I$43,0)</f>
        <v>100001</v>
      </c>
      <c r="AQ54" s="13">
        <v>100002</v>
      </c>
      <c r="AT54" s="1" t="str">
        <f t="shared" si="4"/>
        <v>1现代金色小飞机</v>
      </c>
      <c r="AU54" s="1">
        <f t="shared" si="5"/>
        <v>144</v>
      </c>
    </row>
    <row r="55" spans="1:47" x14ac:dyDescent="0.2">
      <c r="A55" s="33">
        <f t="shared" si="6"/>
        <v>50</v>
      </c>
      <c r="B55" s="33">
        <f t="shared" si="24"/>
        <v>145</v>
      </c>
      <c r="C55" s="33">
        <v>10305</v>
      </c>
      <c r="D55" s="33" t="str">
        <f t="shared" si="0"/>
        <v>现代紫色飞机</v>
      </c>
      <c r="E55" s="33" t="str">
        <f t="shared" si="1"/>
        <v>现代紫色小飞机</v>
      </c>
      <c r="F55" s="33">
        <v>2</v>
      </c>
      <c r="G55" s="33" t="str">
        <f>VLOOKUP($F55,杂项枚举说明表!$A$3:$C$7,杂项枚举说明表!$B$1,0)</f>
        <v>小飞机</v>
      </c>
      <c r="H55" s="13">
        <v>1</v>
      </c>
      <c r="I55" s="35">
        <f t="shared" si="2"/>
        <v>1</v>
      </c>
      <c r="J55" s="35" t="str">
        <f>VLOOKUP(I55,杂项枚举说明表!$A$67:$B$69,杂项枚举说明表!$B$66,0)</f>
        <v>闯关</v>
      </c>
      <c r="M55" s="37">
        <f t="shared" si="9"/>
        <v>5</v>
      </c>
      <c r="N55" s="37" t="str">
        <f>VLOOKUP(M55,杂项枚举说明表!$A$45:$B$49,杂项枚举说明表!$B$43,0)</f>
        <v>紫色</v>
      </c>
      <c r="O55" s="9">
        <v>245</v>
      </c>
      <c r="P55" s="11" t="s">
        <v>570</v>
      </c>
      <c r="Q55" s="37" t="s">
        <v>14</v>
      </c>
      <c r="R55" s="37" t="str">
        <f t="shared" si="3"/>
        <v>紫色飞机</v>
      </c>
      <c r="S55" s="9">
        <v>3</v>
      </c>
      <c r="T55" s="9">
        <f>IF(I55=2,"",VLOOKUP(E55,[1]t_eliminate_effect_s说明表!$L:$M,2,0))</f>
        <v>2</v>
      </c>
      <c r="U55" s="9" t="str">
        <f>VLOOKUP(B55,组合消除配置调用说明表!$D$1:$E$999999,2,0)</f>
        <v>141,142,143,144,145,241,242,243,244,245,341,342,343,344,345,441,442,443,444,445;8,8,8,8,8,13,13,13,13,13,14,14,14,14,14,12,12,12,12,12</v>
      </c>
      <c r="V55" s="35">
        <v>0</v>
      </c>
      <c r="W55" s="35" t="str">
        <f>VLOOKUP(V55,杂项枚举说明表!$A$88:$B$94,2,0)</f>
        <v>通用能量</v>
      </c>
      <c r="X55" s="35">
        <f>IF(I55=2,"0",VLOOKUP(AB55,杂项枚举说明表!$A$23:$C$27,杂项枚举说明表!$C$22,0)*VLOOKUP(F55,杂项枚举说明表!$A$3:$D$7,杂项枚举说明表!$D$1,0))</f>
        <v>650</v>
      </c>
      <c r="Y55" s="35">
        <v>1</v>
      </c>
      <c r="Z55" s="9">
        <f t="shared" si="22"/>
        <v>10</v>
      </c>
      <c r="AA55" s="9">
        <f t="shared" si="22"/>
        <v>10</v>
      </c>
      <c r="AB55" s="6">
        <f t="shared" si="19"/>
        <v>5</v>
      </c>
      <c r="AC55" s="6" t="str">
        <f>VLOOKUP(AB55,杂项枚举说明表!$A$23:$B$27,2,2)</f>
        <v>现代</v>
      </c>
      <c r="AD55" s="6">
        <v>0</v>
      </c>
      <c r="AE55" s="35">
        <f t="shared" si="12"/>
        <v>6</v>
      </c>
      <c r="AF55" s="35" t="str">
        <f>IF(AE55="","",VLOOKUP(AE55,杂项枚举说明表!$A$109:$B$113,杂项枚举说明表!$B$108,0))</f>
        <v>魔像</v>
      </c>
      <c r="AH55" s="13">
        <v>40040</v>
      </c>
      <c r="AI55" s="13">
        <f>IF((VLOOKUP($F55,杂项枚举说明表!$A$3:$C$7,3,0))="","",VLOOKUP($F55,杂项枚举说明表!$A$3:$C$7,3,0))</f>
        <v>120003</v>
      </c>
      <c r="AJ55" s="13">
        <v>120006</v>
      </c>
      <c r="AK55" s="13">
        <f>VLOOKUP($M55,杂项枚举说明表!$A$45:$E$49,杂项枚举说明表!$C$43,0)</f>
        <v>150023</v>
      </c>
      <c r="AL55" s="13">
        <f>IF(VLOOKUP($M55,杂项枚举说明表!$A$45:$E$49,杂项枚举说明表!$D$43,0)="","",VLOOKUP($M55,杂项枚举说明表!$A$45:$E$49,杂项枚举说明表!$D$43,0))</f>
        <v>130005</v>
      </c>
      <c r="AM55" s="13">
        <f>IF(VLOOKUP($M55,杂项枚举说明表!$A$45:$E$49,杂项枚举说明表!$E$43,0)="","",VLOOKUP($M55,杂项枚举说明表!$A$45:$E$49,杂项枚举说明表!$E$43,0))</f>
        <v>130005</v>
      </c>
      <c r="AN55" s="13">
        <f>IF(VLOOKUP($M55,杂项枚举说明表!$A$45:$F$49,杂项枚举说明表!$F$43,0)="","",VLOOKUP($M55,杂项枚举说明表!$A$45:$F$49,杂项枚举说明表!$F$43,0))</f>
        <v>260001</v>
      </c>
      <c r="AO55" s="13">
        <f>VLOOKUP($M55,杂项枚举说明表!$A$45:$H$49,杂项枚举说明表!$H$43,0)</f>
        <v>120008</v>
      </c>
      <c r="AP55" s="13">
        <f>VLOOKUP($M55,杂项枚举说明表!$A$45:$I$49,杂项枚举说明表!$I$43,0)</f>
        <v>100001</v>
      </c>
      <c r="AQ55" s="13">
        <v>100002</v>
      </c>
      <c r="AT55" s="1" t="str">
        <f t="shared" si="4"/>
        <v>1现代紫色小飞机</v>
      </c>
      <c r="AU55" s="1">
        <f t="shared" si="5"/>
        <v>145</v>
      </c>
    </row>
    <row r="56" spans="1:47" x14ac:dyDescent="0.2">
      <c r="A56" s="33">
        <f t="shared" si="6"/>
        <v>51</v>
      </c>
      <c r="B56" s="33">
        <f>B31+100</f>
        <v>201</v>
      </c>
      <c r="C56" s="33">
        <v>10401</v>
      </c>
      <c r="D56" s="33" t="str">
        <f t="shared" si="0"/>
        <v>石器时代蓝色连弩</v>
      </c>
      <c r="E56" s="33" t="str">
        <f t="shared" si="1"/>
        <v>石器时代蓝色一字消</v>
      </c>
      <c r="F56" s="33">
        <v>3</v>
      </c>
      <c r="G56" s="33" t="str">
        <f>VLOOKUP($F56,杂项枚举说明表!$A$3:$C$7,杂项枚举说明表!$B$1,0)</f>
        <v>一字消</v>
      </c>
      <c r="H56" s="13">
        <v>0</v>
      </c>
      <c r="I56" s="35">
        <f t="shared" si="2"/>
        <v>1</v>
      </c>
      <c r="J56" s="35" t="str">
        <f>VLOOKUP(I56,杂项枚举说明表!$A$67:$B$69,杂项枚举说明表!$B$66,0)</f>
        <v>闯关</v>
      </c>
      <c r="M56" s="37">
        <f t="shared" ref="M56:M65" si="25">M36</f>
        <v>1</v>
      </c>
      <c r="N56" s="37" t="str">
        <f>VLOOKUP(M56,杂项枚举说明表!$A$45:$B$49,杂项枚举说明表!$B$43,0)</f>
        <v>蓝色</v>
      </c>
      <c r="O56" s="9">
        <v>321</v>
      </c>
      <c r="P56" s="11" t="s">
        <v>570</v>
      </c>
      <c r="Q56" s="37" t="s">
        <v>15</v>
      </c>
      <c r="R56" s="37" t="str">
        <f t="shared" si="3"/>
        <v>蓝色连弩</v>
      </c>
      <c r="S56" s="9" t="s">
        <v>98</v>
      </c>
      <c r="T56" s="9">
        <f>IF(I56=2,"",VLOOKUP(E56,[1]t_eliminate_effect_s说明表!$L:$M,2,0))</f>
        <v>4</v>
      </c>
      <c r="U56" s="9" t="str">
        <f>VLOOKUP(B56,组合消除配置调用说明表!$D$1:$E$999999,2,0)</f>
        <v/>
      </c>
      <c r="V56" s="35">
        <v>0</v>
      </c>
      <c r="W56" s="35" t="str">
        <f>VLOOKUP(V56,杂项枚举说明表!$A$88:$B$94,2,0)</f>
        <v>通用能量</v>
      </c>
      <c r="X56" s="35">
        <f>IF(I56=2,"0",VLOOKUP(AB56,杂项枚举说明表!$A$23:$C$27,杂项枚举说明表!$C$22,0)*VLOOKUP(F56,杂项枚举说明表!$A$3:$D$7,杂项枚举说明表!$D$1,0))</f>
        <v>1000</v>
      </c>
      <c r="Y56" s="35">
        <v>1</v>
      </c>
      <c r="Z56" s="9">
        <f>Z40+1</f>
        <v>11</v>
      </c>
      <c r="AA56" s="9">
        <f>AA40+1</f>
        <v>11</v>
      </c>
      <c r="AB56" s="6">
        <v>1</v>
      </c>
      <c r="AC56" s="6" t="str">
        <f>VLOOKUP(AB56,杂项枚举说明表!$A$23:$B$27,2,2)</f>
        <v>石器时代</v>
      </c>
      <c r="AD56" s="6">
        <v>0</v>
      </c>
      <c r="AE56" s="35">
        <f t="shared" ref="AE56:AE65" si="26">AE36</f>
        <v>2</v>
      </c>
      <c r="AF56" s="35" t="str">
        <f>IF(AE56="","",VLOOKUP(AE56,杂项枚举说明表!$A$109:$B$113,杂项枚举说明表!$B$108,0))</f>
        <v>步兵营</v>
      </c>
      <c r="AH56" s="13">
        <v>40041</v>
      </c>
      <c r="AI56" s="13">
        <f>IF((VLOOKUP($F56,杂项枚举说明表!$A$3:$C$7,3,0))="","",VLOOKUP($F56,杂项枚举说明表!$A$3:$C$7,3,0))</f>
        <v>120004</v>
      </c>
      <c r="AJ56" s="13">
        <v>120006</v>
      </c>
      <c r="AK56" s="13">
        <f>VLOOKUP($M56,杂项枚举说明表!$A$45:$E$49,杂项枚举说明表!$C$43,0)</f>
        <v>150023</v>
      </c>
      <c r="AL56" s="13">
        <f>IF(VLOOKUP($M56,杂项枚举说明表!$A$45:$E$49,杂项枚举说明表!$D$43,0)="","",VLOOKUP($M56,杂项枚举说明表!$A$45:$E$49,杂项枚举说明表!$D$43,0))</f>
        <v>130001</v>
      </c>
      <c r="AM56" s="13">
        <f>IF(VLOOKUP($M56,杂项枚举说明表!$A$45:$E$49,杂项枚举说明表!$E$43,0)="","",VLOOKUP($M56,杂项枚举说明表!$A$45:$E$49,杂项枚举说明表!$E$43,0))</f>
        <v>130001</v>
      </c>
      <c r="AN56" s="13">
        <f>IF(VLOOKUP($M56,杂项枚举说明表!$A$45:$F$49,杂项枚举说明表!$F$43,0)="","",VLOOKUP($M56,杂项枚举说明表!$A$45:$F$49,杂项枚举说明表!$F$43,0))</f>
        <v>260001</v>
      </c>
      <c r="AO56" s="13">
        <f>VLOOKUP($M56,杂项枚举说明表!$A$45:$H$49,杂项枚举说明表!$H$43,0)</f>
        <v>120008</v>
      </c>
      <c r="AP56" s="13">
        <f>VLOOKUP($M56,杂项枚举说明表!$A$45:$I$49,杂项枚举说明表!$I$43,0)</f>
        <v>100001</v>
      </c>
      <c r="AQ56" s="13">
        <v>100002</v>
      </c>
      <c r="AT56" s="1" t="str">
        <f t="shared" si="4"/>
        <v>1石器时代蓝色一字消</v>
      </c>
      <c r="AU56" s="1">
        <f t="shared" si="5"/>
        <v>201</v>
      </c>
    </row>
    <row r="57" spans="1:47" x14ac:dyDescent="0.2">
      <c r="A57" s="33">
        <f t="shared" si="6"/>
        <v>52</v>
      </c>
      <c r="B57" s="33">
        <f t="shared" ref="B57:B120" si="27">B32+100</f>
        <v>202</v>
      </c>
      <c r="C57" s="33">
        <v>10402</v>
      </c>
      <c r="D57" s="33" t="str">
        <f t="shared" si="0"/>
        <v>石器时代绿色连弩</v>
      </c>
      <c r="E57" s="33" t="str">
        <f t="shared" si="1"/>
        <v>石器时代绿色一字消</v>
      </c>
      <c r="F57" s="33">
        <v>3</v>
      </c>
      <c r="G57" s="33" t="str">
        <f>VLOOKUP($F57,杂项枚举说明表!$A$3:$C$7,杂项枚举说明表!$B$1,0)</f>
        <v>一字消</v>
      </c>
      <c r="H57" s="13">
        <v>0</v>
      </c>
      <c r="I57" s="35">
        <f t="shared" si="2"/>
        <v>1</v>
      </c>
      <c r="J57" s="35" t="str">
        <f>VLOOKUP(I57,杂项枚举说明表!$A$67:$B$69,杂项枚举说明表!$B$66,0)</f>
        <v>闯关</v>
      </c>
      <c r="M57" s="37">
        <f t="shared" si="25"/>
        <v>2</v>
      </c>
      <c r="N57" s="37" t="str">
        <f>VLOOKUP(M57,杂项枚举说明表!$A$45:$B$49,杂项枚举说明表!$B$43,0)</f>
        <v>绿色</v>
      </c>
      <c r="O57" s="9">
        <v>322</v>
      </c>
      <c r="P57" s="11" t="s">
        <v>570</v>
      </c>
      <c r="Q57" s="37" t="s">
        <v>15</v>
      </c>
      <c r="R57" s="37" t="str">
        <f t="shared" si="3"/>
        <v>绿色连弩</v>
      </c>
      <c r="S57" s="9" t="s">
        <v>98</v>
      </c>
      <c r="T57" s="9">
        <f>IF(I57=2,"",VLOOKUP(E57,[1]t_eliminate_effect_s说明表!$L:$M,2,0))</f>
        <v>4</v>
      </c>
      <c r="U57" s="9" t="str">
        <f>VLOOKUP(B57,组合消除配置调用说明表!$D$1:$E$999999,2,0)</f>
        <v/>
      </c>
      <c r="V57" s="35">
        <v>0</v>
      </c>
      <c r="W57" s="35" t="str">
        <f>VLOOKUP(V57,杂项枚举说明表!$A$88:$B$94,2,0)</f>
        <v>通用能量</v>
      </c>
      <c r="X57" s="35">
        <f>IF(I57=2,"0",VLOOKUP(AB57,杂项枚举说明表!$A$23:$C$27,杂项枚举说明表!$C$22,0)*VLOOKUP(F57,杂项枚举说明表!$A$3:$D$7,杂项枚举说明表!$D$1,0))</f>
        <v>1000</v>
      </c>
      <c r="Y57" s="35">
        <v>1</v>
      </c>
      <c r="Z57" s="9">
        <f t="shared" ref="Z57:AA57" si="28">Z56+1</f>
        <v>12</v>
      </c>
      <c r="AA57" s="9">
        <f t="shared" si="28"/>
        <v>12</v>
      </c>
      <c r="AB57" s="6">
        <v>1</v>
      </c>
      <c r="AC57" s="6" t="str">
        <f>VLOOKUP(AB57,杂项枚举说明表!$A$23:$B$27,2,2)</f>
        <v>石器时代</v>
      </c>
      <c r="AD57" s="6">
        <v>0</v>
      </c>
      <c r="AE57" s="35">
        <f t="shared" si="26"/>
        <v>3</v>
      </c>
      <c r="AF57" s="35" t="str">
        <f>IF(AE57="","",VLOOKUP(AE57,杂项枚举说明表!$A$109:$B$113,杂项枚举说明表!$B$108,0))</f>
        <v>弓兵营</v>
      </c>
      <c r="AH57" s="13">
        <v>40042</v>
      </c>
      <c r="AI57" s="13">
        <f>IF((VLOOKUP($F57,杂项枚举说明表!$A$3:$C$7,3,0))="","",VLOOKUP($F57,杂项枚举说明表!$A$3:$C$7,3,0))</f>
        <v>120004</v>
      </c>
      <c r="AJ57" s="13">
        <v>120006</v>
      </c>
      <c r="AK57" s="13">
        <f>VLOOKUP($M57,杂项枚举说明表!$A$45:$E$49,杂项枚举说明表!$C$43,0)</f>
        <v>150023</v>
      </c>
      <c r="AL57" s="13">
        <f>IF(VLOOKUP($M57,杂项枚举说明表!$A$45:$E$49,杂项枚举说明表!$D$43,0)="","",VLOOKUP($M57,杂项枚举说明表!$A$45:$E$49,杂项枚举说明表!$D$43,0))</f>
        <v>130002</v>
      </c>
      <c r="AM57" s="13">
        <f>IF(VLOOKUP($M57,杂项枚举说明表!$A$45:$E$49,杂项枚举说明表!$E$43,0)="","",VLOOKUP($M57,杂项枚举说明表!$A$45:$E$49,杂项枚举说明表!$E$43,0))</f>
        <v>130002</v>
      </c>
      <c r="AN57" s="13">
        <f>IF(VLOOKUP($M57,杂项枚举说明表!$A$45:$F$49,杂项枚举说明表!$F$43,0)="","",VLOOKUP($M57,杂项枚举说明表!$A$45:$F$49,杂项枚举说明表!$F$43,0))</f>
        <v>260001</v>
      </c>
      <c r="AO57" s="13">
        <f>VLOOKUP($M57,杂项枚举说明表!$A$45:$H$49,杂项枚举说明表!$H$43,0)</f>
        <v>120008</v>
      </c>
      <c r="AP57" s="13">
        <f>VLOOKUP($M57,杂项枚举说明表!$A$45:$I$49,杂项枚举说明表!$I$43,0)</f>
        <v>100001</v>
      </c>
      <c r="AQ57" s="13">
        <v>100002</v>
      </c>
      <c r="AT57" s="1" t="str">
        <f t="shared" si="4"/>
        <v>1石器时代绿色一字消</v>
      </c>
      <c r="AU57" s="1">
        <f t="shared" si="5"/>
        <v>202</v>
      </c>
    </row>
    <row r="58" spans="1:47" x14ac:dyDescent="0.2">
      <c r="A58" s="33">
        <f t="shared" si="6"/>
        <v>53</v>
      </c>
      <c r="B58" s="33">
        <f t="shared" si="27"/>
        <v>203</v>
      </c>
      <c r="C58" s="33">
        <v>10403</v>
      </c>
      <c r="D58" s="33" t="str">
        <f t="shared" si="0"/>
        <v>石器时代红色连弩</v>
      </c>
      <c r="E58" s="33" t="str">
        <f t="shared" si="1"/>
        <v>石器时代红色一字消</v>
      </c>
      <c r="F58" s="33">
        <v>3</v>
      </c>
      <c r="G58" s="33" t="str">
        <f>VLOOKUP($F58,杂项枚举说明表!$A$3:$C$7,杂项枚举说明表!$B$1,0)</f>
        <v>一字消</v>
      </c>
      <c r="H58" s="13">
        <v>0</v>
      </c>
      <c r="I58" s="35">
        <f t="shared" si="2"/>
        <v>1</v>
      </c>
      <c r="J58" s="35" t="str">
        <f>VLOOKUP(I58,杂项枚举说明表!$A$67:$B$69,杂项枚举说明表!$B$66,0)</f>
        <v>闯关</v>
      </c>
      <c r="M58" s="37">
        <f t="shared" si="25"/>
        <v>3</v>
      </c>
      <c r="N58" s="37" t="str">
        <f>VLOOKUP(M58,杂项枚举说明表!$A$45:$B$49,杂项枚举说明表!$B$43,0)</f>
        <v>红色</v>
      </c>
      <c r="O58" s="9">
        <v>323</v>
      </c>
      <c r="P58" s="11" t="s">
        <v>570</v>
      </c>
      <c r="Q58" s="37" t="s">
        <v>15</v>
      </c>
      <c r="R58" s="37" t="str">
        <f t="shared" si="3"/>
        <v>红色连弩</v>
      </c>
      <c r="S58" s="9" t="s">
        <v>97</v>
      </c>
      <c r="T58" s="9">
        <f>IF(I58=2,"",VLOOKUP(E58,[1]t_eliminate_effect_s说明表!$L:$M,2,0))</f>
        <v>4</v>
      </c>
      <c r="U58" s="9" t="str">
        <f>VLOOKUP(B58,组合消除配置调用说明表!$D$1:$E$999999,2,0)</f>
        <v/>
      </c>
      <c r="V58" s="35">
        <v>0</v>
      </c>
      <c r="W58" s="35" t="str">
        <f>VLOOKUP(V58,杂项枚举说明表!$A$88:$B$94,2,0)</f>
        <v>通用能量</v>
      </c>
      <c r="X58" s="35">
        <f>IF(I58=2,"0",VLOOKUP(AB58,杂项枚举说明表!$A$23:$C$27,杂项枚举说明表!$C$22,0)*VLOOKUP(F58,杂项枚举说明表!$A$3:$D$7,杂项枚举说明表!$D$1,0))</f>
        <v>1000</v>
      </c>
      <c r="Y58" s="35">
        <v>1</v>
      </c>
      <c r="Z58" s="9">
        <f t="shared" ref="Z58:AA58" si="29">Z57+1</f>
        <v>13</v>
      </c>
      <c r="AA58" s="9">
        <f t="shared" si="29"/>
        <v>13</v>
      </c>
      <c r="AB58" s="6">
        <v>1</v>
      </c>
      <c r="AC58" s="6" t="str">
        <f>VLOOKUP(AB58,杂项枚举说明表!$A$23:$B$27,2,2)</f>
        <v>石器时代</v>
      </c>
      <c r="AD58" s="6">
        <v>0</v>
      </c>
      <c r="AE58" s="35">
        <f t="shared" si="26"/>
        <v>4</v>
      </c>
      <c r="AF58" s="35" t="str">
        <f>IF(AE58="","",VLOOKUP(AE58,杂项枚举说明表!$A$109:$B$113,杂项枚举说明表!$B$108,0))</f>
        <v>骑兵营</v>
      </c>
      <c r="AH58" s="13">
        <v>40043</v>
      </c>
      <c r="AI58" s="13">
        <f>IF((VLOOKUP($F58,杂项枚举说明表!$A$3:$C$7,3,0))="","",VLOOKUP($F58,杂项枚举说明表!$A$3:$C$7,3,0))</f>
        <v>120004</v>
      </c>
      <c r="AJ58" s="13">
        <v>120006</v>
      </c>
      <c r="AK58" s="13">
        <f>VLOOKUP($M58,杂项枚举说明表!$A$45:$E$49,杂项枚举说明表!$C$43,0)</f>
        <v>150023</v>
      </c>
      <c r="AL58" s="13">
        <f>IF(VLOOKUP($M58,杂项枚举说明表!$A$45:$E$49,杂项枚举说明表!$D$43,0)="","",VLOOKUP($M58,杂项枚举说明表!$A$45:$E$49,杂项枚举说明表!$D$43,0))</f>
        <v>130003</v>
      </c>
      <c r="AM58" s="13">
        <f>IF(VLOOKUP($M58,杂项枚举说明表!$A$45:$E$49,杂项枚举说明表!$E$43,0)="","",VLOOKUP($M58,杂项枚举说明表!$A$45:$E$49,杂项枚举说明表!$E$43,0))</f>
        <v>130003</v>
      </c>
      <c r="AN58" s="13">
        <f>IF(VLOOKUP($M58,杂项枚举说明表!$A$45:$F$49,杂项枚举说明表!$F$43,0)="","",VLOOKUP($M58,杂项枚举说明表!$A$45:$F$49,杂项枚举说明表!$F$43,0))</f>
        <v>260001</v>
      </c>
      <c r="AO58" s="13">
        <f>VLOOKUP($M58,杂项枚举说明表!$A$45:$H$49,杂项枚举说明表!$H$43,0)</f>
        <v>120008</v>
      </c>
      <c r="AP58" s="13">
        <f>VLOOKUP($M58,杂项枚举说明表!$A$45:$I$49,杂项枚举说明表!$I$43,0)</f>
        <v>100001</v>
      </c>
      <c r="AQ58" s="13">
        <v>100002</v>
      </c>
      <c r="AT58" s="1" t="str">
        <f t="shared" si="4"/>
        <v>1石器时代红色一字消</v>
      </c>
      <c r="AU58" s="1">
        <f t="shared" si="5"/>
        <v>203</v>
      </c>
    </row>
    <row r="59" spans="1:47" x14ac:dyDescent="0.2">
      <c r="A59" s="33">
        <f t="shared" si="6"/>
        <v>54</v>
      </c>
      <c r="B59" s="33">
        <f t="shared" si="27"/>
        <v>204</v>
      </c>
      <c r="C59" s="33">
        <v>10404</v>
      </c>
      <c r="D59" s="33" t="str">
        <f t="shared" si="0"/>
        <v>石器时代金色连弩</v>
      </c>
      <c r="E59" s="33" t="str">
        <f t="shared" si="1"/>
        <v>石器时代金色一字消</v>
      </c>
      <c r="F59" s="33">
        <v>3</v>
      </c>
      <c r="G59" s="33" t="str">
        <f>VLOOKUP($F59,杂项枚举说明表!$A$3:$C$7,杂项枚举说明表!$B$1,0)</f>
        <v>一字消</v>
      </c>
      <c r="H59" s="13">
        <v>0</v>
      </c>
      <c r="I59" s="35">
        <f t="shared" si="2"/>
        <v>1</v>
      </c>
      <c r="J59" s="35" t="str">
        <f>VLOOKUP(I59,杂项枚举说明表!$A$67:$B$69,杂项枚举说明表!$B$66,0)</f>
        <v>闯关</v>
      </c>
      <c r="M59" s="37">
        <f t="shared" si="25"/>
        <v>4</v>
      </c>
      <c r="N59" s="37" t="str">
        <f>VLOOKUP(M59,杂项枚举说明表!$A$45:$B$49,杂项枚举说明表!$B$43,0)</f>
        <v>金色</v>
      </c>
      <c r="O59" s="9">
        <v>324</v>
      </c>
      <c r="P59" s="11" t="s">
        <v>570</v>
      </c>
      <c r="Q59" s="37" t="s">
        <v>15</v>
      </c>
      <c r="R59" s="37" t="str">
        <f t="shared" si="3"/>
        <v>金色连弩</v>
      </c>
      <c r="S59" s="9" t="s">
        <v>97</v>
      </c>
      <c r="T59" s="9">
        <f>IF(I59=2,"",VLOOKUP(E59,[1]t_eliminate_effect_s说明表!$L:$M,2,0))</f>
        <v>4</v>
      </c>
      <c r="U59" s="9" t="str">
        <f>VLOOKUP(B59,组合消除配置调用说明表!$D$1:$E$999999,2,0)</f>
        <v/>
      </c>
      <c r="V59" s="35">
        <v>0</v>
      </c>
      <c r="W59" s="35" t="str">
        <f>VLOOKUP(V59,杂项枚举说明表!$A$88:$B$94,2,0)</f>
        <v>通用能量</v>
      </c>
      <c r="X59" s="35">
        <f>IF(I59=2,"0",VLOOKUP(AB59,杂项枚举说明表!$A$23:$C$27,杂项枚举说明表!$C$22,0)*VLOOKUP(F59,杂项枚举说明表!$A$3:$D$7,杂项枚举说明表!$D$1,0))</f>
        <v>1000</v>
      </c>
      <c r="Y59" s="35">
        <v>1</v>
      </c>
      <c r="Z59" s="9">
        <f t="shared" ref="Z59:AA59" si="30">Z58+1</f>
        <v>14</v>
      </c>
      <c r="AA59" s="9">
        <f t="shared" si="30"/>
        <v>14</v>
      </c>
      <c r="AB59" s="6">
        <v>1</v>
      </c>
      <c r="AC59" s="6" t="str">
        <f>VLOOKUP(AB59,杂项枚举说明表!$A$23:$B$27,2,2)</f>
        <v>石器时代</v>
      </c>
      <c r="AD59" s="6">
        <v>0</v>
      </c>
      <c r="AE59" s="35">
        <f t="shared" si="26"/>
        <v>5</v>
      </c>
      <c r="AF59" s="35" t="str">
        <f>IF(AE59="","",VLOOKUP(AE59,杂项枚举说明表!$A$109:$B$113,杂项枚举说明表!$B$108,0))</f>
        <v>神像</v>
      </c>
      <c r="AH59" s="13">
        <v>40044</v>
      </c>
      <c r="AI59" s="13">
        <f>IF((VLOOKUP($F59,杂项枚举说明表!$A$3:$C$7,3,0))="","",VLOOKUP($F59,杂项枚举说明表!$A$3:$C$7,3,0))</f>
        <v>120004</v>
      </c>
      <c r="AJ59" s="13">
        <v>120006</v>
      </c>
      <c r="AK59" s="13">
        <f>VLOOKUP($M59,杂项枚举说明表!$A$45:$E$49,杂项枚举说明表!$C$43,0)</f>
        <v>150023</v>
      </c>
      <c r="AL59" s="13">
        <f>IF(VLOOKUP($M59,杂项枚举说明表!$A$45:$E$49,杂项枚举说明表!$D$43,0)="","",VLOOKUP($M59,杂项枚举说明表!$A$45:$E$49,杂项枚举说明表!$D$43,0))</f>
        <v>130004</v>
      </c>
      <c r="AM59" s="13">
        <f>IF(VLOOKUP($M59,杂项枚举说明表!$A$45:$E$49,杂项枚举说明表!$E$43,0)="","",VLOOKUP($M59,杂项枚举说明表!$A$45:$E$49,杂项枚举说明表!$E$43,0))</f>
        <v>130004</v>
      </c>
      <c r="AN59" s="13">
        <f>IF(VLOOKUP($M59,杂项枚举说明表!$A$45:$F$49,杂项枚举说明表!$F$43,0)="","",VLOOKUP($M59,杂项枚举说明表!$A$45:$F$49,杂项枚举说明表!$F$43,0))</f>
        <v>260001</v>
      </c>
      <c r="AO59" s="13">
        <f>VLOOKUP($M59,杂项枚举说明表!$A$45:$H$49,杂项枚举说明表!$H$43,0)</f>
        <v>120008</v>
      </c>
      <c r="AP59" s="13">
        <f>VLOOKUP($M59,杂项枚举说明表!$A$45:$I$49,杂项枚举说明表!$I$43,0)</f>
        <v>100001</v>
      </c>
      <c r="AQ59" s="13">
        <v>100002</v>
      </c>
      <c r="AT59" s="1" t="str">
        <f t="shared" si="4"/>
        <v>1石器时代金色一字消</v>
      </c>
      <c r="AU59" s="1">
        <f t="shared" si="5"/>
        <v>204</v>
      </c>
    </row>
    <row r="60" spans="1:47" x14ac:dyDescent="0.2">
      <c r="A60" s="33">
        <f t="shared" si="6"/>
        <v>55</v>
      </c>
      <c r="B60" s="33">
        <f t="shared" si="27"/>
        <v>205</v>
      </c>
      <c r="C60" s="33">
        <v>10405</v>
      </c>
      <c r="D60" s="33" t="str">
        <f t="shared" si="0"/>
        <v>石器时代紫色连弩</v>
      </c>
      <c r="E60" s="33" t="str">
        <f t="shared" si="1"/>
        <v>石器时代紫色一字消</v>
      </c>
      <c r="F60" s="33">
        <v>3</v>
      </c>
      <c r="G60" s="33" t="str">
        <f>VLOOKUP($F60,杂项枚举说明表!$A$3:$C$7,杂项枚举说明表!$B$1,0)</f>
        <v>一字消</v>
      </c>
      <c r="H60" s="13">
        <v>0</v>
      </c>
      <c r="I60" s="35">
        <f t="shared" si="2"/>
        <v>1</v>
      </c>
      <c r="J60" s="35" t="str">
        <f>VLOOKUP(I60,杂项枚举说明表!$A$67:$B$69,杂项枚举说明表!$B$66,0)</f>
        <v>闯关</v>
      </c>
      <c r="M60" s="37">
        <f t="shared" si="25"/>
        <v>5</v>
      </c>
      <c r="N60" s="37" t="str">
        <f>VLOOKUP(M60,杂项枚举说明表!$A$45:$B$49,杂项枚举说明表!$B$43,0)</f>
        <v>紫色</v>
      </c>
      <c r="O60" s="9">
        <v>325</v>
      </c>
      <c r="P60" s="11" t="s">
        <v>570</v>
      </c>
      <c r="Q60" s="37" t="s">
        <v>15</v>
      </c>
      <c r="R60" s="37" t="str">
        <f t="shared" si="3"/>
        <v>紫色连弩</v>
      </c>
      <c r="S60" s="9" t="s">
        <v>97</v>
      </c>
      <c r="T60" s="9">
        <f>IF(I60=2,"",VLOOKUP(E60,[1]t_eliminate_effect_s说明表!$L:$M,2,0))</f>
        <v>4</v>
      </c>
      <c r="U60" s="9" t="str">
        <f>VLOOKUP(B60,组合消除配置调用说明表!$D$1:$E$999999,2,0)</f>
        <v/>
      </c>
      <c r="V60" s="35">
        <v>0</v>
      </c>
      <c r="W60" s="35" t="str">
        <f>VLOOKUP(V60,杂项枚举说明表!$A$88:$B$94,2,0)</f>
        <v>通用能量</v>
      </c>
      <c r="X60" s="35">
        <f>IF(I60=2,"0",VLOOKUP(AB60,杂项枚举说明表!$A$23:$C$27,杂项枚举说明表!$C$22,0)*VLOOKUP(F60,杂项枚举说明表!$A$3:$D$7,杂项枚举说明表!$D$1,0))</f>
        <v>1000</v>
      </c>
      <c r="Y60" s="35">
        <v>1</v>
      </c>
      <c r="Z60" s="9">
        <f t="shared" ref="Z60:AA60" si="31">Z59+1</f>
        <v>15</v>
      </c>
      <c r="AA60" s="9">
        <f t="shared" si="31"/>
        <v>15</v>
      </c>
      <c r="AB60" s="6">
        <v>1</v>
      </c>
      <c r="AC60" s="6" t="str">
        <f>VLOOKUP(AB60,杂项枚举说明表!$A$23:$B$27,2,2)</f>
        <v>石器时代</v>
      </c>
      <c r="AD60" s="6">
        <v>0</v>
      </c>
      <c r="AE60" s="35">
        <f t="shared" si="26"/>
        <v>6</v>
      </c>
      <c r="AF60" s="35" t="str">
        <f>IF(AE60="","",VLOOKUP(AE60,杂项枚举说明表!$A$109:$B$113,杂项枚举说明表!$B$108,0))</f>
        <v>魔像</v>
      </c>
      <c r="AH60" s="13">
        <v>40045</v>
      </c>
      <c r="AI60" s="13">
        <f>IF((VLOOKUP($F60,杂项枚举说明表!$A$3:$C$7,3,0))="","",VLOOKUP($F60,杂项枚举说明表!$A$3:$C$7,3,0))</f>
        <v>120004</v>
      </c>
      <c r="AJ60" s="13">
        <v>120006</v>
      </c>
      <c r="AK60" s="13">
        <f>VLOOKUP($M60,杂项枚举说明表!$A$45:$E$49,杂项枚举说明表!$C$43,0)</f>
        <v>150023</v>
      </c>
      <c r="AL60" s="13">
        <f>IF(VLOOKUP($M60,杂项枚举说明表!$A$45:$E$49,杂项枚举说明表!$D$43,0)="","",VLOOKUP($M60,杂项枚举说明表!$A$45:$E$49,杂项枚举说明表!$D$43,0))</f>
        <v>130005</v>
      </c>
      <c r="AM60" s="13">
        <f>IF(VLOOKUP($M60,杂项枚举说明表!$A$45:$E$49,杂项枚举说明表!$E$43,0)="","",VLOOKUP($M60,杂项枚举说明表!$A$45:$E$49,杂项枚举说明表!$E$43,0))</f>
        <v>130005</v>
      </c>
      <c r="AN60" s="13">
        <f>IF(VLOOKUP($M60,杂项枚举说明表!$A$45:$F$49,杂项枚举说明表!$F$43,0)="","",VLOOKUP($M60,杂项枚举说明表!$A$45:$F$49,杂项枚举说明表!$F$43,0))</f>
        <v>260001</v>
      </c>
      <c r="AO60" s="13">
        <f>VLOOKUP($M60,杂项枚举说明表!$A$45:$H$49,杂项枚举说明表!$H$43,0)</f>
        <v>120008</v>
      </c>
      <c r="AP60" s="13">
        <f>VLOOKUP($M60,杂项枚举说明表!$A$45:$I$49,杂项枚举说明表!$I$43,0)</f>
        <v>100001</v>
      </c>
      <c r="AQ60" s="13">
        <v>100002</v>
      </c>
      <c r="AT60" s="1" t="str">
        <f t="shared" si="4"/>
        <v>1石器时代紫色一字消</v>
      </c>
      <c r="AU60" s="1">
        <f t="shared" si="5"/>
        <v>205</v>
      </c>
    </row>
    <row r="61" spans="1:47" x14ac:dyDescent="0.2">
      <c r="A61" s="33">
        <f t="shared" si="6"/>
        <v>56</v>
      </c>
      <c r="B61" s="33">
        <f t="shared" si="27"/>
        <v>211</v>
      </c>
      <c r="C61" s="33">
        <v>10401</v>
      </c>
      <c r="D61" s="33" t="str">
        <f t="shared" si="0"/>
        <v>青铜时代蓝色连弩</v>
      </c>
      <c r="E61" s="33" t="str">
        <f t="shared" si="1"/>
        <v>青铜时代蓝色一字消</v>
      </c>
      <c r="F61" s="33">
        <v>3</v>
      </c>
      <c r="G61" s="33" t="str">
        <f>VLOOKUP($F61,杂项枚举说明表!$A$3:$C$7,杂项枚举说明表!$B$1,0)</f>
        <v>一字消</v>
      </c>
      <c r="H61" s="13">
        <v>1</v>
      </c>
      <c r="I61" s="35">
        <f t="shared" si="2"/>
        <v>1</v>
      </c>
      <c r="J61" s="35" t="str">
        <f>VLOOKUP(I61,杂项枚举说明表!$A$67:$B$69,杂项枚举说明表!$B$66,0)</f>
        <v>闯关</v>
      </c>
      <c r="M61" s="37">
        <f t="shared" si="25"/>
        <v>1</v>
      </c>
      <c r="N61" s="37" t="str">
        <f>VLOOKUP(M61,杂项枚举说明表!$A$45:$B$49,杂项枚举说明表!$B$43,0)</f>
        <v>蓝色</v>
      </c>
      <c r="O61" s="9">
        <v>321</v>
      </c>
      <c r="P61" s="11" t="s">
        <v>570</v>
      </c>
      <c r="Q61" s="37" t="s">
        <v>15</v>
      </c>
      <c r="R61" s="37" t="str">
        <f t="shared" si="3"/>
        <v>蓝色连弩</v>
      </c>
      <c r="S61" s="9" t="s">
        <v>98</v>
      </c>
      <c r="T61" s="9">
        <f>IF(I61=2,"",VLOOKUP(E61,[1]t_eliminate_effect_s说明表!$L:$M,2,0))</f>
        <v>4</v>
      </c>
      <c r="U61" s="9" t="str">
        <f>VLOOKUP(B61,组合消除配置调用说明表!$D$1:$E$999999,2,0)</f>
        <v/>
      </c>
      <c r="V61" s="35">
        <v>0</v>
      </c>
      <c r="W61" s="35" t="str">
        <f>VLOOKUP(V61,杂项枚举说明表!$A$88:$B$94,2,0)</f>
        <v>通用能量</v>
      </c>
      <c r="X61" s="35">
        <f>IF(I61=2,"0",VLOOKUP(AB61,杂项枚举说明表!$A$23:$C$27,杂项枚举说明表!$C$22,0)*VLOOKUP(F61,杂项枚举说明表!$A$3:$D$7,杂项枚举说明表!$D$1,0))</f>
        <v>900</v>
      </c>
      <c r="Y61" s="35">
        <v>1</v>
      </c>
      <c r="Z61" s="9">
        <f>Z45+1</f>
        <v>11</v>
      </c>
      <c r="AA61" s="9">
        <f>AA45+1</f>
        <v>11</v>
      </c>
      <c r="AB61" s="6">
        <v>2</v>
      </c>
      <c r="AC61" s="6" t="str">
        <f>VLOOKUP(AB61,杂项枚举说明表!$A$23:$B$27,2,2)</f>
        <v>青铜时代</v>
      </c>
      <c r="AD61" s="6">
        <v>0</v>
      </c>
      <c r="AE61" s="35">
        <f t="shared" si="26"/>
        <v>2</v>
      </c>
      <c r="AF61" s="35" t="str">
        <f>IF(AE61="","",VLOOKUP(AE61,杂项枚举说明表!$A$109:$B$113,杂项枚举说明表!$B$108,0))</f>
        <v>步兵营</v>
      </c>
      <c r="AH61" s="13">
        <v>40041</v>
      </c>
      <c r="AI61" s="13">
        <f>IF((VLOOKUP($F61,杂项枚举说明表!$A$3:$C$7,3,0))="","",VLOOKUP($F61,杂项枚举说明表!$A$3:$C$7,3,0))</f>
        <v>120004</v>
      </c>
      <c r="AJ61" s="13">
        <v>120006</v>
      </c>
      <c r="AK61" s="13">
        <f>VLOOKUP($M61,杂项枚举说明表!$A$45:$E$49,杂项枚举说明表!$C$43,0)</f>
        <v>150023</v>
      </c>
      <c r="AL61" s="13">
        <f>IF(VLOOKUP($M61,杂项枚举说明表!$A$45:$E$49,杂项枚举说明表!$D$43,0)="","",VLOOKUP($M61,杂项枚举说明表!$A$45:$E$49,杂项枚举说明表!$D$43,0))</f>
        <v>130001</v>
      </c>
      <c r="AM61" s="13">
        <f>IF(VLOOKUP($M61,杂项枚举说明表!$A$45:$E$49,杂项枚举说明表!$E$43,0)="","",VLOOKUP($M61,杂项枚举说明表!$A$45:$E$49,杂项枚举说明表!$E$43,0))</f>
        <v>130001</v>
      </c>
      <c r="AN61" s="13">
        <f>IF(VLOOKUP($M61,杂项枚举说明表!$A$45:$F$49,杂项枚举说明表!$F$43,0)="","",VLOOKUP($M61,杂项枚举说明表!$A$45:$F$49,杂项枚举说明表!$F$43,0))</f>
        <v>260001</v>
      </c>
      <c r="AO61" s="13">
        <f>VLOOKUP($M61,杂项枚举说明表!$A$45:$H$49,杂项枚举说明表!$H$43,0)</f>
        <v>120008</v>
      </c>
      <c r="AP61" s="13">
        <f>VLOOKUP($M61,杂项枚举说明表!$A$45:$I$49,杂项枚举说明表!$I$43,0)</f>
        <v>100001</v>
      </c>
      <c r="AQ61" s="13">
        <v>100002</v>
      </c>
      <c r="AT61" s="1" t="str">
        <f t="shared" si="4"/>
        <v>1青铜时代蓝色一字消</v>
      </c>
      <c r="AU61" s="1">
        <f t="shared" si="5"/>
        <v>211</v>
      </c>
    </row>
    <row r="62" spans="1:47" x14ac:dyDescent="0.2">
      <c r="A62" s="33">
        <f t="shared" si="6"/>
        <v>57</v>
      </c>
      <c r="B62" s="33">
        <f t="shared" si="27"/>
        <v>212</v>
      </c>
      <c r="C62" s="33">
        <v>10402</v>
      </c>
      <c r="D62" s="33" t="str">
        <f t="shared" si="0"/>
        <v>青铜时代绿色连弩</v>
      </c>
      <c r="E62" s="33" t="str">
        <f t="shared" si="1"/>
        <v>青铜时代绿色一字消</v>
      </c>
      <c r="F62" s="33">
        <v>3</v>
      </c>
      <c r="G62" s="33" t="str">
        <f>VLOOKUP($F62,杂项枚举说明表!$A$3:$C$7,杂项枚举说明表!$B$1,0)</f>
        <v>一字消</v>
      </c>
      <c r="H62" s="13">
        <v>1</v>
      </c>
      <c r="I62" s="35">
        <f t="shared" si="2"/>
        <v>1</v>
      </c>
      <c r="J62" s="35" t="str">
        <f>VLOOKUP(I62,杂项枚举说明表!$A$67:$B$69,杂项枚举说明表!$B$66,0)</f>
        <v>闯关</v>
      </c>
      <c r="M62" s="37">
        <f t="shared" si="25"/>
        <v>2</v>
      </c>
      <c r="N62" s="37" t="str">
        <f>VLOOKUP(M62,杂项枚举说明表!$A$45:$B$49,杂项枚举说明表!$B$43,0)</f>
        <v>绿色</v>
      </c>
      <c r="O62" s="9">
        <v>322</v>
      </c>
      <c r="P62" s="11" t="s">
        <v>570</v>
      </c>
      <c r="Q62" s="37" t="s">
        <v>15</v>
      </c>
      <c r="R62" s="37" t="str">
        <f t="shared" si="3"/>
        <v>绿色连弩</v>
      </c>
      <c r="S62" s="9" t="s">
        <v>98</v>
      </c>
      <c r="T62" s="9">
        <f>IF(I62=2,"",VLOOKUP(E62,[1]t_eliminate_effect_s说明表!$L:$M,2,0))</f>
        <v>4</v>
      </c>
      <c r="U62" s="9" t="str">
        <f>VLOOKUP(B62,组合消除配置调用说明表!$D$1:$E$999999,2,0)</f>
        <v/>
      </c>
      <c r="V62" s="35">
        <v>0</v>
      </c>
      <c r="W62" s="35" t="str">
        <f>VLOOKUP(V62,杂项枚举说明表!$A$88:$B$94,2,0)</f>
        <v>通用能量</v>
      </c>
      <c r="X62" s="35">
        <f>IF(I62=2,"0",VLOOKUP(AB62,杂项枚举说明表!$A$23:$C$27,杂项枚举说明表!$C$22,0)*VLOOKUP(F62,杂项枚举说明表!$A$3:$D$7,杂项枚举说明表!$D$1,0))</f>
        <v>900</v>
      </c>
      <c r="Y62" s="35">
        <v>1</v>
      </c>
      <c r="Z62" s="9">
        <f t="shared" ref="Z62:AA62" si="32">Z61+1</f>
        <v>12</v>
      </c>
      <c r="AA62" s="9">
        <f t="shared" si="32"/>
        <v>12</v>
      </c>
      <c r="AB62" s="6">
        <v>2</v>
      </c>
      <c r="AC62" s="6" t="str">
        <f>VLOOKUP(AB62,杂项枚举说明表!$A$23:$B$27,2,2)</f>
        <v>青铜时代</v>
      </c>
      <c r="AD62" s="6">
        <v>0</v>
      </c>
      <c r="AE62" s="35">
        <f t="shared" si="26"/>
        <v>3</v>
      </c>
      <c r="AF62" s="35" t="str">
        <f>IF(AE62="","",VLOOKUP(AE62,杂项枚举说明表!$A$109:$B$113,杂项枚举说明表!$B$108,0))</f>
        <v>弓兵营</v>
      </c>
      <c r="AH62" s="13">
        <v>40042</v>
      </c>
      <c r="AI62" s="13">
        <f>IF((VLOOKUP($F62,杂项枚举说明表!$A$3:$C$7,3,0))="","",VLOOKUP($F62,杂项枚举说明表!$A$3:$C$7,3,0))</f>
        <v>120004</v>
      </c>
      <c r="AJ62" s="13">
        <v>120006</v>
      </c>
      <c r="AK62" s="13">
        <f>VLOOKUP($M62,杂项枚举说明表!$A$45:$E$49,杂项枚举说明表!$C$43,0)</f>
        <v>150023</v>
      </c>
      <c r="AL62" s="13">
        <f>IF(VLOOKUP($M62,杂项枚举说明表!$A$45:$E$49,杂项枚举说明表!$D$43,0)="","",VLOOKUP($M62,杂项枚举说明表!$A$45:$E$49,杂项枚举说明表!$D$43,0))</f>
        <v>130002</v>
      </c>
      <c r="AM62" s="13">
        <f>IF(VLOOKUP($M62,杂项枚举说明表!$A$45:$E$49,杂项枚举说明表!$E$43,0)="","",VLOOKUP($M62,杂项枚举说明表!$A$45:$E$49,杂项枚举说明表!$E$43,0))</f>
        <v>130002</v>
      </c>
      <c r="AN62" s="13">
        <f>IF(VLOOKUP($M62,杂项枚举说明表!$A$45:$F$49,杂项枚举说明表!$F$43,0)="","",VLOOKUP($M62,杂项枚举说明表!$A$45:$F$49,杂项枚举说明表!$F$43,0))</f>
        <v>260001</v>
      </c>
      <c r="AO62" s="13">
        <f>VLOOKUP($M62,杂项枚举说明表!$A$45:$H$49,杂项枚举说明表!$H$43,0)</f>
        <v>120008</v>
      </c>
      <c r="AP62" s="13">
        <f>VLOOKUP($M62,杂项枚举说明表!$A$45:$I$49,杂项枚举说明表!$I$43,0)</f>
        <v>100001</v>
      </c>
      <c r="AQ62" s="13">
        <v>100002</v>
      </c>
      <c r="AT62" s="1" t="str">
        <f t="shared" si="4"/>
        <v>1青铜时代绿色一字消</v>
      </c>
      <c r="AU62" s="1">
        <f t="shared" si="5"/>
        <v>212</v>
      </c>
    </row>
    <row r="63" spans="1:47" x14ac:dyDescent="0.2">
      <c r="A63" s="33">
        <f t="shared" si="6"/>
        <v>58</v>
      </c>
      <c r="B63" s="33">
        <f t="shared" si="27"/>
        <v>213</v>
      </c>
      <c r="C63" s="33">
        <v>10403</v>
      </c>
      <c r="D63" s="33" t="str">
        <f t="shared" si="0"/>
        <v>青铜时代红色连弩</v>
      </c>
      <c r="E63" s="33" t="str">
        <f t="shared" si="1"/>
        <v>青铜时代红色一字消</v>
      </c>
      <c r="F63" s="33">
        <v>3</v>
      </c>
      <c r="G63" s="33" t="str">
        <f>VLOOKUP($F63,杂项枚举说明表!$A$3:$C$7,杂项枚举说明表!$B$1,0)</f>
        <v>一字消</v>
      </c>
      <c r="H63" s="13">
        <v>1</v>
      </c>
      <c r="I63" s="35">
        <f t="shared" si="2"/>
        <v>1</v>
      </c>
      <c r="J63" s="35" t="str">
        <f>VLOOKUP(I63,杂项枚举说明表!$A$67:$B$69,杂项枚举说明表!$B$66,0)</f>
        <v>闯关</v>
      </c>
      <c r="M63" s="37">
        <f t="shared" si="25"/>
        <v>3</v>
      </c>
      <c r="N63" s="37" t="str">
        <f>VLOOKUP(M63,杂项枚举说明表!$A$45:$B$49,杂项枚举说明表!$B$43,0)</f>
        <v>红色</v>
      </c>
      <c r="O63" s="9">
        <v>323</v>
      </c>
      <c r="P63" s="11" t="s">
        <v>570</v>
      </c>
      <c r="Q63" s="37" t="s">
        <v>15</v>
      </c>
      <c r="R63" s="37" t="str">
        <f t="shared" si="3"/>
        <v>红色连弩</v>
      </c>
      <c r="S63" s="9" t="s">
        <v>97</v>
      </c>
      <c r="T63" s="9">
        <f>IF(I63=2,"",VLOOKUP(E63,[1]t_eliminate_effect_s说明表!$L:$M,2,0))</f>
        <v>4</v>
      </c>
      <c r="U63" s="9" t="str">
        <f>VLOOKUP(B63,组合消除配置调用说明表!$D$1:$E$999999,2,0)</f>
        <v/>
      </c>
      <c r="V63" s="35">
        <v>0</v>
      </c>
      <c r="W63" s="35" t="str">
        <f>VLOOKUP(V63,杂项枚举说明表!$A$88:$B$94,2,0)</f>
        <v>通用能量</v>
      </c>
      <c r="X63" s="35">
        <f>IF(I63=2,"0",VLOOKUP(AB63,杂项枚举说明表!$A$23:$C$27,杂项枚举说明表!$C$22,0)*VLOOKUP(F63,杂项枚举说明表!$A$3:$D$7,杂项枚举说明表!$D$1,0))</f>
        <v>900</v>
      </c>
      <c r="Y63" s="35">
        <v>1</v>
      </c>
      <c r="Z63" s="9">
        <f t="shared" ref="Z63:AA63" si="33">Z62+1</f>
        <v>13</v>
      </c>
      <c r="AA63" s="9">
        <f t="shared" si="33"/>
        <v>13</v>
      </c>
      <c r="AB63" s="6">
        <v>2</v>
      </c>
      <c r="AC63" s="6" t="str">
        <f>VLOOKUP(AB63,杂项枚举说明表!$A$23:$B$27,2,2)</f>
        <v>青铜时代</v>
      </c>
      <c r="AD63" s="6">
        <v>0</v>
      </c>
      <c r="AE63" s="35">
        <f t="shared" si="26"/>
        <v>4</v>
      </c>
      <c r="AF63" s="35" t="str">
        <f>IF(AE63="","",VLOOKUP(AE63,杂项枚举说明表!$A$109:$B$113,杂项枚举说明表!$B$108,0))</f>
        <v>骑兵营</v>
      </c>
      <c r="AH63" s="13">
        <v>40043</v>
      </c>
      <c r="AI63" s="13">
        <f>IF((VLOOKUP($F63,杂项枚举说明表!$A$3:$C$7,3,0))="","",VLOOKUP($F63,杂项枚举说明表!$A$3:$C$7,3,0))</f>
        <v>120004</v>
      </c>
      <c r="AJ63" s="13">
        <v>120006</v>
      </c>
      <c r="AK63" s="13">
        <f>VLOOKUP($M63,杂项枚举说明表!$A$45:$E$49,杂项枚举说明表!$C$43,0)</f>
        <v>150023</v>
      </c>
      <c r="AL63" s="13">
        <f>IF(VLOOKUP($M63,杂项枚举说明表!$A$45:$E$49,杂项枚举说明表!$D$43,0)="","",VLOOKUP($M63,杂项枚举说明表!$A$45:$E$49,杂项枚举说明表!$D$43,0))</f>
        <v>130003</v>
      </c>
      <c r="AM63" s="13">
        <f>IF(VLOOKUP($M63,杂项枚举说明表!$A$45:$E$49,杂项枚举说明表!$E$43,0)="","",VLOOKUP($M63,杂项枚举说明表!$A$45:$E$49,杂项枚举说明表!$E$43,0))</f>
        <v>130003</v>
      </c>
      <c r="AN63" s="13">
        <f>IF(VLOOKUP($M63,杂项枚举说明表!$A$45:$F$49,杂项枚举说明表!$F$43,0)="","",VLOOKUP($M63,杂项枚举说明表!$A$45:$F$49,杂项枚举说明表!$F$43,0))</f>
        <v>260001</v>
      </c>
      <c r="AO63" s="13">
        <f>VLOOKUP($M63,杂项枚举说明表!$A$45:$H$49,杂项枚举说明表!$H$43,0)</f>
        <v>120008</v>
      </c>
      <c r="AP63" s="13">
        <f>VLOOKUP($M63,杂项枚举说明表!$A$45:$I$49,杂项枚举说明表!$I$43,0)</f>
        <v>100001</v>
      </c>
      <c r="AQ63" s="13">
        <v>100002</v>
      </c>
      <c r="AT63" s="1" t="str">
        <f t="shared" si="4"/>
        <v>1青铜时代红色一字消</v>
      </c>
      <c r="AU63" s="1">
        <f t="shared" si="5"/>
        <v>213</v>
      </c>
    </row>
    <row r="64" spans="1:47" x14ac:dyDescent="0.2">
      <c r="A64" s="33">
        <f t="shared" si="6"/>
        <v>59</v>
      </c>
      <c r="B64" s="33">
        <f t="shared" si="27"/>
        <v>214</v>
      </c>
      <c r="C64" s="33">
        <v>10404</v>
      </c>
      <c r="D64" s="33" t="str">
        <f t="shared" si="0"/>
        <v>青铜时代金色连弩</v>
      </c>
      <c r="E64" s="33" t="str">
        <f t="shared" si="1"/>
        <v>青铜时代金色一字消</v>
      </c>
      <c r="F64" s="33">
        <v>3</v>
      </c>
      <c r="G64" s="33" t="str">
        <f>VLOOKUP($F64,杂项枚举说明表!$A$3:$C$7,杂项枚举说明表!$B$1,0)</f>
        <v>一字消</v>
      </c>
      <c r="H64" s="13">
        <v>1</v>
      </c>
      <c r="I64" s="35">
        <f t="shared" si="2"/>
        <v>1</v>
      </c>
      <c r="J64" s="35" t="str">
        <f>VLOOKUP(I64,杂项枚举说明表!$A$67:$B$69,杂项枚举说明表!$B$66,0)</f>
        <v>闯关</v>
      </c>
      <c r="M64" s="37">
        <f t="shared" si="25"/>
        <v>4</v>
      </c>
      <c r="N64" s="37" t="str">
        <f>VLOOKUP(M64,杂项枚举说明表!$A$45:$B$49,杂项枚举说明表!$B$43,0)</f>
        <v>金色</v>
      </c>
      <c r="O64" s="9">
        <v>324</v>
      </c>
      <c r="P64" s="11" t="s">
        <v>570</v>
      </c>
      <c r="Q64" s="37" t="s">
        <v>15</v>
      </c>
      <c r="R64" s="37" t="str">
        <f t="shared" si="3"/>
        <v>金色连弩</v>
      </c>
      <c r="S64" s="9" t="s">
        <v>97</v>
      </c>
      <c r="T64" s="9">
        <f>IF(I64=2,"",VLOOKUP(E64,[1]t_eliminate_effect_s说明表!$L:$M,2,0))</f>
        <v>4</v>
      </c>
      <c r="U64" s="9" t="str">
        <f>VLOOKUP(B64,组合消除配置调用说明表!$D$1:$E$999999,2,0)</f>
        <v/>
      </c>
      <c r="V64" s="35">
        <v>0</v>
      </c>
      <c r="W64" s="35" t="str">
        <f>VLOOKUP(V64,杂项枚举说明表!$A$88:$B$94,2,0)</f>
        <v>通用能量</v>
      </c>
      <c r="X64" s="35">
        <f>IF(I64=2,"0",VLOOKUP(AB64,杂项枚举说明表!$A$23:$C$27,杂项枚举说明表!$C$22,0)*VLOOKUP(F64,杂项枚举说明表!$A$3:$D$7,杂项枚举说明表!$D$1,0))</f>
        <v>900</v>
      </c>
      <c r="Y64" s="35">
        <v>1</v>
      </c>
      <c r="Z64" s="9">
        <f t="shared" ref="Z64:AA64" si="34">Z63+1</f>
        <v>14</v>
      </c>
      <c r="AA64" s="9">
        <f t="shared" si="34"/>
        <v>14</v>
      </c>
      <c r="AB64" s="6">
        <v>2</v>
      </c>
      <c r="AC64" s="6" t="str">
        <f>VLOOKUP(AB64,杂项枚举说明表!$A$23:$B$27,2,2)</f>
        <v>青铜时代</v>
      </c>
      <c r="AD64" s="6">
        <v>0</v>
      </c>
      <c r="AE64" s="35">
        <f t="shared" si="26"/>
        <v>5</v>
      </c>
      <c r="AF64" s="35" t="str">
        <f>IF(AE64="","",VLOOKUP(AE64,杂项枚举说明表!$A$109:$B$113,杂项枚举说明表!$B$108,0))</f>
        <v>神像</v>
      </c>
      <c r="AH64" s="13">
        <v>40044</v>
      </c>
      <c r="AI64" s="13">
        <f>IF((VLOOKUP($F64,杂项枚举说明表!$A$3:$C$7,3,0))="","",VLOOKUP($F64,杂项枚举说明表!$A$3:$C$7,3,0))</f>
        <v>120004</v>
      </c>
      <c r="AJ64" s="13">
        <v>120006</v>
      </c>
      <c r="AK64" s="13">
        <f>VLOOKUP($M64,杂项枚举说明表!$A$45:$E$49,杂项枚举说明表!$C$43,0)</f>
        <v>150023</v>
      </c>
      <c r="AL64" s="13">
        <f>IF(VLOOKUP($M64,杂项枚举说明表!$A$45:$E$49,杂项枚举说明表!$D$43,0)="","",VLOOKUP($M64,杂项枚举说明表!$A$45:$E$49,杂项枚举说明表!$D$43,0))</f>
        <v>130004</v>
      </c>
      <c r="AM64" s="13">
        <f>IF(VLOOKUP($M64,杂项枚举说明表!$A$45:$E$49,杂项枚举说明表!$E$43,0)="","",VLOOKUP($M64,杂项枚举说明表!$A$45:$E$49,杂项枚举说明表!$E$43,0))</f>
        <v>130004</v>
      </c>
      <c r="AN64" s="13">
        <f>IF(VLOOKUP($M64,杂项枚举说明表!$A$45:$F$49,杂项枚举说明表!$F$43,0)="","",VLOOKUP($M64,杂项枚举说明表!$A$45:$F$49,杂项枚举说明表!$F$43,0))</f>
        <v>260001</v>
      </c>
      <c r="AO64" s="13">
        <f>VLOOKUP($M64,杂项枚举说明表!$A$45:$H$49,杂项枚举说明表!$H$43,0)</f>
        <v>120008</v>
      </c>
      <c r="AP64" s="13">
        <f>VLOOKUP($M64,杂项枚举说明表!$A$45:$I$49,杂项枚举说明表!$I$43,0)</f>
        <v>100001</v>
      </c>
      <c r="AQ64" s="13">
        <v>100002</v>
      </c>
      <c r="AT64" s="1" t="str">
        <f t="shared" si="4"/>
        <v>1青铜时代金色一字消</v>
      </c>
      <c r="AU64" s="1">
        <f t="shared" si="5"/>
        <v>214</v>
      </c>
    </row>
    <row r="65" spans="1:47" x14ac:dyDescent="0.2">
      <c r="A65" s="33">
        <f t="shared" si="6"/>
        <v>60</v>
      </c>
      <c r="B65" s="33">
        <f t="shared" si="27"/>
        <v>215</v>
      </c>
      <c r="C65" s="33">
        <v>10405</v>
      </c>
      <c r="D65" s="33" t="str">
        <f t="shared" si="0"/>
        <v>青铜时代紫色连弩</v>
      </c>
      <c r="E65" s="33" t="str">
        <f t="shared" si="1"/>
        <v>青铜时代紫色一字消</v>
      </c>
      <c r="F65" s="33">
        <v>3</v>
      </c>
      <c r="G65" s="33" t="str">
        <f>VLOOKUP($F65,杂项枚举说明表!$A$3:$C$7,杂项枚举说明表!$B$1,0)</f>
        <v>一字消</v>
      </c>
      <c r="H65" s="13">
        <v>1</v>
      </c>
      <c r="I65" s="35">
        <f t="shared" si="2"/>
        <v>1</v>
      </c>
      <c r="J65" s="35" t="str">
        <f>VLOOKUP(I65,杂项枚举说明表!$A$67:$B$69,杂项枚举说明表!$B$66,0)</f>
        <v>闯关</v>
      </c>
      <c r="M65" s="37">
        <f t="shared" si="25"/>
        <v>5</v>
      </c>
      <c r="N65" s="37" t="str">
        <f>VLOOKUP(M65,杂项枚举说明表!$A$45:$B$49,杂项枚举说明表!$B$43,0)</f>
        <v>紫色</v>
      </c>
      <c r="O65" s="9">
        <v>325</v>
      </c>
      <c r="P65" s="11" t="s">
        <v>570</v>
      </c>
      <c r="Q65" s="37" t="s">
        <v>15</v>
      </c>
      <c r="R65" s="37" t="str">
        <f t="shared" si="3"/>
        <v>紫色连弩</v>
      </c>
      <c r="S65" s="9" t="s">
        <v>97</v>
      </c>
      <c r="T65" s="9">
        <f>IF(I65=2,"",VLOOKUP(E65,[1]t_eliminate_effect_s说明表!$L:$M,2,0))</f>
        <v>4</v>
      </c>
      <c r="U65" s="9" t="str">
        <f>VLOOKUP(B65,组合消除配置调用说明表!$D$1:$E$999999,2,0)</f>
        <v/>
      </c>
      <c r="V65" s="35">
        <v>0</v>
      </c>
      <c r="W65" s="35" t="str">
        <f>VLOOKUP(V65,杂项枚举说明表!$A$88:$B$94,2,0)</f>
        <v>通用能量</v>
      </c>
      <c r="X65" s="35">
        <f>IF(I65=2,"0",VLOOKUP(AB65,杂项枚举说明表!$A$23:$C$27,杂项枚举说明表!$C$22,0)*VLOOKUP(F65,杂项枚举说明表!$A$3:$D$7,杂项枚举说明表!$D$1,0))</f>
        <v>900</v>
      </c>
      <c r="Y65" s="35">
        <v>1</v>
      </c>
      <c r="Z65" s="9">
        <f t="shared" ref="Z65:AA65" si="35">Z64+1</f>
        <v>15</v>
      </c>
      <c r="AA65" s="9">
        <f t="shared" si="35"/>
        <v>15</v>
      </c>
      <c r="AB65" s="6">
        <v>2</v>
      </c>
      <c r="AC65" s="6" t="str">
        <f>VLOOKUP(AB65,杂项枚举说明表!$A$23:$B$27,2,2)</f>
        <v>青铜时代</v>
      </c>
      <c r="AD65" s="6">
        <v>0</v>
      </c>
      <c r="AE65" s="35">
        <f t="shared" si="26"/>
        <v>6</v>
      </c>
      <c r="AF65" s="35" t="str">
        <f>IF(AE65="","",VLOOKUP(AE65,杂项枚举说明表!$A$109:$B$113,杂项枚举说明表!$B$108,0))</f>
        <v>魔像</v>
      </c>
      <c r="AH65" s="13">
        <v>40045</v>
      </c>
      <c r="AI65" s="13">
        <f>IF((VLOOKUP($F65,杂项枚举说明表!$A$3:$C$7,3,0))="","",VLOOKUP($F65,杂项枚举说明表!$A$3:$C$7,3,0))</f>
        <v>120004</v>
      </c>
      <c r="AJ65" s="13">
        <v>120006</v>
      </c>
      <c r="AK65" s="13">
        <f>VLOOKUP($M65,杂项枚举说明表!$A$45:$E$49,杂项枚举说明表!$C$43,0)</f>
        <v>150023</v>
      </c>
      <c r="AL65" s="13">
        <f>IF(VLOOKUP($M65,杂项枚举说明表!$A$45:$E$49,杂项枚举说明表!$D$43,0)="","",VLOOKUP($M65,杂项枚举说明表!$A$45:$E$49,杂项枚举说明表!$D$43,0))</f>
        <v>130005</v>
      </c>
      <c r="AM65" s="13">
        <f>IF(VLOOKUP($M65,杂项枚举说明表!$A$45:$E$49,杂项枚举说明表!$E$43,0)="","",VLOOKUP($M65,杂项枚举说明表!$A$45:$E$49,杂项枚举说明表!$E$43,0))</f>
        <v>130005</v>
      </c>
      <c r="AN65" s="13">
        <f>IF(VLOOKUP($M65,杂项枚举说明表!$A$45:$F$49,杂项枚举说明表!$F$43,0)="","",VLOOKUP($M65,杂项枚举说明表!$A$45:$F$49,杂项枚举说明表!$F$43,0))</f>
        <v>260001</v>
      </c>
      <c r="AO65" s="13">
        <f>VLOOKUP($M65,杂项枚举说明表!$A$45:$H$49,杂项枚举说明表!$H$43,0)</f>
        <v>120008</v>
      </c>
      <c r="AP65" s="13">
        <f>VLOOKUP($M65,杂项枚举说明表!$A$45:$I$49,杂项枚举说明表!$I$43,0)</f>
        <v>100001</v>
      </c>
      <c r="AQ65" s="13">
        <v>100002</v>
      </c>
      <c r="AT65" s="1" t="str">
        <f t="shared" si="4"/>
        <v>1青铜时代紫色一字消</v>
      </c>
      <c r="AU65" s="1">
        <f t="shared" si="5"/>
        <v>215</v>
      </c>
    </row>
    <row r="66" spans="1:47" x14ac:dyDescent="0.2">
      <c r="A66" s="33">
        <f t="shared" si="6"/>
        <v>61</v>
      </c>
      <c r="B66" s="33">
        <f t="shared" si="27"/>
        <v>221</v>
      </c>
      <c r="C66" s="33">
        <v>10401</v>
      </c>
      <c r="D66" s="33" t="str">
        <f t="shared" si="0"/>
        <v>封建时代蓝色连弩</v>
      </c>
      <c r="E66" s="33" t="str">
        <f t="shared" si="1"/>
        <v>封建时代蓝色一字消</v>
      </c>
      <c r="F66" s="33">
        <v>3</v>
      </c>
      <c r="G66" s="33" t="str">
        <f>VLOOKUP($F66,杂项枚举说明表!$A$3:$C$7,杂项枚举说明表!$B$1,0)</f>
        <v>一字消</v>
      </c>
      <c r="H66" s="13">
        <v>1</v>
      </c>
      <c r="I66" s="35">
        <f t="shared" si="2"/>
        <v>1</v>
      </c>
      <c r="J66" s="35" t="str">
        <f>VLOOKUP(I66,杂项枚举说明表!$A$67:$B$69,杂项枚举说明表!$B$66,0)</f>
        <v>闯关</v>
      </c>
      <c r="M66" s="37">
        <f>M51</f>
        <v>1</v>
      </c>
      <c r="N66" s="37" t="str">
        <f>VLOOKUP(M66,杂项枚举说明表!$A$45:$B$49,杂项枚举说明表!$B$43,0)</f>
        <v>蓝色</v>
      </c>
      <c r="O66" s="9">
        <v>321</v>
      </c>
      <c r="P66" s="11" t="s">
        <v>570</v>
      </c>
      <c r="Q66" s="37" t="s">
        <v>15</v>
      </c>
      <c r="R66" s="37" t="str">
        <f t="shared" si="3"/>
        <v>蓝色连弩</v>
      </c>
      <c r="S66" s="9" t="s">
        <v>98</v>
      </c>
      <c r="T66" s="9">
        <f>IF(I66=2,"",VLOOKUP(E66,[1]t_eliminate_effect_s说明表!$L:$M,2,0))</f>
        <v>4</v>
      </c>
      <c r="U66" s="9" t="str">
        <f>VLOOKUP(B66,组合消除配置调用说明表!$D$1:$E$999999,2,0)</f>
        <v>121,122,123,124,125,221,222,223,224,225,321,322,323,324,325,421,422,423,424,425;13,13,13,13,13,11,11,11,11,11,15,15,15,15,15,16,16,16,16,16</v>
      </c>
      <c r="V66" s="35">
        <v>0</v>
      </c>
      <c r="W66" s="35" t="str">
        <f>VLOOKUP(V66,杂项枚举说明表!$A$88:$B$94,2,0)</f>
        <v>通用能量</v>
      </c>
      <c r="X66" s="35">
        <f>IF(I66=2,"0",VLOOKUP(AB66,杂项枚举说明表!$A$23:$C$27,杂项枚举说明表!$C$22,0)*VLOOKUP(F66,杂项枚举说明表!$A$3:$D$7,杂项枚举说明表!$D$1,0))</f>
        <v>820</v>
      </c>
      <c r="Y66" s="35">
        <v>1</v>
      </c>
      <c r="Z66" s="9">
        <f>Z55+1</f>
        <v>11</v>
      </c>
      <c r="AA66" s="9">
        <f>AA55+1</f>
        <v>11</v>
      </c>
      <c r="AB66" s="6">
        <f>AB61+1</f>
        <v>3</v>
      </c>
      <c r="AC66" s="6" t="str">
        <f>VLOOKUP(AB66,杂项枚举说明表!$A$23:$B$27,2,2)</f>
        <v>封建时代</v>
      </c>
      <c r="AD66" s="6">
        <v>0</v>
      </c>
      <c r="AE66" s="35">
        <f>AE51</f>
        <v>2</v>
      </c>
      <c r="AF66" s="35" t="str">
        <f>IF(AE66="","",VLOOKUP(AE66,杂项枚举说明表!$A$109:$B$113,杂项枚举说明表!$B$108,0))</f>
        <v>步兵营</v>
      </c>
      <c r="AH66" s="13">
        <v>40041</v>
      </c>
      <c r="AI66" s="13">
        <f>IF((VLOOKUP($F66,杂项枚举说明表!$A$3:$C$7,3,0))="","",VLOOKUP($F66,杂项枚举说明表!$A$3:$C$7,3,0))</f>
        <v>120004</v>
      </c>
      <c r="AJ66" s="13">
        <v>120006</v>
      </c>
      <c r="AK66" s="13">
        <f>VLOOKUP($M66,杂项枚举说明表!$A$45:$E$49,杂项枚举说明表!$C$43,0)</f>
        <v>150023</v>
      </c>
      <c r="AL66" s="13">
        <f>IF(VLOOKUP($M66,杂项枚举说明表!$A$45:$E$49,杂项枚举说明表!$D$43,0)="","",VLOOKUP($M66,杂项枚举说明表!$A$45:$E$49,杂项枚举说明表!$D$43,0))</f>
        <v>130001</v>
      </c>
      <c r="AM66" s="13">
        <f>IF(VLOOKUP($M66,杂项枚举说明表!$A$45:$E$49,杂项枚举说明表!$E$43,0)="","",VLOOKUP($M66,杂项枚举说明表!$A$45:$E$49,杂项枚举说明表!$E$43,0))</f>
        <v>130001</v>
      </c>
      <c r="AN66" s="13">
        <f>IF(VLOOKUP($M66,杂项枚举说明表!$A$45:$F$49,杂项枚举说明表!$F$43,0)="","",VLOOKUP($M66,杂项枚举说明表!$A$45:$F$49,杂项枚举说明表!$F$43,0))</f>
        <v>260001</v>
      </c>
      <c r="AO66" s="13">
        <f>VLOOKUP($M66,杂项枚举说明表!$A$45:$H$49,杂项枚举说明表!$H$43,0)</f>
        <v>120008</v>
      </c>
      <c r="AP66" s="13">
        <f>VLOOKUP($M66,杂项枚举说明表!$A$45:$I$49,杂项枚举说明表!$I$43,0)</f>
        <v>100001</v>
      </c>
      <c r="AQ66" s="13">
        <v>100002</v>
      </c>
      <c r="AT66" s="1" t="str">
        <f t="shared" si="4"/>
        <v>1封建时代蓝色一字消</v>
      </c>
      <c r="AU66" s="1">
        <f t="shared" si="5"/>
        <v>221</v>
      </c>
    </row>
    <row r="67" spans="1:47" x14ac:dyDescent="0.2">
      <c r="A67" s="33">
        <f t="shared" si="6"/>
        <v>62</v>
      </c>
      <c r="B67" s="33">
        <f t="shared" si="27"/>
        <v>222</v>
      </c>
      <c r="C67" s="33">
        <v>10402</v>
      </c>
      <c r="D67" s="33" t="str">
        <f t="shared" si="0"/>
        <v>封建时代绿色连弩</v>
      </c>
      <c r="E67" s="33" t="str">
        <f t="shared" si="1"/>
        <v>封建时代绿色一字消</v>
      </c>
      <c r="F67" s="33">
        <v>3</v>
      </c>
      <c r="G67" s="33" t="str">
        <f>VLOOKUP($F67,杂项枚举说明表!$A$3:$C$7,杂项枚举说明表!$B$1,0)</f>
        <v>一字消</v>
      </c>
      <c r="H67" s="13">
        <v>1</v>
      </c>
      <c r="I67" s="35">
        <f t="shared" si="2"/>
        <v>1</v>
      </c>
      <c r="J67" s="35" t="str">
        <f>VLOOKUP(I67,杂项枚举说明表!$A$67:$B$69,杂项枚举说明表!$B$66,0)</f>
        <v>闯关</v>
      </c>
      <c r="M67" s="37">
        <f>M52</f>
        <v>2</v>
      </c>
      <c r="N67" s="37" t="str">
        <f>VLOOKUP(M67,杂项枚举说明表!$A$45:$B$49,杂项枚举说明表!$B$43,0)</f>
        <v>绿色</v>
      </c>
      <c r="O67" s="9">
        <v>322</v>
      </c>
      <c r="P67" s="11" t="s">
        <v>570</v>
      </c>
      <c r="Q67" s="37" t="s">
        <v>15</v>
      </c>
      <c r="R67" s="37" t="str">
        <f t="shared" si="3"/>
        <v>绿色连弩</v>
      </c>
      <c r="S67" s="9" t="s">
        <v>98</v>
      </c>
      <c r="T67" s="9">
        <f>IF(I67=2,"",VLOOKUP(E67,[1]t_eliminate_effect_s说明表!$L:$M,2,0))</f>
        <v>4</v>
      </c>
      <c r="U67" s="9" t="str">
        <f>VLOOKUP(B67,组合消除配置调用说明表!$D$1:$E$999999,2,0)</f>
        <v>121,122,123,124,125,221,222,223,224,225,321,322,323,324,325,421,422,423,424,425;13,13,13,13,13,11,11,11,11,11,15,15,15,15,15,16,16,16,16,16</v>
      </c>
      <c r="V67" s="35">
        <v>0</v>
      </c>
      <c r="W67" s="35" t="str">
        <f>VLOOKUP(V67,杂项枚举说明表!$A$88:$B$94,2,0)</f>
        <v>通用能量</v>
      </c>
      <c r="X67" s="35">
        <f>IF(I67=2,"0",VLOOKUP(AB67,杂项枚举说明表!$A$23:$C$27,杂项枚举说明表!$C$22,0)*VLOOKUP(F67,杂项枚举说明表!$A$3:$D$7,杂项枚举说明表!$D$1,0))</f>
        <v>820</v>
      </c>
      <c r="Y67" s="35">
        <v>1</v>
      </c>
      <c r="Z67" s="9">
        <f t="shared" ref="Z67:AA70" si="36">Z66+1</f>
        <v>12</v>
      </c>
      <c r="AA67" s="9">
        <f t="shared" si="36"/>
        <v>12</v>
      </c>
      <c r="AB67" s="6">
        <f t="shared" ref="AB67:AB70" si="37">AB62+1</f>
        <v>3</v>
      </c>
      <c r="AC67" s="6" t="str">
        <f>VLOOKUP(AB67,杂项枚举说明表!$A$23:$B$27,2,2)</f>
        <v>封建时代</v>
      </c>
      <c r="AD67" s="6">
        <v>0</v>
      </c>
      <c r="AE67" s="35">
        <f>AE52</f>
        <v>3</v>
      </c>
      <c r="AF67" s="35" t="str">
        <f>IF(AE67="","",VLOOKUP(AE67,杂项枚举说明表!$A$109:$B$113,杂项枚举说明表!$B$108,0))</f>
        <v>弓兵营</v>
      </c>
      <c r="AH67" s="13">
        <v>40042</v>
      </c>
      <c r="AI67" s="13">
        <f>IF((VLOOKUP($F67,杂项枚举说明表!$A$3:$C$7,3,0))="","",VLOOKUP($F67,杂项枚举说明表!$A$3:$C$7,3,0))</f>
        <v>120004</v>
      </c>
      <c r="AJ67" s="13">
        <v>120006</v>
      </c>
      <c r="AK67" s="13">
        <f>VLOOKUP($M67,杂项枚举说明表!$A$45:$E$49,杂项枚举说明表!$C$43,0)</f>
        <v>150023</v>
      </c>
      <c r="AL67" s="13">
        <f>IF(VLOOKUP($M67,杂项枚举说明表!$A$45:$E$49,杂项枚举说明表!$D$43,0)="","",VLOOKUP($M67,杂项枚举说明表!$A$45:$E$49,杂项枚举说明表!$D$43,0))</f>
        <v>130002</v>
      </c>
      <c r="AM67" s="13">
        <f>IF(VLOOKUP($M67,杂项枚举说明表!$A$45:$E$49,杂项枚举说明表!$E$43,0)="","",VLOOKUP($M67,杂项枚举说明表!$A$45:$E$49,杂项枚举说明表!$E$43,0))</f>
        <v>130002</v>
      </c>
      <c r="AN67" s="13">
        <f>IF(VLOOKUP($M67,杂项枚举说明表!$A$45:$F$49,杂项枚举说明表!$F$43,0)="","",VLOOKUP($M67,杂项枚举说明表!$A$45:$F$49,杂项枚举说明表!$F$43,0))</f>
        <v>260001</v>
      </c>
      <c r="AO67" s="13">
        <f>VLOOKUP($M67,杂项枚举说明表!$A$45:$H$49,杂项枚举说明表!$H$43,0)</f>
        <v>120008</v>
      </c>
      <c r="AP67" s="13">
        <f>VLOOKUP($M67,杂项枚举说明表!$A$45:$I$49,杂项枚举说明表!$I$43,0)</f>
        <v>100001</v>
      </c>
      <c r="AQ67" s="13">
        <v>100002</v>
      </c>
      <c r="AT67" s="1" t="str">
        <f t="shared" si="4"/>
        <v>1封建时代绿色一字消</v>
      </c>
      <c r="AU67" s="1">
        <f t="shared" si="5"/>
        <v>222</v>
      </c>
    </row>
    <row r="68" spans="1:47" x14ac:dyDescent="0.2">
      <c r="A68" s="33">
        <f t="shared" si="6"/>
        <v>63</v>
      </c>
      <c r="B68" s="33">
        <f t="shared" si="27"/>
        <v>223</v>
      </c>
      <c r="C68" s="33">
        <v>10403</v>
      </c>
      <c r="D68" s="33" t="str">
        <f t="shared" si="0"/>
        <v>封建时代红色连弩</v>
      </c>
      <c r="E68" s="33" t="str">
        <f t="shared" si="1"/>
        <v>封建时代红色一字消</v>
      </c>
      <c r="F68" s="33">
        <v>3</v>
      </c>
      <c r="G68" s="33" t="str">
        <f>VLOOKUP($F68,杂项枚举说明表!$A$3:$C$7,杂项枚举说明表!$B$1,0)</f>
        <v>一字消</v>
      </c>
      <c r="H68" s="13">
        <v>1</v>
      </c>
      <c r="I68" s="35">
        <f t="shared" si="2"/>
        <v>1</v>
      </c>
      <c r="J68" s="35" t="str">
        <f>VLOOKUP(I68,杂项枚举说明表!$A$67:$B$69,杂项枚举说明表!$B$66,0)</f>
        <v>闯关</v>
      </c>
      <c r="M68" s="37">
        <f>M53</f>
        <v>3</v>
      </c>
      <c r="N68" s="37" t="str">
        <f>VLOOKUP(M68,杂项枚举说明表!$A$45:$B$49,杂项枚举说明表!$B$43,0)</f>
        <v>红色</v>
      </c>
      <c r="O68" s="9">
        <v>323</v>
      </c>
      <c r="P68" s="11" t="s">
        <v>570</v>
      </c>
      <c r="Q68" s="37" t="s">
        <v>15</v>
      </c>
      <c r="R68" s="37" t="str">
        <f t="shared" si="3"/>
        <v>红色连弩</v>
      </c>
      <c r="S68" s="9" t="s">
        <v>97</v>
      </c>
      <c r="T68" s="9">
        <f>IF(I68=2,"",VLOOKUP(E68,[1]t_eliminate_effect_s说明表!$L:$M,2,0))</f>
        <v>4</v>
      </c>
      <c r="U68" s="9" t="str">
        <f>VLOOKUP(B68,组合消除配置调用说明表!$D$1:$E$999999,2,0)</f>
        <v>121,122,123,124,125,221,222,223,224,225,321,322,323,324,325,421,422,423,424,425;13,13,13,13,13,11,11,11,11,11,15,15,15,15,15,16,16,16,16,16</v>
      </c>
      <c r="V68" s="35">
        <v>0</v>
      </c>
      <c r="W68" s="35" t="str">
        <f>VLOOKUP(V68,杂项枚举说明表!$A$88:$B$94,2,0)</f>
        <v>通用能量</v>
      </c>
      <c r="X68" s="35">
        <f>IF(I68=2,"0",VLOOKUP(AB68,杂项枚举说明表!$A$23:$C$27,杂项枚举说明表!$C$22,0)*VLOOKUP(F68,杂项枚举说明表!$A$3:$D$7,杂项枚举说明表!$D$1,0))</f>
        <v>820</v>
      </c>
      <c r="Y68" s="35">
        <v>1</v>
      </c>
      <c r="Z68" s="9">
        <f t="shared" si="36"/>
        <v>13</v>
      </c>
      <c r="AA68" s="9">
        <f t="shared" si="36"/>
        <v>13</v>
      </c>
      <c r="AB68" s="6">
        <f t="shared" si="37"/>
        <v>3</v>
      </c>
      <c r="AC68" s="6" t="str">
        <f>VLOOKUP(AB68,杂项枚举说明表!$A$23:$B$27,2,2)</f>
        <v>封建时代</v>
      </c>
      <c r="AD68" s="6">
        <v>0</v>
      </c>
      <c r="AE68" s="35">
        <f>AE53</f>
        <v>4</v>
      </c>
      <c r="AF68" s="35" t="str">
        <f>IF(AE68="","",VLOOKUP(AE68,杂项枚举说明表!$A$109:$B$113,杂项枚举说明表!$B$108,0))</f>
        <v>骑兵营</v>
      </c>
      <c r="AH68" s="13">
        <v>40043</v>
      </c>
      <c r="AI68" s="13">
        <f>IF((VLOOKUP($F68,杂项枚举说明表!$A$3:$C$7,3,0))="","",VLOOKUP($F68,杂项枚举说明表!$A$3:$C$7,3,0))</f>
        <v>120004</v>
      </c>
      <c r="AJ68" s="13">
        <v>120006</v>
      </c>
      <c r="AK68" s="13">
        <f>VLOOKUP($M68,杂项枚举说明表!$A$45:$E$49,杂项枚举说明表!$C$43,0)</f>
        <v>150023</v>
      </c>
      <c r="AL68" s="13">
        <f>IF(VLOOKUP($M68,杂项枚举说明表!$A$45:$E$49,杂项枚举说明表!$D$43,0)="","",VLOOKUP($M68,杂项枚举说明表!$A$45:$E$49,杂项枚举说明表!$D$43,0))</f>
        <v>130003</v>
      </c>
      <c r="AM68" s="13">
        <f>IF(VLOOKUP($M68,杂项枚举说明表!$A$45:$E$49,杂项枚举说明表!$E$43,0)="","",VLOOKUP($M68,杂项枚举说明表!$A$45:$E$49,杂项枚举说明表!$E$43,0))</f>
        <v>130003</v>
      </c>
      <c r="AN68" s="13">
        <f>IF(VLOOKUP($M68,杂项枚举说明表!$A$45:$F$49,杂项枚举说明表!$F$43,0)="","",VLOOKUP($M68,杂项枚举说明表!$A$45:$F$49,杂项枚举说明表!$F$43,0))</f>
        <v>260001</v>
      </c>
      <c r="AO68" s="13">
        <f>VLOOKUP($M68,杂项枚举说明表!$A$45:$H$49,杂项枚举说明表!$H$43,0)</f>
        <v>120008</v>
      </c>
      <c r="AP68" s="13">
        <f>VLOOKUP($M68,杂项枚举说明表!$A$45:$I$49,杂项枚举说明表!$I$43,0)</f>
        <v>100001</v>
      </c>
      <c r="AQ68" s="13">
        <v>100002</v>
      </c>
      <c r="AT68" s="1" t="str">
        <f t="shared" si="4"/>
        <v>1封建时代红色一字消</v>
      </c>
      <c r="AU68" s="1">
        <f t="shared" si="5"/>
        <v>223</v>
      </c>
    </row>
    <row r="69" spans="1:47" x14ac:dyDescent="0.2">
      <c r="A69" s="33">
        <f t="shared" si="6"/>
        <v>64</v>
      </c>
      <c r="B69" s="33">
        <f t="shared" si="27"/>
        <v>224</v>
      </c>
      <c r="C69" s="33">
        <v>10404</v>
      </c>
      <c r="D69" s="33" t="str">
        <f t="shared" si="0"/>
        <v>封建时代金色连弩</v>
      </c>
      <c r="E69" s="33" t="str">
        <f t="shared" si="1"/>
        <v>封建时代金色一字消</v>
      </c>
      <c r="F69" s="33">
        <v>3</v>
      </c>
      <c r="G69" s="33" t="str">
        <f>VLOOKUP($F69,杂项枚举说明表!$A$3:$C$7,杂项枚举说明表!$B$1,0)</f>
        <v>一字消</v>
      </c>
      <c r="H69" s="13">
        <v>1</v>
      </c>
      <c r="I69" s="35">
        <f t="shared" si="2"/>
        <v>1</v>
      </c>
      <c r="J69" s="35" t="str">
        <f>VLOOKUP(I69,杂项枚举说明表!$A$67:$B$69,杂项枚举说明表!$B$66,0)</f>
        <v>闯关</v>
      </c>
      <c r="M69" s="37">
        <f>M54</f>
        <v>4</v>
      </c>
      <c r="N69" s="37" t="str">
        <f>VLOOKUP(M69,杂项枚举说明表!$A$45:$B$49,杂项枚举说明表!$B$43,0)</f>
        <v>金色</v>
      </c>
      <c r="O69" s="9">
        <v>324</v>
      </c>
      <c r="P69" s="11" t="s">
        <v>570</v>
      </c>
      <c r="Q69" s="37" t="s">
        <v>15</v>
      </c>
      <c r="R69" s="37" t="str">
        <f t="shared" si="3"/>
        <v>金色连弩</v>
      </c>
      <c r="S69" s="9" t="s">
        <v>97</v>
      </c>
      <c r="T69" s="9">
        <f>IF(I69=2,"",VLOOKUP(E69,[1]t_eliminate_effect_s说明表!$L:$M,2,0))</f>
        <v>4</v>
      </c>
      <c r="U69" s="9" t="str">
        <f>VLOOKUP(B69,组合消除配置调用说明表!$D$1:$E$999999,2,0)</f>
        <v>121,122,123,124,125,221,222,223,224,225,321,322,323,324,325,421,422,423,424,425;13,13,13,13,13,11,11,11,11,11,15,15,15,15,15,16,16,16,16,16</v>
      </c>
      <c r="V69" s="35">
        <v>0</v>
      </c>
      <c r="W69" s="35" t="str">
        <f>VLOOKUP(V69,杂项枚举说明表!$A$88:$B$94,2,0)</f>
        <v>通用能量</v>
      </c>
      <c r="X69" s="35">
        <f>IF(I69=2,"0",VLOOKUP(AB69,杂项枚举说明表!$A$23:$C$27,杂项枚举说明表!$C$22,0)*VLOOKUP(F69,杂项枚举说明表!$A$3:$D$7,杂项枚举说明表!$D$1,0))</f>
        <v>820</v>
      </c>
      <c r="Y69" s="35">
        <v>1</v>
      </c>
      <c r="Z69" s="9">
        <f t="shared" si="36"/>
        <v>14</v>
      </c>
      <c r="AA69" s="9">
        <f t="shared" si="36"/>
        <v>14</v>
      </c>
      <c r="AB69" s="6">
        <f t="shared" si="37"/>
        <v>3</v>
      </c>
      <c r="AC69" s="6" t="str">
        <f>VLOOKUP(AB69,杂项枚举说明表!$A$23:$B$27,2,2)</f>
        <v>封建时代</v>
      </c>
      <c r="AD69" s="6">
        <v>0</v>
      </c>
      <c r="AE69" s="35">
        <f>AE54</f>
        <v>5</v>
      </c>
      <c r="AF69" s="35" t="str">
        <f>IF(AE69="","",VLOOKUP(AE69,杂项枚举说明表!$A$109:$B$113,杂项枚举说明表!$B$108,0))</f>
        <v>神像</v>
      </c>
      <c r="AH69" s="13">
        <v>40044</v>
      </c>
      <c r="AI69" s="13">
        <f>IF((VLOOKUP($F69,杂项枚举说明表!$A$3:$C$7,3,0))="","",VLOOKUP($F69,杂项枚举说明表!$A$3:$C$7,3,0))</f>
        <v>120004</v>
      </c>
      <c r="AJ69" s="13">
        <v>120006</v>
      </c>
      <c r="AK69" s="13">
        <f>VLOOKUP($M69,杂项枚举说明表!$A$45:$E$49,杂项枚举说明表!$C$43,0)</f>
        <v>150023</v>
      </c>
      <c r="AL69" s="13">
        <f>IF(VLOOKUP($M69,杂项枚举说明表!$A$45:$E$49,杂项枚举说明表!$D$43,0)="","",VLOOKUP($M69,杂项枚举说明表!$A$45:$E$49,杂项枚举说明表!$D$43,0))</f>
        <v>130004</v>
      </c>
      <c r="AM69" s="13">
        <f>IF(VLOOKUP($M69,杂项枚举说明表!$A$45:$E$49,杂项枚举说明表!$E$43,0)="","",VLOOKUP($M69,杂项枚举说明表!$A$45:$E$49,杂项枚举说明表!$E$43,0))</f>
        <v>130004</v>
      </c>
      <c r="AN69" s="13">
        <f>IF(VLOOKUP($M69,杂项枚举说明表!$A$45:$F$49,杂项枚举说明表!$F$43,0)="","",VLOOKUP($M69,杂项枚举说明表!$A$45:$F$49,杂项枚举说明表!$F$43,0))</f>
        <v>260001</v>
      </c>
      <c r="AO69" s="13">
        <f>VLOOKUP($M69,杂项枚举说明表!$A$45:$H$49,杂项枚举说明表!$H$43,0)</f>
        <v>120008</v>
      </c>
      <c r="AP69" s="13">
        <f>VLOOKUP($M69,杂项枚举说明表!$A$45:$I$49,杂项枚举说明表!$I$43,0)</f>
        <v>100001</v>
      </c>
      <c r="AQ69" s="13">
        <v>100002</v>
      </c>
      <c r="AT69" s="1" t="str">
        <f t="shared" si="4"/>
        <v>1封建时代金色一字消</v>
      </c>
      <c r="AU69" s="1">
        <f t="shared" si="5"/>
        <v>224</v>
      </c>
    </row>
    <row r="70" spans="1:47" x14ac:dyDescent="0.2">
      <c r="A70" s="33">
        <f t="shared" si="6"/>
        <v>65</v>
      </c>
      <c r="B70" s="33">
        <f t="shared" si="27"/>
        <v>225</v>
      </c>
      <c r="C70" s="33">
        <v>10405</v>
      </c>
      <c r="D70" s="33" t="str">
        <f t="shared" ref="D70:D133" si="38">CONCATENATE(AC70,R70)</f>
        <v>封建时代紫色连弩</v>
      </c>
      <c r="E70" s="33" t="str">
        <f t="shared" ref="E70:E133" si="39">CONCATENATE(AC70,N70,G70)</f>
        <v>封建时代紫色一字消</v>
      </c>
      <c r="F70" s="33">
        <v>3</v>
      </c>
      <c r="G70" s="33" t="str">
        <f>VLOOKUP($F70,杂项枚举说明表!$A$3:$C$7,杂项枚举说明表!$B$1,0)</f>
        <v>一字消</v>
      </c>
      <c r="H70" s="13">
        <v>1</v>
      </c>
      <c r="I70" s="35">
        <f t="shared" ref="I70:I133" si="40">IF(AND(B70&gt;1000,B70&lt;3000),2,IF(B70&gt;3000,3,1))</f>
        <v>1</v>
      </c>
      <c r="J70" s="35" t="str">
        <f>VLOOKUP(I70,杂项枚举说明表!$A$67:$B$69,杂项枚举说明表!$B$66,0)</f>
        <v>闯关</v>
      </c>
      <c r="M70" s="37">
        <f>M55</f>
        <v>5</v>
      </c>
      <c r="N70" s="37" t="str">
        <f>VLOOKUP(M70,杂项枚举说明表!$A$45:$B$49,杂项枚举说明表!$B$43,0)</f>
        <v>紫色</v>
      </c>
      <c r="O70" s="9">
        <v>325</v>
      </c>
      <c r="P70" s="11" t="s">
        <v>570</v>
      </c>
      <c r="Q70" s="37" t="s">
        <v>15</v>
      </c>
      <c r="R70" s="37" t="str">
        <f t="shared" ref="R70:R133" si="41">CONCATENATE(N70,Q70)</f>
        <v>紫色连弩</v>
      </c>
      <c r="S70" s="9" t="s">
        <v>97</v>
      </c>
      <c r="T70" s="9">
        <f>IF(I70=2,"",VLOOKUP(E70,[1]t_eliminate_effect_s说明表!$L:$M,2,0))</f>
        <v>4</v>
      </c>
      <c r="U70" s="9" t="str">
        <f>VLOOKUP(B70,组合消除配置调用说明表!$D$1:$E$999999,2,0)</f>
        <v>121,122,123,124,125,221,222,223,224,225,321,322,323,324,325,421,422,423,424,425;13,13,13,13,13,11,11,11,11,11,15,15,15,15,15,16,16,16,16,16</v>
      </c>
      <c r="V70" s="35">
        <v>0</v>
      </c>
      <c r="W70" s="35" t="str">
        <f>VLOOKUP(V70,杂项枚举说明表!$A$88:$B$94,2,0)</f>
        <v>通用能量</v>
      </c>
      <c r="X70" s="35">
        <f>IF(I70=2,"0",VLOOKUP(AB70,杂项枚举说明表!$A$23:$C$27,杂项枚举说明表!$C$22,0)*VLOOKUP(F70,杂项枚举说明表!$A$3:$D$7,杂项枚举说明表!$D$1,0))</f>
        <v>820</v>
      </c>
      <c r="Y70" s="35">
        <v>1</v>
      </c>
      <c r="Z70" s="9">
        <f t="shared" si="36"/>
        <v>15</v>
      </c>
      <c r="AA70" s="9">
        <f t="shared" si="36"/>
        <v>15</v>
      </c>
      <c r="AB70" s="6">
        <f t="shared" si="37"/>
        <v>3</v>
      </c>
      <c r="AC70" s="6" t="str">
        <f>VLOOKUP(AB70,杂项枚举说明表!$A$23:$B$27,2,2)</f>
        <v>封建时代</v>
      </c>
      <c r="AD70" s="6">
        <v>0</v>
      </c>
      <c r="AE70" s="35">
        <f>AE55</f>
        <v>6</v>
      </c>
      <c r="AF70" s="35" t="str">
        <f>IF(AE70="","",VLOOKUP(AE70,杂项枚举说明表!$A$109:$B$113,杂项枚举说明表!$B$108,0))</f>
        <v>魔像</v>
      </c>
      <c r="AH70" s="13">
        <v>40045</v>
      </c>
      <c r="AI70" s="13">
        <f>IF((VLOOKUP($F70,杂项枚举说明表!$A$3:$C$7,3,0))="","",VLOOKUP($F70,杂项枚举说明表!$A$3:$C$7,3,0))</f>
        <v>120004</v>
      </c>
      <c r="AJ70" s="13">
        <v>120006</v>
      </c>
      <c r="AK70" s="13">
        <f>VLOOKUP($M70,杂项枚举说明表!$A$45:$E$49,杂项枚举说明表!$C$43,0)</f>
        <v>150023</v>
      </c>
      <c r="AL70" s="13">
        <f>IF(VLOOKUP($M70,杂项枚举说明表!$A$45:$E$49,杂项枚举说明表!$D$43,0)="","",VLOOKUP($M70,杂项枚举说明表!$A$45:$E$49,杂项枚举说明表!$D$43,0))</f>
        <v>130005</v>
      </c>
      <c r="AM70" s="13">
        <f>IF(VLOOKUP($M70,杂项枚举说明表!$A$45:$E$49,杂项枚举说明表!$E$43,0)="","",VLOOKUP($M70,杂项枚举说明表!$A$45:$E$49,杂项枚举说明表!$E$43,0))</f>
        <v>130005</v>
      </c>
      <c r="AN70" s="13">
        <f>IF(VLOOKUP($M70,杂项枚举说明表!$A$45:$F$49,杂项枚举说明表!$F$43,0)="","",VLOOKUP($M70,杂项枚举说明表!$A$45:$F$49,杂项枚举说明表!$F$43,0))</f>
        <v>260001</v>
      </c>
      <c r="AO70" s="13">
        <f>VLOOKUP($M70,杂项枚举说明表!$A$45:$H$49,杂项枚举说明表!$H$43,0)</f>
        <v>120008</v>
      </c>
      <c r="AP70" s="13">
        <f>VLOOKUP($M70,杂项枚举说明表!$A$45:$I$49,杂项枚举说明表!$I$43,0)</f>
        <v>100001</v>
      </c>
      <c r="AQ70" s="13">
        <v>100002</v>
      </c>
      <c r="AT70" s="1" t="str">
        <f t="shared" ref="AT70:AT133" si="42">_xlfn.CONCAT(I70,E70)</f>
        <v>1封建时代紫色一字消</v>
      </c>
      <c r="AU70" s="1">
        <f t="shared" ref="AU70:AU133" si="43">B70</f>
        <v>225</v>
      </c>
    </row>
    <row r="71" spans="1:47" x14ac:dyDescent="0.2">
      <c r="A71" s="33">
        <f t="shared" ref="A71:A134" si="44">ROW()-5</f>
        <v>66</v>
      </c>
      <c r="B71" s="33">
        <f t="shared" si="27"/>
        <v>231</v>
      </c>
      <c r="C71" s="33">
        <v>10501</v>
      </c>
      <c r="D71" s="33" t="str">
        <f t="shared" si="38"/>
        <v>工业时代蓝色火枪</v>
      </c>
      <c r="E71" s="33" t="str">
        <f t="shared" si="39"/>
        <v>工业时代蓝色一字消</v>
      </c>
      <c r="F71" s="33">
        <v>3</v>
      </c>
      <c r="G71" s="33" t="str">
        <f>VLOOKUP($F71,杂项枚举说明表!$A$3:$C$7,杂项枚举说明表!$B$1,0)</f>
        <v>一字消</v>
      </c>
      <c r="H71" s="13">
        <v>1</v>
      </c>
      <c r="I71" s="35">
        <f t="shared" si="40"/>
        <v>1</v>
      </c>
      <c r="J71" s="35" t="str">
        <f>VLOOKUP(I71,杂项枚举说明表!$A$67:$B$69,杂项枚举说明表!$B$66,0)</f>
        <v>闯关</v>
      </c>
      <c r="M71" s="37">
        <f t="shared" si="9"/>
        <v>1</v>
      </c>
      <c r="N71" s="37" t="str">
        <f>VLOOKUP(M71,杂项枚举说明表!$A$45:$B$49,杂项枚举说明表!$B$43,0)</f>
        <v>蓝色</v>
      </c>
      <c r="O71" s="9">
        <v>321</v>
      </c>
      <c r="P71" s="11" t="s">
        <v>570</v>
      </c>
      <c r="Q71" s="37" t="s">
        <v>16</v>
      </c>
      <c r="R71" s="37" t="str">
        <f t="shared" si="41"/>
        <v>蓝色火枪</v>
      </c>
      <c r="S71" s="9" t="s">
        <v>97</v>
      </c>
      <c r="T71" s="9">
        <f>IF(I71=2,"",VLOOKUP(E71,[1]t_eliminate_effect_s说明表!$L:$M,2,0))</f>
        <v>4</v>
      </c>
      <c r="U71" s="9" t="str">
        <f>VLOOKUP(B71,组合消除配置调用说明表!$D$1:$E$999999,2,0)</f>
        <v>131,132,133,134,135,231,232,233,234,235,331,332,333,334,335,431,432,433,434,435;13,13,13,13,13,11,11,11,11,11,15,15,15,15,15,16,16,16,16,16</v>
      </c>
      <c r="V71" s="35">
        <v>0</v>
      </c>
      <c r="W71" s="35" t="str">
        <f>VLOOKUP(V71,杂项枚举说明表!$A$88:$B$94,2,0)</f>
        <v>通用能量</v>
      </c>
      <c r="X71" s="35">
        <f>IF(I71=2,"0",VLOOKUP(AB71,杂项枚举说明表!$A$23:$C$27,杂项枚举说明表!$C$22,0)*VLOOKUP(F71,杂项枚举说明表!$A$3:$D$7,杂项枚举说明表!$D$1,0))</f>
        <v>730</v>
      </c>
      <c r="Y71" s="35">
        <v>1</v>
      </c>
      <c r="Z71" s="9">
        <f>Z66</f>
        <v>11</v>
      </c>
      <c r="AA71" s="9">
        <f>AA66</f>
        <v>11</v>
      </c>
      <c r="AB71" s="6">
        <f t="shared" ref="AB71:AB80" si="45">AB66+1</f>
        <v>4</v>
      </c>
      <c r="AC71" s="6" t="str">
        <f>VLOOKUP(AB71,杂项枚举说明表!$A$23:$B$27,2,2)</f>
        <v>工业时代</v>
      </c>
      <c r="AD71" s="6">
        <v>0</v>
      </c>
      <c r="AE71" s="35">
        <f t="shared" si="12"/>
        <v>2</v>
      </c>
      <c r="AF71" s="35" t="str">
        <f>IF(AE71="","",VLOOKUP(AE71,杂项枚举说明表!$A$109:$B$113,杂项枚举说明表!$B$108,0))</f>
        <v>步兵营</v>
      </c>
      <c r="AH71" s="13">
        <v>40046</v>
      </c>
      <c r="AI71" s="13">
        <f>IF((VLOOKUP($F71,杂项枚举说明表!$A$3:$C$7,3,0))="","",VLOOKUP($F71,杂项枚举说明表!$A$3:$C$7,3,0))</f>
        <v>120004</v>
      </c>
      <c r="AJ71" s="13">
        <v>120006</v>
      </c>
      <c r="AK71" s="13">
        <f>VLOOKUP($M71,杂项枚举说明表!$A$45:$E$49,杂项枚举说明表!$C$43,0)</f>
        <v>150023</v>
      </c>
      <c r="AL71" s="13">
        <f>IF(VLOOKUP($M71,杂项枚举说明表!$A$45:$E$49,杂项枚举说明表!$D$43,0)="","",VLOOKUP($M71,杂项枚举说明表!$A$45:$E$49,杂项枚举说明表!$D$43,0))</f>
        <v>130001</v>
      </c>
      <c r="AM71" s="13">
        <f>IF(VLOOKUP($M71,杂项枚举说明表!$A$45:$E$49,杂项枚举说明表!$E$43,0)="","",VLOOKUP($M71,杂项枚举说明表!$A$45:$E$49,杂项枚举说明表!$E$43,0))</f>
        <v>130001</v>
      </c>
      <c r="AN71" s="13">
        <f>IF(VLOOKUP($M71,杂项枚举说明表!$A$45:$F$49,杂项枚举说明表!$F$43,0)="","",VLOOKUP($M71,杂项枚举说明表!$A$45:$F$49,杂项枚举说明表!$F$43,0))</f>
        <v>260001</v>
      </c>
      <c r="AO71" s="13">
        <f>VLOOKUP($M71,杂项枚举说明表!$A$45:$H$49,杂项枚举说明表!$H$43,0)</f>
        <v>120008</v>
      </c>
      <c r="AP71" s="13">
        <f>VLOOKUP($M71,杂项枚举说明表!$A$45:$I$49,杂项枚举说明表!$I$43,0)</f>
        <v>100001</v>
      </c>
      <c r="AQ71" s="13">
        <v>100002</v>
      </c>
      <c r="AT71" s="1" t="str">
        <f t="shared" si="42"/>
        <v>1工业时代蓝色一字消</v>
      </c>
      <c r="AU71" s="1">
        <f t="shared" si="43"/>
        <v>231</v>
      </c>
    </row>
    <row r="72" spans="1:47" x14ac:dyDescent="0.2">
      <c r="A72" s="33">
        <f t="shared" si="44"/>
        <v>67</v>
      </c>
      <c r="B72" s="33">
        <f t="shared" si="27"/>
        <v>232</v>
      </c>
      <c r="C72" s="33">
        <v>10502</v>
      </c>
      <c r="D72" s="33" t="str">
        <f t="shared" si="38"/>
        <v>工业时代绿色火枪</v>
      </c>
      <c r="E72" s="33" t="str">
        <f t="shared" si="39"/>
        <v>工业时代绿色一字消</v>
      </c>
      <c r="F72" s="33">
        <v>3</v>
      </c>
      <c r="G72" s="33" t="str">
        <f>VLOOKUP($F72,杂项枚举说明表!$A$3:$C$7,杂项枚举说明表!$B$1,0)</f>
        <v>一字消</v>
      </c>
      <c r="H72" s="13">
        <v>1</v>
      </c>
      <c r="I72" s="35">
        <f t="shared" si="40"/>
        <v>1</v>
      </c>
      <c r="J72" s="35" t="str">
        <f>VLOOKUP(I72,杂项枚举说明表!$A$67:$B$69,杂项枚举说明表!$B$66,0)</f>
        <v>闯关</v>
      </c>
      <c r="M72" s="37">
        <f t="shared" si="9"/>
        <v>2</v>
      </c>
      <c r="N72" s="37" t="str">
        <f>VLOOKUP(M72,杂项枚举说明表!$A$45:$B$49,杂项枚举说明表!$B$43,0)</f>
        <v>绿色</v>
      </c>
      <c r="O72" s="9">
        <v>322</v>
      </c>
      <c r="P72" s="11" t="s">
        <v>570</v>
      </c>
      <c r="Q72" s="37" t="s">
        <v>16</v>
      </c>
      <c r="R72" s="37" t="str">
        <f t="shared" si="41"/>
        <v>绿色火枪</v>
      </c>
      <c r="S72" s="9" t="s">
        <v>97</v>
      </c>
      <c r="T72" s="9">
        <f>IF(I72=2,"",VLOOKUP(E72,[1]t_eliminate_effect_s说明表!$L:$M,2,0))</f>
        <v>4</v>
      </c>
      <c r="U72" s="9" t="str">
        <f>VLOOKUP(B72,组合消除配置调用说明表!$D$1:$E$999999,2,0)</f>
        <v>131,132,133,134,135,231,232,233,234,235,331,332,333,334,335,431,432,433,434,435;13,13,13,13,13,11,11,11,11,11,15,15,15,15,15,16,16,16,16,16</v>
      </c>
      <c r="V72" s="35">
        <v>0</v>
      </c>
      <c r="W72" s="35" t="str">
        <f>VLOOKUP(V72,杂项枚举说明表!$A$88:$B$94,2,0)</f>
        <v>通用能量</v>
      </c>
      <c r="X72" s="35">
        <f>IF(I72=2,"0",VLOOKUP(AB72,杂项枚举说明表!$A$23:$C$27,杂项枚举说明表!$C$22,0)*VLOOKUP(F72,杂项枚举说明表!$A$3:$D$7,杂项枚举说明表!$D$1,0))</f>
        <v>730</v>
      </c>
      <c r="Y72" s="35">
        <v>1</v>
      </c>
      <c r="Z72" s="9">
        <f t="shared" ref="Z72:AA80" si="46">Z67</f>
        <v>12</v>
      </c>
      <c r="AA72" s="9">
        <f t="shared" si="46"/>
        <v>12</v>
      </c>
      <c r="AB72" s="6">
        <f t="shared" si="45"/>
        <v>4</v>
      </c>
      <c r="AC72" s="6" t="str">
        <f>VLOOKUP(AB72,杂项枚举说明表!$A$23:$B$27,2,2)</f>
        <v>工业时代</v>
      </c>
      <c r="AD72" s="6">
        <v>0</v>
      </c>
      <c r="AE72" s="35">
        <f t="shared" si="12"/>
        <v>3</v>
      </c>
      <c r="AF72" s="35" t="str">
        <f>IF(AE72="","",VLOOKUP(AE72,杂项枚举说明表!$A$109:$B$113,杂项枚举说明表!$B$108,0))</f>
        <v>弓兵营</v>
      </c>
      <c r="AH72" s="13">
        <v>40047</v>
      </c>
      <c r="AI72" s="13">
        <f>IF((VLOOKUP($F72,杂项枚举说明表!$A$3:$C$7,3,0))="","",VLOOKUP($F72,杂项枚举说明表!$A$3:$C$7,3,0))</f>
        <v>120004</v>
      </c>
      <c r="AJ72" s="13">
        <v>120006</v>
      </c>
      <c r="AK72" s="13">
        <f>VLOOKUP($M72,杂项枚举说明表!$A$45:$E$49,杂项枚举说明表!$C$43,0)</f>
        <v>150023</v>
      </c>
      <c r="AL72" s="13">
        <f>IF(VLOOKUP($M72,杂项枚举说明表!$A$45:$E$49,杂项枚举说明表!$D$43,0)="","",VLOOKUP($M72,杂项枚举说明表!$A$45:$E$49,杂项枚举说明表!$D$43,0))</f>
        <v>130002</v>
      </c>
      <c r="AM72" s="13">
        <f>IF(VLOOKUP($M72,杂项枚举说明表!$A$45:$E$49,杂项枚举说明表!$E$43,0)="","",VLOOKUP($M72,杂项枚举说明表!$A$45:$E$49,杂项枚举说明表!$E$43,0))</f>
        <v>130002</v>
      </c>
      <c r="AN72" s="13">
        <f>IF(VLOOKUP($M72,杂项枚举说明表!$A$45:$F$49,杂项枚举说明表!$F$43,0)="","",VLOOKUP($M72,杂项枚举说明表!$A$45:$F$49,杂项枚举说明表!$F$43,0))</f>
        <v>260001</v>
      </c>
      <c r="AO72" s="13">
        <f>VLOOKUP($M72,杂项枚举说明表!$A$45:$H$49,杂项枚举说明表!$H$43,0)</f>
        <v>120008</v>
      </c>
      <c r="AP72" s="13">
        <f>VLOOKUP($M72,杂项枚举说明表!$A$45:$I$49,杂项枚举说明表!$I$43,0)</f>
        <v>100001</v>
      </c>
      <c r="AQ72" s="13">
        <v>100002</v>
      </c>
      <c r="AT72" s="1" t="str">
        <f t="shared" si="42"/>
        <v>1工业时代绿色一字消</v>
      </c>
      <c r="AU72" s="1">
        <f t="shared" si="43"/>
        <v>232</v>
      </c>
    </row>
    <row r="73" spans="1:47" x14ac:dyDescent="0.2">
      <c r="A73" s="33">
        <f t="shared" si="44"/>
        <v>68</v>
      </c>
      <c r="B73" s="33">
        <f t="shared" si="27"/>
        <v>233</v>
      </c>
      <c r="C73" s="33">
        <v>10503</v>
      </c>
      <c r="D73" s="33" t="str">
        <f t="shared" si="38"/>
        <v>工业时代红色火枪</v>
      </c>
      <c r="E73" s="33" t="str">
        <f t="shared" si="39"/>
        <v>工业时代红色一字消</v>
      </c>
      <c r="F73" s="33">
        <v>3</v>
      </c>
      <c r="G73" s="33" t="str">
        <f>VLOOKUP($F73,杂项枚举说明表!$A$3:$C$7,杂项枚举说明表!$B$1,0)</f>
        <v>一字消</v>
      </c>
      <c r="H73" s="13">
        <v>1</v>
      </c>
      <c r="I73" s="35">
        <f t="shared" si="40"/>
        <v>1</v>
      </c>
      <c r="J73" s="35" t="str">
        <f>VLOOKUP(I73,杂项枚举说明表!$A$67:$B$69,杂项枚举说明表!$B$66,0)</f>
        <v>闯关</v>
      </c>
      <c r="M73" s="37">
        <f t="shared" si="9"/>
        <v>3</v>
      </c>
      <c r="N73" s="37" t="str">
        <f>VLOOKUP(M73,杂项枚举说明表!$A$45:$B$49,杂项枚举说明表!$B$43,0)</f>
        <v>红色</v>
      </c>
      <c r="O73" s="9">
        <v>323</v>
      </c>
      <c r="P73" s="11" t="s">
        <v>570</v>
      </c>
      <c r="Q73" s="37" t="s">
        <v>16</v>
      </c>
      <c r="R73" s="37" t="str">
        <f t="shared" si="41"/>
        <v>红色火枪</v>
      </c>
      <c r="S73" s="9" t="s">
        <v>97</v>
      </c>
      <c r="T73" s="9">
        <f>IF(I73=2,"",VLOOKUP(E73,[1]t_eliminate_effect_s说明表!$L:$M,2,0))</f>
        <v>4</v>
      </c>
      <c r="U73" s="9" t="str">
        <f>VLOOKUP(B73,组合消除配置调用说明表!$D$1:$E$999999,2,0)</f>
        <v>131,132,133,134,135,231,232,233,234,235,331,332,333,334,335,431,432,433,434,435;13,13,13,13,13,11,11,11,11,11,15,15,15,15,15,16,16,16,16,16</v>
      </c>
      <c r="V73" s="35">
        <v>0</v>
      </c>
      <c r="W73" s="35" t="str">
        <f>VLOOKUP(V73,杂项枚举说明表!$A$88:$B$94,2,0)</f>
        <v>通用能量</v>
      </c>
      <c r="X73" s="35">
        <f>IF(I73=2,"0",VLOOKUP(AB73,杂项枚举说明表!$A$23:$C$27,杂项枚举说明表!$C$22,0)*VLOOKUP(F73,杂项枚举说明表!$A$3:$D$7,杂项枚举说明表!$D$1,0))</f>
        <v>730</v>
      </c>
      <c r="Y73" s="35">
        <v>1</v>
      </c>
      <c r="Z73" s="9">
        <f t="shared" si="46"/>
        <v>13</v>
      </c>
      <c r="AA73" s="9">
        <f t="shared" si="46"/>
        <v>13</v>
      </c>
      <c r="AB73" s="6">
        <f t="shared" si="45"/>
        <v>4</v>
      </c>
      <c r="AC73" s="6" t="str">
        <f>VLOOKUP(AB73,杂项枚举说明表!$A$23:$B$27,2,2)</f>
        <v>工业时代</v>
      </c>
      <c r="AD73" s="6">
        <v>0</v>
      </c>
      <c r="AE73" s="35">
        <f t="shared" si="12"/>
        <v>4</v>
      </c>
      <c r="AF73" s="35" t="str">
        <f>IF(AE73="","",VLOOKUP(AE73,杂项枚举说明表!$A$109:$B$113,杂项枚举说明表!$B$108,0))</f>
        <v>骑兵营</v>
      </c>
      <c r="AH73" s="13">
        <v>40048</v>
      </c>
      <c r="AI73" s="13">
        <f>IF((VLOOKUP($F73,杂项枚举说明表!$A$3:$C$7,3,0))="","",VLOOKUP($F73,杂项枚举说明表!$A$3:$C$7,3,0))</f>
        <v>120004</v>
      </c>
      <c r="AJ73" s="13">
        <v>120006</v>
      </c>
      <c r="AK73" s="13">
        <f>VLOOKUP($M73,杂项枚举说明表!$A$45:$E$49,杂项枚举说明表!$C$43,0)</f>
        <v>150023</v>
      </c>
      <c r="AL73" s="13">
        <f>IF(VLOOKUP($M73,杂项枚举说明表!$A$45:$E$49,杂项枚举说明表!$D$43,0)="","",VLOOKUP($M73,杂项枚举说明表!$A$45:$E$49,杂项枚举说明表!$D$43,0))</f>
        <v>130003</v>
      </c>
      <c r="AM73" s="13">
        <f>IF(VLOOKUP($M73,杂项枚举说明表!$A$45:$E$49,杂项枚举说明表!$E$43,0)="","",VLOOKUP($M73,杂项枚举说明表!$A$45:$E$49,杂项枚举说明表!$E$43,0))</f>
        <v>130003</v>
      </c>
      <c r="AN73" s="13">
        <f>IF(VLOOKUP($M73,杂项枚举说明表!$A$45:$F$49,杂项枚举说明表!$F$43,0)="","",VLOOKUP($M73,杂项枚举说明表!$A$45:$F$49,杂项枚举说明表!$F$43,0))</f>
        <v>260001</v>
      </c>
      <c r="AO73" s="13">
        <f>VLOOKUP($M73,杂项枚举说明表!$A$45:$H$49,杂项枚举说明表!$H$43,0)</f>
        <v>120008</v>
      </c>
      <c r="AP73" s="13">
        <f>VLOOKUP($M73,杂项枚举说明表!$A$45:$I$49,杂项枚举说明表!$I$43,0)</f>
        <v>100001</v>
      </c>
      <c r="AQ73" s="13">
        <v>100002</v>
      </c>
      <c r="AT73" s="1" t="str">
        <f t="shared" si="42"/>
        <v>1工业时代红色一字消</v>
      </c>
      <c r="AU73" s="1">
        <f t="shared" si="43"/>
        <v>233</v>
      </c>
    </row>
    <row r="74" spans="1:47" x14ac:dyDescent="0.2">
      <c r="A74" s="33">
        <f t="shared" si="44"/>
        <v>69</v>
      </c>
      <c r="B74" s="33">
        <f t="shared" si="27"/>
        <v>234</v>
      </c>
      <c r="C74" s="33">
        <v>10504</v>
      </c>
      <c r="D74" s="33" t="str">
        <f t="shared" si="38"/>
        <v>工业时代金色火枪</v>
      </c>
      <c r="E74" s="33" t="str">
        <f t="shared" si="39"/>
        <v>工业时代金色一字消</v>
      </c>
      <c r="F74" s="33">
        <v>3</v>
      </c>
      <c r="G74" s="33" t="str">
        <f>VLOOKUP($F74,杂项枚举说明表!$A$3:$C$7,杂项枚举说明表!$B$1,0)</f>
        <v>一字消</v>
      </c>
      <c r="H74" s="13">
        <v>1</v>
      </c>
      <c r="I74" s="35">
        <f t="shared" si="40"/>
        <v>1</v>
      </c>
      <c r="J74" s="35" t="str">
        <f>VLOOKUP(I74,杂项枚举说明表!$A$67:$B$69,杂项枚举说明表!$B$66,0)</f>
        <v>闯关</v>
      </c>
      <c r="M74" s="37">
        <f t="shared" si="9"/>
        <v>4</v>
      </c>
      <c r="N74" s="37" t="str">
        <f>VLOOKUP(M74,杂项枚举说明表!$A$45:$B$49,杂项枚举说明表!$B$43,0)</f>
        <v>金色</v>
      </c>
      <c r="O74" s="9">
        <v>324</v>
      </c>
      <c r="P74" s="11" t="s">
        <v>570</v>
      </c>
      <c r="Q74" s="37" t="s">
        <v>16</v>
      </c>
      <c r="R74" s="37" t="str">
        <f t="shared" si="41"/>
        <v>金色火枪</v>
      </c>
      <c r="S74" s="9" t="s">
        <v>97</v>
      </c>
      <c r="T74" s="9">
        <f>IF(I74=2,"",VLOOKUP(E74,[1]t_eliminate_effect_s说明表!$L:$M,2,0))</f>
        <v>4</v>
      </c>
      <c r="U74" s="9" t="str">
        <f>VLOOKUP(B74,组合消除配置调用说明表!$D$1:$E$999999,2,0)</f>
        <v>131,132,133,134,135,231,232,233,234,235,331,332,333,334,335,431,432,433,434,435;13,13,13,13,13,11,11,11,11,11,15,15,15,15,15,16,16,16,16,16</v>
      </c>
      <c r="V74" s="35">
        <v>0</v>
      </c>
      <c r="W74" s="35" t="str">
        <f>VLOOKUP(V74,杂项枚举说明表!$A$88:$B$94,2,0)</f>
        <v>通用能量</v>
      </c>
      <c r="X74" s="35">
        <f>IF(I74=2,"0",VLOOKUP(AB74,杂项枚举说明表!$A$23:$C$27,杂项枚举说明表!$C$22,0)*VLOOKUP(F74,杂项枚举说明表!$A$3:$D$7,杂项枚举说明表!$D$1,0))</f>
        <v>730</v>
      </c>
      <c r="Y74" s="35">
        <v>1</v>
      </c>
      <c r="Z74" s="9">
        <f t="shared" si="46"/>
        <v>14</v>
      </c>
      <c r="AA74" s="9">
        <f t="shared" si="46"/>
        <v>14</v>
      </c>
      <c r="AB74" s="6">
        <f t="shared" si="45"/>
        <v>4</v>
      </c>
      <c r="AC74" s="6" t="str">
        <f>VLOOKUP(AB74,杂项枚举说明表!$A$23:$B$27,2,2)</f>
        <v>工业时代</v>
      </c>
      <c r="AD74" s="6">
        <v>0</v>
      </c>
      <c r="AE74" s="35">
        <f t="shared" si="12"/>
        <v>5</v>
      </c>
      <c r="AF74" s="35" t="str">
        <f>IF(AE74="","",VLOOKUP(AE74,杂项枚举说明表!$A$109:$B$113,杂项枚举说明表!$B$108,0))</f>
        <v>神像</v>
      </c>
      <c r="AH74" s="13">
        <v>40049</v>
      </c>
      <c r="AI74" s="13">
        <f>IF((VLOOKUP($F74,杂项枚举说明表!$A$3:$C$7,3,0))="","",VLOOKUP($F74,杂项枚举说明表!$A$3:$C$7,3,0))</f>
        <v>120004</v>
      </c>
      <c r="AJ74" s="13">
        <v>120006</v>
      </c>
      <c r="AK74" s="13">
        <f>VLOOKUP($M74,杂项枚举说明表!$A$45:$E$49,杂项枚举说明表!$C$43,0)</f>
        <v>150023</v>
      </c>
      <c r="AL74" s="13">
        <f>IF(VLOOKUP($M74,杂项枚举说明表!$A$45:$E$49,杂项枚举说明表!$D$43,0)="","",VLOOKUP($M74,杂项枚举说明表!$A$45:$E$49,杂项枚举说明表!$D$43,0))</f>
        <v>130004</v>
      </c>
      <c r="AM74" s="13">
        <f>IF(VLOOKUP($M74,杂项枚举说明表!$A$45:$E$49,杂项枚举说明表!$E$43,0)="","",VLOOKUP($M74,杂项枚举说明表!$A$45:$E$49,杂项枚举说明表!$E$43,0))</f>
        <v>130004</v>
      </c>
      <c r="AN74" s="13">
        <f>IF(VLOOKUP($M74,杂项枚举说明表!$A$45:$F$49,杂项枚举说明表!$F$43,0)="","",VLOOKUP($M74,杂项枚举说明表!$A$45:$F$49,杂项枚举说明表!$F$43,0))</f>
        <v>260001</v>
      </c>
      <c r="AO74" s="13">
        <f>VLOOKUP($M74,杂项枚举说明表!$A$45:$H$49,杂项枚举说明表!$H$43,0)</f>
        <v>120008</v>
      </c>
      <c r="AP74" s="13">
        <f>VLOOKUP($M74,杂项枚举说明表!$A$45:$I$49,杂项枚举说明表!$I$43,0)</f>
        <v>100001</v>
      </c>
      <c r="AQ74" s="13">
        <v>100002</v>
      </c>
      <c r="AT74" s="1" t="str">
        <f t="shared" si="42"/>
        <v>1工业时代金色一字消</v>
      </c>
      <c r="AU74" s="1">
        <f t="shared" si="43"/>
        <v>234</v>
      </c>
    </row>
    <row r="75" spans="1:47" x14ac:dyDescent="0.2">
      <c r="A75" s="33">
        <f t="shared" si="44"/>
        <v>70</v>
      </c>
      <c r="B75" s="33">
        <f t="shared" si="27"/>
        <v>235</v>
      </c>
      <c r="C75" s="33">
        <v>10505</v>
      </c>
      <c r="D75" s="33" t="str">
        <f t="shared" si="38"/>
        <v>工业时代紫色火枪</v>
      </c>
      <c r="E75" s="33" t="str">
        <f t="shared" si="39"/>
        <v>工业时代紫色一字消</v>
      </c>
      <c r="F75" s="33">
        <v>3</v>
      </c>
      <c r="G75" s="33" t="str">
        <f>VLOOKUP($F75,杂项枚举说明表!$A$3:$C$7,杂项枚举说明表!$B$1,0)</f>
        <v>一字消</v>
      </c>
      <c r="H75" s="13">
        <v>1</v>
      </c>
      <c r="I75" s="35">
        <f t="shared" si="40"/>
        <v>1</v>
      </c>
      <c r="J75" s="35" t="str">
        <f>VLOOKUP(I75,杂项枚举说明表!$A$67:$B$69,杂项枚举说明表!$B$66,0)</f>
        <v>闯关</v>
      </c>
      <c r="M75" s="37">
        <f t="shared" si="9"/>
        <v>5</v>
      </c>
      <c r="N75" s="37" t="str">
        <f>VLOOKUP(M75,杂项枚举说明表!$A$45:$B$49,杂项枚举说明表!$B$43,0)</f>
        <v>紫色</v>
      </c>
      <c r="O75" s="9">
        <v>325</v>
      </c>
      <c r="P75" s="11" t="s">
        <v>570</v>
      </c>
      <c r="Q75" s="37" t="s">
        <v>16</v>
      </c>
      <c r="R75" s="37" t="str">
        <f t="shared" si="41"/>
        <v>紫色火枪</v>
      </c>
      <c r="S75" s="9" t="s">
        <v>97</v>
      </c>
      <c r="T75" s="9">
        <f>IF(I75=2,"",VLOOKUP(E75,[1]t_eliminate_effect_s说明表!$L:$M,2,0))</f>
        <v>4</v>
      </c>
      <c r="U75" s="9" t="str">
        <f>VLOOKUP(B75,组合消除配置调用说明表!$D$1:$E$999999,2,0)</f>
        <v>131,132,133,134,135,231,232,233,234,235,331,332,333,334,335,431,432,433,434,435;13,13,13,13,13,11,11,11,11,11,15,15,15,15,15,16,16,16,16,16</v>
      </c>
      <c r="V75" s="35">
        <v>0</v>
      </c>
      <c r="W75" s="35" t="str">
        <f>VLOOKUP(V75,杂项枚举说明表!$A$88:$B$94,2,0)</f>
        <v>通用能量</v>
      </c>
      <c r="X75" s="35">
        <f>IF(I75=2,"0",VLOOKUP(AB75,杂项枚举说明表!$A$23:$C$27,杂项枚举说明表!$C$22,0)*VLOOKUP(F75,杂项枚举说明表!$A$3:$D$7,杂项枚举说明表!$D$1,0))</f>
        <v>730</v>
      </c>
      <c r="Y75" s="35">
        <v>1</v>
      </c>
      <c r="Z75" s="9">
        <f t="shared" si="46"/>
        <v>15</v>
      </c>
      <c r="AA75" s="9">
        <f t="shared" si="46"/>
        <v>15</v>
      </c>
      <c r="AB75" s="6">
        <f t="shared" si="45"/>
        <v>4</v>
      </c>
      <c r="AC75" s="6" t="str">
        <f>VLOOKUP(AB75,杂项枚举说明表!$A$23:$B$27,2,2)</f>
        <v>工业时代</v>
      </c>
      <c r="AD75" s="6">
        <v>0</v>
      </c>
      <c r="AE75" s="35">
        <f t="shared" si="12"/>
        <v>6</v>
      </c>
      <c r="AF75" s="35" t="str">
        <f>IF(AE75="","",VLOOKUP(AE75,杂项枚举说明表!$A$109:$B$113,杂项枚举说明表!$B$108,0))</f>
        <v>魔像</v>
      </c>
      <c r="AH75" s="13">
        <v>40050</v>
      </c>
      <c r="AI75" s="13">
        <f>IF((VLOOKUP($F75,杂项枚举说明表!$A$3:$C$7,3,0))="","",VLOOKUP($F75,杂项枚举说明表!$A$3:$C$7,3,0))</f>
        <v>120004</v>
      </c>
      <c r="AJ75" s="13">
        <v>120006</v>
      </c>
      <c r="AK75" s="13">
        <f>VLOOKUP($M75,杂项枚举说明表!$A$45:$E$49,杂项枚举说明表!$C$43,0)</f>
        <v>150023</v>
      </c>
      <c r="AL75" s="13">
        <f>IF(VLOOKUP($M75,杂项枚举说明表!$A$45:$E$49,杂项枚举说明表!$D$43,0)="","",VLOOKUP($M75,杂项枚举说明表!$A$45:$E$49,杂项枚举说明表!$D$43,0))</f>
        <v>130005</v>
      </c>
      <c r="AM75" s="13">
        <f>IF(VLOOKUP($M75,杂项枚举说明表!$A$45:$E$49,杂项枚举说明表!$E$43,0)="","",VLOOKUP($M75,杂项枚举说明表!$A$45:$E$49,杂项枚举说明表!$E$43,0))</f>
        <v>130005</v>
      </c>
      <c r="AN75" s="13">
        <f>IF(VLOOKUP($M75,杂项枚举说明表!$A$45:$F$49,杂项枚举说明表!$F$43,0)="","",VLOOKUP($M75,杂项枚举说明表!$A$45:$F$49,杂项枚举说明表!$F$43,0))</f>
        <v>260001</v>
      </c>
      <c r="AO75" s="13">
        <f>VLOOKUP($M75,杂项枚举说明表!$A$45:$H$49,杂项枚举说明表!$H$43,0)</f>
        <v>120008</v>
      </c>
      <c r="AP75" s="13">
        <f>VLOOKUP($M75,杂项枚举说明表!$A$45:$I$49,杂项枚举说明表!$I$43,0)</f>
        <v>100001</v>
      </c>
      <c r="AQ75" s="13">
        <v>100002</v>
      </c>
      <c r="AT75" s="1" t="str">
        <f t="shared" si="42"/>
        <v>1工业时代紫色一字消</v>
      </c>
      <c r="AU75" s="1">
        <f t="shared" si="43"/>
        <v>235</v>
      </c>
    </row>
    <row r="76" spans="1:47" x14ac:dyDescent="0.2">
      <c r="A76" s="33">
        <f t="shared" si="44"/>
        <v>71</v>
      </c>
      <c r="B76" s="33">
        <f t="shared" si="27"/>
        <v>241</v>
      </c>
      <c r="C76" s="33">
        <v>10601</v>
      </c>
      <c r="D76" s="33" t="str">
        <f t="shared" si="38"/>
        <v>现代蓝色火箭筒</v>
      </c>
      <c r="E76" s="33" t="str">
        <f t="shared" si="39"/>
        <v>现代蓝色一字消</v>
      </c>
      <c r="F76" s="33">
        <v>3</v>
      </c>
      <c r="G76" s="33" t="str">
        <f>VLOOKUP($F76,杂项枚举说明表!$A$3:$C$7,杂项枚举说明表!$B$1,0)</f>
        <v>一字消</v>
      </c>
      <c r="H76" s="13">
        <v>1</v>
      </c>
      <c r="I76" s="35">
        <f t="shared" si="40"/>
        <v>1</v>
      </c>
      <c r="J76" s="35" t="str">
        <f>VLOOKUP(I76,杂项枚举说明表!$A$67:$B$69,杂项枚举说明表!$B$66,0)</f>
        <v>闯关</v>
      </c>
      <c r="M76" s="37">
        <f t="shared" si="9"/>
        <v>1</v>
      </c>
      <c r="N76" s="37" t="str">
        <f>VLOOKUP(M76,杂项枚举说明表!$A$45:$B$49,杂项枚举说明表!$B$43,0)</f>
        <v>蓝色</v>
      </c>
      <c r="O76" s="9">
        <v>321</v>
      </c>
      <c r="P76" s="11" t="s">
        <v>570</v>
      </c>
      <c r="Q76" s="37" t="s">
        <v>17</v>
      </c>
      <c r="R76" s="37" t="str">
        <f t="shared" si="41"/>
        <v>蓝色火箭筒</v>
      </c>
      <c r="S76" s="9" t="s">
        <v>97</v>
      </c>
      <c r="T76" s="9">
        <f>IF(I76=2,"",VLOOKUP(E76,[1]t_eliminate_effect_s说明表!$L:$M,2,0))</f>
        <v>4</v>
      </c>
      <c r="U76" s="9" t="str">
        <f>VLOOKUP(B76,组合消除配置调用说明表!$D$1:$E$999999,2,0)</f>
        <v>141,142,143,144,145,241,242,243,244,245,341,342,343,344,345,441,442,443,444,445;13,13,13,13,13,11,11,11,11,11,15,15,15,15,15,16,16,16,16,16</v>
      </c>
      <c r="V76" s="35">
        <v>0</v>
      </c>
      <c r="W76" s="35" t="str">
        <f>VLOOKUP(V76,杂项枚举说明表!$A$88:$B$94,2,0)</f>
        <v>通用能量</v>
      </c>
      <c r="X76" s="35">
        <f>IF(I76=2,"0",VLOOKUP(AB76,杂项枚举说明表!$A$23:$C$27,杂项枚举说明表!$C$22,0)*VLOOKUP(F76,杂项枚举说明表!$A$3:$D$7,杂项枚举说明表!$D$1,0))</f>
        <v>650</v>
      </c>
      <c r="Y76" s="35">
        <v>1</v>
      </c>
      <c r="Z76" s="9">
        <f t="shared" si="46"/>
        <v>11</v>
      </c>
      <c r="AA76" s="9">
        <f t="shared" si="46"/>
        <v>11</v>
      </c>
      <c r="AB76" s="6">
        <f t="shared" si="45"/>
        <v>5</v>
      </c>
      <c r="AC76" s="6" t="str">
        <f>VLOOKUP(AB76,杂项枚举说明表!$A$23:$B$27,2,2)</f>
        <v>现代</v>
      </c>
      <c r="AD76" s="6">
        <v>0</v>
      </c>
      <c r="AE76" s="35">
        <f t="shared" si="12"/>
        <v>2</v>
      </c>
      <c r="AF76" s="35" t="str">
        <f>IF(AE76="","",VLOOKUP(AE76,杂项枚举说明表!$A$109:$B$113,杂项枚举说明表!$B$108,0))</f>
        <v>步兵营</v>
      </c>
      <c r="AH76" s="13">
        <v>40051</v>
      </c>
      <c r="AI76" s="13">
        <f>IF((VLOOKUP($F76,杂项枚举说明表!$A$3:$C$7,3,0))="","",VLOOKUP($F76,杂项枚举说明表!$A$3:$C$7,3,0))</f>
        <v>120004</v>
      </c>
      <c r="AJ76" s="13">
        <v>120006</v>
      </c>
      <c r="AK76" s="13">
        <f>VLOOKUP($M76,杂项枚举说明表!$A$45:$E$49,杂项枚举说明表!$C$43,0)</f>
        <v>150023</v>
      </c>
      <c r="AL76" s="13">
        <f>IF(VLOOKUP($M76,杂项枚举说明表!$A$45:$E$49,杂项枚举说明表!$D$43,0)="","",VLOOKUP($M76,杂项枚举说明表!$A$45:$E$49,杂项枚举说明表!$D$43,0))</f>
        <v>130001</v>
      </c>
      <c r="AM76" s="13">
        <f>IF(VLOOKUP($M76,杂项枚举说明表!$A$45:$E$49,杂项枚举说明表!$E$43,0)="","",VLOOKUP($M76,杂项枚举说明表!$A$45:$E$49,杂项枚举说明表!$E$43,0))</f>
        <v>130001</v>
      </c>
      <c r="AN76" s="13">
        <f>IF(VLOOKUP($M76,杂项枚举说明表!$A$45:$F$49,杂项枚举说明表!$F$43,0)="","",VLOOKUP($M76,杂项枚举说明表!$A$45:$F$49,杂项枚举说明表!$F$43,0))</f>
        <v>260001</v>
      </c>
      <c r="AO76" s="13">
        <f>VLOOKUP($M76,杂项枚举说明表!$A$45:$H$49,杂项枚举说明表!$H$43,0)</f>
        <v>120008</v>
      </c>
      <c r="AP76" s="13">
        <f>VLOOKUP($M76,杂项枚举说明表!$A$45:$I$49,杂项枚举说明表!$I$43,0)</f>
        <v>100001</v>
      </c>
      <c r="AQ76" s="13">
        <v>100002</v>
      </c>
      <c r="AT76" s="1" t="str">
        <f t="shared" si="42"/>
        <v>1现代蓝色一字消</v>
      </c>
      <c r="AU76" s="1">
        <f t="shared" si="43"/>
        <v>241</v>
      </c>
    </row>
    <row r="77" spans="1:47" x14ac:dyDescent="0.2">
      <c r="A77" s="33">
        <f t="shared" si="44"/>
        <v>72</v>
      </c>
      <c r="B77" s="33">
        <f t="shared" si="27"/>
        <v>242</v>
      </c>
      <c r="C77" s="33">
        <v>10602</v>
      </c>
      <c r="D77" s="33" t="str">
        <f t="shared" si="38"/>
        <v>现代绿色火箭筒</v>
      </c>
      <c r="E77" s="33" t="str">
        <f t="shared" si="39"/>
        <v>现代绿色一字消</v>
      </c>
      <c r="F77" s="33">
        <v>3</v>
      </c>
      <c r="G77" s="33" t="str">
        <f>VLOOKUP($F77,杂项枚举说明表!$A$3:$C$7,杂项枚举说明表!$B$1,0)</f>
        <v>一字消</v>
      </c>
      <c r="H77" s="13">
        <v>1</v>
      </c>
      <c r="I77" s="35">
        <f t="shared" si="40"/>
        <v>1</v>
      </c>
      <c r="J77" s="35" t="str">
        <f>VLOOKUP(I77,杂项枚举说明表!$A$67:$B$69,杂项枚举说明表!$B$66,0)</f>
        <v>闯关</v>
      </c>
      <c r="M77" s="37">
        <f t="shared" si="9"/>
        <v>2</v>
      </c>
      <c r="N77" s="37" t="str">
        <f>VLOOKUP(M77,杂项枚举说明表!$A$45:$B$49,杂项枚举说明表!$B$43,0)</f>
        <v>绿色</v>
      </c>
      <c r="O77" s="9">
        <v>322</v>
      </c>
      <c r="P77" s="11" t="s">
        <v>570</v>
      </c>
      <c r="Q77" s="37" t="s">
        <v>17</v>
      </c>
      <c r="R77" s="37" t="str">
        <f t="shared" si="41"/>
        <v>绿色火箭筒</v>
      </c>
      <c r="S77" s="9" t="s">
        <v>97</v>
      </c>
      <c r="T77" s="9">
        <f>IF(I77=2,"",VLOOKUP(E77,[1]t_eliminate_effect_s说明表!$L:$M,2,0))</f>
        <v>4</v>
      </c>
      <c r="U77" s="9" t="str">
        <f>VLOOKUP(B77,组合消除配置调用说明表!$D$1:$E$999999,2,0)</f>
        <v>141,142,143,144,145,241,242,243,244,245,341,342,343,344,345,441,442,443,444,445;13,13,13,13,13,11,11,11,11,11,15,15,15,15,15,16,16,16,16,16</v>
      </c>
      <c r="V77" s="35">
        <v>0</v>
      </c>
      <c r="W77" s="35" t="str">
        <f>VLOOKUP(V77,杂项枚举说明表!$A$88:$B$94,2,0)</f>
        <v>通用能量</v>
      </c>
      <c r="X77" s="35">
        <f>IF(I77=2,"0",VLOOKUP(AB77,杂项枚举说明表!$A$23:$C$27,杂项枚举说明表!$C$22,0)*VLOOKUP(F77,杂项枚举说明表!$A$3:$D$7,杂项枚举说明表!$D$1,0))</f>
        <v>650</v>
      </c>
      <c r="Y77" s="35">
        <v>1</v>
      </c>
      <c r="Z77" s="9">
        <f t="shared" si="46"/>
        <v>12</v>
      </c>
      <c r="AA77" s="9">
        <f t="shared" si="46"/>
        <v>12</v>
      </c>
      <c r="AB77" s="6">
        <f t="shared" si="45"/>
        <v>5</v>
      </c>
      <c r="AC77" s="6" t="str">
        <f>VLOOKUP(AB77,杂项枚举说明表!$A$23:$B$27,2,2)</f>
        <v>现代</v>
      </c>
      <c r="AD77" s="6">
        <v>0</v>
      </c>
      <c r="AE77" s="35">
        <f t="shared" si="12"/>
        <v>3</v>
      </c>
      <c r="AF77" s="35" t="str">
        <f>IF(AE77="","",VLOOKUP(AE77,杂项枚举说明表!$A$109:$B$113,杂项枚举说明表!$B$108,0))</f>
        <v>弓兵营</v>
      </c>
      <c r="AH77" s="13">
        <v>40052</v>
      </c>
      <c r="AI77" s="13">
        <f>IF((VLOOKUP($F77,杂项枚举说明表!$A$3:$C$7,3,0))="","",VLOOKUP($F77,杂项枚举说明表!$A$3:$C$7,3,0))</f>
        <v>120004</v>
      </c>
      <c r="AJ77" s="13">
        <v>120006</v>
      </c>
      <c r="AK77" s="13">
        <f>VLOOKUP($M77,杂项枚举说明表!$A$45:$E$49,杂项枚举说明表!$C$43,0)</f>
        <v>150023</v>
      </c>
      <c r="AL77" s="13">
        <f>IF(VLOOKUP($M77,杂项枚举说明表!$A$45:$E$49,杂项枚举说明表!$D$43,0)="","",VLOOKUP($M77,杂项枚举说明表!$A$45:$E$49,杂项枚举说明表!$D$43,0))</f>
        <v>130002</v>
      </c>
      <c r="AM77" s="13">
        <f>IF(VLOOKUP($M77,杂项枚举说明表!$A$45:$E$49,杂项枚举说明表!$E$43,0)="","",VLOOKUP($M77,杂项枚举说明表!$A$45:$E$49,杂项枚举说明表!$E$43,0))</f>
        <v>130002</v>
      </c>
      <c r="AN77" s="13">
        <f>IF(VLOOKUP($M77,杂项枚举说明表!$A$45:$F$49,杂项枚举说明表!$F$43,0)="","",VLOOKUP($M77,杂项枚举说明表!$A$45:$F$49,杂项枚举说明表!$F$43,0))</f>
        <v>260001</v>
      </c>
      <c r="AO77" s="13">
        <f>VLOOKUP($M77,杂项枚举说明表!$A$45:$H$49,杂项枚举说明表!$H$43,0)</f>
        <v>120008</v>
      </c>
      <c r="AP77" s="13">
        <f>VLOOKUP($M77,杂项枚举说明表!$A$45:$I$49,杂项枚举说明表!$I$43,0)</f>
        <v>100001</v>
      </c>
      <c r="AQ77" s="13">
        <v>100002</v>
      </c>
      <c r="AT77" s="1" t="str">
        <f t="shared" si="42"/>
        <v>1现代绿色一字消</v>
      </c>
      <c r="AU77" s="1">
        <f t="shared" si="43"/>
        <v>242</v>
      </c>
    </row>
    <row r="78" spans="1:47" x14ac:dyDescent="0.2">
      <c r="A78" s="33">
        <f t="shared" si="44"/>
        <v>73</v>
      </c>
      <c r="B78" s="33">
        <f t="shared" si="27"/>
        <v>243</v>
      </c>
      <c r="C78" s="33">
        <v>10603</v>
      </c>
      <c r="D78" s="33" t="str">
        <f t="shared" si="38"/>
        <v>现代红色火箭筒</v>
      </c>
      <c r="E78" s="33" t="str">
        <f t="shared" si="39"/>
        <v>现代红色一字消</v>
      </c>
      <c r="F78" s="33">
        <v>3</v>
      </c>
      <c r="G78" s="33" t="str">
        <f>VLOOKUP($F78,杂项枚举说明表!$A$3:$C$7,杂项枚举说明表!$B$1,0)</f>
        <v>一字消</v>
      </c>
      <c r="H78" s="13">
        <v>1</v>
      </c>
      <c r="I78" s="35">
        <f t="shared" si="40"/>
        <v>1</v>
      </c>
      <c r="J78" s="35" t="str">
        <f>VLOOKUP(I78,杂项枚举说明表!$A$67:$B$69,杂项枚举说明表!$B$66,0)</f>
        <v>闯关</v>
      </c>
      <c r="M78" s="37">
        <f t="shared" si="9"/>
        <v>3</v>
      </c>
      <c r="N78" s="37" t="str">
        <f>VLOOKUP(M78,杂项枚举说明表!$A$45:$B$49,杂项枚举说明表!$B$43,0)</f>
        <v>红色</v>
      </c>
      <c r="O78" s="9">
        <v>323</v>
      </c>
      <c r="P78" s="11" t="s">
        <v>570</v>
      </c>
      <c r="Q78" s="37" t="s">
        <v>17</v>
      </c>
      <c r="R78" s="37" t="str">
        <f t="shared" si="41"/>
        <v>红色火箭筒</v>
      </c>
      <c r="S78" s="9" t="s">
        <v>97</v>
      </c>
      <c r="T78" s="9">
        <f>IF(I78=2,"",VLOOKUP(E78,[1]t_eliminate_effect_s说明表!$L:$M,2,0))</f>
        <v>4</v>
      </c>
      <c r="U78" s="9" t="str">
        <f>VLOOKUP(B78,组合消除配置调用说明表!$D$1:$E$999999,2,0)</f>
        <v>141,142,143,144,145,241,242,243,244,245,341,342,343,344,345,441,442,443,444,445;13,13,13,13,13,11,11,11,11,11,15,15,15,15,15,16,16,16,16,16</v>
      </c>
      <c r="V78" s="35">
        <v>0</v>
      </c>
      <c r="W78" s="35" t="str">
        <f>VLOOKUP(V78,杂项枚举说明表!$A$88:$B$94,2,0)</f>
        <v>通用能量</v>
      </c>
      <c r="X78" s="35">
        <f>IF(I78=2,"0",VLOOKUP(AB78,杂项枚举说明表!$A$23:$C$27,杂项枚举说明表!$C$22,0)*VLOOKUP(F78,杂项枚举说明表!$A$3:$D$7,杂项枚举说明表!$D$1,0))</f>
        <v>650</v>
      </c>
      <c r="Y78" s="35">
        <v>1</v>
      </c>
      <c r="Z78" s="9">
        <f t="shared" si="46"/>
        <v>13</v>
      </c>
      <c r="AA78" s="9">
        <f t="shared" si="46"/>
        <v>13</v>
      </c>
      <c r="AB78" s="6">
        <f t="shared" si="45"/>
        <v>5</v>
      </c>
      <c r="AC78" s="6" t="str">
        <f>VLOOKUP(AB78,杂项枚举说明表!$A$23:$B$27,2,2)</f>
        <v>现代</v>
      </c>
      <c r="AD78" s="6">
        <v>0</v>
      </c>
      <c r="AE78" s="35">
        <f t="shared" si="12"/>
        <v>4</v>
      </c>
      <c r="AF78" s="35" t="str">
        <f>IF(AE78="","",VLOOKUP(AE78,杂项枚举说明表!$A$109:$B$113,杂项枚举说明表!$B$108,0))</f>
        <v>骑兵营</v>
      </c>
      <c r="AH78" s="13">
        <v>40053</v>
      </c>
      <c r="AI78" s="13">
        <f>IF((VLOOKUP($F78,杂项枚举说明表!$A$3:$C$7,3,0))="","",VLOOKUP($F78,杂项枚举说明表!$A$3:$C$7,3,0))</f>
        <v>120004</v>
      </c>
      <c r="AJ78" s="13">
        <v>120006</v>
      </c>
      <c r="AK78" s="13">
        <f>VLOOKUP($M78,杂项枚举说明表!$A$45:$E$49,杂项枚举说明表!$C$43,0)</f>
        <v>150023</v>
      </c>
      <c r="AL78" s="13">
        <f>IF(VLOOKUP($M78,杂项枚举说明表!$A$45:$E$49,杂项枚举说明表!$D$43,0)="","",VLOOKUP($M78,杂项枚举说明表!$A$45:$E$49,杂项枚举说明表!$D$43,0))</f>
        <v>130003</v>
      </c>
      <c r="AM78" s="13">
        <f>IF(VLOOKUP($M78,杂项枚举说明表!$A$45:$E$49,杂项枚举说明表!$E$43,0)="","",VLOOKUP($M78,杂项枚举说明表!$A$45:$E$49,杂项枚举说明表!$E$43,0))</f>
        <v>130003</v>
      </c>
      <c r="AN78" s="13">
        <f>IF(VLOOKUP($M78,杂项枚举说明表!$A$45:$F$49,杂项枚举说明表!$F$43,0)="","",VLOOKUP($M78,杂项枚举说明表!$A$45:$F$49,杂项枚举说明表!$F$43,0))</f>
        <v>260001</v>
      </c>
      <c r="AO78" s="13">
        <f>VLOOKUP($M78,杂项枚举说明表!$A$45:$H$49,杂项枚举说明表!$H$43,0)</f>
        <v>120008</v>
      </c>
      <c r="AP78" s="13">
        <f>VLOOKUP($M78,杂项枚举说明表!$A$45:$I$49,杂项枚举说明表!$I$43,0)</f>
        <v>100001</v>
      </c>
      <c r="AQ78" s="13">
        <v>100002</v>
      </c>
      <c r="AT78" s="1" t="str">
        <f t="shared" si="42"/>
        <v>1现代红色一字消</v>
      </c>
      <c r="AU78" s="1">
        <f t="shared" si="43"/>
        <v>243</v>
      </c>
    </row>
    <row r="79" spans="1:47" x14ac:dyDescent="0.2">
      <c r="A79" s="33">
        <f t="shared" si="44"/>
        <v>74</v>
      </c>
      <c r="B79" s="33">
        <f t="shared" si="27"/>
        <v>244</v>
      </c>
      <c r="C79" s="33">
        <v>10604</v>
      </c>
      <c r="D79" s="33" t="str">
        <f t="shared" si="38"/>
        <v>现代金色火箭筒</v>
      </c>
      <c r="E79" s="33" t="str">
        <f t="shared" si="39"/>
        <v>现代金色一字消</v>
      </c>
      <c r="F79" s="33">
        <v>3</v>
      </c>
      <c r="G79" s="33" t="str">
        <f>VLOOKUP($F79,杂项枚举说明表!$A$3:$C$7,杂项枚举说明表!$B$1,0)</f>
        <v>一字消</v>
      </c>
      <c r="H79" s="13">
        <v>1</v>
      </c>
      <c r="I79" s="35">
        <f t="shared" si="40"/>
        <v>1</v>
      </c>
      <c r="J79" s="35" t="str">
        <f>VLOOKUP(I79,杂项枚举说明表!$A$67:$B$69,杂项枚举说明表!$B$66,0)</f>
        <v>闯关</v>
      </c>
      <c r="M79" s="37">
        <f t="shared" si="9"/>
        <v>4</v>
      </c>
      <c r="N79" s="37" t="str">
        <f>VLOOKUP(M79,杂项枚举说明表!$A$45:$B$49,杂项枚举说明表!$B$43,0)</f>
        <v>金色</v>
      </c>
      <c r="O79" s="9">
        <v>324</v>
      </c>
      <c r="P79" s="11" t="s">
        <v>570</v>
      </c>
      <c r="Q79" s="37" t="s">
        <v>17</v>
      </c>
      <c r="R79" s="37" t="str">
        <f t="shared" si="41"/>
        <v>金色火箭筒</v>
      </c>
      <c r="S79" s="9" t="s">
        <v>97</v>
      </c>
      <c r="T79" s="9">
        <f>IF(I79=2,"",VLOOKUP(E79,[1]t_eliminate_effect_s说明表!$L:$M,2,0))</f>
        <v>4</v>
      </c>
      <c r="U79" s="9" t="str">
        <f>VLOOKUP(B79,组合消除配置调用说明表!$D$1:$E$999999,2,0)</f>
        <v>141,142,143,144,145,241,242,243,244,245,341,342,343,344,345,441,442,443,444,445;13,13,13,13,13,11,11,11,11,11,15,15,15,15,15,16,16,16,16,16</v>
      </c>
      <c r="V79" s="35">
        <v>0</v>
      </c>
      <c r="W79" s="35" t="str">
        <f>VLOOKUP(V79,杂项枚举说明表!$A$88:$B$94,2,0)</f>
        <v>通用能量</v>
      </c>
      <c r="X79" s="35">
        <f>IF(I79=2,"0",VLOOKUP(AB79,杂项枚举说明表!$A$23:$C$27,杂项枚举说明表!$C$22,0)*VLOOKUP(F79,杂项枚举说明表!$A$3:$D$7,杂项枚举说明表!$D$1,0))</f>
        <v>650</v>
      </c>
      <c r="Y79" s="35">
        <v>1</v>
      </c>
      <c r="Z79" s="9">
        <f t="shared" si="46"/>
        <v>14</v>
      </c>
      <c r="AA79" s="9">
        <f t="shared" si="46"/>
        <v>14</v>
      </c>
      <c r="AB79" s="6">
        <f t="shared" si="45"/>
        <v>5</v>
      </c>
      <c r="AC79" s="6" t="str">
        <f>VLOOKUP(AB79,杂项枚举说明表!$A$23:$B$27,2,2)</f>
        <v>现代</v>
      </c>
      <c r="AD79" s="6">
        <v>0</v>
      </c>
      <c r="AE79" s="35">
        <f t="shared" si="12"/>
        <v>5</v>
      </c>
      <c r="AF79" s="35" t="str">
        <f>IF(AE79="","",VLOOKUP(AE79,杂项枚举说明表!$A$109:$B$113,杂项枚举说明表!$B$108,0))</f>
        <v>神像</v>
      </c>
      <c r="AH79" s="13">
        <v>40054</v>
      </c>
      <c r="AI79" s="13">
        <f>IF((VLOOKUP($F79,杂项枚举说明表!$A$3:$C$7,3,0))="","",VLOOKUP($F79,杂项枚举说明表!$A$3:$C$7,3,0))</f>
        <v>120004</v>
      </c>
      <c r="AJ79" s="13">
        <v>120006</v>
      </c>
      <c r="AK79" s="13">
        <f>VLOOKUP($M79,杂项枚举说明表!$A$45:$E$49,杂项枚举说明表!$C$43,0)</f>
        <v>150023</v>
      </c>
      <c r="AL79" s="13">
        <f>IF(VLOOKUP($M79,杂项枚举说明表!$A$45:$E$49,杂项枚举说明表!$D$43,0)="","",VLOOKUP($M79,杂项枚举说明表!$A$45:$E$49,杂项枚举说明表!$D$43,0))</f>
        <v>130004</v>
      </c>
      <c r="AM79" s="13">
        <f>IF(VLOOKUP($M79,杂项枚举说明表!$A$45:$E$49,杂项枚举说明表!$E$43,0)="","",VLOOKUP($M79,杂项枚举说明表!$A$45:$E$49,杂项枚举说明表!$E$43,0))</f>
        <v>130004</v>
      </c>
      <c r="AN79" s="13">
        <f>IF(VLOOKUP($M79,杂项枚举说明表!$A$45:$F$49,杂项枚举说明表!$F$43,0)="","",VLOOKUP($M79,杂项枚举说明表!$A$45:$F$49,杂项枚举说明表!$F$43,0))</f>
        <v>260001</v>
      </c>
      <c r="AO79" s="13">
        <f>VLOOKUP($M79,杂项枚举说明表!$A$45:$H$49,杂项枚举说明表!$H$43,0)</f>
        <v>120008</v>
      </c>
      <c r="AP79" s="13">
        <f>VLOOKUP($M79,杂项枚举说明表!$A$45:$I$49,杂项枚举说明表!$I$43,0)</f>
        <v>100001</v>
      </c>
      <c r="AQ79" s="13">
        <v>100002</v>
      </c>
      <c r="AT79" s="1" t="str">
        <f t="shared" si="42"/>
        <v>1现代金色一字消</v>
      </c>
      <c r="AU79" s="1">
        <f t="shared" si="43"/>
        <v>244</v>
      </c>
    </row>
    <row r="80" spans="1:47" x14ac:dyDescent="0.2">
      <c r="A80" s="33">
        <f t="shared" si="44"/>
        <v>75</v>
      </c>
      <c r="B80" s="33">
        <f t="shared" si="27"/>
        <v>245</v>
      </c>
      <c r="C80" s="33">
        <v>10605</v>
      </c>
      <c r="D80" s="33" t="str">
        <f t="shared" si="38"/>
        <v>现代紫色火箭筒</v>
      </c>
      <c r="E80" s="33" t="str">
        <f t="shared" si="39"/>
        <v>现代紫色一字消</v>
      </c>
      <c r="F80" s="33">
        <v>3</v>
      </c>
      <c r="G80" s="33" t="str">
        <f>VLOOKUP($F80,杂项枚举说明表!$A$3:$C$7,杂项枚举说明表!$B$1,0)</f>
        <v>一字消</v>
      </c>
      <c r="H80" s="13">
        <v>1</v>
      </c>
      <c r="I80" s="35">
        <f t="shared" si="40"/>
        <v>1</v>
      </c>
      <c r="J80" s="35" t="str">
        <f>VLOOKUP(I80,杂项枚举说明表!$A$67:$B$69,杂项枚举说明表!$B$66,0)</f>
        <v>闯关</v>
      </c>
      <c r="M80" s="37">
        <f t="shared" si="9"/>
        <v>5</v>
      </c>
      <c r="N80" s="37" t="str">
        <f>VLOOKUP(M80,杂项枚举说明表!$A$45:$B$49,杂项枚举说明表!$B$43,0)</f>
        <v>紫色</v>
      </c>
      <c r="O80" s="9">
        <v>325</v>
      </c>
      <c r="P80" s="11" t="s">
        <v>570</v>
      </c>
      <c r="Q80" s="37" t="s">
        <v>17</v>
      </c>
      <c r="R80" s="37" t="str">
        <f t="shared" si="41"/>
        <v>紫色火箭筒</v>
      </c>
      <c r="S80" s="9" t="s">
        <v>97</v>
      </c>
      <c r="T80" s="9">
        <f>IF(I80=2,"",VLOOKUP(E80,[1]t_eliminate_effect_s说明表!$L:$M,2,0))</f>
        <v>4</v>
      </c>
      <c r="U80" s="9" t="str">
        <f>VLOOKUP(B80,组合消除配置调用说明表!$D$1:$E$999999,2,0)</f>
        <v>141,142,143,144,145,241,242,243,244,245,341,342,343,344,345,441,442,443,444,445;13,13,13,13,13,11,11,11,11,11,15,15,15,15,15,16,16,16,16,16</v>
      </c>
      <c r="V80" s="35">
        <v>0</v>
      </c>
      <c r="W80" s="35" t="str">
        <f>VLOOKUP(V80,杂项枚举说明表!$A$88:$B$94,2,0)</f>
        <v>通用能量</v>
      </c>
      <c r="X80" s="35">
        <f>IF(I80=2,"0",VLOOKUP(AB80,杂项枚举说明表!$A$23:$C$27,杂项枚举说明表!$C$22,0)*VLOOKUP(F80,杂项枚举说明表!$A$3:$D$7,杂项枚举说明表!$D$1,0))</f>
        <v>650</v>
      </c>
      <c r="Y80" s="35">
        <v>1</v>
      </c>
      <c r="Z80" s="9">
        <f t="shared" si="46"/>
        <v>15</v>
      </c>
      <c r="AA80" s="9">
        <f t="shared" si="46"/>
        <v>15</v>
      </c>
      <c r="AB80" s="6">
        <f t="shared" si="45"/>
        <v>5</v>
      </c>
      <c r="AC80" s="6" t="str">
        <f>VLOOKUP(AB80,杂项枚举说明表!$A$23:$B$27,2,2)</f>
        <v>现代</v>
      </c>
      <c r="AD80" s="6">
        <v>0</v>
      </c>
      <c r="AE80" s="35">
        <f t="shared" si="12"/>
        <v>6</v>
      </c>
      <c r="AF80" s="35" t="str">
        <f>IF(AE80="","",VLOOKUP(AE80,杂项枚举说明表!$A$109:$B$113,杂项枚举说明表!$B$108,0))</f>
        <v>魔像</v>
      </c>
      <c r="AH80" s="13">
        <v>40055</v>
      </c>
      <c r="AI80" s="13">
        <f>IF((VLOOKUP($F80,杂项枚举说明表!$A$3:$C$7,3,0))="","",VLOOKUP($F80,杂项枚举说明表!$A$3:$C$7,3,0))</f>
        <v>120004</v>
      </c>
      <c r="AJ80" s="13">
        <v>120006</v>
      </c>
      <c r="AK80" s="13">
        <f>VLOOKUP($M80,杂项枚举说明表!$A$45:$E$49,杂项枚举说明表!$C$43,0)</f>
        <v>150023</v>
      </c>
      <c r="AL80" s="13">
        <f>IF(VLOOKUP($M80,杂项枚举说明表!$A$45:$E$49,杂项枚举说明表!$D$43,0)="","",VLOOKUP($M80,杂项枚举说明表!$A$45:$E$49,杂项枚举说明表!$D$43,0))</f>
        <v>130005</v>
      </c>
      <c r="AM80" s="13">
        <f>IF(VLOOKUP($M80,杂项枚举说明表!$A$45:$E$49,杂项枚举说明表!$E$43,0)="","",VLOOKUP($M80,杂项枚举说明表!$A$45:$E$49,杂项枚举说明表!$E$43,0))</f>
        <v>130005</v>
      </c>
      <c r="AN80" s="13">
        <f>IF(VLOOKUP($M80,杂项枚举说明表!$A$45:$F$49,杂项枚举说明表!$F$43,0)="","",VLOOKUP($M80,杂项枚举说明表!$A$45:$F$49,杂项枚举说明表!$F$43,0))</f>
        <v>260001</v>
      </c>
      <c r="AO80" s="13">
        <f>VLOOKUP($M80,杂项枚举说明表!$A$45:$H$49,杂项枚举说明表!$H$43,0)</f>
        <v>120008</v>
      </c>
      <c r="AP80" s="13">
        <f>VLOOKUP($M80,杂项枚举说明表!$A$45:$I$49,杂项枚举说明表!$I$43,0)</f>
        <v>100001</v>
      </c>
      <c r="AQ80" s="13">
        <v>100002</v>
      </c>
      <c r="AT80" s="1" t="str">
        <f t="shared" si="42"/>
        <v>1现代紫色一字消</v>
      </c>
      <c r="AU80" s="1">
        <f t="shared" si="43"/>
        <v>245</v>
      </c>
    </row>
    <row r="81" spans="1:47" x14ac:dyDescent="0.2">
      <c r="A81" s="33">
        <f t="shared" si="44"/>
        <v>76</v>
      </c>
      <c r="B81" s="33">
        <f t="shared" si="27"/>
        <v>301</v>
      </c>
      <c r="C81" s="33">
        <v>10701</v>
      </c>
      <c r="D81" s="33" t="str">
        <f t="shared" si="38"/>
        <v>石器时代蓝色火药包</v>
      </c>
      <c r="E81" s="33" t="str">
        <f t="shared" si="39"/>
        <v>石器时代蓝色小炸弹</v>
      </c>
      <c r="F81" s="33">
        <v>4</v>
      </c>
      <c r="G81" s="33" t="str">
        <f>VLOOKUP($F81,杂项枚举说明表!$A$3:$C$7,杂项枚举说明表!$B$1,0)</f>
        <v>小炸弹</v>
      </c>
      <c r="H81" s="13">
        <v>0</v>
      </c>
      <c r="I81" s="35">
        <f t="shared" si="40"/>
        <v>1</v>
      </c>
      <c r="J81" s="35" t="str">
        <f>VLOOKUP(I81,杂项枚举说明表!$A$67:$B$69,杂项枚举说明表!$B$66,0)</f>
        <v>闯关</v>
      </c>
      <c r="M81" s="37">
        <f t="shared" ref="M81:M90" si="47">M61</f>
        <v>1</v>
      </c>
      <c r="N81" s="37" t="str">
        <f>VLOOKUP(M81,杂项枚举说明表!$A$45:$B$49,杂项枚举说明表!$B$43,0)</f>
        <v>蓝色</v>
      </c>
      <c r="O81" s="9">
        <v>401</v>
      </c>
      <c r="P81" s="11" t="s">
        <v>570</v>
      </c>
      <c r="Q81" s="37" t="s">
        <v>18</v>
      </c>
      <c r="R81" s="37" t="str">
        <f t="shared" si="41"/>
        <v>蓝色火药包</v>
      </c>
      <c r="S81" s="9" t="s">
        <v>100</v>
      </c>
      <c r="T81" s="9">
        <f>IF(I81=2,"",VLOOKUP(E81,[1]t_eliminate_effect_s说明表!$L:$M,2,0))</f>
        <v>6</v>
      </c>
      <c r="U81" s="9" t="str">
        <f>VLOOKUP(B81,组合消除配置调用说明表!$D$1:$E$999999,2,0)</f>
        <v/>
      </c>
      <c r="V81" s="35">
        <v>0</v>
      </c>
      <c r="W81" s="35" t="str">
        <f>VLOOKUP(V81,杂项枚举说明表!$A$88:$B$94,2,0)</f>
        <v>通用能量</v>
      </c>
      <c r="X81" s="35">
        <f>IF(I81=2,"0",VLOOKUP(AB81,杂项枚举说明表!$A$23:$C$27,杂项枚举说明表!$C$22,0)*VLOOKUP(F81,杂项枚举说明表!$A$3:$D$7,杂项枚举说明表!$D$1,0))</f>
        <v>1000</v>
      </c>
      <c r="Y81" s="35">
        <v>1</v>
      </c>
      <c r="Z81" s="9">
        <f>Z65+1</f>
        <v>16</v>
      </c>
      <c r="AA81" s="9">
        <f>AA65+1</f>
        <v>16</v>
      </c>
      <c r="AB81" s="6">
        <v>1</v>
      </c>
      <c r="AC81" s="6" t="str">
        <f>VLOOKUP(AB81,杂项枚举说明表!$A$23:$B$27,2,2)</f>
        <v>石器时代</v>
      </c>
      <c r="AD81" s="6">
        <v>0</v>
      </c>
      <c r="AE81" s="35">
        <f t="shared" ref="AE81:AE90" si="48">AE61</f>
        <v>2</v>
      </c>
      <c r="AF81" s="35" t="str">
        <f>IF(AE81="","",VLOOKUP(AE81,杂项枚举说明表!$A$109:$B$113,杂项枚举说明表!$B$108,0))</f>
        <v>步兵营</v>
      </c>
      <c r="AH81" s="13">
        <v>40056</v>
      </c>
      <c r="AI81" s="13">
        <f>IF((VLOOKUP($F81,杂项枚举说明表!$A$3:$C$7,3,0))="","",VLOOKUP($F81,杂项枚举说明表!$A$3:$C$7,3,0))</f>
        <v>120004</v>
      </c>
      <c r="AJ81" s="13">
        <v>120006</v>
      </c>
      <c r="AK81" s="13">
        <f>VLOOKUP($M81,杂项枚举说明表!$A$45:$E$49,杂项枚举说明表!$C$43,0)</f>
        <v>150023</v>
      </c>
      <c r="AL81" s="13">
        <f>IF(VLOOKUP($M81,杂项枚举说明表!$A$45:$E$49,杂项枚举说明表!$D$43,0)="","",VLOOKUP($M81,杂项枚举说明表!$A$45:$E$49,杂项枚举说明表!$D$43,0))</f>
        <v>130001</v>
      </c>
      <c r="AM81" s="13">
        <f>IF(VLOOKUP($M81,杂项枚举说明表!$A$45:$E$49,杂项枚举说明表!$E$43,0)="","",VLOOKUP($M81,杂项枚举说明表!$A$45:$E$49,杂项枚举说明表!$E$43,0))</f>
        <v>130001</v>
      </c>
      <c r="AN81" s="13">
        <f>IF(VLOOKUP($M81,杂项枚举说明表!$A$45:$F$49,杂项枚举说明表!$F$43,0)="","",VLOOKUP($M81,杂项枚举说明表!$A$45:$F$49,杂项枚举说明表!$F$43,0))</f>
        <v>260001</v>
      </c>
      <c r="AO81" s="13">
        <f>VLOOKUP($M81,杂项枚举说明表!$A$45:$H$49,杂项枚举说明表!$H$43,0)</f>
        <v>120008</v>
      </c>
      <c r="AP81" s="13">
        <f>VLOOKUP($M81,杂项枚举说明表!$A$45:$I$49,杂项枚举说明表!$I$43,0)</f>
        <v>100001</v>
      </c>
      <c r="AQ81" s="13">
        <v>100002</v>
      </c>
      <c r="AT81" s="1" t="str">
        <f t="shared" si="42"/>
        <v>1石器时代蓝色小炸弹</v>
      </c>
      <c r="AU81" s="1">
        <f t="shared" si="43"/>
        <v>301</v>
      </c>
    </row>
    <row r="82" spans="1:47" x14ac:dyDescent="0.2">
      <c r="A82" s="33">
        <f t="shared" si="44"/>
        <v>77</v>
      </c>
      <c r="B82" s="33">
        <f t="shared" si="27"/>
        <v>302</v>
      </c>
      <c r="C82" s="33">
        <v>10702</v>
      </c>
      <c r="D82" s="33" t="str">
        <f t="shared" si="38"/>
        <v>石器时代绿色火药包</v>
      </c>
      <c r="E82" s="33" t="str">
        <f t="shared" si="39"/>
        <v>石器时代绿色小炸弹</v>
      </c>
      <c r="F82" s="33">
        <v>4</v>
      </c>
      <c r="G82" s="33" t="str">
        <f>VLOOKUP($F82,杂项枚举说明表!$A$3:$C$7,杂项枚举说明表!$B$1,0)</f>
        <v>小炸弹</v>
      </c>
      <c r="H82" s="13">
        <v>0</v>
      </c>
      <c r="I82" s="35">
        <f t="shared" si="40"/>
        <v>1</v>
      </c>
      <c r="J82" s="35" t="str">
        <f>VLOOKUP(I82,杂项枚举说明表!$A$67:$B$69,杂项枚举说明表!$B$66,0)</f>
        <v>闯关</v>
      </c>
      <c r="M82" s="37">
        <f t="shared" si="47"/>
        <v>2</v>
      </c>
      <c r="N82" s="37" t="str">
        <f>VLOOKUP(M82,杂项枚举说明表!$A$45:$B$49,杂项枚举说明表!$B$43,0)</f>
        <v>绿色</v>
      </c>
      <c r="O82" s="9">
        <v>402</v>
      </c>
      <c r="P82" s="11" t="s">
        <v>570</v>
      </c>
      <c r="Q82" s="37" t="s">
        <v>18</v>
      </c>
      <c r="R82" s="37" t="str">
        <f t="shared" si="41"/>
        <v>绿色火药包</v>
      </c>
      <c r="S82" s="9" t="s">
        <v>100</v>
      </c>
      <c r="T82" s="9">
        <f>IF(I82=2,"",VLOOKUP(E82,[1]t_eliminate_effect_s说明表!$L:$M,2,0))</f>
        <v>6</v>
      </c>
      <c r="U82" s="9" t="str">
        <f>VLOOKUP(B82,组合消除配置调用说明表!$D$1:$E$999999,2,0)</f>
        <v/>
      </c>
      <c r="V82" s="35">
        <v>0</v>
      </c>
      <c r="W82" s="35" t="str">
        <f>VLOOKUP(V82,杂项枚举说明表!$A$88:$B$94,2,0)</f>
        <v>通用能量</v>
      </c>
      <c r="X82" s="35">
        <f>IF(I82=2,"0",VLOOKUP(AB82,杂项枚举说明表!$A$23:$C$27,杂项枚举说明表!$C$22,0)*VLOOKUP(F82,杂项枚举说明表!$A$3:$D$7,杂项枚举说明表!$D$1,0))</f>
        <v>1000</v>
      </c>
      <c r="Y82" s="35">
        <v>1</v>
      </c>
      <c r="Z82" s="9">
        <f t="shared" ref="Z82:AA82" si="49">Z81+1</f>
        <v>17</v>
      </c>
      <c r="AA82" s="9">
        <f t="shared" si="49"/>
        <v>17</v>
      </c>
      <c r="AB82" s="6">
        <v>1</v>
      </c>
      <c r="AC82" s="6" t="str">
        <f>VLOOKUP(AB82,杂项枚举说明表!$A$23:$B$27,2,2)</f>
        <v>石器时代</v>
      </c>
      <c r="AD82" s="6">
        <v>0</v>
      </c>
      <c r="AE82" s="35">
        <f t="shared" si="48"/>
        <v>3</v>
      </c>
      <c r="AF82" s="35" t="str">
        <f>IF(AE82="","",VLOOKUP(AE82,杂项枚举说明表!$A$109:$B$113,杂项枚举说明表!$B$108,0))</f>
        <v>弓兵营</v>
      </c>
      <c r="AH82" s="13">
        <v>40057</v>
      </c>
      <c r="AI82" s="13">
        <f>IF((VLOOKUP($F82,杂项枚举说明表!$A$3:$C$7,3,0))="","",VLOOKUP($F82,杂项枚举说明表!$A$3:$C$7,3,0))</f>
        <v>120004</v>
      </c>
      <c r="AJ82" s="13">
        <v>120006</v>
      </c>
      <c r="AK82" s="13">
        <f>VLOOKUP($M82,杂项枚举说明表!$A$45:$E$49,杂项枚举说明表!$C$43,0)</f>
        <v>150023</v>
      </c>
      <c r="AL82" s="13">
        <f>IF(VLOOKUP($M82,杂项枚举说明表!$A$45:$E$49,杂项枚举说明表!$D$43,0)="","",VLOOKUP($M82,杂项枚举说明表!$A$45:$E$49,杂项枚举说明表!$D$43,0))</f>
        <v>130002</v>
      </c>
      <c r="AM82" s="13">
        <f>IF(VLOOKUP($M82,杂项枚举说明表!$A$45:$E$49,杂项枚举说明表!$E$43,0)="","",VLOOKUP($M82,杂项枚举说明表!$A$45:$E$49,杂项枚举说明表!$E$43,0))</f>
        <v>130002</v>
      </c>
      <c r="AN82" s="13">
        <f>IF(VLOOKUP($M82,杂项枚举说明表!$A$45:$F$49,杂项枚举说明表!$F$43,0)="","",VLOOKUP($M82,杂项枚举说明表!$A$45:$F$49,杂项枚举说明表!$F$43,0))</f>
        <v>260001</v>
      </c>
      <c r="AO82" s="13">
        <f>VLOOKUP($M82,杂项枚举说明表!$A$45:$H$49,杂项枚举说明表!$H$43,0)</f>
        <v>120008</v>
      </c>
      <c r="AP82" s="13">
        <f>VLOOKUP($M82,杂项枚举说明表!$A$45:$I$49,杂项枚举说明表!$I$43,0)</f>
        <v>100001</v>
      </c>
      <c r="AQ82" s="13">
        <v>100002</v>
      </c>
      <c r="AT82" s="1" t="str">
        <f t="shared" si="42"/>
        <v>1石器时代绿色小炸弹</v>
      </c>
      <c r="AU82" s="1">
        <f t="shared" si="43"/>
        <v>302</v>
      </c>
    </row>
    <row r="83" spans="1:47" x14ac:dyDescent="0.2">
      <c r="A83" s="33">
        <f t="shared" si="44"/>
        <v>78</v>
      </c>
      <c r="B83" s="33">
        <f t="shared" si="27"/>
        <v>303</v>
      </c>
      <c r="C83" s="33">
        <v>10703</v>
      </c>
      <c r="D83" s="33" t="str">
        <f t="shared" si="38"/>
        <v>石器时代红色火药包</v>
      </c>
      <c r="E83" s="33" t="str">
        <f t="shared" si="39"/>
        <v>石器时代红色小炸弹</v>
      </c>
      <c r="F83" s="33">
        <v>4</v>
      </c>
      <c r="G83" s="33" t="str">
        <f>VLOOKUP($F83,杂项枚举说明表!$A$3:$C$7,杂项枚举说明表!$B$1,0)</f>
        <v>小炸弹</v>
      </c>
      <c r="H83" s="13">
        <v>0</v>
      </c>
      <c r="I83" s="35">
        <f t="shared" si="40"/>
        <v>1</v>
      </c>
      <c r="J83" s="35" t="str">
        <f>VLOOKUP(I83,杂项枚举说明表!$A$67:$B$69,杂项枚举说明表!$B$66,0)</f>
        <v>闯关</v>
      </c>
      <c r="M83" s="37">
        <f t="shared" si="47"/>
        <v>3</v>
      </c>
      <c r="N83" s="37" t="str">
        <f>VLOOKUP(M83,杂项枚举说明表!$A$45:$B$49,杂项枚举说明表!$B$43,0)</f>
        <v>红色</v>
      </c>
      <c r="O83" s="9">
        <v>403</v>
      </c>
      <c r="P83" s="11" t="s">
        <v>570</v>
      </c>
      <c r="Q83" s="37" t="s">
        <v>18</v>
      </c>
      <c r="R83" s="37" t="str">
        <f t="shared" si="41"/>
        <v>红色火药包</v>
      </c>
      <c r="S83" s="9" t="s">
        <v>99</v>
      </c>
      <c r="T83" s="9">
        <f>IF(I83=2,"",VLOOKUP(E83,[1]t_eliminate_effect_s说明表!$L:$M,2,0))</f>
        <v>6</v>
      </c>
      <c r="U83" s="9" t="str">
        <f>VLOOKUP(B83,组合消除配置调用说明表!$D$1:$E$999999,2,0)</f>
        <v/>
      </c>
      <c r="V83" s="35">
        <v>0</v>
      </c>
      <c r="W83" s="35" t="str">
        <f>VLOOKUP(V83,杂项枚举说明表!$A$88:$B$94,2,0)</f>
        <v>通用能量</v>
      </c>
      <c r="X83" s="35">
        <f>IF(I83=2,"0",VLOOKUP(AB83,杂项枚举说明表!$A$23:$C$27,杂项枚举说明表!$C$22,0)*VLOOKUP(F83,杂项枚举说明表!$A$3:$D$7,杂项枚举说明表!$D$1,0))</f>
        <v>1000</v>
      </c>
      <c r="Y83" s="35">
        <v>1</v>
      </c>
      <c r="Z83" s="9">
        <f t="shared" ref="Z83:AA83" si="50">Z82+1</f>
        <v>18</v>
      </c>
      <c r="AA83" s="9">
        <f t="shared" si="50"/>
        <v>18</v>
      </c>
      <c r="AB83" s="6">
        <v>1</v>
      </c>
      <c r="AC83" s="6" t="str">
        <f>VLOOKUP(AB83,杂项枚举说明表!$A$23:$B$27,2,2)</f>
        <v>石器时代</v>
      </c>
      <c r="AD83" s="6">
        <v>0</v>
      </c>
      <c r="AE83" s="35">
        <f t="shared" si="48"/>
        <v>4</v>
      </c>
      <c r="AF83" s="35" t="str">
        <f>IF(AE83="","",VLOOKUP(AE83,杂项枚举说明表!$A$109:$B$113,杂项枚举说明表!$B$108,0))</f>
        <v>骑兵营</v>
      </c>
      <c r="AH83" s="13">
        <v>40058</v>
      </c>
      <c r="AI83" s="13">
        <f>IF((VLOOKUP($F83,杂项枚举说明表!$A$3:$C$7,3,0))="","",VLOOKUP($F83,杂项枚举说明表!$A$3:$C$7,3,0))</f>
        <v>120004</v>
      </c>
      <c r="AJ83" s="13">
        <v>120006</v>
      </c>
      <c r="AK83" s="13">
        <f>VLOOKUP($M83,杂项枚举说明表!$A$45:$E$49,杂项枚举说明表!$C$43,0)</f>
        <v>150023</v>
      </c>
      <c r="AL83" s="13">
        <f>IF(VLOOKUP($M83,杂项枚举说明表!$A$45:$E$49,杂项枚举说明表!$D$43,0)="","",VLOOKUP($M83,杂项枚举说明表!$A$45:$E$49,杂项枚举说明表!$D$43,0))</f>
        <v>130003</v>
      </c>
      <c r="AM83" s="13">
        <f>IF(VLOOKUP($M83,杂项枚举说明表!$A$45:$E$49,杂项枚举说明表!$E$43,0)="","",VLOOKUP($M83,杂项枚举说明表!$A$45:$E$49,杂项枚举说明表!$E$43,0))</f>
        <v>130003</v>
      </c>
      <c r="AN83" s="13">
        <f>IF(VLOOKUP($M83,杂项枚举说明表!$A$45:$F$49,杂项枚举说明表!$F$43,0)="","",VLOOKUP($M83,杂项枚举说明表!$A$45:$F$49,杂项枚举说明表!$F$43,0))</f>
        <v>260001</v>
      </c>
      <c r="AO83" s="13">
        <f>VLOOKUP($M83,杂项枚举说明表!$A$45:$H$49,杂项枚举说明表!$H$43,0)</f>
        <v>120008</v>
      </c>
      <c r="AP83" s="13">
        <f>VLOOKUP($M83,杂项枚举说明表!$A$45:$I$49,杂项枚举说明表!$I$43,0)</f>
        <v>100001</v>
      </c>
      <c r="AQ83" s="13">
        <v>100002</v>
      </c>
      <c r="AT83" s="1" t="str">
        <f t="shared" si="42"/>
        <v>1石器时代红色小炸弹</v>
      </c>
      <c r="AU83" s="1">
        <f t="shared" si="43"/>
        <v>303</v>
      </c>
    </row>
    <row r="84" spans="1:47" x14ac:dyDescent="0.2">
      <c r="A84" s="33">
        <f t="shared" si="44"/>
        <v>79</v>
      </c>
      <c r="B84" s="33">
        <f t="shared" si="27"/>
        <v>304</v>
      </c>
      <c r="C84" s="33">
        <v>10704</v>
      </c>
      <c r="D84" s="33" t="str">
        <f t="shared" si="38"/>
        <v>石器时代金色火药包</v>
      </c>
      <c r="E84" s="33" t="str">
        <f t="shared" si="39"/>
        <v>石器时代金色小炸弹</v>
      </c>
      <c r="F84" s="33">
        <v>4</v>
      </c>
      <c r="G84" s="33" t="str">
        <f>VLOOKUP($F84,杂项枚举说明表!$A$3:$C$7,杂项枚举说明表!$B$1,0)</f>
        <v>小炸弹</v>
      </c>
      <c r="H84" s="13">
        <v>0</v>
      </c>
      <c r="I84" s="35">
        <f t="shared" si="40"/>
        <v>1</v>
      </c>
      <c r="J84" s="35" t="str">
        <f>VLOOKUP(I84,杂项枚举说明表!$A$67:$B$69,杂项枚举说明表!$B$66,0)</f>
        <v>闯关</v>
      </c>
      <c r="M84" s="37">
        <f t="shared" si="47"/>
        <v>4</v>
      </c>
      <c r="N84" s="37" t="str">
        <f>VLOOKUP(M84,杂项枚举说明表!$A$45:$B$49,杂项枚举说明表!$B$43,0)</f>
        <v>金色</v>
      </c>
      <c r="O84" s="9">
        <v>404</v>
      </c>
      <c r="P84" s="11" t="s">
        <v>570</v>
      </c>
      <c r="Q84" s="37" t="s">
        <v>18</v>
      </c>
      <c r="R84" s="37" t="str">
        <f t="shared" si="41"/>
        <v>金色火药包</v>
      </c>
      <c r="S84" s="9" t="s">
        <v>99</v>
      </c>
      <c r="T84" s="9">
        <f>IF(I84=2,"",VLOOKUP(E84,[1]t_eliminate_effect_s说明表!$L:$M,2,0))</f>
        <v>6</v>
      </c>
      <c r="U84" s="9" t="str">
        <f>VLOOKUP(B84,组合消除配置调用说明表!$D$1:$E$999999,2,0)</f>
        <v/>
      </c>
      <c r="V84" s="35">
        <v>0</v>
      </c>
      <c r="W84" s="35" t="str">
        <f>VLOOKUP(V84,杂项枚举说明表!$A$88:$B$94,2,0)</f>
        <v>通用能量</v>
      </c>
      <c r="X84" s="35">
        <f>IF(I84=2,"0",VLOOKUP(AB84,杂项枚举说明表!$A$23:$C$27,杂项枚举说明表!$C$22,0)*VLOOKUP(F84,杂项枚举说明表!$A$3:$D$7,杂项枚举说明表!$D$1,0))</f>
        <v>1000</v>
      </c>
      <c r="Y84" s="35">
        <v>1</v>
      </c>
      <c r="Z84" s="9">
        <f t="shared" ref="Z84:AA84" si="51">Z83+1</f>
        <v>19</v>
      </c>
      <c r="AA84" s="9">
        <f t="shared" si="51"/>
        <v>19</v>
      </c>
      <c r="AB84" s="6">
        <v>1</v>
      </c>
      <c r="AC84" s="6" t="str">
        <f>VLOOKUP(AB84,杂项枚举说明表!$A$23:$B$27,2,2)</f>
        <v>石器时代</v>
      </c>
      <c r="AD84" s="6">
        <v>0</v>
      </c>
      <c r="AE84" s="35">
        <f t="shared" si="48"/>
        <v>5</v>
      </c>
      <c r="AF84" s="35" t="str">
        <f>IF(AE84="","",VLOOKUP(AE84,杂项枚举说明表!$A$109:$B$113,杂项枚举说明表!$B$108,0))</f>
        <v>神像</v>
      </c>
      <c r="AH84" s="13">
        <v>40059</v>
      </c>
      <c r="AI84" s="13">
        <f>IF((VLOOKUP($F84,杂项枚举说明表!$A$3:$C$7,3,0))="","",VLOOKUP($F84,杂项枚举说明表!$A$3:$C$7,3,0))</f>
        <v>120004</v>
      </c>
      <c r="AJ84" s="13">
        <v>120006</v>
      </c>
      <c r="AK84" s="13">
        <f>VLOOKUP($M84,杂项枚举说明表!$A$45:$E$49,杂项枚举说明表!$C$43,0)</f>
        <v>150023</v>
      </c>
      <c r="AL84" s="13">
        <f>IF(VLOOKUP($M84,杂项枚举说明表!$A$45:$E$49,杂项枚举说明表!$D$43,0)="","",VLOOKUP($M84,杂项枚举说明表!$A$45:$E$49,杂项枚举说明表!$D$43,0))</f>
        <v>130004</v>
      </c>
      <c r="AM84" s="13">
        <f>IF(VLOOKUP($M84,杂项枚举说明表!$A$45:$E$49,杂项枚举说明表!$E$43,0)="","",VLOOKUP($M84,杂项枚举说明表!$A$45:$E$49,杂项枚举说明表!$E$43,0))</f>
        <v>130004</v>
      </c>
      <c r="AN84" s="13">
        <f>IF(VLOOKUP($M84,杂项枚举说明表!$A$45:$F$49,杂项枚举说明表!$F$43,0)="","",VLOOKUP($M84,杂项枚举说明表!$A$45:$F$49,杂项枚举说明表!$F$43,0))</f>
        <v>260001</v>
      </c>
      <c r="AO84" s="13">
        <f>VLOOKUP($M84,杂项枚举说明表!$A$45:$H$49,杂项枚举说明表!$H$43,0)</f>
        <v>120008</v>
      </c>
      <c r="AP84" s="13">
        <f>VLOOKUP($M84,杂项枚举说明表!$A$45:$I$49,杂项枚举说明表!$I$43,0)</f>
        <v>100001</v>
      </c>
      <c r="AQ84" s="13">
        <v>100002</v>
      </c>
      <c r="AT84" s="1" t="str">
        <f t="shared" si="42"/>
        <v>1石器时代金色小炸弹</v>
      </c>
      <c r="AU84" s="1">
        <f t="shared" si="43"/>
        <v>304</v>
      </c>
    </row>
    <row r="85" spans="1:47" x14ac:dyDescent="0.2">
      <c r="A85" s="33">
        <f t="shared" si="44"/>
        <v>80</v>
      </c>
      <c r="B85" s="33">
        <f t="shared" si="27"/>
        <v>305</v>
      </c>
      <c r="C85" s="33">
        <v>10705</v>
      </c>
      <c r="D85" s="33" t="str">
        <f t="shared" si="38"/>
        <v>石器时代紫色火药包</v>
      </c>
      <c r="E85" s="33" t="str">
        <f t="shared" si="39"/>
        <v>石器时代紫色小炸弹</v>
      </c>
      <c r="F85" s="33">
        <v>4</v>
      </c>
      <c r="G85" s="33" t="str">
        <f>VLOOKUP($F85,杂项枚举说明表!$A$3:$C$7,杂项枚举说明表!$B$1,0)</f>
        <v>小炸弹</v>
      </c>
      <c r="H85" s="13">
        <v>0</v>
      </c>
      <c r="I85" s="35">
        <f t="shared" si="40"/>
        <v>1</v>
      </c>
      <c r="J85" s="35" t="str">
        <f>VLOOKUP(I85,杂项枚举说明表!$A$67:$B$69,杂项枚举说明表!$B$66,0)</f>
        <v>闯关</v>
      </c>
      <c r="M85" s="37">
        <f t="shared" si="47"/>
        <v>5</v>
      </c>
      <c r="N85" s="37" t="str">
        <f>VLOOKUP(M85,杂项枚举说明表!$A$45:$B$49,杂项枚举说明表!$B$43,0)</f>
        <v>紫色</v>
      </c>
      <c r="O85" s="9">
        <v>405</v>
      </c>
      <c r="P85" s="11" t="s">
        <v>570</v>
      </c>
      <c r="Q85" s="37" t="s">
        <v>18</v>
      </c>
      <c r="R85" s="37" t="str">
        <f t="shared" si="41"/>
        <v>紫色火药包</v>
      </c>
      <c r="S85" s="9" t="s">
        <v>99</v>
      </c>
      <c r="T85" s="9">
        <f>IF(I85=2,"",VLOOKUP(E85,[1]t_eliminate_effect_s说明表!$L:$M,2,0))</f>
        <v>6</v>
      </c>
      <c r="U85" s="9" t="str">
        <f>VLOOKUP(B85,组合消除配置调用说明表!$D$1:$E$999999,2,0)</f>
        <v/>
      </c>
      <c r="V85" s="35">
        <v>0</v>
      </c>
      <c r="W85" s="35" t="str">
        <f>VLOOKUP(V85,杂项枚举说明表!$A$88:$B$94,2,0)</f>
        <v>通用能量</v>
      </c>
      <c r="X85" s="35">
        <f>IF(I85=2,"0",VLOOKUP(AB85,杂项枚举说明表!$A$23:$C$27,杂项枚举说明表!$C$22,0)*VLOOKUP(F85,杂项枚举说明表!$A$3:$D$7,杂项枚举说明表!$D$1,0))</f>
        <v>1000</v>
      </c>
      <c r="Y85" s="35">
        <v>1</v>
      </c>
      <c r="Z85" s="9">
        <f t="shared" ref="Z85:AA85" si="52">Z84+1</f>
        <v>20</v>
      </c>
      <c r="AA85" s="9">
        <f t="shared" si="52"/>
        <v>20</v>
      </c>
      <c r="AB85" s="6">
        <v>1</v>
      </c>
      <c r="AC85" s="6" t="str">
        <f>VLOOKUP(AB85,杂项枚举说明表!$A$23:$B$27,2,2)</f>
        <v>石器时代</v>
      </c>
      <c r="AD85" s="6">
        <v>0</v>
      </c>
      <c r="AE85" s="35">
        <f t="shared" si="48"/>
        <v>6</v>
      </c>
      <c r="AF85" s="35" t="str">
        <f>IF(AE85="","",VLOOKUP(AE85,杂项枚举说明表!$A$109:$B$113,杂项枚举说明表!$B$108,0))</f>
        <v>魔像</v>
      </c>
      <c r="AH85" s="13">
        <v>40060</v>
      </c>
      <c r="AI85" s="13">
        <f>IF((VLOOKUP($F85,杂项枚举说明表!$A$3:$C$7,3,0))="","",VLOOKUP($F85,杂项枚举说明表!$A$3:$C$7,3,0))</f>
        <v>120004</v>
      </c>
      <c r="AJ85" s="13">
        <v>120006</v>
      </c>
      <c r="AK85" s="13">
        <f>VLOOKUP($M85,杂项枚举说明表!$A$45:$E$49,杂项枚举说明表!$C$43,0)</f>
        <v>150023</v>
      </c>
      <c r="AL85" s="13">
        <f>IF(VLOOKUP($M85,杂项枚举说明表!$A$45:$E$49,杂项枚举说明表!$D$43,0)="","",VLOOKUP($M85,杂项枚举说明表!$A$45:$E$49,杂项枚举说明表!$D$43,0))</f>
        <v>130005</v>
      </c>
      <c r="AM85" s="13">
        <f>IF(VLOOKUP($M85,杂项枚举说明表!$A$45:$E$49,杂项枚举说明表!$E$43,0)="","",VLOOKUP($M85,杂项枚举说明表!$A$45:$E$49,杂项枚举说明表!$E$43,0))</f>
        <v>130005</v>
      </c>
      <c r="AN85" s="13">
        <f>IF(VLOOKUP($M85,杂项枚举说明表!$A$45:$F$49,杂项枚举说明表!$F$43,0)="","",VLOOKUP($M85,杂项枚举说明表!$A$45:$F$49,杂项枚举说明表!$F$43,0))</f>
        <v>260001</v>
      </c>
      <c r="AO85" s="13">
        <f>VLOOKUP($M85,杂项枚举说明表!$A$45:$H$49,杂项枚举说明表!$H$43,0)</f>
        <v>120008</v>
      </c>
      <c r="AP85" s="13">
        <f>VLOOKUP($M85,杂项枚举说明表!$A$45:$I$49,杂项枚举说明表!$I$43,0)</f>
        <v>100001</v>
      </c>
      <c r="AQ85" s="13">
        <v>100002</v>
      </c>
      <c r="AT85" s="1" t="str">
        <f t="shared" si="42"/>
        <v>1石器时代紫色小炸弹</v>
      </c>
      <c r="AU85" s="1">
        <f t="shared" si="43"/>
        <v>305</v>
      </c>
    </row>
    <row r="86" spans="1:47" x14ac:dyDescent="0.2">
      <c r="A86" s="33">
        <f t="shared" si="44"/>
        <v>81</v>
      </c>
      <c r="B86" s="33">
        <f t="shared" si="27"/>
        <v>311</v>
      </c>
      <c r="C86" s="33">
        <v>10701</v>
      </c>
      <c r="D86" s="33" t="str">
        <f t="shared" si="38"/>
        <v>青铜时代蓝色火药包</v>
      </c>
      <c r="E86" s="33" t="str">
        <f t="shared" si="39"/>
        <v>青铜时代蓝色小炸弹</v>
      </c>
      <c r="F86" s="33">
        <v>4</v>
      </c>
      <c r="G86" s="33" t="str">
        <f>VLOOKUP($F86,杂项枚举说明表!$A$3:$C$7,杂项枚举说明表!$B$1,0)</f>
        <v>小炸弹</v>
      </c>
      <c r="H86" s="13">
        <v>0</v>
      </c>
      <c r="I86" s="35">
        <f t="shared" si="40"/>
        <v>1</v>
      </c>
      <c r="J86" s="35" t="str">
        <f>VLOOKUP(I86,杂项枚举说明表!$A$67:$B$69,杂项枚举说明表!$B$66,0)</f>
        <v>闯关</v>
      </c>
      <c r="M86" s="37">
        <f t="shared" si="47"/>
        <v>1</v>
      </c>
      <c r="N86" s="37" t="str">
        <f>VLOOKUP(M86,杂项枚举说明表!$A$45:$B$49,杂项枚举说明表!$B$43,0)</f>
        <v>蓝色</v>
      </c>
      <c r="O86" s="9">
        <v>411</v>
      </c>
      <c r="P86" s="11" t="s">
        <v>570</v>
      </c>
      <c r="Q86" s="37" t="s">
        <v>18</v>
      </c>
      <c r="R86" s="37" t="str">
        <f t="shared" si="41"/>
        <v>蓝色火药包</v>
      </c>
      <c r="S86" s="9" t="s">
        <v>100</v>
      </c>
      <c r="T86" s="9">
        <f>IF(I86=2,"",VLOOKUP(E86,[1]t_eliminate_effect_s说明表!$L:$M,2,0))</f>
        <v>6</v>
      </c>
      <c r="U86" s="9" t="str">
        <f>VLOOKUP(B86,组合消除配置调用说明表!$D$1:$E$999999,2,0)</f>
        <v/>
      </c>
      <c r="V86" s="35">
        <v>0</v>
      </c>
      <c r="W86" s="35" t="str">
        <f>VLOOKUP(V86,杂项枚举说明表!$A$88:$B$94,2,0)</f>
        <v>通用能量</v>
      </c>
      <c r="X86" s="35">
        <f>IF(I86=2,"0",VLOOKUP(AB86,杂项枚举说明表!$A$23:$C$27,杂项枚举说明表!$C$22,0)*VLOOKUP(F86,杂项枚举说明表!$A$3:$D$7,杂项枚举说明表!$D$1,0))</f>
        <v>900</v>
      </c>
      <c r="Y86" s="35">
        <v>1</v>
      </c>
      <c r="Z86" s="9">
        <f>Z70+1</f>
        <v>16</v>
      </c>
      <c r="AA86" s="9">
        <f>AA70+1</f>
        <v>16</v>
      </c>
      <c r="AB86" s="6">
        <v>2</v>
      </c>
      <c r="AC86" s="6" t="str">
        <f>VLOOKUP(AB86,杂项枚举说明表!$A$23:$B$27,2,2)</f>
        <v>青铜时代</v>
      </c>
      <c r="AD86" s="6">
        <v>0</v>
      </c>
      <c r="AE86" s="35">
        <f t="shared" si="48"/>
        <v>2</v>
      </c>
      <c r="AF86" s="35" t="str">
        <f>IF(AE86="","",VLOOKUP(AE86,杂项枚举说明表!$A$109:$B$113,杂项枚举说明表!$B$108,0))</f>
        <v>步兵营</v>
      </c>
      <c r="AH86" s="13">
        <v>40056</v>
      </c>
      <c r="AI86" s="13">
        <f>IF((VLOOKUP($F86,杂项枚举说明表!$A$3:$C$7,3,0))="","",VLOOKUP($F86,杂项枚举说明表!$A$3:$C$7,3,0))</f>
        <v>120004</v>
      </c>
      <c r="AJ86" s="13">
        <v>120006</v>
      </c>
      <c r="AK86" s="13">
        <f>VLOOKUP($M86,杂项枚举说明表!$A$45:$E$49,杂项枚举说明表!$C$43,0)</f>
        <v>150023</v>
      </c>
      <c r="AL86" s="13">
        <f>IF(VLOOKUP($M86,杂项枚举说明表!$A$45:$E$49,杂项枚举说明表!$D$43,0)="","",VLOOKUP($M86,杂项枚举说明表!$A$45:$E$49,杂项枚举说明表!$D$43,0))</f>
        <v>130001</v>
      </c>
      <c r="AM86" s="13">
        <f>IF(VLOOKUP($M86,杂项枚举说明表!$A$45:$E$49,杂项枚举说明表!$E$43,0)="","",VLOOKUP($M86,杂项枚举说明表!$A$45:$E$49,杂项枚举说明表!$E$43,0))</f>
        <v>130001</v>
      </c>
      <c r="AN86" s="13">
        <f>IF(VLOOKUP($M86,杂项枚举说明表!$A$45:$F$49,杂项枚举说明表!$F$43,0)="","",VLOOKUP($M86,杂项枚举说明表!$A$45:$F$49,杂项枚举说明表!$F$43,0))</f>
        <v>260001</v>
      </c>
      <c r="AO86" s="13">
        <f>VLOOKUP($M86,杂项枚举说明表!$A$45:$H$49,杂项枚举说明表!$H$43,0)</f>
        <v>120008</v>
      </c>
      <c r="AP86" s="13">
        <f>VLOOKUP($M86,杂项枚举说明表!$A$45:$I$49,杂项枚举说明表!$I$43,0)</f>
        <v>100001</v>
      </c>
      <c r="AQ86" s="13">
        <v>100002</v>
      </c>
      <c r="AT86" s="1" t="str">
        <f t="shared" si="42"/>
        <v>1青铜时代蓝色小炸弹</v>
      </c>
      <c r="AU86" s="1">
        <f t="shared" si="43"/>
        <v>311</v>
      </c>
    </row>
    <row r="87" spans="1:47" x14ac:dyDescent="0.2">
      <c r="A87" s="33">
        <f t="shared" si="44"/>
        <v>82</v>
      </c>
      <c r="B87" s="33">
        <f t="shared" si="27"/>
        <v>312</v>
      </c>
      <c r="C87" s="33">
        <v>10702</v>
      </c>
      <c r="D87" s="33" t="str">
        <f t="shared" si="38"/>
        <v>青铜时代绿色火药包</v>
      </c>
      <c r="E87" s="33" t="str">
        <f t="shared" si="39"/>
        <v>青铜时代绿色小炸弹</v>
      </c>
      <c r="F87" s="33">
        <v>4</v>
      </c>
      <c r="G87" s="33" t="str">
        <f>VLOOKUP($F87,杂项枚举说明表!$A$3:$C$7,杂项枚举说明表!$B$1,0)</f>
        <v>小炸弹</v>
      </c>
      <c r="H87" s="13">
        <v>0</v>
      </c>
      <c r="I87" s="35">
        <f t="shared" si="40"/>
        <v>1</v>
      </c>
      <c r="J87" s="35" t="str">
        <f>VLOOKUP(I87,杂项枚举说明表!$A$67:$B$69,杂项枚举说明表!$B$66,0)</f>
        <v>闯关</v>
      </c>
      <c r="M87" s="37">
        <f t="shared" si="47"/>
        <v>2</v>
      </c>
      <c r="N87" s="37" t="str">
        <f>VLOOKUP(M87,杂项枚举说明表!$A$45:$B$49,杂项枚举说明表!$B$43,0)</f>
        <v>绿色</v>
      </c>
      <c r="O87" s="9">
        <v>412</v>
      </c>
      <c r="P87" s="11" t="s">
        <v>570</v>
      </c>
      <c r="Q87" s="37" t="s">
        <v>18</v>
      </c>
      <c r="R87" s="37" t="str">
        <f t="shared" si="41"/>
        <v>绿色火药包</v>
      </c>
      <c r="S87" s="9" t="s">
        <v>100</v>
      </c>
      <c r="T87" s="9">
        <f>IF(I87=2,"",VLOOKUP(E87,[1]t_eliminate_effect_s说明表!$L:$M,2,0))</f>
        <v>6</v>
      </c>
      <c r="U87" s="9" t="str">
        <f>VLOOKUP(B87,组合消除配置调用说明表!$D$1:$E$999999,2,0)</f>
        <v/>
      </c>
      <c r="V87" s="35">
        <v>0</v>
      </c>
      <c r="W87" s="35" t="str">
        <f>VLOOKUP(V87,杂项枚举说明表!$A$88:$B$94,2,0)</f>
        <v>通用能量</v>
      </c>
      <c r="X87" s="35">
        <f>IF(I87=2,"0",VLOOKUP(AB87,杂项枚举说明表!$A$23:$C$27,杂项枚举说明表!$C$22,0)*VLOOKUP(F87,杂项枚举说明表!$A$3:$D$7,杂项枚举说明表!$D$1,0))</f>
        <v>900</v>
      </c>
      <c r="Y87" s="35">
        <v>1</v>
      </c>
      <c r="Z87" s="9">
        <f t="shared" ref="Z87:AA87" si="53">Z86+1</f>
        <v>17</v>
      </c>
      <c r="AA87" s="9">
        <f t="shared" si="53"/>
        <v>17</v>
      </c>
      <c r="AB87" s="6">
        <v>2</v>
      </c>
      <c r="AC87" s="6" t="str">
        <f>VLOOKUP(AB87,杂项枚举说明表!$A$23:$B$27,2,2)</f>
        <v>青铜时代</v>
      </c>
      <c r="AD87" s="6">
        <v>0</v>
      </c>
      <c r="AE87" s="35">
        <f t="shared" si="48"/>
        <v>3</v>
      </c>
      <c r="AF87" s="35" t="str">
        <f>IF(AE87="","",VLOOKUP(AE87,杂项枚举说明表!$A$109:$B$113,杂项枚举说明表!$B$108,0))</f>
        <v>弓兵营</v>
      </c>
      <c r="AH87" s="13">
        <v>40057</v>
      </c>
      <c r="AI87" s="13">
        <f>IF((VLOOKUP($F87,杂项枚举说明表!$A$3:$C$7,3,0))="","",VLOOKUP($F87,杂项枚举说明表!$A$3:$C$7,3,0))</f>
        <v>120004</v>
      </c>
      <c r="AJ87" s="13">
        <v>120006</v>
      </c>
      <c r="AK87" s="13">
        <f>VLOOKUP($M87,杂项枚举说明表!$A$45:$E$49,杂项枚举说明表!$C$43,0)</f>
        <v>150023</v>
      </c>
      <c r="AL87" s="13">
        <f>IF(VLOOKUP($M87,杂项枚举说明表!$A$45:$E$49,杂项枚举说明表!$D$43,0)="","",VLOOKUP($M87,杂项枚举说明表!$A$45:$E$49,杂项枚举说明表!$D$43,0))</f>
        <v>130002</v>
      </c>
      <c r="AM87" s="13">
        <f>IF(VLOOKUP($M87,杂项枚举说明表!$A$45:$E$49,杂项枚举说明表!$E$43,0)="","",VLOOKUP($M87,杂项枚举说明表!$A$45:$E$49,杂项枚举说明表!$E$43,0))</f>
        <v>130002</v>
      </c>
      <c r="AN87" s="13">
        <f>IF(VLOOKUP($M87,杂项枚举说明表!$A$45:$F$49,杂项枚举说明表!$F$43,0)="","",VLOOKUP($M87,杂项枚举说明表!$A$45:$F$49,杂项枚举说明表!$F$43,0))</f>
        <v>260001</v>
      </c>
      <c r="AO87" s="13">
        <f>VLOOKUP($M87,杂项枚举说明表!$A$45:$H$49,杂项枚举说明表!$H$43,0)</f>
        <v>120008</v>
      </c>
      <c r="AP87" s="13">
        <f>VLOOKUP($M87,杂项枚举说明表!$A$45:$I$49,杂项枚举说明表!$I$43,0)</f>
        <v>100001</v>
      </c>
      <c r="AQ87" s="13">
        <v>100002</v>
      </c>
      <c r="AT87" s="1" t="str">
        <f t="shared" si="42"/>
        <v>1青铜时代绿色小炸弹</v>
      </c>
      <c r="AU87" s="1">
        <f t="shared" si="43"/>
        <v>312</v>
      </c>
    </row>
    <row r="88" spans="1:47" x14ac:dyDescent="0.2">
      <c r="A88" s="33">
        <f t="shared" si="44"/>
        <v>83</v>
      </c>
      <c r="B88" s="33">
        <f t="shared" si="27"/>
        <v>313</v>
      </c>
      <c r="C88" s="33">
        <v>10703</v>
      </c>
      <c r="D88" s="33" t="str">
        <f t="shared" si="38"/>
        <v>青铜时代红色火药包</v>
      </c>
      <c r="E88" s="33" t="str">
        <f t="shared" si="39"/>
        <v>青铜时代红色小炸弹</v>
      </c>
      <c r="F88" s="33">
        <v>4</v>
      </c>
      <c r="G88" s="33" t="str">
        <f>VLOOKUP($F88,杂项枚举说明表!$A$3:$C$7,杂项枚举说明表!$B$1,0)</f>
        <v>小炸弹</v>
      </c>
      <c r="H88" s="13">
        <v>0</v>
      </c>
      <c r="I88" s="35">
        <f t="shared" si="40"/>
        <v>1</v>
      </c>
      <c r="J88" s="35" t="str">
        <f>VLOOKUP(I88,杂项枚举说明表!$A$67:$B$69,杂项枚举说明表!$B$66,0)</f>
        <v>闯关</v>
      </c>
      <c r="M88" s="37">
        <f t="shared" si="47"/>
        <v>3</v>
      </c>
      <c r="N88" s="37" t="str">
        <f>VLOOKUP(M88,杂项枚举说明表!$A$45:$B$49,杂项枚举说明表!$B$43,0)</f>
        <v>红色</v>
      </c>
      <c r="O88" s="9">
        <v>413</v>
      </c>
      <c r="P88" s="11" t="s">
        <v>570</v>
      </c>
      <c r="Q88" s="37" t="s">
        <v>18</v>
      </c>
      <c r="R88" s="37" t="str">
        <f t="shared" si="41"/>
        <v>红色火药包</v>
      </c>
      <c r="S88" s="9" t="s">
        <v>99</v>
      </c>
      <c r="T88" s="9">
        <f>IF(I88=2,"",VLOOKUP(E88,[1]t_eliminate_effect_s说明表!$L:$M,2,0))</f>
        <v>6</v>
      </c>
      <c r="U88" s="9" t="str">
        <f>VLOOKUP(B88,组合消除配置调用说明表!$D$1:$E$999999,2,0)</f>
        <v/>
      </c>
      <c r="V88" s="35">
        <v>0</v>
      </c>
      <c r="W88" s="35" t="str">
        <f>VLOOKUP(V88,杂项枚举说明表!$A$88:$B$94,2,0)</f>
        <v>通用能量</v>
      </c>
      <c r="X88" s="35">
        <f>IF(I88=2,"0",VLOOKUP(AB88,杂项枚举说明表!$A$23:$C$27,杂项枚举说明表!$C$22,0)*VLOOKUP(F88,杂项枚举说明表!$A$3:$D$7,杂项枚举说明表!$D$1,0))</f>
        <v>900</v>
      </c>
      <c r="Y88" s="35">
        <v>1</v>
      </c>
      <c r="Z88" s="9">
        <f t="shared" ref="Z88:AA88" si="54">Z87+1</f>
        <v>18</v>
      </c>
      <c r="AA88" s="9">
        <f t="shared" si="54"/>
        <v>18</v>
      </c>
      <c r="AB88" s="6">
        <v>2</v>
      </c>
      <c r="AC88" s="6" t="str">
        <f>VLOOKUP(AB88,杂项枚举说明表!$A$23:$B$27,2,2)</f>
        <v>青铜时代</v>
      </c>
      <c r="AD88" s="6">
        <v>0</v>
      </c>
      <c r="AE88" s="35">
        <f t="shared" si="48"/>
        <v>4</v>
      </c>
      <c r="AF88" s="35" t="str">
        <f>IF(AE88="","",VLOOKUP(AE88,杂项枚举说明表!$A$109:$B$113,杂项枚举说明表!$B$108,0))</f>
        <v>骑兵营</v>
      </c>
      <c r="AH88" s="13">
        <v>40058</v>
      </c>
      <c r="AI88" s="13">
        <f>IF((VLOOKUP($F88,杂项枚举说明表!$A$3:$C$7,3,0))="","",VLOOKUP($F88,杂项枚举说明表!$A$3:$C$7,3,0))</f>
        <v>120004</v>
      </c>
      <c r="AJ88" s="13">
        <v>120006</v>
      </c>
      <c r="AK88" s="13">
        <f>VLOOKUP($M88,杂项枚举说明表!$A$45:$E$49,杂项枚举说明表!$C$43,0)</f>
        <v>150023</v>
      </c>
      <c r="AL88" s="13">
        <f>IF(VLOOKUP($M88,杂项枚举说明表!$A$45:$E$49,杂项枚举说明表!$D$43,0)="","",VLOOKUP($M88,杂项枚举说明表!$A$45:$E$49,杂项枚举说明表!$D$43,0))</f>
        <v>130003</v>
      </c>
      <c r="AM88" s="13">
        <f>IF(VLOOKUP($M88,杂项枚举说明表!$A$45:$E$49,杂项枚举说明表!$E$43,0)="","",VLOOKUP($M88,杂项枚举说明表!$A$45:$E$49,杂项枚举说明表!$E$43,0))</f>
        <v>130003</v>
      </c>
      <c r="AN88" s="13">
        <f>IF(VLOOKUP($M88,杂项枚举说明表!$A$45:$F$49,杂项枚举说明表!$F$43,0)="","",VLOOKUP($M88,杂项枚举说明表!$A$45:$F$49,杂项枚举说明表!$F$43,0))</f>
        <v>260001</v>
      </c>
      <c r="AO88" s="13">
        <f>VLOOKUP($M88,杂项枚举说明表!$A$45:$H$49,杂项枚举说明表!$H$43,0)</f>
        <v>120008</v>
      </c>
      <c r="AP88" s="13">
        <f>VLOOKUP($M88,杂项枚举说明表!$A$45:$I$49,杂项枚举说明表!$I$43,0)</f>
        <v>100001</v>
      </c>
      <c r="AQ88" s="13">
        <v>100002</v>
      </c>
      <c r="AT88" s="1" t="str">
        <f t="shared" si="42"/>
        <v>1青铜时代红色小炸弹</v>
      </c>
      <c r="AU88" s="1">
        <f t="shared" si="43"/>
        <v>313</v>
      </c>
    </row>
    <row r="89" spans="1:47" x14ac:dyDescent="0.2">
      <c r="A89" s="33">
        <f t="shared" si="44"/>
        <v>84</v>
      </c>
      <c r="B89" s="33">
        <f t="shared" si="27"/>
        <v>314</v>
      </c>
      <c r="C89" s="33">
        <v>10704</v>
      </c>
      <c r="D89" s="33" t="str">
        <f t="shared" si="38"/>
        <v>青铜时代金色火药包</v>
      </c>
      <c r="E89" s="33" t="str">
        <f t="shared" si="39"/>
        <v>青铜时代金色小炸弹</v>
      </c>
      <c r="F89" s="33">
        <v>4</v>
      </c>
      <c r="G89" s="33" t="str">
        <f>VLOOKUP($F89,杂项枚举说明表!$A$3:$C$7,杂项枚举说明表!$B$1,0)</f>
        <v>小炸弹</v>
      </c>
      <c r="H89" s="13">
        <v>0</v>
      </c>
      <c r="I89" s="35">
        <f t="shared" si="40"/>
        <v>1</v>
      </c>
      <c r="J89" s="35" t="str">
        <f>VLOOKUP(I89,杂项枚举说明表!$A$67:$B$69,杂项枚举说明表!$B$66,0)</f>
        <v>闯关</v>
      </c>
      <c r="M89" s="37">
        <f t="shared" si="47"/>
        <v>4</v>
      </c>
      <c r="N89" s="37" t="str">
        <f>VLOOKUP(M89,杂项枚举说明表!$A$45:$B$49,杂项枚举说明表!$B$43,0)</f>
        <v>金色</v>
      </c>
      <c r="O89" s="9">
        <v>414</v>
      </c>
      <c r="P89" s="11" t="s">
        <v>570</v>
      </c>
      <c r="Q89" s="37" t="s">
        <v>18</v>
      </c>
      <c r="R89" s="37" t="str">
        <f t="shared" si="41"/>
        <v>金色火药包</v>
      </c>
      <c r="S89" s="9" t="s">
        <v>99</v>
      </c>
      <c r="T89" s="9">
        <f>IF(I89=2,"",VLOOKUP(E89,[1]t_eliminate_effect_s说明表!$L:$M,2,0))</f>
        <v>6</v>
      </c>
      <c r="U89" s="9" t="str">
        <f>VLOOKUP(B89,组合消除配置调用说明表!$D$1:$E$999999,2,0)</f>
        <v/>
      </c>
      <c r="V89" s="35">
        <v>0</v>
      </c>
      <c r="W89" s="35" t="str">
        <f>VLOOKUP(V89,杂项枚举说明表!$A$88:$B$94,2,0)</f>
        <v>通用能量</v>
      </c>
      <c r="X89" s="35">
        <f>IF(I89=2,"0",VLOOKUP(AB89,杂项枚举说明表!$A$23:$C$27,杂项枚举说明表!$C$22,0)*VLOOKUP(F89,杂项枚举说明表!$A$3:$D$7,杂项枚举说明表!$D$1,0))</f>
        <v>900</v>
      </c>
      <c r="Y89" s="35">
        <v>1</v>
      </c>
      <c r="Z89" s="9">
        <f t="shared" ref="Z89:AA89" si="55">Z88+1</f>
        <v>19</v>
      </c>
      <c r="AA89" s="9">
        <f t="shared" si="55"/>
        <v>19</v>
      </c>
      <c r="AB89" s="6">
        <v>2</v>
      </c>
      <c r="AC89" s="6" t="str">
        <f>VLOOKUP(AB89,杂项枚举说明表!$A$23:$B$27,2,2)</f>
        <v>青铜时代</v>
      </c>
      <c r="AD89" s="6">
        <v>0</v>
      </c>
      <c r="AE89" s="35">
        <f t="shared" si="48"/>
        <v>5</v>
      </c>
      <c r="AF89" s="35" t="str">
        <f>IF(AE89="","",VLOOKUP(AE89,杂项枚举说明表!$A$109:$B$113,杂项枚举说明表!$B$108,0))</f>
        <v>神像</v>
      </c>
      <c r="AH89" s="13">
        <v>40059</v>
      </c>
      <c r="AI89" s="13">
        <f>IF((VLOOKUP($F89,杂项枚举说明表!$A$3:$C$7,3,0))="","",VLOOKUP($F89,杂项枚举说明表!$A$3:$C$7,3,0))</f>
        <v>120004</v>
      </c>
      <c r="AJ89" s="13">
        <v>120006</v>
      </c>
      <c r="AK89" s="13">
        <f>VLOOKUP($M89,杂项枚举说明表!$A$45:$E$49,杂项枚举说明表!$C$43,0)</f>
        <v>150023</v>
      </c>
      <c r="AL89" s="13">
        <f>IF(VLOOKUP($M89,杂项枚举说明表!$A$45:$E$49,杂项枚举说明表!$D$43,0)="","",VLOOKUP($M89,杂项枚举说明表!$A$45:$E$49,杂项枚举说明表!$D$43,0))</f>
        <v>130004</v>
      </c>
      <c r="AM89" s="13">
        <f>IF(VLOOKUP($M89,杂项枚举说明表!$A$45:$E$49,杂项枚举说明表!$E$43,0)="","",VLOOKUP($M89,杂项枚举说明表!$A$45:$E$49,杂项枚举说明表!$E$43,0))</f>
        <v>130004</v>
      </c>
      <c r="AN89" s="13">
        <f>IF(VLOOKUP($M89,杂项枚举说明表!$A$45:$F$49,杂项枚举说明表!$F$43,0)="","",VLOOKUP($M89,杂项枚举说明表!$A$45:$F$49,杂项枚举说明表!$F$43,0))</f>
        <v>260001</v>
      </c>
      <c r="AO89" s="13">
        <f>VLOOKUP($M89,杂项枚举说明表!$A$45:$H$49,杂项枚举说明表!$H$43,0)</f>
        <v>120008</v>
      </c>
      <c r="AP89" s="13">
        <f>VLOOKUP($M89,杂项枚举说明表!$A$45:$I$49,杂项枚举说明表!$I$43,0)</f>
        <v>100001</v>
      </c>
      <c r="AQ89" s="13">
        <v>100002</v>
      </c>
      <c r="AT89" s="1" t="str">
        <f t="shared" si="42"/>
        <v>1青铜时代金色小炸弹</v>
      </c>
      <c r="AU89" s="1">
        <f t="shared" si="43"/>
        <v>314</v>
      </c>
    </row>
    <row r="90" spans="1:47" x14ac:dyDescent="0.2">
      <c r="A90" s="33">
        <f t="shared" si="44"/>
        <v>85</v>
      </c>
      <c r="B90" s="33">
        <f t="shared" si="27"/>
        <v>315</v>
      </c>
      <c r="C90" s="33">
        <v>10705</v>
      </c>
      <c r="D90" s="33" t="str">
        <f t="shared" si="38"/>
        <v>青铜时代紫色火药包</v>
      </c>
      <c r="E90" s="33" t="str">
        <f t="shared" si="39"/>
        <v>青铜时代紫色小炸弹</v>
      </c>
      <c r="F90" s="33">
        <v>4</v>
      </c>
      <c r="G90" s="33" t="str">
        <f>VLOOKUP($F90,杂项枚举说明表!$A$3:$C$7,杂项枚举说明表!$B$1,0)</f>
        <v>小炸弹</v>
      </c>
      <c r="H90" s="13">
        <v>0</v>
      </c>
      <c r="I90" s="35">
        <f t="shared" si="40"/>
        <v>1</v>
      </c>
      <c r="J90" s="35" t="str">
        <f>VLOOKUP(I90,杂项枚举说明表!$A$67:$B$69,杂项枚举说明表!$B$66,0)</f>
        <v>闯关</v>
      </c>
      <c r="M90" s="37">
        <f t="shared" si="47"/>
        <v>5</v>
      </c>
      <c r="N90" s="37" t="str">
        <f>VLOOKUP(M90,杂项枚举说明表!$A$45:$B$49,杂项枚举说明表!$B$43,0)</f>
        <v>紫色</v>
      </c>
      <c r="O90" s="9">
        <v>415</v>
      </c>
      <c r="P90" s="11" t="s">
        <v>570</v>
      </c>
      <c r="Q90" s="37" t="s">
        <v>18</v>
      </c>
      <c r="R90" s="37" t="str">
        <f t="shared" si="41"/>
        <v>紫色火药包</v>
      </c>
      <c r="S90" s="9" t="s">
        <v>99</v>
      </c>
      <c r="T90" s="9">
        <f>IF(I90=2,"",VLOOKUP(E90,[1]t_eliminate_effect_s说明表!$L:$M,2,0))</f>
        <v>6</v>
      </c>
      <c r="U90" s="9" t="str">
        <f>VLOOKUP(B90,组合消除配置调用说明表!$D$1:$E$999999,2,0)</f>
        <v/>
      </c>
      <c r="V90" s="35">
        <v>0</v>
      </c>
      <c r="W90" s="35" t="str">
        <f>VLOOKUP(V90,杂项枚举说明表!$A$88:$B$94,2,0)</f>
        <v>通用能量</v>
      </c>
      <c r="X90" s="35">
        <f>IF(I90=2,"0",VLOOKUP(AB90,杂项枚举说明表!$A$23:$C$27,杂项枚举说明表!$C$22,0)*VLOOKUP(F90,杂项枚举说明表!$A$3:$D$7,杂项枚举说明表!$D$1,0))</f>
        <v>900</v>
      </c>
      <c r="Y90" s="35">
        <v>1</v>
      </c>
      <c r="Z90" s="9">
        <f t="shared" ref="Z90:AA90" si="56">Z89+1</f>
        <v>20</v>
      </c>
      <c r="AA90" s="9">
        <f t="shared" si="56"/>
        <v>20</v>
      </c>
      <c r="AB90" s="6">
        <v>2</v>
      </c>
      <c r="AC90" s="6" t="str">
        <f>VLOOKUP(AB90,杂项枚举说明表!$A$23:$B$27,2,2)</f>
        <v>青铜时代</v>
      </c>
      <c r="AD90" s="6">
        <v>0</v>
      </c>
      <c r="AE90" s="35">
        <f t="shared" si="48"/>
        <v>6</v>
      </c>
      <c r="AF90" s="35" t="str">
        <f>IF(AE90="","",VLOOKUP(AE90,杂项枚举说明表!$A$109:$B$113,杂项枚举说明表!$B$108,0))</f>
        <v>魔像</v>
      </c>
      <c r="AH90" s="13">
        <v>40060</v>
      </c>
      <c r="AI90" s="13">
        <f>IF((VLOOKUP($F90,杂项枚举说明表!$A$3:$C$7,3,0))="","",VLOOKUP($F90,杂项枚举说明表!$A$3:$C$7,3,0))</f>
        <v>120004</v>
      </c>
      <c r="AJ90" s="13">
        <v>120006</v>
      </c>
      <c r="AK90" s="13">
        <f>VLOOKUP($M90,杂项枚举说明表!$A$45:$E$49,杂项枚举说明表!$C$43,0)</f>
        <v>150023</v>
      </c>
      <c r="AL90" s="13">
        <f>IF(VLOOKUP($M90,杂项枚举说明表!$A$45:$E$49,杂项枚举说明表!$D$43,0)="","",VLOOKUP($M90,杂项枚举说明表!$A$45:$E$49,杂项枚举说明表!$D$43,0))</f>
        <v>130005</v>
      </c>
      <c r="AM90" s="13">
        <f>IF(VLOOKUP($M90,杂项枚举说明表!$A$45:$E$49,杂项枚举说明表!$E$43,0)="","",VLOOKUP($M90,杂项枚举说明表!$A$45:$E$49,杂项枚举说明表!$E$43,0))</f>
        <v>130005</v>
      </c>
      <c r="AN90" s="13">
        <f>IF(VLOOKUP($M90,杂项枚举说明表!$A$45:$F$49,杂项枚举说明表!$F$43,0)="","",VLOOKUP($M90,杂项枚举说明表!$A$45:$F$49,杂项枚举说明表!$F$43,0))</f>
        <v>260001</v>
      </c>
      <c r="AO90" s="13">
        <f>VLOOKUP($M90,杂项枚举说明表!$A$45:$H$49,杂项枚举说明表!$H$43,0)</f>
        <v>120008</v>
      </c>
      <c r="AP90" s="13">
        <f>VLOOKUP($M90,杂项枚举说明表!$A$45:$I$49,杂项枚举说明表!$I$43,0)</f>
        <v>100001</v>
      </c>
      <c r="AQ90" s="13">
        <v>100002</v>
      </c>
      <c r="AT90" s="1" t="str">
        <f t="shared" si="42"/>
        <v>1青铜时代紫色小炸弹</v>
      </c>
      <c r="AU90" s="1">
        <f t="shared" si="43"/>
        <v>315</v>
      </c>
    </row>
    <row r="91" spans="1:47" x14ac:dyDescent="0.2">
      <c r="A91" s="33">
        <f t="shared" si="44"/>
        <v>86</v>
      </c>
      <c r="B91" s="33">
        <f t="shared" si="27"/>
        <v>321</v>
      </c>
      <c r="C91" s="33">
        <v>10801</v>
      </c>
      <c r="D91" s="33" t="str">
        <f t="shared" si="38"/>
        <v>封建时代蓝色手雷</v>
      </c>
      <c r="E91" s="33" t="str">
        <f t="shared" si="39"/>
        <v>封建时代蓝色小炸弹</v>
      </c>
      <c r="F91" s="33">
        <v>4</v>
      </c>
      <c r="G91" s="33" t="str">
        <f>VLOOKUP($F91,杂项枚举说明表!$A$3:$C$7,杂项枚举说明表!$B$1,0)</f>
        <v>小炸弹</v>
      </c>
      <c r="H91" s="13">
        <v>1</v>
      </c>
      <c r="I91" s="35">
        <f t="shared" si="40"/>
        <v>1</v>
      </c>
      <c r="J91" s="35" t="str">
        <f>VLOOKUP(I91,杂项枚举说明表!$A$67:$B$69,杂项枚举说明表!$B$66,0)</f>
        <v>闯关</v>
      </c>
      <c r="M91" s="37">
        <f t="shared" si="9"/>
        <v>1</v>
      </c>
      <c r="N91" s="37" t="str">
        <f>VLOOKUP(M91,杂项枚举说明表!$A$45:$B$49,杂项枚举说明表!$B$43,0)</f>
        <v>蓝色</v>
      </c>
      <c r="O91" s="9">
        <v>421</v>
      </c>
      <c r="P91" s="11" t="s">
        <v>570</v>
      </c>
      <c r="Q91" s="37" t="s">
        <v>19</v>
      </c>
      <c r="R91" s="37" t="str">
        <f t="shared" si="41"/>
        <v>蓝色手雷</v>
      </c>
      <c r="S91" s="9" t="s">
        <v>99</v>
      </c>
      <c r="T91" s="9">
        <f>IF(I91=2,"",VLOOKUP(E91,[1]t_eliminate_effect_s说明表!$L:$M,2,0))</f>
        <v>6</v>
      </c>
      <c r="U91" s="9" t="str">
        <f>VLOOKUP(B91,组合消除配置调用说明表!$D$1:$E$999999,2,0)</f>
        <v>121,122,123,124,125,221,222,223,224,225,321,322,323,324,325,421,422,423,424,425;14,14,14,14,14,15,15,15,15,15,10,10,10,10,10,17,17,17,17,17</v>
      </c>
      <c r="V91" s="35">
        <v>0</v>
      </c>
      <c r="W91" s="35" t="str">
        <f>VLOOKUP(V91,杂项枚举说明表!$A$88:$B$94,2,0)</f>
        <v>通用能量</v>
      </c>
      <c r="X91" s="35">
        <f>IF(I91=2,"0",VLOOKUP(AB91,杂项枚举说明表!$A$23:$C$27,杂项枚举说明表!$C$22,0)*VLOOKUP(F91,杂项枚举说明表!$A$3:$D$7,杂项枚举说明表!$D$1,0))</f>
        <v>820</v>
      </c>
      <c r="Y91" s="35">
        <v>1</v>
      </c>
      <c r="Z91" s="9">
        <f>Z86</f>
        <v>16</v>
      </c>
      <c r="AA91" s="9">
        <f>AA86</f>
        <v>16</v>
      </c>
      <c r="AB91" s="6">
        <f>AB86+1</f>
        <v>3</v>
      </c>
      <c r="AC91" s="6" t="str">
        <f>VLOOKUP(AB91,杂项枚举说明表!$A$23:$B$27,2,2)</f>
        <v>封建时代</v>
      </c>
      <c r="AD91" s="6">
        <v>0</v>
      </c>
      <c r="AE91" s="35">
        <f t="shared" si="12"/>
        <v>2</v>
      </c>
      <c r="AF91" s="35" t="str">
        <f>IF(AE91="","",VLOOKUP(AE91,杂项枚举说明表!$A$109:$B$113,杂项枚举说明表!$B$108,0))</f>
        <v>步兵营</v>
      </c>
      <c r="AH91" s="13">
        <v>40061</v>
      </c>
      <c r="AI91" s="13">
        <f>IF((VLOOKUP($F91,杂项枚举说明表!$A$3:$C$7,3,0))="","",VLOOKUP($F91,杂项枚举说明表!$A$3:$C$7,3,0))</f>
        <v>120004</v>
      </c>
      <c r="AJ91" s="13">
        <v>120006</v>
      </c>
      <c r="AK91" s="13">
        <f>VLOOKUP($M91,杂项枚举说明表!$A$45:$E$49,杂项枚举说明表!$C$43,0)</f>
        <v>150023</v>
      </c>
      <c r="AL91" s="13">
        <f>IF(VLOOKUP($M91,杂项枚举说明表!$A$45:$E$49,杂项枚举说明表!$D$43,0)="","",VLOOKUP($M91,杂项枚举说明表!$A$45:$E$49,杂项枚举说明表!$D$43,0))</f>
        <v>130001</v>
      </c>
      <c r="AM91" s="13">
        <f>IF(VLOOKUP($M91,杂项枚举说明表!$A$45:$E$49,杂项枚举说明表!$E$43,0)="","",VLOOKUP($M91,杂项枚举说明表!$A$45:$E$49,杂项枚举说明表!$E$43,0))</f>
        <v>130001</v>
      </c>
      <c r="AN91" s="13">
        <f>IF(VLOOKUP($M91,杂项枚举说明表!$A$45:$F$49,杂项枚举说明表!$F$43,0)="","",VLOOKUP($M91,杂项枚举说明表!$A$45:$F$49,杂项枚举说明表!$F$43,0))</f>
        <v>260001</v>
      </c>
      <c r="AO91" s="13">
        <f>VLOOKUP($M91,杂项枚举说明表!$A$45:$H$49,杂项枚举说明表!$H$43,0)</f>
        <v>120008</v>
      </c>
      <c r="AP91" s="13">
        <f>VLOOKUP($M91,杂项枚举说明表!$A$45:$I$49,杂项枚举说明表!$I$43,0)</f>
        <v>100001</v>
      </c>
      <c r="AQ91" s="13">
        <v>100002</v>
      </c>
      <c r="AT91" s="1" t="str">
        <f t="shared" si="42"/>
        <v>1封建时代蓝色小炸弹</v>
      </c>
      <c r="AU91" s="1">
        <f t="shared" si="43"/>
        <v>321</v>
      </c>
    </row>
    <row r="92" spans="1:47" x14ac:dyDescent="0.2">
      <c r="A92" s="33">
        <f t="shared" si="44"/>
        <v>87</v>
      </c>
      <c r="B92" s="33">
        <f t="shared" si="27"/>
        <v>322</v>
      </c>
      <c r="C92" s="33">
        <v>10802</v>
      </c>
      <c r="D92" s="33" t="str">
        <f t="shared" si="38"/>
        <v>封建时代绿色手雷</v>
      </c>
      <c r="E92" s="33" t="str">
        <f t="shared" si="39"/>
        <v>封建时代绿色小炸弹</v>
      </c>
      <c r="F92" s="33">
        <v>4</v>
      </c>
      <c r="G92" s="33" t="str">
        <f>VLOOKUP($F92,杂项枚举说明表!$A$3:$C$7,杂项枚举说明表!$B$1,0)</f>
        <v>小炸弹</v>
      </c>
      <c r="H92" s="13">
        <v>1</v>
      </c>
      <c r="I92" s="35">
        <f t="shared" si="40"/>
        <v>1</v>
      </c>
      <c r="J92" s="35" t="str">
        <f>VLOOKUP(I92,杂项枚举说明表!$A$67:$B$69,杂项枚举说明表!$B$66,0)</f>
        <v>闯关</v>
      </c>
      <c r="M92" s="37">
        <f t="shared" si="9"/>
        <v>2</v>
      </c>
      <c r="N92" s="37" t="str">
        <f>VLOOKUP(M92,杂项枚举说明表!$A$45:$B$49,杂项枚举说明表!$B$43,0)</f>
        <v>绿色</v>
      </c>
      <c r="O92" s="9">
        <v>422</v>
      </c>
      <c r="P92" s="11" t="s">
        <v>570</v>
      </c>
      <c r="Q92" s="37" t="s">
        <v>19</v>
      </c>
      <c r="R92" s="37" t="str">
        <f t="shared" si="41"/>
        <v>绿色手雷</v>
      </c>
      <c r="S92" s="9" t="s">
        <v>99</v>
      </c>
      <c r="T92" s="9">
        <f>IF(I92=2,"",VLOOKUP(E92,[1]t_eliminate_effect_s说明表!$L:$M,2,0))</f>
        <v>6</v>
      </c>
      <c r="U92" s="9" t="str">
        <f>VLOOKUP(B92,组合消除配置调用说明表!$D$1:$E$999999,2,0)</f>
        <v>121,122,123,124,125,221,222,223,224,225,321,322,323,324,325,421,422,423,424,425;14,14,14,14,14,15,15,15,15,15,10,10,10,10,10,17,17,17,17,17</v>
      </c>
      <c r="V92" s="35">
        <v>0</v>
      </c>
      <c r="W92" s="35" t="str">
        <f>VLOOKUP(V92,杂项枚举说明表!$A$88:$B$94,2,0)</f>
        <v>通用能量</v>
      </c>
      <c r="X92" s="35">
        <f>IF(I92=2,"0",VLOOKUP(AB92,杂项枚举说明表!$A$23:$C$27,杂项枚举说明表!$C$22,0)*VLOOKUP(F92,杂项枚举说明表!$A$3:$D$7,杂项枚举说明表!$D$1,0))</f>
        <v>820</v>
      </c>
      <c r="Y92" s="35">
        <v>1</v>
      </c>
      <c r="Z92" s="9">
        <f t="shared" ref="Z92:AA92" si="57">Z87</f>
        <v>17</v>
      </c>
      <c r="AA92" s="9">
        <f t="shared" si="57"/>
        <v>17</v>
      </c>
      <c r="AB92" s="6">
        <f t="shared" ref="AB92:AB105" si="58">AB87+1</f>
        <v>3</v>
      </c>
      <c r="AC92" s="6" t="str">
        <f>VLOOKUP(AB92,杂项枚举说明表!$A$23:$B$27,2,2)</f>
        <v>封建时代</v>
      </c>
      <c r="AD92" s="6">
        <v>0</v>
      </c>
      <c r="AE92" s="35">
        <f t="shared" si="12"/>
        <v>3</v>
      </c>
      <c r="AF92" s="35" t="str">
        <f>IF(AE92="","",VLOOKUP(AE92,杂项枚举说明表!$A$109:$B$113,杂项枚举说明表!$B$108,0))</f>
        <v>弓兵营</v>
      </c>
      <c r="AH92" s="13">
        <v>40062</v>
      </c>
      <c r="AI92" s="13">
        <f>IF((VLOOKUP($F92,杂项枚举说明表!$A$3:$C$7,3,0))="","",VLOOKUP($F92,杂项枚举说明表!$A$3:$C$7,3,0))</f>
        <v>120004</v>
      </c>
      <c r="AJ92" s="13">
        <v>120006</v>
      </c>
      <c r="AK92" s="13">
        <f>VLOOKUP($M92,杂项枚举说明表!$A$45:$E$49,杂项枚举说明表!$C$43,0)</f>
        <v>150023</v>
      </c>
      <c r="AL92" s="13">
        <f>IF(VLOOKUP($M92,杂项枚举说明表!$A$45:$E$49,杂项枚举说明表!$D$43,0)="","",VLOOKUP($M92,杂项枚举说明表!$A$45:$E$49,杂项枚举说明表!$D$43,0))</f>
        <v>130002</v>
      </c>
      <c r="AM92" s="13">
        <f>IF(VLOOKUP($M92,杂项枚举说明表!$A$45:$E$49,杂项枚举说明表!$E$43,0)="","",VLOOKUP($M92,杂项枚举说明表!$A$45:$E$49,杂项枚举说明表!$E$43,0))</f>
        <v>130002</v>
      </c>
      <c r="AN92" s="13">
        <f>IF(VLOOKUP($M92,杂项枚举说明表!$A$45:$F$49,杂项枚举说明表!$F$43,0)="","",VLOOKUP($M92,杂项枚举说明表!$A$45:$F$49,杂项枚举说明表!$F$43,0))</f>
        <v>260001</v>
      </c>
      <c r="AO92" s="13">
        <f>VLOOKUP($M92,杂项枚举说明表!$A$45:$H$49,杂项枚举说明表!$H$43,0)</f>
        <v>120008</v>
      </c>
      <c r="AP92" s="13">
        <f>VLOOKUP($M92,杂项枚举说明表!$A$45:$I$49,杂项枚举说明表!$I$43,0)</f>
        <v>100001</v>
      </c>
      <c r="AQ92" s="13">
        <v>100002</v>
      </c>
      <c r="AT92" s="1" t="str">
        <f t="shared" si="42"/>
        <v>1封建时代绿色小炸弹</v>
      </c>
      <c r="AU92" s="1">
        <f t="shared" si="43"/>
        <v>322</v>
      </c>
    </row>
    <row r="93" spans="1:47" x14ac:dyDescent="0.2">
      <c r="A93" s="33">
        <f t="shared" si="44"/>
        <v>88</v>
      </c>
      <c r="B93" s="33">
        <f t="shared" si="27"/>
        <v>323</v>
      </c>
      <c r="C93" s="33">
        <v>10803</v>
      </c>
      <c r="D93" s="33" t="str">
        <f t="shared" si="38"/>
        <v>封建时代红色手雷</v>
      </c>
      <c r="E93" s="33" t="str">
        <f t="shared" si="39"/>
        <v>封建时代红色小炸弹</v>
      </c>
      <c r="F93" s="33">
        <v>4</v>
      </c>
      <c r="G93" s="33" t="str">
        <f>VLOOKUP($F93,杂项枚举说明表!$A$3:$C$7,杂项枚举说明表!$B$1,0)</f>
        <v>小炸弹</v>
      </c>
      <c r="H93" s="13">
        <v>1</v>
      </c>
      <c r="I93" s="35">
        <f t="shared" si="40"/>
        <v>1</v>
      </c>
      <c r="J93" s="35" t="str">
        <f>VLOOKUP(I93,杂项枚举说明表!$A$67:$B$69,杂项枚举说明表!$B$66,0)</f>
        <v>闯关</v>
      </c>
      <c r="M93" s="37">
        <f t="shared" si="9"/>
        <v>3</v>
      </c>
      <c r="N93" s="37" t="str">
        <f>VLOOKUP(M93,杂项枚举说明表!$A$45:$B$49,杂项枚举说明表!$B$43,0)</f>
        <v>红色</v>
      </c>
      <c r="O93" s="9">
        <v>423</v>
      </c>
      <c r="P93" s="11" t="s">
        <v>570</v>
      </c>
      <c r="Q93" s="37" t="s">
        <v>19</v>
      </c>
      <c r="R93" s="37" t="str">
        <f t="shared" si="41"/>
        <v>红色手雷</v>
      </c>
      <c r="S93" s="9" t="s">
        <v>99</v>
      </c>
      <c r="T93" s="9">
        <f>IF(I93=2,"",VLOOKUP(E93,[1]t_eliminate_effect_s说明表!$L:$M,2,0))</f>
        <v>6</v>
      </c>
      <c r="U93" s="9" t="str">
        <f>VLOOKUP(B93,组合消除配置调用说明表!$D$1:$E$999999,2,0)</f>
        <v>121,122,123,124,125,221,222,223,224,225,321,322,323,324,325,421,422,423,424,425;14,14,14,14,14,15,15,15,15,15,10,10,10,10,10,17,17,17,17,17</v>
      </c>
      <c r="V93" s="35">
        <v>0</v>
      </c>
      <c r="W93" s="35" t="str">
        <f>VLOOKUP(V93,杂项枚举说明表!$A$88:$B$94,2,0)</f>
        <v>通用能量</v>
      </c>
      <c r="X93" s="35">
        <f>IF(I93=2,"0",VLOOKUP(AB93,杂项枚举说明表!$A$23:$C$27,杂项枚举说明表!$C$22,0)*VLOOKUP(F93,杂项枚举说明表!$A$3:$D$7,杂项枚举说明表!$D$1,0))</f>
        <v>820</v>
      </c>
      <c r="Y93" s="35">
        <v>1</v>
      </c>
      <c r="Z93" s="9">
        <f t="shared" ref="Z93:AA93" si="59">Z88</f>
        <v>18</v>
      </c>
      <c r="AA93" s="9">
        <f t="shared" si="59"/>
        <v>18</v>
      </c>
      <c r="AB93" s="6">
        <f t="shared" si="58"/>
        <v>3</v>
      </c>
      <c r="AC93" s="6" t="str">
        <f>VLOOKUP(AB93,杂项枚举说明表!$A$23:$B$27,2,2)</f>
        <v>封建时代</v>
      </c>
      <c r="AD93" s="6">
        <v>0</v>
      </c>
      <c r="AE93" s="35">
        <f t="shared" si="12"/>
        <v>4</v>
      </c>
      <c r="AF93" s="35" t="str">
        <f>IF(AE93="","",VLOOKUP(AE93,杂项枚举说明表!$A$109:$B$113,杂项枚举说明表!$B$108,0))</f>
        <v>骑兵营</v>
      </c>
      <c r="AH93" s="13">
        <v>40063</v>
      </c>
      <c r="AI93" s="13">
        <f>IF((VLOOKUP($F93,杂项枚举说明表!$A$3:$C$7,3,0))="","",VLOOKUP($F93,杂项枚举说明表!$A$3:$C$7,3,0))</f>
        <v>120004</v>
      </c>
      <c r="AJ93" s="13">
        <v>120006</v>
      </c>
      <c r="AK93" s="13">
        <f>VLOOKUP($M93,杂项枚举说明表!$A$45:$E$49,杂项枚举说明表!$C$43,0)</f>
        <v>150023</v>
      </c>
      <c r="AL93" s="13">
        <f>IF(VLOOKUP($M93,杂项枚举说明表!$A$45:$E$49,杂项枚举说明表!$D$43,0)="","",VLOOKUP($M93,杂项枚举说明表!$A$45:$E$49,杂项枚举说明表!$D$43,0))</f>
        <v>130003</v>
      </c>
      <c r="AM93" s="13">
        <f>IF(VLOOKUP($M93,杂项枚举说明表!$A$45:$E$49,杂项枚举说明表!$E$43,0)="","",VLOOKUP($M93,杂项枚举说明表!$A$45:$E$49,杂项枚举说明表!$E$43,0))</f>
        <v>130003</v>
      </c>
      <c r="AN93" s="13">
        <f>IF(VLOOKUP($M93,杂项枚举说明表!$A$45:$F$49,杂项枚举说明表!$F$43,0)="","",VLOOKUP($M93,杂项枚举说明表!$A$45:$F$49,杂项枚举说明表!$F$43,0))</f>
        <v>260001</v>
      </c>
      <c r="AO93" s="13">
        <f>VLOOKUP($M93,杂项枚举说明表!$A$45:$H$49,杂项枚举说明表!$H$43,0)</f>
        <v>120008</v>
      </c>
      <c r="AP93" s="13">
        <f>VLOOKUP($M93,杂项枚举说明表!$A$45:$I$49,杂项枚举说明表!$I$43,0)</f>
        <v>100001</v>
      </c>
      <c r="AQ93" s="13">
        <v>100002</v>
      </c>
      <c r="AT93" s="1" t="str">
        <f t="shared" si="42"/>
        <v>1封建时代红色小炸弹</v>
      </c>
      <c r="AU93" s="1">
        <f t="shared" si="43"/>
        <v>323</v>
      </c>
    </row>
    <row r="94" spans="1:47" x14ac:dyDescent="0.2">
      <c r="A94" s="33">
        <f t="shared" si="44"/>
        <v>89</v>
      </c>
      <c r="B94" s="33">
        <f t="shared" si="27"/>
        <v>324</v>
      </c>
      <c r="C94" s="33">
        <v>10804</v>
      </c>
      <c r="D94" s="33" t="str">
        <f t="shared" si="38"/>
        <v>封建时代金色手雷</v>
      </c>
      <c r="E94" s="33" t="str">
        <f t="shared" si="39"/>
        <v>封建时代金色小炸弹</v>
      </c>
      <c r="F94" s="33">
        <v>4</v>
      </c>
      <c r="G94" s="33" t="str">
        <f>VLOOKUP($F94,杂项枚举说明表!$A$3:$C$7,杂项枚举说明表!$B$1,0)</f>
        <v>小炸弹</v>
      </c>
      <c r="H94" s="13">
        <v>1</v>
      </c>
      <c r="I94" s="35">
        <f t="shared" si="40"/>
        <v>1</v>
      </c>
      <c r="J94" s="35" t="str">
        <f>VLOOKUP(I94,杂项枚举说明表!$A$67:$B$69,杂项枚举说明表!$B$66,0)</f>
        <v>闯关</v>
      </c>
      <c r="M94" s="37">
        <f t="shared" si="9"/>
        <v>4</v>
      </c>
      <c r="N94" s="37" t="str">
        <f>VLOOKUP(M94,杂项枚举说明表!$A$45:$B$49,杂项枚举说明表!$B$43,0)</f>
        <v>金色</v>
      </c>
      <c r="O94" s="9">
        <v>424</v>
      </c>
      <c r="P94" s="11" t="s">
        <v>570</v>
      </c>
      <c r="Q94" s="37" t="s">
        <v>19</v>
      </c>
      <c r="R94" s="37" t="str">
        <f t="shared" si="41"/>
        <v>金色手雷</v>
      </c>
      <c r="S94" s="9" t="s">
        <v>99</v>
      </c>
      <c r="T94" s="9">
        <f>IF(I94=2,"",VLOOKUP(E94,[1]t_eliminate_effect_s说明表!$L:$M,2,0))</f>
        <v>6</v>
      </c>
      <c r="U94" s="9" t="str">
        <f>VLOOKUP(B94,组合消除配置调用说明表!$D$1:$E$999999,2,0)</f>
        <v>121,122,123,124,125,221,222,223,224,225,321,322,323,324,325,421,422,423,424,425;14,14,14,14,14,15,15,15,15,15,10,10,10,10,10,17,17,17,17,17</v>
      </c>
      <c r="V94" s="35">
        <v>0</v>
      </c>
      <c r="W94" s="35" t="str">
        <f>VLOOKUP(V94,杂项枚举说明表!$A$88:$B$94,2,0)</f>
        <v>通用能量</v>
      </c>
      <c r="X94" s="35">
        <f>IF(I94=2,"0",VLOOKUP(AB94,杂项枚举说明表!$A$23:$C$27,杂项枚举说明表!$C$22,0)*VLOOKUP(F94,杂项枚举说明表!$A$3:$D$7,杂项枚举说明表!$D$1,0))</f>
        <v>820</v>
      </c>
      <c r="Y94" s="35">
        <v>1</v>
      </c>
      <c r="Z94" s="9">
        <f t="shared" ref="Z94:AA94" si="60">Z89</f>
        <v>19</v>
      </c>
      <c r="AA94" s="9">
        <f t="shared" si="60"/>
        <v>19</v>
      </c>
      <c r="AB94" s="6">
        <f t="shared" si="58"/>
        <v>3</v>
      </c>
      <c r="AC94" s="6" t="str">
        <f>VLOOKUP(AB94,杂项枚举说明表!$A$23:$B$27,2,2)</f>
        <v>封建时代</v>
      </c>
      <c r="AD94" s="6">
        <v>0</v>
      </c>
      <c r="AE94" s="35">
        <f t="shared" si="12"/>
        <v>5</v>
      </c>
      <c r="AF94" s="35" t="str">
        <f>IF(AE94="","",VLOOKUP(AE94,杂项枚举说明表!$A$109:$B$113,杂项枚举说明表!$B$108,0))</f>
        <v>神像</v>
      </c>
      <c r="AH94" s="13">
        <v>40064</v>
      </c>
      <c r="AI94" s="13">
        <f>IF((VLOOKUP($F94,杂项枚举说明表!$A$3:$C$7,3,0))="","",VLOOKUP($F94,杂项枚举说明表!$A$3:$C$7,3,0))</f>
        <v>120004</v>
      </c>
      <c r="AJ94" s="13">
        <v>120006</v>
      </c>
      <c r="AK94" s="13">
        <f>VLOOKUP($M94,杂项枚举说明表!$A$45:$E$49,杂项枚举说明表!$C$43,0)</f>
        <v>150023</v>
      </c>
      <c r="AL94" s="13">
        <f>IF(VLOOKUP($M94,杂项枚举说明表!$A$45:$E$49,杂项枚举说明表!$D$43,0)="","",VLOOKUP($M94,杂项枚举说明表!$A$45:$E$49,杂项枚举说明表!$D$43,0))</f>
        <v>130004</v>
      </c>
      <c r="AM94" s="13">
        <f>IF(VLOOKUP($M94,杂项枚举说明表!$A$45:$E$49,杂项枚举说明表!$E$43,0)="","",VLOOKUP($M94,杂项枚举说明表!$A$45:$E$49,杂项枚举说明表!$E$43,0))</f>
        <v>130004</v>
      </c>
      <c r="AN94" s="13">
        <f>IF(VLOOKUP($M94,杂项枚举说明表!$A$45:$F$49,杂项枚举说明表!$F$43,0)="","",VLOOKUP($M94,杂项枚举说明表!$A$45:$F$49,杂项枚举说明表!$F$43,0))</f>
        <v>260001</v>
      </c>
      <c r="AO94" s="13">
        <f>VLOOKUP($M94,杂项枚举说明表!$A$45:$H$49,杂项枚举说明表!$H$43,0)</f>
        <v>120008</v>
      </c>
      <c r="AP94" s="13">
        <f>VLOOKUP($M94,杂项枚举说明表!$A$45:$I$49,杂项枚举说明表!$I$43,0)</f>
        <v>100001</v>
      </c>
      <c r="AQ94" s="13">
        <v>100002</v>
      </c>
      <c r="AT94" s="1" t="str">
        <f t="shared" si="42"/>
        <v>1封建时代金色小炸弹</v>
      </c>
      <c r="AU94" s="1">
        <f t="shared" si="43"/>
        <v>324</v>
      </c>
    </row>
    <row r="95" spans="1:47" x14ac:dyDescent="0.2">
      <c r="A95" s="33">
        <f t="shared" si="44"/>
        <v>90</v>
      </c>
      <c r="B95" s="33">
        <f t="shared" si="27"/>
        <v>325</v>
      </c>
      <c r="C95" s="33">
        <v>10805</v>
      </c>
      <c r="D95" s="33" t="str">
        <f t="shared" si="38"/>
        <v>封建时代紫色手雷</v>
      </c>
      <c r="E95" s="33" t="str">
        <f t="shared" si="39"/>
        <v>封建时代紫色小炸弹</v>
      </c>
      <c r="F95" s="33">
        <v>4</v>
      </c>
      <c r="G95" s="33" t="str">
        <f>VLOOKUP($F95,杂项枚举说明表!$A$3:$C$7,杂项枚举说明表!$B$1,0)</f>
        <v>小炸弹</v>
      </c>
      <c r="H95" s="13">
        <v>1</v>
      </c>
      <c r="I95" s="35">
        <f t="shared" si="40"/>
        <v>1</v>
      </c>
      <c r="J95" s="35" t="str">
        <f>VLOOKUP(I95,杂项枚举说明表!$A$67:$B$69,杂项枚举说明表!$B$66,0)</f>
        <v>闯关</v>
      </c>
      <c r="M95" s="37">
        <f t="shared" si="9"/>
        <v>5</v>
      </c>
      <c r="N95" s="37" t="str">
        <f>VLOOKUP(M95,杂项枚举说明表!$A$45:$B$49,杂项枚举说明表!$B$43,0)</f>
        <v>紫色</v>
      </c>
      <c r="O95" s="9">
        <v>425</v>
      </c>
      <c r="P95" s="11" t="s">
        <v>570</v>
      </c>
      <c r="Q95" s="37" t="s">
        <v>19</v>
      </c>
      <c r="R95" s="37" t="str">
        <f t="shared" si="41"/>
        <v>紫色手雷</v>
      </c>
      <c r="S95" s="9" t="s">
        <v>99</v>
      </c>
      <c r="T95" s="9">
        <f>IF(I95=2,"",VLOOKUP(E95,[1]t_eliminate_effect_s说明表!$L:$M,2,0))</f>
        <v>6</v>
      </c>
      <c r="U95" s="9" t="str">
        <f>VLOOKUP(B95,组合消除配置调用说明表!$D$1:$E$999999,2,0)</f>
        <v>121,122,123,124,125,221,222,223,224,225,321,322,323,324,325,421,422,423,424,425;14,14,14,14,14,15,15,15,15,15,10,10,10,10,10,17,17,17,17,17</v>
      </c>
      <c r="V95" s="35">
        <v>0</v>
      </c>
      <c r="W95" s="35" t="str">
        <f>VLOOKUP(V95,杂项枚举说明表!$A$88:$B$94,2,0)</f>
        <v>通用能量</v>
      </c>
      <c r="X95" s="35">
        <f>IF(I95=2,"0",VLOOKUP(AB95,杂项枚举说明表!$A$23:$C$27,杂项枚举说明表!$C$22,0)*VLOOKUP(F95,杂项枚举说明表!$A$3:$D$7,杂项枚举说明表!$D$1,0))</f>
        <v>820</v>
      </c>
      <c r="Y95" s="35">
        <v>1</v>
      </c>
      <c r="Z95" s="9">
        <f t="shared" ref="Z95:AA95" si="61">Z90</f>
        <v>20</v>
      </c>
      <c r="AA95" s="9">
        <f t="shared" si="61"/>
        <v>20</v>
      </c>
      <c r="AB95" s="6">
        <f t="shared" si="58"/>
        <v>3</v>
      </c>
      <c r="AC95" s="6" t="str">
        <f>VLOOKUP(AB95,杂项枚举说明表!$A$23:$B$27,2,2)</f>
        <v>封建时代</v>
      </c>
      <c r="AD95" s="6">
        <v>0</v>
      </c>
      <c r="AE95" s="35">
        <f t="shared" si="12"/>
        <v>6</v>
      </c>
      <c r="AF95" s="35" t="str">
        <f>IF(AE95="","",VLOOKUP(AE95,杂项枚举说明表!$A$109:$B$113,杂项枚举说明表!$B$108,0))</f>
        <v>魔像</v>
      </c>
      <c r="AH95" s="13">
        <v>40065</v>
      </c>
      <c r="AI95" s="13">
        <f>IF((VLOOKUP($F95,杂项枚举说明表!$A$3:$C$7,3,0))="","",VLOOKUP($F95,杂项枚举说明表!$A$3:$C$7,3,0))</f>
        <v>120004</v>
      </c>
      <c r="AJ95" s="13">
        <v>120006</v>
      </c>
      <c r="AK95" s="13">
        <f>VLOOKUP($M95,杂项枚举说明表!$A$45:$E$49,杂项枚举说明表!$C$43,0)</f>
        <v>150023</v>
      </c>
      <c r="AL95" s="13">
        <f>IF(VLOOKUP($M95,杂项枚举说明表!$A$45:$E$49,杂项枚举说明表!$D$43,0)="","",VLOOKUP($M95,杂项枚举说明表!$A$45:$E$49,杂项枚举说明表!$D$43,0))</f>
        <v>130005</v>
      </c>
      <c r="AM95" s="13">
        <f>IF(VLOOKUP($M95,杂项枚举说明表!$A$45:$E$49,杂项枚举说明表!$E$43,0)="","",VLOOKUP($M95,杂项枚举说明表!$A$45:$E$49,杂项枚举说明表!$E$43,0))</f>
        <v>130005</v>
      </c>
      <c r="AN95" s="13">
        <f>IF(VLOOKUP($M95,杂项枚举说明表!$A$45:$F$49,杂项枚举说明表!$F$43,0)="","",VLOOKUP($M95,杂项枚举说明表!$A$45:$F$49,杂项枚举说明表!$F$43,0))</f>
        <v>260001</v>
      </c>
      <c r="AO95" s="13">
        <f>VLOOKUP($M95,杂项枚举说明表!$A$45:$H$49,杂项枚举说明表!$H$43,0)</f>
        <v>120008</v>
      </c>
      <c r="AP95" s="13">
        <f>VLOOKUP($M95,杂项枚举说明表!$A$45:$I$49,杂项枚举说明表!$I$43,0)</f>
        <v>100001</v>
      </c>
      <c r="AQ95" s="13">
        <v>100002</v>
      </c>
      <c r="AT95" s="1" t="str">
        <f t="shared" si="42"/>
        <v>1封建时代紫色小炸弹</v>
      </c>
      <c r="AU95" s="1">
        <f t="shared" si="43"/>
        <v>325</v>
      </c>
    </row>
    <row r="96" spans="1:47" x14ac:dyDescent="0.2">
      <c r="A96" s="33">
        <f t="shared" si="44"/>
        <v>91</v>
      </c>
      <c r="B96" s="33">
        <f t="shared" si="27"/>
        <v>331</v>
      </c>
      <c r="C96" s="33">
        <v>10701</v>
      </c>
      <c r="D96" s="33" t="str">
        <f t="shared" si="38"/>
        <v>工业时代蓝色火药包</v>
      </c>
      <c r="E96" s="33" t="str">
        <f t="shared" si="39"/>
        <v>工业时代蓝色小炸弹</v>
      </c>
      <c r="F96" s="33">
        <v>4</v>
      </c>
      <c r="G96" s="33" t="str">
        <f>VLOOKUP($F96,杂项枚举说明表!$A$3:$C$7,杂项枚举说明表!$B$1,0)</f>
        <v>小炸弹</v>
      </c>
      <c r="H96" s="13">
        <v>1</v>
      </c>
      <c r="I96" s="35">
        <f t="shared" si="40"/>
        <v>1</v>
      </c>
      <c r="J96" s="35" t="str">
        <f>VLOOKUP(I96,杂项枚举说明表!$A$67:$B$69,杂项枚举说明表!$B$66,0)</f>
        <v>闯关</v>
      </c>
      <c r="M96" s="37">
        <f>M76</f>
        <v>1</v>
      </c>
      <c r="N96" s="37" t="str">
        <f>VLOOKUP(M96,杂项枚举说明表!$A$45:$B$49,杂项枚举说明表!$B$43,0)</f>
        <v>蓝色</v>
      </c>
      <c r="O96" s="9">
        <v>431</v>
      </c>
      <c r="P96" s="11" t="s">
        <v>570</v>
      </c>
      <c r="Q96" s="37" t="s">
        <v>18</v>
      </c>
      <c r="R96" s="37" t="str">
        <f t="shared" si="41"/>
        <v>蓝色火药包</v>
      </c>
      <c r="S96" s="9" t="s">
        <v>100</v>
      </c>
      <c r="T96" s="9">
        <f>IF(I96=2,"",VLOOKUP(E96,[1]t_eliminate_effect_s说明表!$L:$M,2,0))</f>
        <v>6</v>
      </c>
      <c r="U96" s="9" t="str">
        <f>VLOOKUP(B96,组合消除配置调用说明表!$D$1:$E$999999,2,0)</f>
        <v>131,132,133,134,135,231,232,233,234,235,331,332,333,334,335,431,432,433,434,435;14,14,14,14,14,15,15,15,15,15,10,10,10,10,10,17,17,17,17,17</v>
      </c>
      <c r="V96" s="35">
        <v>0</v>
      </c>
      <c r="W96" s="35" t="str">
        <f>VLOOKUP(V96,杂项枚举说明表!$A$88:$B$94,2,0)</f>
        <v>通用能量</v>
      </c>
      <c r="X96" s="35">
        <f>IF(I96=2,"0",VLOOKUP(AB96,杂项枚举说明表!$A$23:$C$27,杂项枚举说明表!$C$22,0)*VLOOKUP(F96,杂项枚举说明表!$A$3:$D$7,杂项枚举说明表!$D$1,0))</f>
        <v>730</v>
      </c>
      <c r="Y96" s="35">
        <v>1</v>
      </c>
      <c r="Z96" s="9">
        <f>Z80+1</f>
        <v>16</v>
      </c>
      <c r="AA96" s="9">
        <f>AA80+1</f>
        <v>16</v>
      </c>
      <c r="AB96" s="6">
        <f t="shared" si="58"/>
        <v>4</v>
      </c>
      <c r="AC96" s="6" t="str">
        <f>VLOOKUP(AB96,杂项枚举说明表!$A$23:$B$27,2,2)</f>
        <v>工业时代</v>
      </c>
      <c r="AD96" s="6">
        <v>0</v>
      </c>
      <c r="AE96" s="35">
        <f>AE76</f>
        <v>2</v>
      </c>
      <c r="AF96" s="35" t="str">
        <f>IF(AE96="","",VLOOKUP(AE96,杂项枚举说明表!$A$109:$B$113,杂项枚举说明表!$B$108,0))</f>
        <v>步兵营</v>
      </c>
      <c r="AH96" s="13">
        <v>40056</v>
      </c>
      <c r="AI96" s="13">
        <f>IF((VLOOKUP($F96,杂项枚举说明表!$A$3:$C$7,3,0))="","",VLOOKUP($F96,杂项枚举说明表!$A$3:$C$7,3,0))</f>
        <v>120004</v>
      </c>
      <c r="AJ96" s="13">
        <v>120006</v>
      </c>
      <c r="AK96" s="13">
        <f>VLOOKUP($M96,杂项枚举说明表!$A$45:$E$49,杂项枚举说明表!$C$43,0)</f>
        <v>150023</v>
      </c>
      <c r="AL96" s="13">
        <f>IF(VLOOKUP($M96,杂项枚举说明表!$A$45:$E$49,杂项枚举说明表!$D$43,0)="","",VLOOKUP($M96,杂项枚举说明表!$A$45:$E$49,杂项枚举说明表!$D$43,0))</f>
        <v>130001</v>
      </c>
      <c r="AM96" s="13">
        <f>IF(VLOOKUP($M96,杂项枚举说明表!$A$45:$E$49,杂项枚举说明表!$E$43,0)="","",VLOOKUP($M96,杂项枚举说明表!$A$45:$E$49,杂项枚举说明表!$E$43,0))</f>
        <v>130001</v>
      </c>
      <c r="AN96" s="13">
        <f>IF(VLOOKUP($M96,杂项枚举说明表!$A$45:$F$49,杂项枚举说明表!$F$43,0)="","",VLOOKUP($M96,杂项枚举说明表!$A$45:$F$49,杂项枚举说明表!$F$43,0))</f>
        <v>260001</v>
      </c>
      <c r="AO96" s="13">
        <f>VLOOKUP($M96,杂项枚举说明表!$A$45:$H$49,杂项枚举说明表!$H$43,0)</f>
        <v>120008</v>
      </c>
      <c r="AP96" s="13">
        <f>VLOOKUP($M96,杂项枚举说明表!$A$45:$I$49,杂项枚举说明表!$I$43,0)</f>
        <v>100001</v>
      </c>
      <c r="AQ96" s="13">
        <v>100002</v>
      </c>
      <c r="AT96" s="1" t="str">
        <f t="shared" si="42"/>
        <v>1工业时代蓝色小炸弹</v>
      </c>
      <c r="AU96" s="1">
        <f t="shared" si="43"/>
        <v>331</v>
      </c>
    </row>
    <row r="97" spans="1:47" x14ac:dyDescent="0.2">
      <c r="A97" s="33">
        <f t="shared" si="44"/>
        <v>92</v>
      </c>
      <c r="B97" s="33">
        <f t="shared" si="27"/>
        <v>332</v>
      </c>
      <c r="C97" s="33">
        <v>10702</v>
      </c>
      <c r="D97" s="33" t="str">
        <f t="shared" si="38"/>
        <v>工业时代绿色火药包</v>
      </c>
      <c r="E97" s="33" t="str">
        <f t="shared" si="39"/>
        <v>工业时代绿色小炸弹</v>
      </c>
      <c r="F97" s="33">
        <v>4</v>
      </c>
      <c r="G97" s="33" t="str">
        <f>VLOOKUP($F97,杂项枚举说明表!$A$3:$C$7,杂项枚举说明表!$B$1,0)</f>
        <v>小炸弹</v>
      </c>
      <c r="H97" s="13">
        <v>1</v>
      </c>
      <c r="I97" s="35">
        <f t="shared" si="40"/>
        <v>1</v>
      </c>
      <c r="J97" s="35" t="str">
        <f>VLOOKUP(I97,杂项枚举说明表!$A$67:$B$69,杂项枚举说明表!$B$66,0)</f>
        <v>闯关</v>
      </c>
      <c r="M97" s="37">
        <f>M77</f>
        <v>2</v>
      </c>
      <c r="N97" s="37" t="str">
        <f>VLOOKUP(M97,杂项枚举说明表!$A$45:$B$49,杂项枚举说明表!$B$43,0)</f>
        <v>绿色</v>
      </c>
      <c r="O97" s="9">
        <v>432</v>
      </c>
      <c r="P97" s="11" t="s">
        <v>570</v>
      </c>
      <c r="Q97" s="37" t="s">
        <v>18</v>
      </c>
      <c r="R97" s="37" t="str">
        <f t="shared" si="41"/>
        <v>绿色火药包</v>
      </c>
      <c r="S97" s="9" t="s">
        <v>100</v>
      </c>
      <c r="T97" s="9">
        <f>IF(I97=2,"",VLOOKUP(E97,[1]t_eliminate_effect_s说明表!$L:$M,2,0))</f>
        <v>6</v>
      </c>
      <c r="U97" s="9" t="str">
        <f>VLOOKUP(B97,组合消除配置调用说明表!$D$1:$E$999999,2,0)</f>
        <v>131,132,133,134,135,231,232,233,234,235,331,332,333,334,335,431,432,433,434,435;14,14,14,14,14,15,15,15,15,15,10,10,10,10,10,17,17,17,17,17</v>
      </c>
      <c r="V97" s="35">
        <v>0</v>
      </c>
      <c r="W97" s="35" t="str">
        <f>VLOOKUP(V97,杂项枚举说明表!$A$88:$B$94,2,0)</f>
        <v>通用能量</v>
      </c>
      <c r="X97" s="35">
        <f>IF(I97=2,"0",VLOOKUP(AB97,杂项枚举说明表!$A$23:$C$27,杂项枚举说明表!$C$22,0)*VLOOKUP(F97,杂项枚举说明表!$A$3:$D$7,杂项枚举说明表!$D$1,0))</f>
        <v>730</v>
      </c>
      <c r="Y97" s="35">
        <v>1</v>
      </c>
      <c r="Z97" s="9">
        <f t="shared" ref="Z97:AA100" si="62">Z96+1</f>
        <v>17</v>
      </c>
      <c r="AA97" s="9">
        <f t="shared" si="62"/>
        <v>17</v>
      </c>
      <c r="AB97" s="6">
        <f t="shared" si="58"/>
        <v>4</v>
      </c>
      <c r="AC97" s="6" t="str">
        <f>VLOOKUP(AB97,杂项枚举说明表!$A$23:$B$27,2,2)</f>
        <v>工业时代</v>
      </c>
      <c r="AD97" s="6">
        <v>0</v>
      </c>
      <c r="AE97" s="35">
        <f>AE77</f>
        <v>3</v>
      </c>
      <c r="AF97" s="35" t="str">
        <f>IF(AE97="","",VLOOKUP(AE97,杂项枚举说明表!$A$109:$B$113,杂项枚举说明表!$B$108,0))</f>
        <v>弓兵营</v>
      </c>
      <c r="AH97" s="13">
        <v>40057</v>
      </c>
      <c r="AI97" s="13">
        <f>IF((VLOOKUP($F97,杂项枚举说明表!$A$3:$C$7,3,0))="","",VLOOKUP($F97,杂项枚举说明表!$A$3:$C$7,3,0))</f>
        <v>120004</v>
      </c>
      <c r="AJ97" s="13">
        <v>120006</v>
      </c>
      <c r="AK97" s="13">
        <f>VLOOKUP($M97,杂项枚举说明表!$A$45:$E$49,杂项枚举说明表!$C$43,0)</f>
        <v>150023</v>
      </c>
      <c r="AL97" s="13">
        <f>IF(VLOOKUP($M97,杂项枚举说明表!$A$45:$E$49,杂项枚举说明表!$D$43,0)="","",VLOOKUP($M97,杂项枚举说明表!$A$45:$E$49,杂项枚举说明表!$D$43,0))</f>
        <v>130002</v>
      </c>
      <c r="AM97" s="13">
        <f>IF(VLOOKUP($M97,杂项枚举说明表!$A$45:$E$49,杂项枚举说明表!$E$43,0)="","",VLOOKUP($M97,杂项枚举说明表!$A$45:$E$49,杂项枚举说明表!$E$43,0))</f>
        <v>130002</v>
      </c>
      <c r="AN97" s="13">
        <f>IF(VLOOKUP($M97,杂项枚举说明表!$A$45:$F$49,杂项枚举说明表!$F$43,0)="","",VLOOKUP($M97,杂项枚举说明表!$A$45:$F$49,杂项枚举说明表!$F$43,0))</f>
        <v>260001</v>
      </c>
      <c r="AO97" s="13">
        <f>VLOOKUP($M97,杂项枚举说明表!$A$45:$H$49,杂项枚举说明表!$H$43,0)</f>
        <v>120008</v>
      </c>
      <c r="AP97" s="13">
        <f>VLOOKUP($M97,杂项枚举说明表!$A$45:$I$49,杂项枚举说明表!$I$43,0)</f>
        <v>100001</v>
      </c>
      <c r="AQ97" s="13">
        <v>100002</v>
      </c>
      <c r="AT97" s="1" t="str">
        <f t="shared" si="42"/>
        <v>1工业时代绿色小炸弹</v>
      </c>
      <c r="AU97" s="1">
        <f t="shared" si="43"/>
        <v>332</v>
      </c>
    </row>
    <row r="98" spans="1:47" x14ac:dyDescent="0.2">
      <c r="A98" s="33">
        <f t="shared" si="44"/>
        <v>93</v>
      </c>
      <c r="B98" s="33">
        <f t="shared" si="27"/>
        <v>333</v>
      </c>
      <c r="C98" s="33">
        <v>10703</v>
      </c>
      <c r="D98" s="33" t="str">
        <f t="shared" si="38"/>
        <v>工业时代红色火药包</v>
      </c>
      <c r="E98" s="33" t="str">
        <f t="shared" si="39"/>
        <v>工业时代红色小炸弹</v>
      </c>
      <c r="F98" s="33">
        <v>4</v>
      </c>
      <c r="G98" s="33" t="str">
        <f>VLOOKUP($F98,杂项枚举说明表!$A$3:$C$7,杂项枚举说明表!$B$1,0)</f>
        <v>小炸弹</v>
      </c>
      <c r="H98" s="13">
        <v>1</v>
      </c>
      <c r="I98" s="35">
        <f t="shared" si="40"/>
        <v>1</v>
      </c>
      <c r="J98" s="35" t="str">
        <f>VLOOKUP(I98,杂项枚举说明表!$A$67:$B$69,杂项枚举说明表!$B$66,0)</f>
        <v>闯关</v>
      </c>
      <c r="M98" s="37">
        <f>M78</f>
        <v>3</v>
      </c>
      <c r="N98" s="37" t="str">
        <f>VLOOKUP(M98,杂项枚举说明表!$A$45:$B$49,杂项枚举说明表!$B$43,0)</f>
        <v>红色</v>
      </c>
      <c r="O98" s="9">
        <v>433</v>
      </c>
      <c r="P98" s="11" t="s">
        <v>570</v>
      </c>
      <c r="Q98" s="37" t="s">
        <v>18</v>
      </c>
      <c r="R98" s="37" t="str">
        <f t="shared" si="41"/>
        <v>红色火药包</v>
      </c>
      <c r="S98" s="9" t="s">
        <v>99</v>
      </c>
      <c r="T98" s="9">
        <f>IF(I98=2,"",VLOOKUP(E98,[1]t_eliminate_effect_s说明表!$L:$M,2,0))</f>
        <v>6</v>
      </c>
      <c r="U98" s="9" t="str">
        <f>VLOOKUP(B98,组合消除配置调用说明表!$D$1:$E$999999,2,0)</f>
        <v>131,132,133,134,135,231,232,233,234,235,331,332,333,334,335,431,432,433,434,435;14,14,14,14,14,15,15,15,15,15,10,10,10,10,10,17,17,17,17,17</v>
      </c>
      <c r="V98" s="35">
        <v>0</v>
      </c>
      <c r="W98" s="35" t="str">
        <f>VLOOKUP(V98,杂项枚举说明表!$A$88:$B$94,2,0)</f>
        <v>通用能量</v>
      </c>
      <c r="X98" s="35">
        <f>IF(I98=2,"0",VLOOKUP(AB98,杂项枚举说明表!$A$23:$C$27,杂项枚举说明表!$C$22,0)*VLOOKUP(F98,杂项枚举说明表!$A$3:$D$7,杂项枚举说明表!$D$1,0))</f>
        <v>730</v>
      </c>
      <c r="Y98" s="35">
        <v>1</v>
      </c>
      <c r="Z98" s="9">
        <f t="shared" si="62"/>
        <v>18</v>
      </c>
      <c r="AA98" s="9">
        <f t="shared" si="62"/>
        <v>18</v>
      </c>
      <c r="AB98" s="6">
        <f t="shared" si="58"/>
        <v>4</v>
      </c>
      <c r="AC98" s="6" t="str">
        <f>VLOOKUP(AB98,杂项枚举说明表!$A$23:$B$27,2,2)</f>
        <v>工业时代</v>
      </c>
      <c r="AD98" s="6">
        <v>0</v>
      </c>
      <c r="AE98" s="35">
        <f>AE78</f>
        <v>4</v>
      </c>
      <c r="AF98" s="35" t="str">
        <f>IF(AE98="","",VLOOKUP(AE98,杂项枚举说明表!$A$109:$B$113,杂项枚举说明表!$B$108,0))</f>
        <v>骑兵营</v>
      </c>
      <c r="AH98" s="13">
        <v>40058</v>
      </c>
      <c r="AI98" s="13">
        <f>IF((VLOOKUP($F98,杂项枚举说明表!$A$3:$C$7,3,0))="","",VLOOKUP($F98,杂项枚举说明表!$A$3:$C$7,3,0))</f>
        <v>120004</v>
      </c>
      <c r="AJ98" s="13">
        <v>120006</v>
      </c>
      <c r="AK98" s="13">
        <f>VLOOKUP($M98,杂项枚举说明表!$A$45:$E$49,杂项枚举说明表!$C$43,0)</f>
        <v>150023</v>
      </c>
      <c r="AL98" s="13">
        <f>IF(VLOOKUP($M98,杂项枚举说明表!$A$45:$E$49,杂项枚举说明表!$D$43,0)="","",VLOOKUP($M98,杂项枚举说明表!$A$45:$E$49,杂项枚举说明表!$D$43,0))</f>
        <v>130003</v>
      </c>
      <c r="AM98" s="13">
        <f>IF(VLOOKUP($M98,杂项枚举说明表!$A$45:$E$49,杂项枚举说明表!$E$43,0)="","",VLOOKUP($M98,杂项枚举说明表!$A$45:$E$49,杂项枚举说明表!$E$43,0))</f>
        <v>130003</v>
      </c>
      <c r="AN98" s="13">
        <f>IF(VLOOKUP($M98,杂项枚举说明表!$A$45:$F$49,杂项枚举说明表!$F$43,0)="","",VLOOKUP($M98,杂项枚举说明表!$A$45:$F$49,杂项枚举说明表!$F$43,0))</f>
        <v>260001</v>
      </c>
      <c r="AO98" s="13">
        <f>VLOOKUP($M98,杂项枚举说明表!$A$45:$H$49,杂项枚举说明表!$H$43,0)</f>
        <v>120008</v>
      </c>
      <c r="AP98" s="13">
        <f>VLOOKUP($M98,杂项枚举说明表!$A$45:$I$49,杂项枚举说明表!$I$43,0)</f>
        <v>100001</v>
      </c>
      <c r="AQ98" s="13">
        <v>100002</v>
      </c>
      <c r="AT98" s="1" t="str">
        <f t="shared" si="42"/>
        <v>1工业时代红色小炸弹</v>
      </c>
      <c r="AU98" s="1">
        <f t="shared" si="43"/>
        <v>333</v>
      </c>
    </row>
    <row r="99" spans="1:47" x14ac:dyDescent="0.2">
      <c r="A99" s="33">
        <f t="shared" si="44"/>
        <v>94</v>
      </c>
      <c r="B99" s="33">
        <f t="shared" si="27"/>
        <v>334</v>
      </c>
      <c r="C99" s="33">
        <v>10704</v>
      </c>
      <c r="D99" s="33" t="str">
        <f t="shared" si="38"/>
        <v>工业时代金色火药包</v>
      </c>
      <c r="E99" s="33" t="str">
        <f t="shared" si="39"/>
        <v>工业时代金色小炸弹</v>
      </c>
      <c r="F99" s="33">
        <v>4</v>
      </c>
      <c r="G99" s="33" t="str">
        <f>VLOOKUP($F99,杂项枚举说明表!$A$3:$C$7,杂项枚举说明表!$B$1,0)</f>
        <v>小炸弹</v>
      </c>
      <c r="H99" s="13">
        <v>1</v>
      </c>
      <c r="I99" s="35">
        <f t="shared" si="40"/>
        <v>1</v>
      </c>
      <c r="J99" s="35" t="str">
        <f>VLOOKUP(I99,杂项枚举说明表!$A$67:$B$69,杂项枚举说明表!$B$66,0)</f>
        <v>闯关</v>
      </c>
      <c r="M99" s="37">
        <f>M79</f>
        <v>4</v>
      </c>
      <c r="N99" s="37" t="str">
        <f>VLOOKUP(M99,杂项枚举说明表!$A$45:$B$49,杂项枚举说明表!$B$43,0)</f>
        <v>金色</v>
      </c>
      <c r="O99" s="9">
        <v>434</v>
      </c>
      <c r="P99" s="11" t="s">
        <v>570</v>
      </c>
      <c r="Q99" s="37" t="s">
        <v>18</v>
      </c>
      <c r="R99" s="37" t="str">
        <f t="shared" si="41"/>
        <v>金色火药包</v>
      </c>
      <c r="S99" s="9" t="s">
        <v>99</v>
      </c>
      <c r="T99" s="9">
        <f>IF(I99=2,"",VLOOKUP(E99,[1]t_eliminate_effect_s说明表!$L:$M,2,0))</f>
        <v>6</v>
      </c>
      <c r="U99" s="9" t="str">
        <f>VLOOKUP(B99,组合消除配置调用说明表!$D$1:$E$999999,2,0)</f>
        <v>131,132,133,134,135,231,232,233,234,235,331,332,333,334,335,431,432,433,434,435;14,14,14,14,14,15,15,15,15,15,10,10,10,10,10,17,17,17,17,17</v>
      </c>
      <c r="V99" s="35">
        <v>0</v>
      </c>
      <c r="W99" s="35" t="str">
        <f>VLOOKUP(V99,杂项枚举说明表!$A$88:$B$94,2,0)</f>
        <v>通用能量</v>
      </c>
      <c r="X99" s="35">
        <f>IF(I99=2,"0",VLOOKUP(AB99,杂项枚举说明表!$A$23:$C$27,杂项枚举说明表!$C$22,0)*VLOOKUP(F99,杂项枚举说明表!$A$3:$D$7,杂项枚举说明表!$D$1,0))</f>
        <v>730</v>
      </c>
      <c r="Y99" s="35">
        <v>1</v>
      </c>
      <c r="Z99" s="9">
        <f t="shared" si="62"/>
        <v>19</v>
      </c>
      <c r="AA99" s="9">
        <f t="shared" si="62"/>
        <v>19</v>
      </c>
      <c r="AB99" s="6">
        <f t="shared" si="58"/>
        <v>4</v>
      </c>
      <c r="AC99" s="6" t="str">
        <f>VLOOKUP(AB99,杂项枚举说明表!$A$23:$B$27,2,2)</f>
        <v>工业时代</v>
      </c>
      <c r="AD99" s="6">
        <v>0</v>
      </c>
      <c r="AE99" s="35">
        <f>AE79</f>
        <v>5</v>
      </c>
      <c r="AF99" s="35" t="str">
        <f>IF(AE99="","",VLOOKUP(AE99,杂项枚举说明表!$A$109:$B$113,杂项枚举说明表!$B$108,0))</f>
        <v>神像</v>
      </c>
      <c r="AH99" s="13">
        <v>40059</v>
      </c>
      <c r="AI99" s="13">
        <f>IF((VLOOKUP($F99,杂项枚举说明表!$A$3:$C$7,3,0))="","",VLOOKUP($F99,杂项枚举说明表!$A$3:$C$7,3,0))</f>
        <v>120004</v>
      </c>
      <c r="AJ99" s="13">
        <v>120006</v>
      </c>
      <c r="AK99" s="13">
        <f>VLOOKUP($M99,杂项枚举说明表!$A$45:$E$49,杂项枚举说明表!$C$43,0)</f>
        <v>150023</v>
      </c>
      <c r="AL99" s="13">
        <f>IF(VLOOKUP($M99,杂项枚举说明表!$A$45:$E$49,杂项枚举说明表!$D$43,0)="","",VLOOKUP($M99,杂项枚举说明表!$A$45:$E$49,杂项枚举说明表!$D$43,0))</f>
        <v>130004</v>
      </c>
      <c r="AM99" s="13">
        <f>IF(VLOOKUP($M99,杂项枚举说明表!$A$45:$E$49,杂项枚举说明表!$E$43,0)="","",VLOOKUP($M99,杂项枚举说明表!$A$45:$E$49,杂项枚举说明表!$E$43,0))</f>
        <v>130004</v>
      </c>
      <c r="AN99" s="13">
        <f>IF(VLOOKUP($M99,杂项枚举说明表!$A$45:$F$49,杂项枚举说明表!$F$43,0)="","",VLOOKUP($M99,杂项枚举说明表!$A$45:$F$49,杂项枚举说明表!$F$43,0))</f>
        <v>260001</v>
      </c>
      <c r="AO99" s="13">
        <f>VLOOKUP($M99,杂项枚举说明表!$A$45:$H$49,杂项枚举说明表!$H$43,0)</f>
        <v>120008</v>
      </c>
      <c r="AP99" s="13">
        <f>VLOOKUP($M99,杂项枚举说明表!$A$45:$I$49,杂项枚举说明表!$I$43,0)</f>
        <v>100001</v>
      </c>
      <c r="AQ99" s="13">
        <v>100002</v>
      </c>
      <c r="AT99" s="1" t="str">
        <f t="shared" si="42"/>
        <v>1工业时代金色小炸弹</v>
      </c>
      <c r="AU99" s="1">
        <f t="shared" si="43"/>
        <v>334</v>
      </c>
    </row>
    <row r="100" spans="1:47" x14ac:dyDescent="0.2">
      <c r="A100" s="33">
        <f t="shared" si="44"/>
        <v>95</v>
      </c>
      <c r="B100" s="33">
        <f t="shared" si="27"/>
        <v>335</v>
      </c>
      <c r="C100" s="33">
        <v>10705</v>
      </c>
      <c r="D100" s="33" t="str">
        <f t="shared" si="38"/>
        <v>工业时代紫色火药包</v>
      </c>
      <c r="E100" s="33" t="str">
        <f t="shared" si="39"/>
        <v>工业时代紫色小炸弹</v>
      </c>
      <c r="F100" s="33">
        <v>4</v>
      </c>
      <c r="G100" s="33" t="str">
        <f>VLOOKUP($F100,杂项枚举说明表!$A$3:$C$7,杂项枚举说明表!$B$1,0)</f>
        <v>小炸弹</v>
      </c>
      <c r="H100" s="13">
        <v>1</v>
      </c>
      <c r="I100" s="35">
        <f t="shared" si="40"/>
        <v>1</v>
      </c>
      <c r="J100" s="35" t="str">
        <f>VLOOKUP(I100,杂项枚举说明表!$A$67:$B$69,杂项枚举说明表!$B$66,0)</f>
        <v>闯关</v>
      </c>
      <c r="M100" s="37">
        <f>M80</f>
        <v>5</v>
      </c>
      <c r="N100" s="37" t="str">
        <f>VLOOKUP(M100,杂项枚举说明表!$A$45:$B$49,杂项枚举说明表!$B$43,0)</f>
        <v>紫色</v>
      </c>
      <c r="O100" s="9">
        <v>435</v>
      </c>
      <c r="P100" s="11" t="s">
        <v>570</v>
      </c>
      <c r="Q100" s="37" t="s">
        <v>18</v>
      </c>
      <c r="R100" s="37" t="str">
        <f t="shared" si="41"/>
        <v>紫色火药包</v>
      </c>
      <c r="S100" s="9" t="s">
        <v>99</v>
      </c>
      <c r="T100" s="9">
        <f>IF(I100=2,"",VLOOKUP(E100,[1]t_eliminate_effect_s说明表!$L:$M,2,0))</f>
        <v>6</v>
      </c>
      <c r="U100" s="9" t="str">
        <f>VLOOKUP(B100,组合消除配置调用说明表!$D$1:$E$999999,2,0)</f>
        <v>131,132,133,134,135,231,232,233,234,235,331,332,333,334,335,431,432,433,434,435;14,14,14,14,14,15,15,15,15,15,10,10,10,10,10,17,17,17,17,17</v>
      </c>
      <c r="V100" s="35">
        <v>0</v>
      </c>
      <c r="W100" s="35" t="str">
        <f>VLOOKUP(V100,杂项枚举说明表!$A$88:$B$94,2,0)</f>
        <v>通用能量</v>
      </c>
      <c r="X100" s="35">
        <f>IF(I100=2,"0",VLOOKUP(AB100,杂项枚举说明表!$A$23:$C$27,杂项枚举说明表!$C$22,0)*VLOOKUP(F100,杂项枚举说明表!$A$3:$D$7,杂项枚举说明表!$D$1,0))</f>
        <v>730</v>
      </c>
      <c r="Y100" s="35">
        <v>1</v>
      </c>
      <c r="Z100" s="9">
        <f t="shared" si="62"/>
        <v>20</v>
      </c>
      <c r="AA100" s="9">
        <f t="shared" si="62"/>
        <v>20</v>
      </c>
      <c r="AB100" s="6">
        <f t="shared" si="58"/>
        <v>4</v>
      </c>
      <c r="AC100" s="6" t="str">
        <f>VLOOKUP(AB100,杂项枚举说明表!$A$23:$B$27,2,2)</f>
        <v>工业时代</v>
      </c>
      <c r="AD100" s="6">
        <v>0</v>
      </c>
      <c r="AE100" s="35">
        <f>AE80</f>
        <v>6</v>
      </c>
      <c r="AF100" s="35" t="str">
        <f>IF(AE100="","",VLOOKUP(AE100,杂项枚举说明表!$A$109:$B$113,杂项枚举说明表!$B$108,0))</f>
        <v>魔像</v>
      </c>
      <c r="AH100" s="13">
        <v>40060</v>
      </c>
      <c r="AI100" s="13">
        <f>IF((VLOOKUP($F100,杂项枚举说明表!$A$3:$C$7,3,0))="","",VLOOKUP($F100,杂项枚举说明表!$A$3:$C$7,3,0))</f>
        <v>120004</v>
      </c>
      <c r="AJ100" s="13">
        <v>120006</v>
      </c>
      <c r="AK100" s="13">
        <f>VLOOKUP($M100,杂项枚举说明表!$A$45:$E$49,杂项枚举说明表!$C$43,0)</f>
        <v>150023</v>
      </c>
      <c r="AL100" s="13">
        <f>IF(VLOOKUP($M100,杂项枚举说明表!$A$45:$E$49,杂项枚举说明表!$D$43,0)="","",VLOOKUP($M100,杂项枚举说明表!$A$45:$E$49,杂项枚举说明表!$D$43,0))</f>
        <v>130005</v>
      </c>
      <c r="AM100" s="13">
        <f>IF(VLOOKUP($M100,杂项枚举说明表!$A$45:$E$49,杂项枚举说明表!$E$43,0)="","",VLOOKUP($M100,杂项枚举说明表!$A$45:$E$49,杂项枚举说明表!$E$43,0))</f>
        <v>130005</v>
      </c>
      <c r="AN100" s="13">
        <f>IF(VLOOKUP($M100,杂项枚举说明表!$A$45:$F$49,杂项枚举说明表!$F$43,0)="","",VLOOKUP($M100,杂项枚举说明表!$A$45:$F$49,杂项枚举说明表!$F$43,0))</f>
        <v>260001</v>
      </c>
      <c r="AO100" s="13">
        <f>VLOOKUP($M100,杂项枚举说明表!$A$45:$H$49,杂项枚举说明表!$H$43,0)</f>
        <v>120008</v>
      </c>
      <c r="AP100" s="13">
        <f>VLOOKUP($M100,杂项枚举说明表!$A$45:$I$49,杂项枚举说明表!$I$43,0)</f>
        <v>100001</v>
      </c>
      <c r="AQ100" s="13">
        <v>100002</v>
      </c>
      <c r="AT100" s="1" t="str">
        <f t="shared" si="42"/>
        <v>1工业时代紫色小炸弹</v>
      </c>
      <c r="AU100" s="1">
        <f t="shared" si="43"/>
        <v>335</v>
      </c>
    </row>
    <row r="101" spans="1:47" x14ac:dyDescent="0.2">
      <c r="A101" s="33">
        <f t="shared" si="44"/>
        <v>96</v>
      </c>
      <c r="B101" s="33">
        <f t="shared" si="27"/>
        <v>341</v>
      </c>
      <c r="C101" s="33">
        <v>10801</v>
      </c>
      <c r="D101" s="33" t="str">
        <f t="shared" si="38"/>
        <v>现代蓝色手雷</v>
      </c>
      <c r="E101" s="33" t="str">
        <f t="shared" si="39"/>
        <v>现代蓝色小炸弹</v>
      </c>
      <c r="F101" s="33">
        <v>4</v>
      </c>
      <c r="G101" s="33" t="str">
        <f>VLOOKUP($F101,杂项枚举说明表!$A$3:$C$7,杂项枚举说明表!$B$1,0)</f>
        <v>小炸弹</v>
      </c>
      <c r="H101" s="13">
        <v>1</v>
      </c>
      <c r="I101" s="35">
        <f t="shared" si="40"/>
        <v>1</v>
      </c>
      <c r="J101" s="35" t="str">
        <f>VLOOKUP(I101,杂项枚举说明表!$A$67:$B$69,杂项枚举说明表!$B$66,0)</f>
        <v>闯关</v>
      </c>
      <c r="M101" s="37">
        <f t="shared" si="9"/>
        <v>1</v>
      </c>
      <c r="N101" s="37" t="str">
        <f>VLOOKUP(M101,杂项枚举说明表!$A$45:$B$49,杂项枚举说明表!$B$43,0)</f>
        <v>蓝色</v>
      </c>
      <c r="O101" s="9">
        <v>441</v>
      </c>
      <c r="P101" s="11" t="s">
        <v>570</v>
      </c>
      <c r="Q101" s="37" t="s">
        <v>19</v>
      </c>
      <c r="R101" s="37" t="str">
        <f t="shared" si="41"/>
        <v>蓝色手雷</v>
      </c>
      <c r="S101" s="9" t="s">
        <v>99</v>
      </c>
      <c r="T101" s="9">
        <f>IF(I101=2,"",VLOOKUP(E101,[1]t_eliminate_effect_s说明表!$L:$M,2,0))</f>
        <v>6</v>
      </c>
      <c r="U101" s="9" t="str">
        <f>VLOOKUP(B101,组合消除配置调用说明表!$D$1:$E$999999,2,0)</f>
        <v>141,142,143,144,145,241,242,243,244,245,341,342,343,344,345,441,442,443,444,445;14,14,14,14,14,15,15,15,15,15,10,10,10,10,10,17,17,17,17,17</v>
      </c>
      <c r="V101" s="35">
        <v>0</v>
      </c>
      <c r="W101" s="35" t="str">
        <f>VLOOKUP(V101,杂项枚举说明表!$A$88:$B$94,2,0)</f>
        <v>通用能量</v>
      </c>
      <c r="X101" s="35">
        <f>IF(I101=2,"0",VLOOKUP(AB101,杂项枚举说明表!$A$23:$C$27,杂项枚举说明表!$C$22,0)*VLOOKUP(F101,杂项枚举说明表!$A$3:$D$7,杂项枚举说明表!$D$1,0))</f>
        <v>650</v>
      </c>
      <c r="Y101" s="35">
        <v>1</v>
      </c>
      <c r="Z101" s="9">
        <f>Z96</f>
        <v>16</v>
      </c>
      <c r="AA101" s="9">
        <f>AA96</f>
        <v>16</v>
      </c>
      <c r="AB101" s="6">
        <f t="shared" si="58"/>
        <v>5</v>
      </c>
      <c r="AC101" s="6" t="str">
        <f>VLOOKUP(AB101,杂项枚举说明表!$A$23:$B$27,2,2)</f>
        <v>现代</v>
      </c>
      <c r="AD101" s="6">
        <v>0</v>
      </c>
      <c r="AE101" s="35">
        <f t="shared" si="12"/>
        <v>2</v>
      </c>
      <c r="AF101" s="35" t="str">
        <f>IF(AE101="","",VLOOKUP(AE101,杂项枚举说明表!$A$109:$B$113,杂项枚举说明表!$B$108,0))</f>
        <v>步兵营</v>
      </c>
      <c r="AH101" s="13">
        <v>40061</v>
      </c>
      <c r="AI101" s="13">
        <f>IF((VLOOKUP($F101,杂项枚举说明表!$A$3:$C$7,3,0))="","",VLOOKUP($F101,杂项枚举说明表!$A$3:$C$7,3,0))</f>
        <v>120004</v>
      </c>
      <c r="AJ101" s="13">
        <v>120006</v>
      </c>
      <c r="AK101" s="13">
        <f>VLOOKUP($M101,杂项枚举说明表!$A$45:$E$49,杂项枚举说明表!$C$43,0)</f>
        <v>150023</v>
      </c>
      <c r="AL101" s="13">
        <f>IF(VLOOKUP($M101,杂项枚举说明表!$A$45:$E$49,杂项枚举说明表!$D$43,0)="","",VLOOKUP($M101,杂项枚举说明表!$A$45:$E$49,杂项枚举说明表!$D$43,0))</f>
        <v>130001</v>
      </c>
      <c r="AM101" s="13">
        <f>IF(VLOOKUP($M101,杂项枚举说明表!$A$45:$E$49,杂项枚举说明表!$E$43,0)="","",VLOOKUP($M101,杂项枚举说明表!$A$45:$E$49,杂项枚举说明表!$E$43,0))</f>
        <v>130001</v>
      </c>
      <c r="AN101" s="13">
        <f>IF(VLOOKUP($M101,杂项枚举说明表!$A$45:$F$49,杂项枚举说明表!$F$43,0)="","",VLOOKUP($M101,杂项枚举说明表!$A$45:$F$49,杂项枚举说明表!$F$43,0))</f>
        <v>260001</v>
      </c>
      <c r="AO101" s="13">
        <f>VLOOKUP($M101,杂项枚举说明表!$A$45:$H$49,杂项枚举说明表!$H$43,0)</f>
        <v>120008</v>
      </c>
      <c r="AP101" s="13">
        <f>VLOOKUP($M101,杂项枚举说明表!$A$45:$I$49,杂项枚举说明表!$I$43,0)</f>
        <v>100001</v>
      </c>
      <c r="AQ101" s="13">
        <v>100002</v>
      </c>
      <c r="AT101" s="1" t="str">
        <f t="shared" si="42"/>
        <v>1现代蓝色小炸弹</v>
      </c>
      <c r="AU101" s="1">
        <f t="shared" si="43"/>
        <v>341</v>
      </c>
    </row>
    <row r="102" spans="1:47" x14ac:dyDescent="0.2">
      <c r="A102" s="33">
        <f t="shared" si="44"/>
        <v>97</v>
      </c>
      <c r="B102" s="33">
        <f t="shared" si="27"/>
        <v>342</v>
      </c>
      <c r="C102" s="33">
        <v>10802</v>
      </c>
      <c r="D102" s="33" t="str">
        <f t="shared" si="38"/>
        <v>现代绿色手雷</v>
      </c>
      <c r="E102" s="33" t="str">
        <f t="shared" si="39"/>
        <v>现代绿色小炸弹</v>
      </c>
      <c r="F102" s="33">
        <v>4</v>
      </c>
      <c r="G102" s="33" t="str">
        <f>VLOOKUP($F102,杂项枚举说明表!$A$3:$C$7,杂项枚举说明表!$B$1,0)</f>
        <v>小炸弹</v>
      </c>
      <c r="H102" s="13">
        <v>1</v>
      </c>
      <c r="I102" s="35">
        <f t="shared" si="40"/>
        <v>1</v>
      </c>
      <c r="J102" s="35" t="str">
        <f>VLOOKUP(I102,杂项枚举说明表!$A$67:$B$69,杂项枚举说明表!$B$66,0)</f>
        <v>闯关</v>
      </c>
      <c r="M102" s="37">
        <f t="shared" si="9"/>
        <v>2</v>
      </c>
      <c r="N102" s="37" t="str">
        <f>VLOOKUP(M102,杂项枚举说明表!$A$45:$B$49,杂项枚举说明表!$B$43,0)</f>
        <v>绿色</v>
      </c>
      <c r="O102" s="9">
        <v>442</v>
      </c>
      <c r="P102" s="11" t="s">
        <v>570</v>
      </c>
      <c r="Q102" s="37" t="s">
        <v>19</v>
      </c>
      <c r="R102" s="37" t="str">
        <f t="shared" si="41"/>
        <v>绿色手雷</v>
      </c>
      <c r="S102" s="9" t="s">
        <v>99</v>
      </c>
      <c r="T102" s="9">
        <f>IF(I102=2,"",VLOOKUP(E102,[1]t_eliminate_effect_s说明表!$L:$M,2,0))</f>
        <v>6</v>
      </c>
      <c r="U102" s="9" t="str">
        <f>VLOOKUP(B102,组合消除配置调用说明表!$D$1:$E$999999,2,0)</f>
        <v>141,142,143,144,145,241,242,243,244,245,341,342,343,344,345,441,442,443,444,445;14,14,14,14,14,15,15,15,15,15,10,10,10,10,10,17,17,17,17,17</v>
      </c>
      <c r="V102" s="35">
        <v>0</v>
      </c>
      <c r="W102" s="35" t="str">
        <f>VLOOKUP(V102,杂项枚举说明表!$A$88:$B$94,2,0)</f>
        <v>通用能量</v>
      </c>
      <c r="X102" s="35">
        <f>IF(I102=2,"0",VLOOKUP(AB102,杂项枚举说明表!$A$23:$C$27,杂项枚举说明表!$C$22,0)*VLOOKUP(F102,杂项枚举说明表!$A$3:$D$7,杂项枚举说明表!$D$1,0))</f>
        <v>650</v>
      </c>
      <c r="Y102" s="35">
        <v>1</v>
      </c>
      <c r="Z102" s="9">
        <f t="shared" ref="Z102:AA105" si="63">Z97</f>
        <v>17</v>
      </c>
      <c r="AA102" s="9">
        <f t="shared" si="63"/>
        <v>17</v>
      </c>
      <c r="AB102" s="6">
        <f t="shared" si="58"/>
        <v>5</v>
      </c>
      <c r="AC102" s="6" t="str">
        <f>VLOOKUP(AB102,杂项枚举说明表!$A$23:$B$27,2,2)</f>
        <v>现代</v>
      </c>
      <c r="AD102" s="6">
        <v>0</v>
      </c>
      <c r="AE102" s="35">
        <f t="shared" si="12"/>
        <v>3</v>
      </c>
      <c r="AF102" s="35" t="str">
        <f>IF(AE102="","",VLOOKUP(AE102,杂项枚举说明表!$A$109:$B$113,杂项枚举说明表!$B$108,0))</f>
        <v>弓兵营</v>
      </c>
      <c r="AH102" s="13">
        <v>40062</v>
      </c>
      <c r="AI102" s="13">
        <f>IF((VLOOKUP($F102,杂项枚举说明表!$A$3:$C$7,3,0))="","",VLOOKUP($F102,杂项枚举说明表!$A$3:$C$7,3,0))</f>
        <v>120004</v>
      </c>
      <c r="AJ102" s="13">
        <v>120006</v>
      </c>
      <c r="AK102" s="13">
        <f>VLOOKUP($M102,杂项枚举说明表!$A$45:$E$49,杂项枚举说明表!$C$43,0)</f>
        <v>150023</v>
      </c>
      <c r="AL102" s="13">
        <f>IF(VLOOKUP($M102,杂项枚举说明表!$A$45:$E$49,杂项枚举说明表!$D$43,0)="","",VLOOKUP($M102,杂项枚举说明表!$A$45:$E$49,杂项枚举说明表!$D$43,0))</f>
        <v>130002</v>
      </c>
      <c r="AM102" s="13">
        <f>IF(VLOOKUP($M102,杂项枚举说明表!$A$45:$E$49,杂项枚举说明表!$E$43,0)="","",VLOOKUP($M102,杂项枚举说明表!$A$45:$E$49,杂项枚举说明表!$E$43,0))</f>
        <v>130002</v>
      </c>
      <c r="AN102" s="13">
        <f>IF(VLOOKUP($M102,杂项枚举说明表!$A$45:$F$49,杂项枚举说明表!$F$43,0)="","",VLOOKUP($M102,杂项枚举说明表!$A$45:$F$49,杂项枚举说明表!$F$43,0))</f>
        <v>260001</v>
      </c>
      <c r="AO102" s="13">
        <f>VLOOKUP($M102,杂项枚举说明表!$A$45:$H$49,杂项枚举说明表!$H$43,0)</f>
        <v>120008</v>
      </c>
      <c r="AP102" s="13">
        <f>VLOOKUP($M102,杂项枚举说明表!$A$45:$I$49,杂项枚举说明表!$I$43,0)</f>
        <v>100001</v>
      </c>
      <c r="AQ102" s="13">
        <v>100002</v>
      </c>
      <c r="AT102" s="1" t="str">
        <f t="shared" si="42"/>
        <v>1现代绿色小炸弹</v>
      </c>
      <c r="AU102" s="1">
        <f t="shared" si="43"/>
        <v>342</v>
      </c>
    </row>
    <row r="103" spans="1:47" x14ac:dyDescent="0.2">
      <c r="A103" s="33">
        <f t="shared" si="44"/>
        <v>98</v>
      </c>
      <c r="B103" s="33">
        <f t="shared" si="27"/>
        <v>343</v>
      </c>
      <c r="C103" s="33">
        <v>10803</v>
      </c>
      <c r="D103" s="33" t="str">
        <f t="shared" si="38"/>
        <v>现代红色手雷</v>
      </c>
      <c r="E103" s="33" t="str">
        <f t="shared" si="39"/>
        <v>现代红色小炸弹</v>
      </c>
      <c r="F103" s="33">
        <v>4</v>
      </c>
      <c r="G103" s="33" t="str">
        <f>VLOOKUP($F103,杂项枚举说明表!$A$3:$C$7,杂项枚举说明表!$B$1,0)</f>
        <v>小炸弹</v>
      </c>
      <c r="H103" s="13">
        <v>1</v>
      </c>
      <c r="I103" s="35">
        <f t="shared" si="40"/>
        <v>1</v>
      </c>
      <c r="J103" s="35" t="str">
        <f>VLOOKUP(I103,杂项枚举说明表!$A$67:$B$69,杂项枚举说明表!$B$66,0)</f>
        <v>闯关</v>
      </c>
      <c r="M103" s="37">
        <f t="shared" si="9"/>
        <v>3</v>
      </c>
      <c r="N103" s="37" t="str">
        <f>VLOOKUP(M103,杂项枚举说明表!$A$45:$B$49,杂项枚举说明表!$B$43,0)</f>
        <v>红色</v>
      </c>
      <c r="O103" s="9">
        <v>443</v>
      </c>
      <c r="P103" s="11" t="s">
        <v>570</v>
      </c>
      <c r="Q103" s="37" t="s">
        <v>19</v>
      </c>
      <c r="R103" s="37" t="str">
        <f t="shared" si="41"/>
        <v>红色手雷</v>
      </c>
      <c r="S103" s="9" t="s">
        <v>99</v>
      </c>
      <c r="T103" s="9">
        <f>IF(I103=2,"",VLOOKUP(E103,[1]t_eliminate_effect_s说明表!$L:$M,2,0))</f>
        <v>6</v>
      </c>
      <c r="U103" s="9" t="str">
        <f>VLOOKUP(B103,组合消除配置调用说明表!$D$1:$E$999999,2,0)</f>
        <v>141,142,143,144,145,241,242,243,244,245,341,342,343,344,345,441,442,443,444,445;14,14,14,14,14,15,15,15,15,15,10,10,10,10,10,17,17,17,17,17</v>
      </c>
      <c r="V103" s="35">
        <v>0</v>
      </c>
      <c r="W103" s="35" t="str">
        <f>VLOOKUP(V103,杂项枚举说明表!$A$88:$B$94,2,0)</f>
        <v>通用能量</v>
      </c>
      <c r="X103" s="35">
        <f>IF(I103=2,"0",VLOOKUP(AB103,杂项枚举说明表!$A$23:$C$27,杂项枚举说明表!$C$22,0)*VLOOKUP(F103,杂项枚举说明表!$A$3:$D$7,杂项枚举说明表!$D$1,0))</f>
        <v>650</v>
      </c>
      <c r="Y103" s="35">
        <v>1</v>
      </c>
      <c r="Z103" s="9">
        <f t="shared" si="63"/>
        <v>18</v>
      </c>
      <c r="AA103" s="9">
        <f t="shared" si="63"/>
        <v>18</v>
      </c>
      <c r="AB103" s="6">
        <f t="shared" si="58"/>
        <v>5</v>
      </c>
      <c r="AC103" s="6" t="str">
        <f>VLOOKUP(AB103,杂项枚举说明表!$A$23:$B$27,2,2)</f>
        <v>现代</v>
      </c>
      <c r="AD103" s="6">
        <v>0</v>
      </c>
      <c r="AE103" s="35">
        <f t="shared" si="12"/>
        <v>4</v>
      </c>
      <c r="AF103" s="35" t="str">
        <f>IF(AE103="","",VLOOKUP(AE103,杂项枚举说明表!$A$109:$B$113,杂项枚举说明表!$B$108,0))</f>
        <v>骑兵营</v>
      </c>
      <c r="AH103" s="13">
        <v>40063</v>
      </c>
      <c r="AI103" s="13">
        <f>IF((VLOOKUP($F103,杂项枚举说明表!$A$3:$C$7,3,0))="","",VLOOKUP($F103,杂项枚举说明表!$A$3:$C$7,3,0))</f>
        <v>120004</v>
      </c>
      <c r="AJ103" s="13">
        <v>120006</v>
      </c>
      <c r="AK103" s="13">
        <f>VLOOKUP($M103,杂项枚举说明表!$A$45:$E$49,杂项枚举说明表!$C$43,0)</f>
        <v>150023</v>
      </c>
      <c r="AL103" s="13">
        <f>IF(VLOOKUP($M103,杂项枚举说明表!$A$45:$E$49,杂项枚举说明表!$D$43,0)="","",VLOOKUP($M103,杂项枚举说明表!$A$45:$E$49,杂项枚举说明表!$D$43,0))</f>
        <v>130003</v>
      </c>
      <c r="AM103" s="13">
        <f>IF(VLOOKUP($M103,杂项枚举说明表!$A$45:$E$49,杂项枚举说明表!$E$43,0)="","",VLOOKUP($M103,杂项枚举说明表!$A$45:$E$49,杂项枚举说明表!$E$43,0))</f>
        <v>130003</v>
      </c>
      <c r="AN103" s="13">
        <f>IF(VLOOKUP($M103,杂项枚举说明表!$A$45:$F$49,杂项枚举说明表!$F$43,0)="","",VLOOKUP($M103,杂项枚举说明表!$A$45:$F$49,杂项枚举说明表!$F$43,0))</f>
        <v>260001</v>
      </c>
      <c r="AO103" s="13">
        <f>VLOOKUP($M103,杂项枚举说明表!$A$45:$H$49,杂项枚举说明表!$H$43,0)</f>
        <v>120008</v>
      </c>
      <c r="AP103" s="13">
        <f>VLOOKUP($M103,杂项枚举说明表!$A$45:$I$49,杂项枚举说明表!$I$43,0)</f>
        <v>100001</v>
      </c>
      <c r="AQ103" s="13">
        <v>100002</v>
      </c>
      <c r="AT103" s="1" t="str">
        <f t="shared" si="42"/>
        <v>1现代红色小炸弹</v>
      </c>
      <c r="AU103" s="1">
        <f t="shared" si="43"/>
        <v>343</v>
      </c>
    </row>
    <row r="104" spans="1:47" x14ac:dyDescent="0.2">
      <c r="A104" s="33">
        <f t="shared" si="44"/>
        <v>99</v>
      </c>
      <c r="B104" s="33">
        <f t="shared" si="27"/>
        <v>344</v>
      </c>
      <c r="C104" s="33">
        <v>10804</v>
      </c>
      <c r="D104" s="33" t="str">
        <f t="shared" si="38"/>
        <v>现代金色手雷</v>
      </c>
      <c r="E104" s="33" t="str">
        <f t="shared" si="39"/>
        <v>现代金色小炸弹</v>
      </c>
      <c r="F104" s="33">
        <v>4</v>
      </c>
      <c r="G104" s="33" t="str">
        <f>VLOOKUP($F104,杂项枚举说明表!$A$3:$C$7,杂项枚举说明表!$B$1,0)</f>
        <v>小炸弹</v>
      </c>
      <c r="H104" s="13">
        <v>1</v>
      </c>
      <c r="I104" s="35">
        <f t="shared" si="40"/>
        <v>1</v>
      </c>
      <c r="J104" s="35" t="str">
        <f>VLOOKUP(I104,杂项枚举说明表!$A$67:$B$69,杂项枚举说明表!$B$66,0)</f>
        <v>闯关</v>
      </c>
      <c r="M104" s="37">
        <f t="shared" si="9"/>
        <v>4</v>
      </c>
      <c r="N104" s="37" t="str">
        <f>VLOOKUP(M104,杂项枚举说明表!$A$45:$B$49,杂项枚举说明表!$B$43,0)</f>
        <v>金色</v>
      </c>
      <c r="O104" s="9">
        <v>444</v>
      </c>
      <c r="P104" s="11" t="s">
        <v>570</v>
      </c>
      <c r="Q104" s="37" t="s">
        <v>19</v>
      </c>
      <c r="R104" s="37" t="str">
        <f t="shared" si="41"/>
        <v>金色手雷</v>
      </c>
      <c r="S104" s="9" t="s">
        <v>99</v>
      </c>
      <c r="T104" s="9">
        <f>IF(I104=2,"",VLOOKUP(E104,[1]t_eliminate_effect_s说明表!$L:$M,2,0))</f>
        <v>6</v>
      </c>
      <c r="U104" s="9" t="str">
        <f>VLOOKUP(B104,组合消除配置调用说明表!$D$1:$E$999999,2,0)</f>
        <v>141,142,143,144,145,241,242,243,244,245,341,342,343,344,345,441,442,443,444,445;14,14,14,14,14,15,15,15,15,15,10,10,10,10,10,17,17,17,17,17</v>
      </c>
      <c r="V104" s="35">
        <v>0</v>
      </c>
      <c r="W104" s="35" t="str">
        <f>VLOOKUP(V104,杂项枚举说明表!$A$88:$B$94,2,0)</f>
        <v>通用能量</v>
      </c>
      <c r="X104" s="35">
        <f>IF(I104=2,"0",VLOOKUP(AB104,杂项枚举说明表!$A$23:$C$27,杂项枚举说明表!$C$22,0)*VLOOKUP(F104,杂项枚举说明表!$A$3:$D$7,杂项枚举说明表!$D$1,0))</f>
        <v>650</v>
      </c>
      <c r="Y104" s="35">
        <v>1</v>
      </c>
      <c r="Z104" s="9">
        <f t="shared" si="63"/>
        <v>19</v>
      </c>
      <c r="AA104" s="9">
        <f t="shared" si="63"/>
        <v>19</v>
      </c>
      <c r="AB104" s="6">
        <f t="shared" si="58"/>
        <v>5</v>
      </c>
      <c r="AC104" s="6" t="str">
        <f>VLOOKUP(AB104,杂项枚举说明表!$A$23:$B$27,2,2)</f>
        <v>现代</v>
      </c>
      <c r="AD104" s="6">
        <v>0</v>
      </c>
      <c r="AE104" s="35">
        <f t="shared" si="12"/>
        <v>5</v>
      </c>
      <c r="AF104" s="35" t="str">
        <f>IF(AE104="","",VLOOKUP(AE104,杂项枚举说明表!$A$109:$B$113,杂项枚举说明表!$B$108,0))</f>
        <v>神像</v>
      </c>
      <c r="AH104" s="13">
        <v>40064</v>
      </c>
      <c r="AI104" s="13">
        <f>IF((VLOOKUP($F104,杂项枚举说明表!$A$3:$C$7,3,0))="","",VLOOKUP($F104,杂项枚举说明表!$A$3:$C$7,3,0))</f>
        <v>120004</v>
      </c>
      <c r="AJ104" s="13">
        <v>120006</v>
      </c>
      <c r="AK104" s="13">
        <f>VLOOKUP($M104,杂项枚举说明表!$A$45:$E$49,杂项枚举说明表!$C$43,0)</f>
        <v>150023</v>
      </c>
      <c r="AL104" s="13">
        <f>IF(VLOOKUP($M104,杂项枚举说明表!$A$45:$E$49,杂项枚举说明表!$D$43,0)="","",VLOOKUP($M104,杂项枚举说明表!$A$45:$E$49,杂项枚举说明表!$D$43,0))</f>
        <v>130004</v>
      </c>
      <c r="AM104" s="13">
        <f>IF(VLOOKUP($M104,杂项枚举说明表!$A$45:$E$49,杂项枚举说明表!$E$43,0)="","",VLOOKUP($M104,杂项枚举说明表!$A$45:$E$49,杂项枚举说明表!$E$43,0))</f>
        <v>130004</v>
      </c>
      <c r="AN104" s="13">
        <f>IF(VLOOKUP($M104,杂项枚举说明表!$A$45:$F$49,杂项枚举说明表!$F$43,0)="","",VLOOKUP($M104,杂项枚举说明表!$A$45:$F$49,杂项枚举说明表!$F$43,0))</f>
        <v>260001</v>
      </c>
      <c r="AO104" s="13">
        <f>VLOOKUP($M104,杂项枚举说明表!$A$45:$H$49,杂项枚举说明表!$H$43,0)</f>
        <v>120008</v>
      </c>
      <c r="AP104" s="13">
        <f>VLOOKUP($M104,杂项枚举说明表!$A$45:$I$49,杂项枚举说明表!$I$43,0)</f>
        <v>100001</v>
      </c>
      <c r="AQ104" s="13">
        <v>100002</v>
      </c>
      <c r="AT104" s="1" t="str">
        <f t="shared" si="42"/>
        <v>1现代金色小炸弹</v>
      </c>
      <c r="AU104" s="1">
        <f t="shared" si="43"/>
        <v>344</v>
      </c>
    </row>
    <row r="105" spans="1:47" x14ac:dyDescent="0.2">
      <c r="A105" s="33">
        <f t="shared" si="44"/>
        <v>100</v>
      </c>
      <c r="B105" s="33">
        <f t="shared" si="27"/>
        <v>345</v>
      </c>
      <c r="C105" s="33">
        <v>10805</v>
      </c>
      <c r="D105" s="33" t="str">
        <f t="shared" si="38"/>
        <v>现代紫色手雷</v>
      </c>
      <c r="E105" s="33" t="str">
        <f t="shared" si="39"/>
        <v>现代紫色小炸弹</v>
      </c>
      <c r="F105" s="33">
        <v>4</v>
      </c>
      <c r="G105" s="33" t="str">
        <f>VLOOKUP($F105,杂项枚举说明表!$A$3:$C$7,杂项枚举说明表!$B$1,0)</f>
        <v>小炸弹</v>
      </c>
      <c r="H105" s="13">
        <v>1</v>
      </c>
      <c r="I105" s="35">
        <f t="shared" si="40"/>
        <v>1</v>
      </c>
      <c r="J105" s="35" t="str">
        <f>VLOOKUP(I105,杂项枚举说明表!$A$67:$B$69,杂项枚举说明表!$B$66,0)</f>
        <v>闯关</v>
      </c>
      <c r="M105" s="37">
        <f t="shared" si="9"/>
        <v>5</v>
      </c>
      <c r="N105" s="37" t="str">
        <f>VLOOKUP(M105,杂项枚举说明表!$A$45:$B$49,杂项枚举说明表!$B$43,0)</f>
        <v>紫色</v>
      </c>
      <c r="O105" s="9">
        <v>445</v>
      </c>
      <c r="P105" s="11" t="s">
        <v>570</v>
      </c>
      <c r="Q105" s="37" t="s">
        <v>19</v>
      </c>
      <c r="R105" s="37" t="str">
        <f t="shared" si="41"/>
        <v>紫色手雷</v>
      </c>
      <c r="S105" s="9" t="s">
        <v>99</v>
      </c>
      <c r="T105" s="9">
        <f>IF(I105=2,"",VLOOKUP(E105,[1]t_eliminate_effect_s说明表!$L:$M,2,0))</f>
        <v>6</v>
      </c>
      <c r="U105" s="9" t="str">
        <f>VLOOKUP(B105,组合消除配置调用说明表!$D$1:$E$999999,2,0)</f>
        <v>141,142,143,144,145,241,242,243,244,245,341,342,343,344,345,441,442,443,444,445;14,14,14,14,14,15,15,15,15,15,10,10,10,10,10,17,17,17,17,17</v>
      </c>
      <c r="V105" s="35">
        <v>0</v>
      </c>
      <c r="W105" s="35" t="str">
        <f>VLOOKUP(V105,杂项枚举说明表!$A$88:$B$94,2,0)</f>
        <v>通用能量</v>
      </c>
      <c r="X105" s="35">
        <f>IF(I105=2,"0",VLOOKUP(AB105,杂项枚举说明表!$A$23:$C$27,杂项枚举说明表!$C$22,0)*VLOOKUP(F105,杂项枚举说明表!$A$3:$D$7,杂项枚举说明表!$D$1,0))</f>
        <v>650</v>
      </c>
      <c r="Y105" s="35">
        <v>1</v>
      </c>
      <c r="Z105" s="9">
        <f t="shared" si="63"/>
        <v>20</v>
      </c>
      <c r="AA105" s="9">
        <f t="shared" si="63"/>
        <v>20</v>
      </c>
      <c r="AB105" s="6">
        <f t="shared" si="58"/>
        <v>5</v>
      </c>
      <c r="AC105" s="6" t="str">
        <f>VLOOKUP(AB105,杂项枚举说明表!$A$23:$B$27,2,2)</f>
        <v>现代</v>
      </c>
      <c r="AD105" s="6">
        <v>0</v>
      </c>
      <c r="AE105" s="35">
        <f t="shared" si="12"/>
        <v>6</v>
      </c>
      <c r="AF105" s="35" t="str">
        <f>IF(AE105="","",VLOOKUP(AE105,杂项枚举说明表!$A$109:$B$113,杂项枚举说明表!$B$108,0))</f>
        <v>魔像</v>
      </c>
      <c r="AH105" s="13">
        <v>40065</v>
      </c>
      <c r="AI105" s="13">
        <f>IF((VLOOKUP($F105,杂项枚举说明表!$A$3:$C$7,3,0))="","",VLOOKUP($F105,杂项枚举说明表!$A$3:$C$7,3,0))</f>
        <v>120004</v>
      </c>
      <c r="AJ105" s="13">
        <v>120006</v>
      </c>
      <c r="AK105" s="13">
        <f>VLOOKUP($M105,杂项枚举说明表!$A$45:$E$49,杂项枚举说明表!$C$43,0)</f>
        <v>150023</v>
      </c>
      <c r="AL105" s="13">
        <f>IF(VLOOKUP($M105,杂项枚举说明表!$A$45:$E$49,杂项枚举说明表!$D$43,0)="","",VLOOKUP($M105,杂项枚举说明表!$A$45:$E$49,杂项枚举说明表!$D$43,0))</f>
        <v>130005</v>
      </c>
      <c r="AM105" s="13">
        <f>IF(VLOOKUP($M105,杂项枚举说明表!$A$45:$E$49,杂项枚举说明表!$E$43,0)="","",VLOOKUP($M105,杂项枚举说明表!$A$45:$E$49,杂项枚举说明表!$E$43,0))</f>
        <v>130005</v>
      </c>
      <c r="AN105" s="13">
        <f>IF(VLOOKUP($M105,杂项枚举说明表!$A$45:$F$49,杂项枚举说明表!$F$43,0)="","",VLOOKUP($M105,杂项枚举说明表!$A$45:$F$49,杂项枚举说明表!$F$43,0))</f>
        <v>260001</v>
      </c>
      <c r="AO105" s="13">
        <f>VLOOKUP($M105,杂项枚举说明表!$A$45:$H$49,杂项枚举说明表!$H$43,0)</f>
        <v>120008</v>
      </c>
      <c r="AP105" s="13">
        <f>VLOOKUP($M105,杂项枚举说明表!$A$45:$I$49,杂项枚举说明表!$I$43,0)</f>
        <v>100001</v>
      </c>
      <c r="AQ105" s="13">
        <v>100002</v>
      </c>
      <c r="AT105" s="1" t="str">
        <f t="shared" si="42"/>
        <v>1现代紫色小炸弹</v>
      </c>
      <c r="AU105" s="1">
        <f t="shared" si="43"/>
        <v>345</v>
      </c>
    </row>
    <row r="106" spans="1:47" x14ac:dyDescent="0.2">
      <c r="A106" s="33">
        <f t="shared" si="44"/>
        <v>101</v>
      </c>
      <c r="B106" s="33">
        <f t="shared" si="27"/>
        <v>401</v>
      </c>
      <c r="C106" s="33">
        <v>10901</v>
      </c>
      <c r="D106" s="33" t="str">
        <f t="shared" si="38"/>
        <v>石器时代蓝色神秘球</v>
      </c>
      <c r="E106" s="33" t="str">
        <f t="shared" si="39"/>
        <v>石器时代蓝色同色消</v>
      </c>
      <c r="F106" s="33">
        <v>5</v>
      </c>
      <c r="G106" s="33" t="str">
        <f>VLOOKUP($F106,杂项枚举说明表!$A$3:$C$7,杂项枚举说明表!$B$1,0)</f>
        <v>同色消</v>
      </c>
      <c r="H106" s="13">
        <v>0</v>
      </c>
      <c r="I106" s="35">
        <f t="shared" si="40"/>
        <v>1</v>
      </c>
      <c r="J106" s="35" t="str">
        <f>VLOOKUP(I106,杂项枚举说明表!$A$67:$B$69,杂项枚举说明表!$B$66,0)</f>
        <v>闯关</v>
      </c>
      <c r="M106" s="37">
        <f t="shared" ref="M106:M125" si="64">M86</f>
        <v>1</v>
      </c>
      <c r="N106" s="37" t="str">
        <f>VLOOKUP(M106,杂项枚举说明表!$A$45:$B$49,杂项枚举说明表!$B$43,0)</f>
        <v>蓝色</v>
      </c>
      <c r="O106" s="9">
        <v>501</v>
      </c>
      <c r="P106" s="11" t="s">
        <v>570</v>
      </c>
      <c r="Q106" s="37" t="s">
        <v>20</v>
      </c>
      <c r="R106" s="37" t="str">
        <f t="shared" si="41"/>
        <v>蓝色神秘球</v>
      </c>
      <c r="S106" s="9" t="s">
        <v>102</v>
      </c>
      <c r="T106" s="9">
        <f>IF(I106=2,"",VLOOKUP(E106,[1]t_eliminate_effect_s说明表!$L:$M,2,0))</f>
        <v>7</v>
      </c>
      <c r="U106" s="9" t="str">
        <f>VLOOKUP(B106,组合消除配置调用说明表!$D$1:$E$999999,2,0)</f>
        <v/>
      </c>
      <c r="V106" s="35">
        <v>0</v>
      </c>
      <c r="W106" s="35" t="str">
        <f>VLOOKUP(V106,杂项枚举说明表!$A$88:$B$94,2,0)</f>
        <v>通用能量</v>
      </c>
      <c r="X106" s="35">
        <f>IF(I106=2,"0",VLOOKUP(AB106,杂项枚举说明表!$A$23:$C$27,杂项枚举说明表!$C$22,0)*VLOOKUP(F106,杂项枚举说明表!$A$3:$D$7,杂项枚举说明表!$D$1,0))</f>
        <v>1000</v>
      </c>
      <c r="Y106" s="35">
        <v>1</v>
      </c>
      <c r="Z106" s="9">
        <f>Z90+1</f>
        <v>21</v>
      </c>
      <c r="AA106" s="9">
        <f>AA90+1</f>
        <v>21</v>
      </c>
      <c r="AB106" s="6">
        <v>1</v>
      </c>
      <c r="AC106" s="6" t="str">
        <f>VLOOKUP(AB106,杂项枚举说明表!$A$23:$B$27,2,2)</f>
        <v>石器时代</v>
      </c>
      <c r="AD106" s="6">
        <v>0</v>
      </c>
      <c r="AE106" s="35">
        <f t="shared" ref="AE106:AE125" si="65">AE86</f>
        <v>2</v>
      </c>
      <c r="AF106" s="35" t="str">
        <f>IF(AE106="","",VLOOKUP(AE106,杂项枚举说明表!$A$109:$B$113,杂项枚举说明表!$B$108,0))</f>
        <v>步兵营</v>
      </c>
      <c r="AH106" s="13">
        <v>40066</v>
      </c>
      <c r="AI106" s="13">
        <f>IF((VLOOKUP($F106,杂项枚举说明表!$A$3:$C$7,3,0))="","",VLOOKUP($F106,杂项枚举说明表!$A$3:$C$7,3,0))</f>
        <v>120004</v>
      </c>
      <c r="AJ106" s="13">
        <v>120006</v>
      </c>
      <c r="AK106" s="13">
        <f>VLOOKUP($M106,杂项枚举说明表!$A$45:$E$49,杂项枚举说明表!$C$43,0)</f>
        <v>150023</v>
      </c>
      <c r="AL106" s="13">
        <f>IF(VLOOKUP($M106,杂项枚举说明表!$A$45:$E$49,杂项枚举说明表!$D$43,0)="","",VLOOKUP($M106,杂项枚举说明表!$A$45:$E$49,杂项枚举说明表!$D$43,0))</f>
        <v>130001</v>
      </c>
      <c r="AM106" s="13">
        <f>IF(VLOOKUP($M106,杂项枚举说明表!$A$45:$E$49,杂项枚举说明表!$E$43,0)="","",VLOOKUP($M106,杂项枚举说明表!$A$45:$E$49,杂项枚举说明表!$E$43,0))</f>
        <v>130001</v>
      </c>
      <c r="AN106" s="13">
        <f>IF(VLOOKUP($M106,杂项枚举说明表!$A$45:$F$49,杂项枚举说明表!$F$43,0)="","",VLOOKUP($M106,杂项枚举说明表!$A$45:$F$49,杂项枚举说明表!$F$43,0))</f>
        <v>260001</v>
      </c>
      <c r="AO106" s="13">
        <f>VLOOKUP($M106,杂项枚举说明表!$A$45:$H$49,杂项枚举说明表!$H$43,0)</f>
        <v>120008</v>
      </c>
      <c r="AP106" s="13">
        <f>VLOOKUP($M106,杂项枚举说明表!$A$45:$I$49,杂项枚举说明表!$I$43,0)</f>
        <v>100001</v>
      </c>
      <c r="AQ106" s="13">
        <v>100002</v>
      </c>
      <c r="AT106" s="1" t="str">
        <f t="shared" si="42"/>
        <v>1石器时代蓝色同色消</v>
      </c>
      <c r="AU106" s="1">
        <f t="shared" si="43"/>
        <v>401</v>
      </c>
    </row>
    <row r="107" spans="1:47" x14ac:dyDescent="0.2">
      <c r="A107" s="33">
        <f t="shared" si="44"/>
        <v>102</v>
      </c>
      <c r="B107" s="33">
        <f t="shared" si="27"/>
        <v>402</v>
      </c>
      <c r="C107" s="33">
        <v>10902</v>
      </c>
      <c r="D107" s="33" t="str">
        <f t="shared" si="38"/>
        <v>石器时代绿色神秘球</v>
      </c>
      <c r="E107" s="33" t="str">
        <f t="shared" si="39"/>
        <v>石器时代绿色同色消</v>
      </c>
      <c r="F107" s="33">
        <v>5</v>
      </c>
      <c r="G107" s="33" t="str">
        <f>VLOOKUP($F107,杂项枚举说明表!$A$3:$C$7,杂项枚举说明表!$B$1,0)</f>
        <v>同色消</v>
      </c>
      <c r="H107" s="13">
        <v>0</v>
      </c>
      <c r="I107" s="35">
        <f t="shared" si="40"/>
        <v>1</v>
      </c>
      <c r="J107" s="35" t="str">
        <f>VLOOKUP(I107,杂项枚举说明表!$A$67:$B$69,杂项枚举说明表!$B$66,0)</f>
        <v>闯关</v>
      </c>
      <c r="M107" s="37">
        <f t="shared" si="64"/>
        <v>2</v>
      </c>
      <c r="N107" s="37" t="str">
        <f>VLOOKUP(M107,杂项枚举说明表!$A$45:$B$49,杂项枚举说明表!$B$43,0)</f>
        <v>绿色</v>
      </c>
      <c r="O107" s="9">
        <v>502</v>
      </c>
      <c r="P107" s="11" t="s">
        <v>570</v>
      </c>
      <c r="Q107" s="37" t="s">
        <v>20</v>
      </c>
      <c r="R107" s="37" t="str">
        <f t="shared" si="41"/>
        <v>绿色神秘球</v>
      </c>
      <c r="S107" s="9" t="s">
        <v>102</v>
      </c>
      <c r="T107" s="9">
        <f>IF(I107=2,"",VLOOKUP(E107,[1]t_eliminate_effect_s说明表!$L:$M,2,0))</f>
        <v>7</v>
      </c>
      <c r="U107" s="9" t="str">
        <f>VLOOKUP(B107,组合消除配置调用说明表!$D$1:$E$999999,2,0)</f>
        <v/>
      </c>
      <c r="V107" s="35">
        <v>0</v>
      </c>
      <c r="W107" s="35" t="str">
        <f>VLOOKUP(V107,杂项枚举说明表!$A$88:$B$94,2,0)</f>
        <v>通用能量</v>
      </c>
      <c r="X107" s="35">
        <f>IF(I107=2,"0",VLOOKUP(AB107,杂项枚举说明表!$A$23:$C$27,杂项枚举说明表!$C$22,0)*VLOOKUP(F107,杂项枚举说明表!$A$3:$D$7,杂项枚举说明表!$D$1,0))</f>
        <v>1000</v>
      </c>
      <c r="Y107" s="35">
        <v>1</v>
      </c>
      <c r="Z107" s="9">
        <f t="shared" ref="Z107:AA107" si="66">Z106+1</f>
        <v>22</v>
      </c>
      <c r="AA107" s="9">
        <f t="shared" si="66"/>
        <v>22</v>
      </c>
      <c r="AB107" s="6">
        <v>1</v>
      </c>
      <c r="AC107" s="6" t="str">
        <f>VLOOKUP(AB107,杂项枚举说明表!$A$23:$B$27,2,2)</f>
        <v>石器时代</v>
      </c>
      <c r="AD107" s="6">
        <v>0</v>
      </c>
      <c r="AE107" s="35">
        <f t="shared" si="65"/>
        <v>3</v>
      </c>
      <c r="AF107" s="35" t="str">
        <f>IF(AE107="","",VLOOKUP(AE107,杂项枚举说明表!$A$109:$B$113,杂项枚举说明表!$B$108,0))</f>
        <v>弓兵营</v>
      </c>
      <c r="AH107" s="13">
        <v>40067</v>
      </c>
      <c r="AI107" s="13">
        <f>IF((VLOOKUP($F107,杂项枚举说明表!$A$3:$C$7,3,0))="","",VLOOKUP($F107,杂项枚举说明表!$A$3:$C$7,3,0))</f>
        <v>120004</v>
      </c>
      <c r="AJ107" s="13">
        <v>120006</v>
      </c>
      <c r="AK107" s="13">
        <f>VLOOKUP($M107,杂项枚举说明表!$A$45:$E$49,杂项枚举说明表!$C$43,0)</f>
        <v>150023</v>
      </c>
      <c r="AL107" s="13">
        <f>IF(VLOOKUP($M107,杂项枚举说明表!$A$45:$E$49,杂项枚举说明表!$D$43,0)="","",VLOOKUP($M107,杂项枚举说明表!$A$45:$E$49,杂项枚举说明表!$D$43,0))</f>
        <v>130002</v>
      </c>
      <c r="AM107" s="13">
        <f>IF(VLOOKUP($M107,杂项枚举说明表!$A$45:$E$49,杂项枚举说明表!$E$43,0)="","",VLOOKUP($M107,杂项枚举说明表!$A$45:$E$49,杂项枚举说明表!$E$43,0))</f>
        <v>130002</v>
      </c>
      <c r="AN107" s="13">
        <f>IF(VLOOKUP($M107,杂项枚举说明表!$A$45:$F$49,杂项枚举说明表!$F$43,0)="","",VLOOKUP($M107,杂项枚举说明表!$A$45:$F$49,杂项枚举说明表!$F$43,0))</f>
        <v>260001</v>
      </c>
      <c r="AO107" s="13">
        <f>VLOOKUP($M107,杂项枚举说明表!$A$45:$H$49,杂项枚举说明表!$H$43,0)</f>
        <v>120008</v>
      </c>
      <c r="AP107" s="13">
        <f>VLOOKUP($M107,杂项枚举说明表!$A$45:$I$49,杂项枚举说明表!$I$43,0)</f>
        <v>100001</v>
      </c>
      <c r="AQ107" s="13">
        <v>100002</v>
      </c>
      <c r="AT107" s="1" t="str">
        <f t="shared" si="42"/>
        <v>1石器时代绿色同色消</v>
      </c>
      <c r="AU107" s="1">
        <f t="shared" si="43"/>
        <v>402</v>
      </c>
    </row>
    <row r="108" spans="1:47" x14ac:dyDescent="0.2">
      <c r="A108" s="33">
        <f t="shared" si="44"/>
        <v>103</v>
      </c>
      <c r="B108" s="33">
        <f t="shared" si="27"/>
        <v>403</v>
      </c>
      <c r="C108" s="33">
        <v>10903</v>
      </c>
      <c r="D108" s="33" t="str">
        <f t="shared" si="38"/>
        <v>石器时代红色神秘球</v>
      </c>
      <c r="E108" s="33" t="str">
        <f t="shared" si="39"/>
        <v>石器时代红色同色消</v>
      </c>
      <c r="F108" s="33">
        <v>5</v>
      </c>
      <c r="G108" s="33" t="str">
        <f>VLOOKUP($F108,杂项枚举说明表!$A$3:$C$7,杂项枚举说明表!$B$1,0)</f>
        <v>同色消</v>
      </c>
      <c r="H108" s="13">
        <v>0</v>
      </c>
      <c r="I108" s="35">
        <f t="shared" si="40"/>
        <v>1</v>
      </c>
      <c r="J108" s="35" t="str">
        <f>VLOOKUP(I108,杂项枚举说明表!$A$67:$B$69,杂项枚举说明表!$B$66,0)</f>
        <v>闯关</v>
      </c>
      <c r="M108" s="37">
        <f t="shared" si="64"/>
        <v>3</v>
      </c>
      <c r="N108" s="37" t="str">
        <f>VLOOKUP(M108,杂项枚举说明表!$A$45:$B$49,杂项枚举说明表!$B$43,0)</f>
        <v>红色</v>
      </c>
      <c r="O108" s="9">
        <v>503</v>
      </c>
      <c r="P108" s="11" t="s">
        <v>570</v>
      </c>
      <c r="Q108" s="37" t="s">
        <v>20</v>
      </c>
      <c r="R108" s="37" t="str">
        <f t="shared" si="41"/>
        <v>红色神秘球</v>
      </c>
      <c r="S108" s="9" t="s">
        <v>101</v>
      </c>
      <c r="T108" s="9">
        <f>IF(I108=2,"",VLOOKUP(E108,[1]t_eliminate_effect_s说明表!$L:$M,2,0))</f>
        <v>7</v>
      </c>
      <c r="U108" s="9" t="str">
        <f>VLOOKUP(B108,组合消除配置调用说明表!$D$1:$E$999999,2,0)</f>
        <v/>
      </c>
      <c r="V108" s="35">
        <v>0</v>
      </c>
      <c r="W108" s="35" t="str">
        <f>VLOOKUP(V108,杂项枚举说明表!$A$88:$B$94,2,0)</f>
        <v>通用能量</v>
      </c>
      <c r="X108" s="35">
        <f>IF(I108=2,"0",VLOOKUP(AB108,杂项枚举说明表!$A$23:$C$27,杂项枚举说明表!$C$22,0)*VLOOKUP(F108,杂项枚举说明表!$A$3:$D$7,杂项枚举说明表!$D$1,0))</f>
        <v>1000</v>
      </c>
      <c r="Y108" s="35">
        <v>1</v>
      </c>
      <c r="Z108" s="9">
        <f t="shared" ref="Z108:AA108" si="67">Z107+1</f>
        <v>23</v>
      </c>
      <c r="AA108" s="9">
        <f t="shared" si="67"/>
        <v>23</v>
      </c>
      <c r="AB108" s="6">
        <v>1</v>
      </c>
      <c r="AC108" s="6" t="str">
        <f>VLOOKUP(AB108,杂项枚举说明表!$A$23:$B$27,2,2)</f>
        <v>石器时代</v>
      </c>
      <c r="AD108" s="6">
        <v>0</v>
      </c>
      <c r="AE108" s="35">
        <f t="shared" si="65"/>
        <v>4</v>
      </c>
      <c r="AF108" s="35" t="str">
        <f>IF(AE108="","",VLOOKUP(AE108,杂项枚举说明表!$A$109:$B$113,杂项枚举说明表!$B$108,0))</f>
        <v>骑兵营</v>
      </c>
      <c r="AH108" s="13">
        <v>40068</v>
      </c>
      <c r="AI108" s="13">
        <f>IF((VLOOKUP($F108,杂项枚举说明表!$A$3:$C$7,3,0))="","",VLOOKUP($F108,杂项枚举说明表!$A$3:$C$7,3,0))</f>
        <v>120004</v>
      </c>
      <c r="AJ108" s="13">
        <v>120006</v>
      </c>
      <c r="AK108" s="13">
        <f>VLOOKUP($M108,杂项枚举说明表!$A$45:$E$49,杂项枚举说明表!$C$43,0)</f>
        <v>150023</v>
      </c>
      <c r="AL108" s="13">
        <f>IF(VLOOKUP($M108,杂项枚举说明表!$A$45:$E$49,杂项枚举说明表!$D$43,0)="","",VLOOKUP($M108,杂项枚举说明表!$A$45:$E$49,杂项枚举说明表!$D$43,0))</f>
        <v>130003</v>
      </c>
      <c r="AM108" s="13">
        <f>IF(VLOOKUP($M108,杂项枚举说明表!$A$45:$E$49,杂项枚举说明表!$E$43,0)="","",VLOOKUP($M108,杂项枚举说明表!$A$45:$E$49,杂项枚举说明表!$E$43,0))</f>
        <v>130003</v>
      </c>
      <c r="AN108" s="13">
        <f>IF(VLOOKUP($M108,杂项枚举说明表!$A$45:$F$49,杂项枚举说明表!$F$43,0)="","",VLOOKUP($M108,杂项枚举说明表!$A$45:$F$49,杂项枚举说明表!$F$43,0))</f>
        <v>260001</v>
      </c>
      <c r="AO108" s="13">
        <f>VLOOKUP($M108,杂项枚举说明表!$A$45:$H$49,杂项枚举说明表!$H$43,0)</f>
        <v>120008</v>
      </c>
      <c r="AP108" s="13">
        <f>VLOOKUP($M108,杂项枚举说明表!$A$45:$I$49,杂项枚举说明表!$I$43,0)</f>
        <v>100001</v>
      </c>
      <c r="AQ108" s="13">
        <v>100002</v>
      </c>
      <c r="AT108" s="1" t="str">
        <f t="shared" si="42"/>
        <v>1石器时代红色同色消</v>
      </c>
      <c r="AU108" s="1">
        <f t="shared" si="43"/>
        <v>403</v>
      </c>
    </row>
    <row r="109" spans="1:47" x14ac:dyDescent="0.2">
      <c r="A109" s="33">
        <f t="shared" si="44"/>
        <v>104</v>
      </c>
      <c r="B109" s="33">
        <f t="shared" si="27"/>
        <v>404</v>
      </c>
      <c r="C109" s="33">
        <v>10904</v>
      </c>
      <c r="D109" s="33" t="str">
        <f t="shared" si="38"/>
        <v>石器时代金色神秘球</v>
      </c>
      <c r="E109" s="33" t="str">
        <f t="shared" si="39"/>
        <v>石器时代金色同色消</v>
      </c>
      <c r="F109" s="33">
        <v>5</v>
      </c>
      <c r="G109" s="33" t="str">
        <f>VLOOKUP($F109,杂项枚举说明表!$A$3:$C$7,杂项枚举说明表!$B$1,0)</f>
        <v>同色消</v>
      </c>
      <c r="H109" s="13">
        <v>0</v>
      </c>
      <c r="I109" s="35">
        <f t="shared" si="40"/>
        <v>1</v>
      </c>
      <c r="J109" s="35" t="str">
        <f>VLOOKUP(I109,杂项枚举说明表!$A$67:$B$69,杂项枚举说明表!$B$66,0)</f>
        <v>闯关</v>
      </c>
      <c r="M109" s="37">
        <f t="shared" si="64"/>
        <v>4</v>
      </c>
      <c r="N109" s="37" t="str">
        <f>VLOOKUP(M109,杂项枚举说明表!$A$45:$B$49,杂项枚举说明表!$B$43,0)</f>
        <v>金色</v>
      </c>
      <c r="O109" s="9">
        <v>504</v>
      </c>
      <c r="P109" s="11" t="s">
        <v>570</v>
      </c>
      <c r="Q109" s="37" t="s">
        <v>20</v>
      </c>
      <c r="R109" s="37" t="str">
        <f t="shared" si="41"/>
        <v>金色神秘球</v>
      </c>
      <c r="S109" s="9" t="s">
        <v>101</v>
      </c>
      <c r="T109" s="9">
        <f>IF(I109=2,"",VLOOKUP(E109,[1]t_eliminate_effect_s说明表!$L:$M,2,0))</f>
        <v>7</v>
      </c>
      <c r="U109" s="9" t="str">
        <f>VLOOKUP(B109,组合消除配置调用说明表!$D$1:$E$999999,2,0)</f>
        <v/>
      </c>
      <c r="V109" s="35">
        <v>0</v>
      </c>
      <c r="W109" s="35" t="str">
        <f>VLOOKUP(V109,杂项枚举说明表!$A$88:$B$94,2,0)</f>
        <v>通用能量</v>
      </c>
      <c r="X109" s="35">
        <f>IF(I109=2,"0",VLOOKUP(AB109,杂项枚举说明表!$A$23:$C$27,杂项枚举说明表!$C$22,0)*VLOOKUP(F109,杂项枚举说明表!$A$3:$D$7,杂项枚举说明表!$D$1,0))</f>
        <v>1000</v>
      </c>
      <c r="Y109" s="35">
        <v>1</v>
      </c>
      <c r="Z109" s="9">
        <f t="shared" ref="Z109:AA109" si="68">Z108+1</f>
        <v>24</v>
      </c>
      <c r="AA109" s="9">
        <f t="shared" si="68"/>
        <v>24</v>
      </c>
      <c r="AB109" s="6">
        <v>1</v>
      </c>
      <c r="AC109" s="6" t="str">
        <f>VLOOKUP(AB109,杂项枚举说明表!$A$23:$B$27,2,2)</f>
        <v>石器时代</v>
      </c>
      <c r="AD109" s="6">
        <v>0</v>
      </c>
      <c r="AE109" s="35">
        <f t="shared" si="65"/>
        <v>5</v>
      </c>
      <c r="AF109" s="35" t="str">
        <f>IF(AE109="","",VLOOKUP(AE109,杂项枚举说明表!$A$109:$B$113,杂项枚举说明表!$B$108,0))</f>
        <v>神像</v>
      </c>
      <c r="AH109" s="13">
        <v>40069</v>
      </c>
      <c r="AI109" s="13">
        <f>IF((VLOOKUP($F109,杂项枚举说明表!$A$3:$C$7,3,0))="","",VLOOKUP($F109,杂项枚举说明表!$A$3:$C$7,3,0))</f>
        <v>120004</v>
      </c>
      <c r="AJ109" s="13">
        <v>120006</v>
      </c>
      <c r="AK109" s="13">
        <f>VLOOKUP($M109,杂项枚举说明表!$A$45:$E$49,杂项枚举说明表!$C$43,0)</f>
        <v>150023</v>
      </c>
      <c r="AL109" s="13">
        <f>IF(VLOOKUP($M109,杂项枚举说明表!$A$45:$E$49,杂项枚举说明表!$D$43,0)="","",VLOOKUP($M109,杂项枚举说明表!$A$45:$E$49,杂项枚举说明表!$D$43,0))</f>
        <v>130004</v>
      </c>
      <c r="AM109" s="13">
        <f>IF(VLOOKUP($M109,杂项枚举说明表!$A$45:$E$49,杂项枚举说明表!$E$43,0)="","",VLOOKUP($M109,杂项枚举说明表!$A$45:$E$49,杂项枚举说明表!$E$43,0))</f>
        <v>130004</v>
      </c>
      <c r="AN109" s="13">
        <f>IF(VLOOKUP($M109,杂项枚举说明表!$A$45:$F$49,杂项枚举说明表!$F$43,0)="","",VLOOKUP($M109,杂项枚举说明表!$A$45:$F$49,杂项枚举说明表!$F$43,0))</f>
        <v>260001</v>
      </c>
      <c r="AO109" s="13">
        <f>VLOOKUP($M109,杂项枚举说明表!$A$45:$H$49,杂项枚举说明表!$H$43,0)</f>
        <v>120008</v>
      </c>
      <c r="AP109" s="13">
        <f>VLOOKUP($M109,杂项枚举说明表!$A$45:$I$49,杂项枚举说明表!$I$43,0)</f>
        <v>100001</v>
      </c>
      <c r="AQ109" s="13">
        <v>100002</v>
      </c>
      <c r="AT109" s="1" t="str">
        <f t="shared" si="42"/>
        <v>1石器时代金色同色消</v>
      </c>
      <c r="AU109" s="1">
        <f t="shared" si="43"/>
        <v>404</v>
      </c>
    </row>
    <row r="110" spans="1:47" x14ac:dyDescent="0.2">
      <c r="A110" s="33">
        <f t="shared" si="44"/>
        <v>105</v>
      </c>
      <c r="B110" s="33">
        <f t="shared" si="27"/>
        <v>405</v>
      </c>
      <c r="C110" s="33">
        <v>10905</v>
      </c>
      <c r="D110" s="33" t="str">
        <f t="shared" si="38"/>
        <v>石器时代紫色神秘球</v>
      </c>
      <c r="E110" s="33" t="str">
        <f t="shared" si="39"/>
        <v>石器时代紫色同色消</v>
      </c>
      <c r="F110" s="33">
        <v>5</v>
      </c>
      <c r="G110" s="33" t="str">
        <f>VLOOKUP($F110,杂项枚举说明表!$A$3:$C$7,杂项枚举说明表!$B$1,0)</f>
        <v>同色消</v>
      </c>
      <c r="H110" s="13">
        <v>0</v>
      </c>
      <c r="I110" s="35">
        <f t="shared" si="40"/>
        <v>1</v>
      </c>
      <c r="J110" s="35" t="str">
        <f>VLOOKUP(I110,杂项枚举说明表!$A$67:$B$69,杂项枚举说明表!$B$66,0)</f>
        <v>闯关</v>
      </c>
      <c r="M110" s="37">
        <f t="shared" si="64"/>
        <v>5</v>
      </c>
      <c r="N110" s="37" t="str">
        <f>VLOOKUP(M110,杂项枚举说明表!$A$45:$B$49,杂项枚举说明表!$B$43,0)</f>
        <v>紫色</v>
      </c>
      <c r="O110" s="9">
        <v>505</v>
      </c>
      <c r="P110" s="11" t="s">
        <v>570</v>
      </c>
      <c r="Q110" s="37" t="s">
        <v>20</v>
      </c>
      <c r="R110" s="37" t="str">
        <f t="shared" si="41"/>
        <v>紫色神秘球</v>
      </c>
      <c r="S110" s="9" t="s">
        <v>101</v>
      </c>
      <c r="T110" s="9">
        <f>IF(I110=2,"",VLOOKUP(E110,[1]t_eliminate_effect_s说明表!$L:$M,2,0))</f>
        <v>7</v>
      </c>
      <c r="U110" s="9" t="str">
        <f>VLOOKUP(B110,组合消除配置调用说明表!$D$1:$E$999999,2,0)</f>
        <v/>
      </c>
      <c r="V110" s="35">
        <v>0</v>
      </c>
      <c r="W110" s="35" t="str">
        <f>VLOOKUP(V110,杂项枚举说明表!$A$88:$B$94,2,0)</f>
        <v>通用能量</v>
      </c>
      <c r="X110" s="35">
        <f>IF(I110=2,"0",VLOOKUP(AB110,杂项枚举说明表!$A$23:$C$27,杂项枚举说明表!$C$22,0)*VLOOKUP(F110,杂项枚举说明表!$A$3:$D$7,杂项枚举说明表!$D$1,0))</f>
        <v>1000</v>
      </c>
      <c r="Y110" s="35">
        <v>1</v>
      </c>
      <c r="Z110" s="9">
        <f t="shared" ref="Z110:AA110" si="69">Z109+1</f>
        <v>25</v>
      </c>
      <c r="AA110" s="9">
        <f t="shared" si="69"/>
        <v>25</v>
      </c>
      <c r="AB110" s="6">
        <v>1</v>
      </c>
      <c r="AC110" s="6" t="str">
        <f>VLOOKUP(AB110,杂项枚举说明表!$A$23:$B$27,2,2)</f>
        <v>石器时代</v>
      </c>
      <c r="AD110" s="6">
        <v>0</v>
      </c>
      <c r="AE110" s="35">
        <f t="shared" si="65"/>
        <v>6</v>
      </c>
      <c r="AF110" s="35" t="str">
        <f>IF(AE110="","",VLOOKUP(AE110,杂项枚举说明表!$A$109:$B$113,杂项枚举说明表!$B$108,0))</f>
        <v>魔像</v>
      </c>
      <c r="AH110" s="13">
        <v>40070</v>
      </c>
      <c r="AI110" s="13">
        <f>IF((VLOOKUP($F110,杂项枚举说明表!$A$3:$C$7,3,0))="","",VLOOKUP($F110,杂项枚举说明表!$A$3:$C$7,3,0))</f>
        <v>120004</v>
      </c>
      <c r="AJ110" s="13">
        <v>120006</v>
      </c>
      <c r="AK110" s="13">
        <f>VLOOKUP($M110,杂项枚举说明表!$A$45:$E$49,杂项枚举说明表!$C$43,0)</f>
        <v>150023</v>
      </c>
      <c r="AL110" s="13">
        <f>IF(VLOOKUP($M110,杂项枚举说明表!$A$45:$E$49,杂项枚举说明表!$D$43,0)="","",VLOOKUP($M110,杂项枚举说明表!$A$45:$E$49,杂项枚举说明表!$D$43,0))</f>
        <v>130005</v>
      </c>
      <c r="AM110" s="13">
        <f>IF(VLOOKUP($M110,杂项枚举说明表!$A$45:$E$49,杂项枚举说明表!$E$43,0)="","",VLOOKUP($M110,杂项枚举说明表!$A$45:$E$49,杂项枚举说明表!$E$43,0))</f>
        <v>130005</v>
      </c>
      <c r="AN110" s="13">
        <f>IF(VLOOKUP($M110,杂项枚举说明表!$A$45:$F$49,杂项枚举说明表!$F$43,0)="","",VLOOKUP($M110,杂项枚举说明表!$A$45:$F$49,杂项枚举说明表!$F$43,0))</f>
        <v>260001</v>
      </c>
      <c r="AO110" s="13">
        <f>VLOOKUP($M110,杂项枚举说明表!$A$45:$H$49,杂项枚举说明表!$H$43,0)</f>
        <v>120008</v>
      </c>
      <c r="AP110" s="13">
        <f>VLOOKUP($M110,杂项枚举说明表!$A$45:$I$49,杂项枚举说明表!$I$43,0)</f>
        <v>100001</v>
      </c>
      <c r="AQ110" s="13">
        <v>100002</v>
      </c>
      <c r="AT110" s="1" t="str">
        <f t="shared" si="42"/>
        <v>1石器时代紫色同色消</v>
      </c>
      <c r="AU110" s="1">
        <f t="shared" si="43"/>
        <v>405</v>
      </c>
    </row>
    <row r="111" spans="1:47" x14ac:dyDescent="0.2">
      <c r="A111" s="33">
        <f t="shared" si="44"/>
        <v>106</v>
      </c>
      <c r="B111" s="33">
        <f t="shared" si="27"/>
        <v>411</v>
      </c>
      <c r="C111" s="33">
        <v>10901</v>
      </c>
      <c r="D111" s="33" t="str">
        <f t="shared" si="38"/>
        <v>青铜时代蓝色神秘球</v>
      </c>
      <c r="E111" s="33" t="str">
        <f t="shared" si="39"/>
        <v>青铜时代蓝色同色消</v>
      </c>
      <c r="F111" s="33">
        <v>5</v>
      </c>
      <c r="G111" s="33" t="str">
        <f>VLOOKUP($F111,杂项枚举说明表!$A$3:$C$7,杂项枚举说明表!$B$1,0)</f>
        <v>同色消</v>
      </c>
      <c r="H111" s="13">
        <v>0</v>
      </c>
      <c r="I111" s="35">
        <f t="shared" si="40"/>
        <v>1</v>
      </c>
      <c r="J111" s="35" t="str">
        <f>VLOOKUP(I111,杂项枚举说明表!$A$67:$B$69,杂项枚举说明表!$B$66,0)</f>
        <v>闯关</v>
      </c>
      <c r="M111" s="37">
        <f t="shared" si="64"/>
        <v>1</v>
      </c>
      <c r="N111" s="37" t="str">
        <f>VLOOKUP(M111,杂项枚举说明表!$A$45:$B$49,杂项枚举说明表!$B$43,0)</f>
        <v>蓝色</v>
      </c>
      <c r="O111" s="9">
        <v>511</v>
      </c>
      <c r="P111" s="11" t="s">
        <v>570</v>
      </c>
      <c r="Q111" s="37" t="s">
        <v>20</v>
      </c>
      <c r="R111" s="37" t="str">
        <f t="shared" si="41"/>
        <v>蓝色神秘球</v>
      </c>
      <c r="S111" s="9" t="s">
        <v>102</v>
      </c>
      <c r="T111" s="9">
        <f>IF(I111=2,"",VLOOKUP(E111,[1]t_eliminate_effect_s说明表!$L:$M,2,0))</f>
        <v>7</v>
      </c>
      <c r="U111" s="9" t="str">
        <f>VLOOKUP(B111,组合消除配置调用说明表!$D$1:$E$999999,2,0)</f>
        <v/>
      </c>
      <c r="V111" s="35">
        <v>0</v>
      </c>
      <c r="W111" s="35" t="str">
        <f>VLOOKUP(V111,杂项枚举说明表!$A$88:$B$94,2,0)</f>
        <v>通用能量</v>
      </c>
      <c r="X111" s="35">
        <f>IF(I111=2,"0",VLOOKUP(AB111,杂项枚举说明表!$A$23:$C$27,杂项枚举说明表!$C$22,0)*VLOOKUP(F111,杂项枚举说明表!$A$3:$D$7,杂项枚举说明表!$D$1,0))</f>
        <v>900</v>
      </c>
      <c r="Y111" s="35">
        <v>1</v>
      </c>
      <c r="Z111" s="9">
        <f>Z95+1</f>
        <v>21</v>
      </c>
      <c r="AA111" s="9">
        <f>AA95+1</f>
        <v>21</v>
      </c>
      <c r="AB111" s="6">
        <f>AB106+1</f>
        <v>2</v>
      </c>
      <c r="AC111" s="6" t="str">
        <f>VLOOKUP(AB111,杂项枚举说明表!$A$23:$B$27,2,2)</f>
        <v>青铜时代</v>
      </c>
      <c r="AD111" s="6">
        <v>0</v>
      </c>
      <c r="AE111" s="35">
        <f t="shared" si="65"/>
        <v>2</v>
      </c>
      <c r="AF111" s="35" t="str">
        <f>IF(AE111="","",VLOOKUP(AE111,杂项枚举说明表!$A$109:$B$113,杂项枚举说明表!$B$108,0))</f>
        <v>步兵营</v>
      </c>
      <c r="AH111" s="13">
        <v>40066</v>
      </c>
      <c r="AI111" s="13">
        <f>IF((VLOOKUP($F111,杂项枚举说明表!$A$3:$C$7,3,0))="","",VLOOKUP($F111,杂项枚举说明表!$A$3:$C$7,3,0))</f>
        <v>120004</v>
      </c>
      <c r="AJ111" s="13">
        <v>120006</v>
      </c>
      <c r="AK111" s="13">
        <f>VLOOKUP($M111,杂项枚举说明表!$A$45:$E$49,杂项枚举说明表!$C$43,0)</f>
        <v>150023</v>
      </c>
      <c r="AL111" s="13">
        <f>IF(VLOOKUP($M111,杂项枚举说明表!$A$45:$E$49,杂项枚举说明表!$D$43,0)="","",VLOOKUP($M111,杂项枚举说明表!$A$45:$E$49,杂项枚举说明表!$D$43,0))</f>
        <v>130001</v>
      </c>
      <c r="AM111" s="13">
        <f>IF(VLOOKUP($M111,杂项枚举说明表!$A$45:$E$49,杂项枚举说明表!$E$43,0)="","",VLOOKUP($M111,杂项枚举说明表!$A$45:$E$49,杂项枚举说明表!$E$43,0))</f>
        <v>130001</v>
      </c>
      <c r="AN111" s="13">
        <f>IF(VLOOKUP($M111,杂项枚举说明表!$A$45:$F$49,杂项枚举说明表!$F$43,0)="","",VLOOKUP($M111,杂项枚举说明表!$A$45:$F$49,杂项枚举说明表!$F$43,0))</f>
        <v>260001</v>
      </c>
      <c r="AO111" s="13">
        <f>VLOOKUP($M111,杂项枚举说明表!$A$45:$H$49,杂项枚举说明表!$H$43,0)</f>
        <v>120008</v>
      </c>
      <c r="AP111" s="13">
        <f>VLOOKUP($M111,杂项枚举说明表!$A$45:$I$49,杂项枚举说明表!$I$43,0)</f>
        <v>100001</v>
      </c>
      <c r="AQ111" s="13">
        <v>100002</v>
      </c>
      <c r="AT111" s="1" t="str">
        <f t="shared" si="42"/>
        <v>1青铜时代蓝色同色消</v>
      </c>
      <c r="AU111" s="1">
        <f t="shared" si="43"/>
        <v>411</v>
      </c>
    </row>
    <row r="112" spans="1:47" x14ac:dyDescent="0.2">
      <c r="A112" s="33">
        <f t="shared" si="44"/>
        <v>107</v>
      </c>
      <c r="B112" s="33">
        <f t="shared" si="27"/>
        <v>412</v>
      </c>
      <c r="C112" s="33">
        <v>10902</v>
      </c>
      <c r="D112" s="33" t="str">
        <f t="shared" si="38"/>
        <v>青铜时代绿色神秘球</v>
      </c>
      <c r="E112" s="33" t="str">
        <f t="shared" si="39"/>
        <v>青铜时代绿色同色消</v>
      </c>
      <c r="F112" s="33">
        <v>5</v>
      </c>
      <c r="G112" s="33" t="str">
        <f>VLOOKUP($F112,杂项枚举说明表!$A$3:$C$7,杂项枚举说明表!$B$1,0)</f>
        <v>同色消</v>
      </c>
      <c r="H112" s="13">
        <v>0</v>
      </c>
      <c r="I112" s="35">
        <f t="shared" si="40"/>
        <v>1</v>
      </c>
      <c r="J112" s="35" t="str">
        <f>VLOOKUP(I112,杂项枚举说明表!$A$67:$B$69,杂项枚举说明表!$B$66,0)</f>
        <v>闯关</v>
      </c>
      <c r="M112" s="37">
        <f t="shared" si="64"/>
        <v>2</v>
      </c>
      <c r="N112" s="37" t="str">
        <f>VLOOKUP(M112,杂项枚举说明表!$A$45:$B$49,杂项枚举说明表!$B$43,0)</f>
        <v>绿色</v>
      </c>
      <c r="O112" s="9">
        <v>512</v>
      </c>
      <c r="P112" s="11" t="s">
        <v>570</v>
      </c>
      <c r="Q112" s="37" t="s">
        <v>20</v>
      </c>
      <c r="R112" s="37" t="str">
        <f t="shared" si="41"/>
        <v>绿色神秘球</v>
      </c>
      <c r="S112" s="9" t="s">
        <v>102</v>
      </c>
      <c r="T112" s="9">
        <f>IF(I112=2,"",VLOOKUP(E112,[1]t_eliminate_effect_s说明表!$L:$M,2,0))</f>
        <v>7</v>
      </c>
      <c r="U112" s="9" t="str">
        <f>VLOOKUP(B112,组合消除配置调用说明表!$D$1:$E$999999,2,0)</f>
        <v/>
      </c>
      <c r="V112" s="35">
        <v>0</v>
      </c>
      <c r="W112" s="35" t="str">
        <f>VLOOKUP(V112,杂项枚举说明表!$A$88:$B$94,2,0)</f>
        <v>通用能量</v>
      </c>
      <c r="X112" s="35">
        <f>IF(I112=2,"0",VLOOKUP(AB112,杂项枚举说明表!$A$23:$C$27,杂项枚举说明表!$C$22,0)*VLOOKUP(F112,杂项枚举说明表!$A$3:$D$7,杂项枚举说明表!$D$1,0))</f>
        <v>900</v>
      </c>
      <c r="Y112" s="35">
        <v>1</v>
      </c>
      <c r="Z112" s="9">
        <f t="shared" ref="Z112:AA112" si="70">Z111+1</f>
        <v>22</v>
      </c>
      <c r="AA112" s="9">
        <f t="shared" si="70"/>
        <v>22</v>
      </c>
      <c r="AB112" s="6">
        <f t="shared" ref="AB112:AB115" si="71">AB107+1</f>
        <v>2</v>
      </c>
      <c r="AC112" s="6" t="str">
        <f>VLOOKUP(AB112,杂项枚举说明表!$A$23:$B$27,2,2)</f>
        <v>青铜时代</v>
      </c>
      <c r="AD112" s="6">
        <v>0</v>
      </c>
      <c r="AE112" s="35">
        <f t="shared" si="65"/>
        <v>3</v>
      </c>
      <c r="AF112" s="35" t="str">
        <f>IF(AE112="","",VLOOKUP(AE112,杂项枚举说明表!$A$109:$B$113,杂项枚举说明表!$B$108,0))</f>
        <v>弓兵营</v>
      </c>
      <c r="AH112" s="13">
        <v>40067</v>
      </c>
      <c r="AI112" s="13">
        <f>IF((VLOOKUP($F112,杂项枚举说明表!$A$3:$C$7,3,0))="","",VLOOKUP($F112,杂项枚举说明表!$A$3:$C$7,3,0))</f>
        <v>120004</v>
      </c>
      <c r="AJ112" s="13">
        <v>120006</v>
      </c>
      <c r="AK112" s="13">
        <f>VLOOKUP($M112,杂项枚举说明表!$A$45:$E$49,杂项枚举说明表!$C$43,0)</f>
        <v>150023</v>
      </c>
      <c r="AL112" s="13">
        <f>IF(VLOOKUP($M112,杂项枚举说明表!$A$45:$E$49,杂项枚举说明表!$D$43,0)="","",VLOOKUP($M112,杂项枚举说明表!$A$45:$E$49,杂项枚举说明表!$D$43,0))</f>
        <v>130002</v>
      </c>
      <c r="AM112" s="13">
        <f>IF(VLOOKUP($M112,杂项枚举说明表!$A$45:$E$49,杂项枚举说明表!$E$43,0)="","",VLOOKUP($M112,杂项枚举说明表!$A$45:$E$49,杂项枚举说明表!$E$43,0))</f>
        <v>130002</v>
      </c>
      <c r="AN112" s="13">
        <f>IF(VLOOKUP($M112,杂项枚举说明表!$A$45:$F$49,杂项枚举说明表!$F$43,0)="","",VLOOKUP($M112,杂项枚举说明表!$A$45:$F$49,杂项枚举说明表!$F$43,0))</f>
        <v>260001</v>
      </c>
      <c r="AO112" s="13">
        <f>VLOOKUP($M112,杂项枚举说明表!$A$45:$H$49,杂项枚举说明表!$H$43,0)</f>
        <v>120008</v>
      </c>
      <c r="AP112" s="13">
        <f>VLOOKUP($M112,杂项枚举说明表!$A$45:$I$49,杂项枚举说明表!$I$43,0)</f>
        <v>100001</v>
      </c>
      <c r="AQ112" s="13">
        <v>100002</v>
      </c>
      <c r="AT112" s="1" t="str">
        <f t="shared" si="42"/>
        <v>1青铜时代绿色同色消</v>
      </c>
      <c r="AU112" s="1">
        <f t="shared" si="43"/>
        <v>412</v>
      </c>
    </row>
    <row r="113" spans="1:47" x14ac:dyDescent="0.2">
      <c r="A113" s="33">
        <f t="shared" si="44"/>
        <v>108</v>
      </c>
      <c r="B113" s="33">
        <f t="shared" si="27"/>
        <v>413</v>
      </c>
      <c r="C113" s="33">
        <v>10903</v>
      </c>
      <c r="D113" s="33" t="str">
        <f t="shared" si="38"/>
        <v>青铜时代红色神秘球</v>
      </c>
      <c r="E113" s="33" t="str">
        <f t="shared" si="39"/>
        <v>青铜时代红色同色消</v>
      </c>
      <c r="F113" s="33">
        <v>5</v>
      </c>
      <c r="G113" s="33" t="str">
        <f>VLOOKUP($F113,杂项枚举说明表!$A$3:$C$7,杂项枚举说明表!$B$1,0)</f>
        <v>同色消</v>
      </c>
      <c r="H113" s="13">
        <v>0</v>
      </c>
      <c r="I113" s="35">
        <f t="shared" si="40"/>
        <v>1</v>
      </c>
      <c r="J113" s="35" t="str">
        <f>VLOOKUP(I113,杂项枚举说明表!$A$67:$B$69,杂项枚举说明表!$B$66,0)</f>
        <v>闯关</v>
      </c>
      <c r="M113" s="37">
        <f t="shared" si="64"/>
        <v>3</v>
      </c>
      <c r="N113" s="37" t="str">
        <f>VLOOKUP(M113,杂项枚举说明表!$A$45:$B$49,杂项枚举说明表!$B$43,0)</f>
        <v>红色</v>
      </c>
      <c r="O113" s="9">
        <v>513</v>
      </c>
      <c r="P113" s="11" t="s">
        <v>570</v>
      </c>
      <c r="Q113" s="37" t="s">
        <v>20</v>
      </c>
      <c r="R113" s="37" t="str">
        <f t="shared" si="41"/>
        <v>红色神秘球</v>
      </c>
      <c r="S113" s="9" t="s">
        <v>101</v>
      </c>
      <c r="T113" s="9">
        <f>IF(I113=2,"",VLOOKUP(E113,[1]t_eliminate_effect_s说明表!$L:$M,2,0))</f>
        <v>7</v>
      </c>
      <c r="U113" s="9" t="str">
        <f>VLOOKUP(B113,组合消除配置调用说明表!$D$1:$E$999999,2,0)</f>
        <v/>
      </c>
      <c r="V113" s="35">
        <v>0</v>
      </c>
      <c r="W113" s="35" t="str">
        <f>VLOOKUP(V113,杂项枚举说明表!$A$88:$B$94,2,0)</f>
        <v>通用能量</v>
      </c>
      <c r="X113" s="35">
        <f>IF(I113=2,"0",VLOOKUP(AB113,杂项枚举说明表!$A$23:$C$27,杂项枚举说明表!$C$22,0)*VLOOKUP(F113,杂项枚举说明表!$A$3:$D$7,杂项枚举说明表!$D$1,0))</f>
        <v>900</v>
      </c>
      <c r="Y113" s="35">
        <v>1</v>
      </c>
      <c r="Z113" s="9">
        <f t="shared" ref="Z113:AA113" si="72">Z112+1</f>
        <v>23</v>
      </c>
      <c r="AA113" s="9">
        <f t="shared" si="72"/>
        <v>23</v>
      </c>
      <c r="AB113" s="6">
        <f t="shared" si="71"/>
        <v>2</v>
      </c>
      <c r="AC113" s="6" t="str">
        <f>VLOOKUP(AB113,杂项枚举说明表!$A$23:$B$27,2,2)</f>
        <v>青铜时代</v>
      </c>
      <c r="AD113" s="6">
        <v>0</v>
      </c>
      <c r="AE113" s="35">
        <f t="shared" si="65"/>
        <v>4</v>
      </c>
      <c r="AF113" s="35" t="str">
        <f>IF(AE113="","",VLOOKUP(AE113,杂项枚举说明表!$A$109:$B$113,杂项枚举说明表!$B$108,0))</f>
        <v>骑兵营</v>
      </c>
      <c r="AH113" s="13">
        <v>40068</v>
      </c>
      <c r="AI113" s="13">
        <f>IF((VLOOKUP($F113,杂项枚举说明表!$A$3:$C$7,3,0))="","",VLOOKUP($F113,杂项枚举说明表!$A$3:$C$7,3,0))</f>
        <v>120004</v>
      </c>
      <c r="AJ113" s="13">
        <v>120006</v>
      </c>
      <c r="AK113" s="13">
        <f>VLOOKUP($M113,杂项枚举说明表!$A$45:$E$49,杂项枚举说明表!$C$43,0)</f>
        <v>150023</v>
      </c>
      <c r="AL113" s="13">
        <f>IF(VLOOKUP($M113,杂项枚举说明表!$A$45:$E$49,杂项枚举说明表!$D$43,0)="","",VLOOKUP($M113,杂项枚举说明表!$A$45:$E$49,杂项枚举说明表!$D$43,0))</f>
        <v>130003</v>
      </c>
      <c r="AM113" s="13">
        <f>IF(VLOOKUP($M113,杂项枚举说明表!$A$45:$E$49,杂项枚举说明表!$E$43,0)="","",VLOOKUP($M113,杂项枚举说明表!$A$45:$E$49,杂项枚举说明表!$E$43,0))</f>
        <v>130003</v>
      </c>
      <c r="AN113" s="13">
        <f>IF(VLOOKUP($M113,杂项枚举说明表!$A$45:$F$49,杂项枚举说明表!$F$43,0)="","",VLOOKUP($M113,杂项枚举说明表!$A$45:$F$49,杂项枚举说明表!$F$43,0))</f>
        <v>260001</v>
      </c>
      <c r="AO113" s="13">
        <f>VLOOKUP($M113,杂项枚举说明表!$A$45:$H$49,杂项枚举说明表!$H$43,0)</f>
        <v>120008</v>
      </c>
      <c r="AP113" s="13">
        <f>VLOOKUP($M113,杂项枚举说明表!$A$45:$I$49,杂项枚举说明表!$I$43,0)</f>
        <v>100001</v>
      </c>
      <c r="AQ113" s="13">
        <v>100002</v>
      </c>
      <c r="AT113" s="1" t="str">
        <f t="shared" si="42"/>
        <v>1青铜时代红色同色消</v>
      </c>
      <c r="AU113" s="1">
        <f t="shared" si="43"/>
        <v>413</v>
      </c>
    </row>
    <row r="114" spans="1:47" x14ac:dyDescent="0.2">
      <c r="A114" s="33">
        <f t="shared" si="44"/>
        <v>109</v>
      </c>
      <c r="B114" s="33">
        <f t="shared" si="27"/>
        <v>414</v>
      </c>
      <c r="C114" s="33">
        <v>10904</v>
      </c>
      <c r="D114" s="33" t="str">
        <f t="shared" si="38"/>
        <v>青铜时代金色神秘球</v>
      </c>
      <c r="E114" s="33" t="str">
        <f t="shared" si="39"/>
        <v>青铜时代金色同色消</v>
      </c>
      <c r="F114" s="33">
        <v>5</v>
      </c>
      <c r="G114" s="33" t="str">
        <f>VLOOKUP($F114,杂项枚举说明表!$A$3:$C$7,杂项枚举说明表!$B$1,0)</f>
        <v>同色消</v>
      </c>
      <c r="H114" s="13">
        <v>0</v>
      </c>
      <c r="I114" s="35">
        <f t="shared" si="40"/>
        <v>1</v>
      </c>
      <c r="J114" s="35" t="str">
        <f>VLOOKUP(I114,杂项枚举说明表!$A$67:$B$69,杂项枚举说明表!$B$66,0)</f>
        <v>闯关</v>
      </c>
      <c r="M114" s="37">
        <f t="shared" si="64"/>
        <v>4</v>
      </c>
      <c r="N114" s="37" t="str">
        <f>VLOOKUP(M114,杂项枚举说明表!$A$45:$B$49,杂项枚举说明表!$B$43,0)</f>
        <v>金色</v>
      </c>
      <c r="O114" s="9">
        <v>514</v>
      </c>
      <c r="P114" s="11" t="s">
        <v>570</v>
      </c>
      <c r="Q114" s="37" t="s">
        <v>20</v>
      </c>
      <c r="R114" s="37" t="str">
        <f t="shared" si="41"/>
        <v>金色神秘球</v>
      </c>
      <c r="S114" s="9" t="s">
        <v>101</v>
      </c>
      <c r="T114" s="9">
        <f>IF(I114=2,"",VLOOKUP(E114,[1]t_eliminate_effect_s说明表!$L:$M,2,0))</f>
        <v>7</v>
      </c>
      <c r="U114" s="9" t="str">
        <f>VLOOKUP(B114,组合消除配置调用说明表!$D$1:$E$999999,2,0)</f>
        <v/>
      </c>
      <c r="V114" s="35">
        <v>0</v>
      </c>
      <c r="W114" s="35" t="str">
        <f>VLOOKUP(V114,杂项枚举说明表!$A$88:$B$94,2,0)</f>
        <v>通用能量</v>
      </c>
      <c r="X114" s="35">
        <f>IF(I114=2,"0",VLOOKUP(AB114,杂项枚举说明表!$A$23:$C$27,杂项枚举说明表!$C$22,0)*VLOOKUP(F114,杂项枚举说明表!$A$3:$D$7,杂项枚举说明表!$D$1,0))</f>
        <v>900</v>
      </c>
      <c r="Y114" s="35">
        <v>1</v>
      </c>
      <c r="Z114" s="9">
        <f t="shared" ref="Z114:AA114" si="73">Z113+1</f>
        <v>24</v>
      </c>
      <c r="AA114" s="9">
        <f t="shared" si="73"/>
        <v>24</v>
      </c>
      <c r="AB114" s="6">
        <f t="shared" si="71"/>
        <v>2</v>
      </c>
      <c r="AC114" s="6" t="str">
        <f>VLOOKUP(AB114,杂项枚举说明表!$A$23:$B$27,2,2)</f>
        <v>青铜时代</v>
      </c>
      <c r="AD114" s="6">
        <v>0</v>
      </c>
      <c r="AE114" s="35">
        <f t="shared" si="65"/>
        <v>5</v>
      </c>
      <c r="AF114" s="35" t="str">
        <f>IF(AE114="","",VLOOKUP(AE114,杂项枚举说明表!$A$109:$B$113,杂项枚举说明表!$B$108,0))</f>
        <v>神像</v>
      </c>
      <c r="AH114" s="13">
        <v>40069</v>
      </c>
      <c r="AI114" s="13">
        <f>IF((VLOOKUP($F114,杂项枚举说明表!$A$3:$C$7,3,0))="","",VLOOKUP($F114,杂项枚举说明表!$A$3:$C$7,3,0))</f>
        <v>120004</v>
      </c>
      <c r="AJ114" s="13">
        <v>120006</v>
      </c>
      <c r="AK114" s="13">
        <f>VLOOKUP($M114,杂项枚举说明表!$A$45:$E$49,杂项枚举说明表!$C$43,0)</f>
        <v>150023</v>
      </c>
      <c r="AL114" s="13">
        <f>IF(VLOOKUP($M114,杂项枚举说明表!$A$45:$E$49,杂项枚举说明表!$D$43,0)="","",VLOOKUP($M114,杂项枚举说明表!$A$45:$E$49,杂项枚举说明表!$D$43,0))</f>
        <v>130004</v>
      </c>
      <c r="AM114" s="13">
        <f>IF(VLOOKUP($M114,杂项枚举说明表!$A$45:$E$49,杂项枚举说明表!$E$43,0)="","",VLOOKUP($M114,杂项枚举说明表!$A$45:$E$49,杂项枚举说明表!$E$43,0))</f>
        <v>130004</v>
      </c>
      <c r="AN114" s="13">
        <f>IF(VLOOKUP($M114,杂项枚举说明表!$A$45:$F$49,杂项枚举说明表!$F$43,0)="","",VLOOKUP($M114,杂项枚举说明表!$A$45:$F$49,杂项枚举说明表!$F$43,0))</f>
        <v>260001</v>
      </c>
      <c r="AO114" s="13">
        <f>VLOOKUP($M114,杂项枚举说明表!$A$45:$H$49,杂项枚举说明表!$H$43,0)</f>
        <v>120008</v>
      </c>
      <c r="AP114" s="13">
        <f>VLOOKUP($M114,杂项枚举说明表!$A$45:$I$49,杂项枚举说明表!$I$43,0)</f>
        <v>100001</v>
      </c>
      <c r="AQ114" s="13">
        <v>100002</v>
      </c>
      <c r="AT114" s="1" t="str">
        <f t="shared" si="42"/>
        <v>1青铜时代金色同色消</v>
      </c>
      <c r="AU114" s="1">
        <f t="shared" si="43"/>
        <v>414</v>
      </c>
    </row>
    <row r="115" spans="1:47" x14ac:dyDescent="0.2">
      <c r="A115" s="33">
        <f t="shared" si="44"/>
        <v>110</v>
      </c>
      <c r="B115" s="33">
        <f t="shared" si="27"/>
        <v>415</v>
      </c>
      <c r="C115" s="33">
        <v>10905</v>
      </c>
      <c r="D115" s="33" t="str">
        <f t="shared" si="38"/>
        <v>青铜时代紫色神秘球</v>
      </c>
      <c r="E115" s="33" t="str">
        <f t="shared" si="39"/>
        <v>青铜时代紫色同色消</v>
      </c>
      <c r="F115" s="33">
        <v>5</v>
      </c>
      <c r="G115" s="33" t="str">
        <f>VLOOKUP($F115,杂项枚举说明表!$A$3:$C$7,杂项枚举说明表!$B$1,0)</f>
        <v>同色消</v>
      </c>
      <c r="H115" s="13">
        <v>0</v>
      </c>
      <c r="I115" s="35">
        <f t="shared" si="40"/>
        <v>1</v>
      </c>
      <c r="J115" s="35" t="str">
        <f>VLOOKUP(I115,杂项枚举说明表!$A$67:$B$69,杂项枚举说明表!$B$66,0)</f>
        <v>闯关</v>
      </c>
      <c r="M115" s="37">
        <f t="shared" si="64"/>
        <v>5</v>
      </c>
      <c r="N115" s="37" t="str">
        <f>VLOOKUP(M115,杂项枚举说明表!$A$45:$B$49,杂项枚举说明表!$B$43,0)</f>
        <v>紫色</v>
      </c>
      <c r="O115" s="9">
        <v>515</v>
      </c>
      <c r="P115" s="11" t="s">
        <v>570</v>
      </c>
      <c r="Q115" s="37" t="s">
        <v>20</v>
      </c>
      <c r="R115" s="37" t="str">
        <f t="shared" si="41"/>
        <v>紫色神秘球</v>
      </c>
      <c r="S115" s="9" t="s">
        <v>101</v>
      </c>
      <c r="T115" s="9">
        <f>IF(I115=2,"",VLOOKUP(E115,[1]t_eliminate_effect_s说明表!$L:$M,2,0))</f>
        <v>7</v>
      </c>
      <c r="U115" s="9" t="str">
        <f>VLOOKUP(B115,组合消除配置调用说明表!$D$1:$E$999999,2,0)</f>
        <v/>
      </c>
      <c r="V115" s="35">
        <v>0</v>
      </c>
      <c r="W115" s="35" t="str">
        <f>VLOOKUP(V115,杂项枚举说明表!$A$88:$B$94,2,0)</f>
        <v>通用能量</v>
      </c>
      <c r="X115" s="35">
        <f>IF(I115=2,"0",VLOOKUP(AB115,杂项枚举说明表!$A$23:$C$27,杂项枚举说明表!$C$22,0)*VLOOKUP(F115,杂项枚举说明表!$A$3:$D$7,杂项枚举说明表!$D$1,0))</f>
        <v>900</v>
      </c>
      <c r="Y115" s="35">
        <v>1</v>
      </c>
      <c r="Z115" s="9">
        <f t="shared" ref="Z115:AA115" si="74">Z114+1</f>
        <v>25</v>
      </c>
      <c r="AA115" s="9">
        <f t="shared" si="74"/>
        <v>25</v>
      </c>
      <c r="AB115" s="6">
        <f t="shared" si="71"/>
        <v>2</v>
      </c>
      <c r="AC115" s="6" t="str">
        <f>VLOOKUP(AB115,杂项枚举说明表!$A$23:$B$27,2,2)</f>
        <v>青铜时代</v>
      </c>
      <c r="AD115" s="6">
        <v>0</v>
      </c>
      <c r="AE115" s="35">
        <f t="shared" si="65"/>
        <v>6</v>
      </c>
      <c r="AF115" s="35" t="str">
        <f>IF(AE115="","",VLOOKUP(AE115,杂项枚举说明表!$A$109:$B$113,杂项枚举说明表!$B$108,0))</f>
        <v>魔像</v>
      </c>
      <c r="AH115" s="13">
        <v>40070</v>
      </c>
      <c r="AI115" s="13">
        <f>IF((VLOOKUP($F115,杂项枚举说明表!$A$3:$C$7,3,0))="","",VLOOKUP($F115,杂项枚举说明表!$A$3:$C$7,3,0))</f>
        <v>120004</v>
      </c>
      <c r="AJ115" s="13">
        <v>120006</v>
      </c>
      <c r="AK115" s="13">
        <f>VLOOKUP($M115,杂项枚举说明表!$A$45:$E$49,杂项枚举说明表!$C$43,0)</f>
        <v>150023</v>
      </c>
      <c r="AL115" s="13">
        <f>IF(VLOOKUP($M115,杂项枚举说明表!$A$45:$E$49,杂项枚举说明表!$D$43,0)="","",VLOOKUP($M115,杂项枚举说明表!$A$45:$E$49,杂项枚举说明表!$D$43,0))</f>
        <v>130005</v>
      </c>
      <c r="AM115" s="13">
        <f>IF(VLOOKUP($M115,杂项枚举说明表!$A$45:$E$49,杂项枚举说明表!$E$43,0)="","",VLOOKUP($M115,杂项枚举说明表!$A$45:$E$49,杂项枚举说明表!$E$43,0))</f>
        <v>130005</v>
      </c>
      <c r="AN115" s="13">
        <f>IF(VLOOKUP($M115,杂项枚举说明表!$A$45:$F$49,杂项枚举说明表!$F$43,0)="","",VLOOKUP($M115,杂项枚举说明表!$A$45:$F$49,杂项枚举说明表!$F$43,0))</f>
        <v>260001</v>
      </c>
      <c r="AO115" s="13">
        <f>VLOOKUP($M115,杂项枚举说明表!$A$45:$H$49,杂项枚举说明表!$H$43,0)</f>
        <v>120008</v>
      </c>
      <c r="AP115" s="13">
        <f>VLOOKUP($M115,杂项枚举说明表!$A$45:$I$49,杂项枚举说明表!$I$43,0)</f>
        <v>100001</v>
      </c>
      <c r="AQ115" s="13">
        <v>100002</v>
      </c>
      <c r="AT115" s="1" t="str">
        <f t="shared" si="42"/>
        <v>1青铜时代紫色同色消</v>
      </c>
      <c r="AU115" s="1">
        <f t="shared" si="43"/>
        <v>415</v>
      </c>
    </row>
    <row r="116" spans="1:47" x14ac:dyDescent="0.2">
      <c r="A116" s="33">
        <f t="shared" si="44"/>
        <v>111</v>
      </c>
      <c r="B116" s="33">
        <f t="shared" si="27"/>
        <v>421</v>
      </c>
      <c r="C116" s="33">
        <v>10901</v>
      </c>
      <c r="D116" s="33" t="str">
        <f t="shared" si="38"/>
        <v>封建时代蓝色神秘球</v>
      </c>
      <c r="E116" s="33" t="str">
        <f t="shared" si="39"/>
        <v>封建时代蓝色同色消</v>
      </c>
      <c r="F116" s="33">
        <v>5</v>
      </c>
      <c r="G116" s="33" t="str">
        <f>VLOOKUP($F116,杂项枚举说明表!$A$3:$C$7,杂项枚举说明表!$B$1,0)</f>
        <v>同色消</v>
      </c>
      <c r="H116" s="13">
        <v>0</v>
      </c>
      <c r="I116" s="35">
        <f t="shared" si="40"/>
        <v>1</v>
      </c>
      <c r="J116" s="35" t="str">
        <f>VLOOKUP(I116,杂项枚举说明表!$A$67:$B$69,杂项枚举说明表!$B$66,0)</f>
        <v>闯关</v>
      </c>
      <c r="M116" s="37">
        <f t="shared" si="64"/>
        <v>1</v>
      </c>
      <c r="N116" s="37" t="str">
        <f>VLOOKUP(M116,杂项枚举说明表!$A$45:$B$49,杂项枚举说明表!$B$43,0)</f>
        <v>蓝色</v>
      </c>
      <c r="O116" s="9">
        <v>521</v>
      </c>
      <c r="P116" s="11" t="s">
        <v>570</v>
      </c>
      <c r="Q116" s="37" t="s">
        <v>20</v>
      </c>
      <c r="R116" s="37" t="str">
        <f t="shared" si="41"/>
        <v>蓝色神秘球</v>
      </c>
      <c r="S116" s="9" t="s">
        <v>102</v>
      </c>
      <c r="T116" s="9">
        <f>IF(I116=2,"",VLOOKUP(E116,[1]t_eliminate_effect_s说明表!$L:$M,2,0))</f>
        <v>7</v>
      </c>
      <c r="U116" s="9" t="str">
        <f>VLOOKUP(B116,组合消除配置调用说明表!$D$1:$E$999999,2,0)</f>
        <v>121,122,123,124,125,221,222,223,224,225,321,322,323,324,325,421,422,423,424,425;12,12,12,12,12,16,16,16,16,16,17,17,17,17,17,9,9,9,9,9</v>
      </c>
      <c r="V116" s="35">
        <v>0</v>
      </c>
      <c r="W116" s="35" t="str">
        <f>VLOOKUP(V116,杂项枚举说明表!$A$88:$B$94,2,0)</f>
        <v>通用能量</v>
      </c>
      <c r="X116" s="35">
        <f>IF(I116=2,"0",VLOOKUP(AB116,杂项枚举说明表!$A$23:$C$27,杂项枚举说明表!$C$22,0)*VLOOKUP(F116,杂项枚举说明表!$A$3:$D$7,杂项枚举说明表!$D$1,0))</f>
        <v>820</v>
      </c>
      <c r="Y116" s="35">
        <v>1</v>
      </c>
      <c r="Z116" s="9">
        <f>Z100+1</f>
        <v>21</v>
      </c>
      <c r="AA116" s="9">
        <f>AA100+1</f>
        <v>21</v>
      </c>
      <c r="AB116" s="6">
        <v>3</v>
      </c>
      <c r="AC116" s="6" t="str">
        <f>VLOOKUP(AB116,杂项枚举说明表!$A$23:$B$27,2,2)</f>
        <v>封建时代</v>
      </c>
      <c r="AD116" s="6">
        <v>0</v>
      </c>
      <c r="AE116" s="35">
        <f t="shared" si="65"/>
        <v>2</v>
      </c>
      <c r="AF116" s="35" t="str">
        <f>IF(AE116="","",VLOOKUP(AE116,杂项枚举说明表!$A$109:$B$113,杂项枚举说明表!$B$108,0))</f>
        <v>步兵营</v>
      </c>
      <c r="AH116" s="13">
        <v>40066</v>
      </c>
      <c r="AI116" s="13">
        <f>IF((VLOOKUP($F116,杂项枚举说明表!$A$3:$C$7,3,0))="","",VLOOKUP($F116,杂项枚举说明表!$A$3:$C$7,3,0))</f>
        <v>120004</v>
      </c>
      <c r="AJ116" s="13">
        <v>120006</v>
      </c>
      <c r="AK116" s="13">
        <f>VLOOKUP($M116,杂项枚举说明表!$A$45:$E$49,杂项枚举说明表!$C$43,0)</f>
        <v>150023</v>
      </c>
      <c r="AL116" s="13">
        <f>IF(VLOOKUP($M116,杂项枚举说明表!$A$45:$E$49,杂项枚举说明表!$D$43,0)="","",VLOOKUP($M116,杂项枚举说明表!$A$45:$E$49,杂项枚举说明表!$D$43,0))</f>
        <v>130001</v>
      </c>
      <c r="AM116" s="13">
        <f>IF(VLOOKUP($M116,杂项枚举说明表!$A$45:$E$49,杂项枚举说明表!$E$43,0)="","",VLOOKUP($M116,杂项枚举说明表!$A$45:$E$49,杂项枚举说明表!$E$43,0))</f>
        <v>130001</v>
      </c>
      <c r="AN116" s="13">
        <f>IF(VLOOKUP($M116,杂项枚举说明表!$A$45:$F$49,杂项枚举说明表!$F$43,0)="","",VLOOKUP($M116,杂项枚举说明表!$A$45:$F$49,杂项枚举说明表!$F$43,0))</f>
        <v>260001</v>
      </c>
      <c r="AO116" s="13">
        <f>VLOOKUP($M116,杂项枚举说明表!$A$45:$H$49,杂项枚举说明表!$H$43,0)</f>
        <v>120008</v>
      </c>
      <c r="AP116" s="13">
        <f>VLOOKUP($M116,杂项枚举说明表!$A$45:$I$49,杂项枚举说明表!$I$43,0)</f>
        <v>100001</v>
      </c>
      <c r="AQ116" s="13">
        <v>100002</v>
      </c>
      <c r="AT116" s="1" t="str">
        <f t="shared" si="42"/>
        <v>1封建时代蓝色同色消</v>
      </c>
      <c r="AU116" s="1">
        <f t="shared" si="43"/>
        <v>421</v>
      </c>
    </row>
    <row r="117" spans="1:47" x14ac:dyDescent="0.2">
      <c r="A117" s="33">
        <f t="shared" si="44"/>
        <v>112</v>
      </c>
      <c r="B117" s="33">
        <f t="shared" si="27"/>
        <v>422</v>
      </c>
      <c r="C117" s="33">
        <v>10902</v>
      </c>
      <c r="D117" s="33" t="str">
        <f t="shared" si="38"/>
        <v>封建时代绿色神秘球</v>
      </c>
      <c r="E117" s="33" t="str">
        <f t="shared" si="39"/>
        <v>封建时代绿色同色消</v>
      </c>
      <c r="F117" s="33">
        <v>5</v>
      </c>
      <c r="G117" s="33" t="str">
        <f>VLOOKUP($F117,杂项枚举说明表!$A$3:$C$7,杂项枚举说明表!$B$1,0)</f>
        <v>同色消</v>
      </c>
      <c r="H117" s="13">
        <v>0</v>
      </c>
      <c r="I117" s="35">
        <f t="shared" si="40"/>
        <v>1</v>
      </c>
      <c r="J117" s="35" t="str">
        <f>VLOOKUP(I117,杂项枚举说明表!$A$67:$B$69,杂项枚举说明表!$B$66,0)</f>
        <v>闯关</v>
      </c>
      <c r="M117" s="37">
        <f t="shared" si="64"/>
        <v>2</v>
      </c>
      <c r="N117" s="37" t="str">
        <f>VLOOKUP(M117,杂项枚举说明表!$A$45:$B$49,杂项枚举说明表!$B$43,0)</f>
        <v>绿色</v>
      </c>
      <c r="O117" s="9">
        <v>522</v>
      </c>
      <c r="P117" s="11" t="s">
        <v>570</v>
      </c>
      <c r="Q117" s="37" t="s">
        <v>20</v>
      </c>
      <c r="R117" s="37" t="str">
        <f t="shared" si="41"/>
        <v>绿色神秘球</v>
      </c>
      <c r="S117" s="9" t="s">
        <v>102</v>
      </c>
      <c r="T117" s="9">
        <f>IF(I117=2,"",VLOOKUP(E117,[1]t_eliminate_effect_s说明表!$L:$M,2,0))</f>
        <v>7</v>
      </c>
      <c r="U117" s="9" t="str">
        <f>VLOOKUP(B117,组合消除配置调用说明表!$D$1:$E$999999,2,0)</f>
        <v>121,122,123,124,125,221,222,223,224,225,321,322,323,324,325,421,422,423,424,425;12,12,12,12,12,16,16,16,16,16,17,17,17,17,17,9,9,9,9,9</v>
      </c>
      <c r="V117" s="35">
        <v>0</v>
      </c>
      <c r="W117" s="35" t="str">
        <f>VLOOKUP(V117,杂项枚举说明表!$A$88:$B$94,2,0)</f>
        <v>通用能量</v>
      </c>
      <c r="X117" s="35">
        <f>IF(I117=2,"0",VLOOKUP(AB117,杂项枚举说明表!$A$23:$C$27,杂项枚举说明表!$C$22,0)*VLOOKUP(F117,杂项枚举说明表!$A$3:$D$7,杂项枚举说明表!$D$1,0))</f>
        <v>820</v>
      </c>
      <c r="Y117" s="35">
        <v>1</v>
      </c>
      <c r="Z117" s="9">
        <f t="shared" ref="Z117:AA117" si="75">Z116+1</f>
        <v>22</v>
      </c>
      <c r="AA117" s="9">
        <f t="shared" si="75"/>
        <v>22</v>
      </c>
      <c r="AB117" s="6">
        <v>3</v>
      </c>
      <c r="AC117" s="6" t="str">
        <f>VLOOKUP(AB117,杂项枚举说明表!$A$23:$B$27,2,2)</f>
        <v>封建时代</v>
      </c>
      <c r="AD117" s="6">
        <v>0</v>
      </c>
      <c r="AE117" s="35">
        <f t="shared" si="65"/>
        <v>3</v>
      </c>
      <c r="AF117" s="35" t="str">
        <f>IF(AE117="","",VLOOKUP(AE117,杂项枚举说明表!$A$109:$B$113,杂项枚举说明表!$B$108,0))</f>
        <v>弓兵营</v>
      </c>
      <c r="AH117" s="13">
        <v>40067</v>
      </c>
      <c r="AI117" s="13">
        <f>IF((VLOOKUP($F117,杂项枚举说明表!$A$3:$C$7,3,0))="","",VLOOKUP($F117,杂项枚举说明表!$A$3:$C$7,3,0))</f>
        <v>120004</v>
      </c>
      <c r="AJ117" s="13">
        <v>120006</v>
      </c>
      <c r="AK117" s="13">
        <f>VLOOKUP($M117,杂项枚举说明表!$A$45:$E$49,杂项枚举说明表!$C$43,0)</f>
        <v>150023</v>
      </c>
      <c r="AL117" s="13">
        <f>IF(VLOOKUP($M117,杂项枚举说明表!$A$45:$E$49,杂项枚举说明表!$D$43,0)="","",VLOOKUP($M117,杂项枚举说明表!$A$45:$E$49,杂项枚举说明表!$D$43,0))</f>
        <v>130002</v>
      </c>
      <c r="AM117" s="13">
        <f>IF(VLOOKUP($M117,杂项枚举说明表!$A$45:$E$49,杂项枚举说明表!$E$43,0)="","",VLOOKUP($M117,杂项枚举说明表!$A$45:$E$49,杂项枚举说明表!$E$43,0))</f>
        <v>130002</v>
      </c>
      <c r="AN117" s="13">
        <f>IF(VLOOKUP($M117,杂项枚举说明表!$A$45:$F$49,杂项枚举说明表!$F$43,0)="","",VLOOKUP($M117,杂项枚举说明表!$A$45:$F$49,杂项枚举说明表!$F$43,0))</f>
        <v>260001</v>
      </c>
      <c r="AO117" s="13">
        <f>VLOOKUP($M117,杂项枚举说明表!$A$45:$H$49,杂项枚举说明表!$H$43,0)</f>
        <v>120008</v>
      </c>
      <c r="AP117" s="13">
        <f>VLOOKUP($M117,杂项枚举说明表!$A$45:$I$49,杂项枚举说明表!$I$43,0)</f>
        <v>100001</v>
      </c>
      <c r="AQ117" s="13">
        <v>100002</v>
      </c>
      <c r="AT117" s="1" t="str">
        <f t="shared" si="42"/>
        <v>1封建时代绿色同色消</v>
      </c>
      <c r="AU117" s="1">
        <f t="shared" si="43"/>
        <v>422</v>
      </c>
    </row>
    <row r="118" spans="1:47" x14ac:dyDescent="0.2">
      <c r="A118" s="33">
        <f t="shared" si="44"/>
        <v>113</v>
      </c>
      <c r="B118" s="33">
        <f t="shared" si="27"/>
        <v>423</v>
      </c>
      <c r="C118" s="33">
        <v>10903</v>
      </c>
      <c r="D118" s="33" t="str">
        <f t="shared" si="38"/>
        <v>封建时代红色神秘球</v>
      </c>
      <c r="E118" s="33" t="str">
        <f t="shared" si="39"/>
        <v>封建时代红色同色消</v>
      </c>
      <c r="F118" s="33">
        <v>5</v>
      </c>
      <c r="G118" s="33" t="str">
        <f>VLOOKUP($F118,杂项枚举说明表!$A$3:$C$7,杂项枚举说明表!$B$1,0)</f>
        <v>同色消</v>
      </c>
      <c r="H118" s="13">
        <v>0</v>
      </c>
      <c r="I118" s="35">
        <f t="shared" si="40"/>
        <v>1</v>
      </c>
      <c r="J118" s="35" t="str">
        <f>VLOOKUP(I118,杂项枚举说明表!$A$67:$B$69,杂项枚举说明表!$B$66,0)</f>
        <v>闯关</v>
      </c>
      <c r="M118" s="37">
        <f t="shared" si="64"/>
        <v>3</v>
      </c>
      <c r="N118" s="37" t="str">
        <f>VLOOKUP(M118,杂项枚举说明表!$A$45:$B$49,杂项枚举说明表!$B$43,0)</f>
        <v>红色</v>
      </c>
      <c r="O118" s="9">
        <v>523</v>
      </c>
      <c r="P118" s="11" t="s">
        <v>570</v>
      </c>
      <c r="Q118" s="37" t="s">
        <v>20</v>
      </c>
      <c r="R118" s="37" t="str">
        <f t="shared" si="41"/>
        <v>红色神秘球</v>
      </c>
      <c r="S118" s="9" t="s">
        <v>101</v>
      </c>
      <c r="T118" s="9">
        <f>IF(I118=2,"",VLOOKUP(E118,[1]t_eliminate_effect_s说明表!$L:$M,2,0))</f>
        <v>7</v>
      </c>
      <c r="U118" s="9" t="str">
        <f>VLOOKUP(B118,组合消除配置调用说明表!$D$1:$E$999999,2,0)</f>
        <v>121,122,123,124,125,221,222,223,224,225,321,322,323,324,325,421,422,423,424,425;12,12,12,12,12,16,16,16,16,16,17,17,17,17,17,9,9,9,9,9</v>
      </c>
      <c r="V118" s="35">
        <v>0</v>
      </c>
      <c r="W118" s="35" t="str">
        <f>VLOOKUP(V118,杂项枚举说明表!$A$88:$B$94,2,0)</f>
        <v>通用能量</v>
      </c>
      <c r="X118" s="35">
        <f>IF(I118=2,"0",VLOOKUP(AB118,杂项枚举说明表!$A$23:$C$27,杂项枚举说明表!$C$22,0)*VLOOKUP(F118,杂项枚举说明表!$A$3:$D$7,杂项枚举说明表!$D$1,0))</f>
        <v>820</v>
      </c>
      <c r="Y118" s="35">
        <v>1</v>
      </c>
      <c r="Z118" s="9">
        <f t="shared" ref="Z118:AA118" si="76">Z117+1</f>
        <v>23</v>
      </c>
      <c r="AA118" s="9">
        <f t="shared" si="76"/>
        <v>23</v>
      </c>
      <c r="AB118" s="6">
        <v>3</v>
      </c>
      <c r="AC118" s="6" t="str">
        <f>VLOOKUP(AB118,杂项枚举说明表!$A$23:$B$27,2,2)</f>
        <v>封建时代</v>
      </c>
      <c r="AD118" s="6">
        <v>0</v>
      </c>
      <c r="AE118" s="35">
        <f t="shared" si="65"/>
        <v>4</v>
      </c>
      <c r="AF118" s="35" t="str">
        <f>IF(AE118="","",VLOOKUP(AE118,杂项枚举说明表!$A$109:$B$113,杂项枚举说明表!$B$108,0))</f>
        <v>骑兵营</v>
      </c>
      <c r="AH118" s="13">
        <v>40068</v>
      </c>
      <c r="AI118" s="13">
        <f>IF((VLOOKUP($F118,杂项枚举说明表!$A$3:$C$7,3,0))="","",VLOOKUP($F118,杂项枚举说明表!$A$3:$C$7,3,0))</f>
        <v>120004</v>
      </c>
      <c r="AJ118" s="13">
        <v>120006</v>
      </c>
      <c r="AK118" s="13">
        <f>VLOOKUP($M118,杂项枚举说明表!$A$45:$E$49,杂项枚举说明表!$C$43,0)</f>
        <v>150023</v>
      </c>
      <c r="AL118" s="13">
        <f>IF(VLOOKUP($M118,杂项枚举说明表!$A$45:$E$49,杂项枚举说明表!$D$43,0)="","",VLOOKUP($M118,杂项枚举说明表!$A$45:$E$49,杂项枚举说明表!$D$43,0))</f>
        <v>130003</v>
      </c>
      <c r="AM118" s="13">
        <f>IF(VLOOKUP($M118,杂项枚举说明表!$A$45:$E$49,杂项枚举说明表!$E$43,0)="","",VLOOKUP($M118,杂项枚举说明表!$A$45:$E$49,杂项枚举说明表!$E$43,0))</f>
        <v>130003</v>
      </c>
      <c r="AN118" s="13">
        <f>IF(VLOOKUP($M118,杂项枚举说明表!$A$45:$F$49,杂项枚举说明表!$F$43,0)="","",VLOOKUP($M118,杂项枚举说明表!$A$45:$F$49,杂项枚举说明表!$F$43,0))</f>
        <v>260001</v>
      </c>
      <c r="AO118" s="13">
        <f>VLOOKUP($M118,杂项枚举说明表!$A$45:$H$49,杂项枚举说明表!$H$43,0)</f>
        <v>120008</v>
      </c>
      <c r="AP118" s="13">
        <f>VLOOKUP($M118,杂项枚举说明表!$A$45:$I$49,杂项枚举说明表!$I$43,0)</f>
        <v>100001</v>
      </c>
      <c r="AQ118" s="13">
        <v>100002</v>
      </c>
      <c r="AT118" s="1" t="str">
        <f t="shared" si="42"/>
        <v>1封建时代红色同色消</v>
      </c>
      <c r="AU118" s="1">
        <f t="shared" si="43"/>
        <v>423</v>
      </c>
    </row>
    <row r="119" spans="1:47" x14ac:dyDescent="0.2">
      <c r="A119" s="33">
        <f t="shared" si="44"/>
        <v>114</v>
      </c>
      <c r="B119" s="33">
        <f t="shared" si="27"/>
        <v>424</v>
      </c>
      <c r="C119" s="33">
        <v>10904</v>
      </c>
      <c r="D119" s="33" t="str">
        <f t="shared" si="38"/>
        <v>封建时代金色神秘球</v>
      </c>
      <c r="E119" s="33" t="str">
        <f t="shared" si="39"/>
        <v>封建时代金色同色消</v>
      </c>
      <c r="F119" s="33">
        <v>5</v>
      </c>
      <c r="G119" s="33" t="str">
        <f>VLOOKUP($F119,杂项枚举说明表!$A$3:$C$7,杂项枚举说明表!$B$1,0)</f>
        <v>同色消</v>
      </c>
      <c r="H119" s="13">
        <v>0</v>
      </c>
      <c r="I119" s="35">
        <f t="shared" si="40"/>
        <v>1</v>
      </c>
      <c r="J119" s="35" t="str">
        <f>VLOOKUP(I119,杂项枚举说明表!$A$67:$B$69,杂项枚举说明表!$B$66,0)</f>
        <v>闯关</v>
      </c>
      <c r="M119" s="37">
        <f t="shared" si="64"/>
        <v>4</v>
      </c>
      <c r="N119" s="37" t="str">
        <f>VLOOKUP(M119,杂项枚举说明表!$A$45:$B$49,杂项枚举说明表!$B$43,0)</f>
        <v>金色</v>
      </c>
      <c r="O119" s="9">
        <v>524</v>
      </c>
      <c r="P119" s="11" t="s">
        <v>570</v>
      </c>
      <c r="Q119" s="37" t="s">
        <v>20</v>
      </c>
      <c r="R119" s="37" t="str">
        <f t="shared" si="41"/>
        <v>金色神秘球</v>
      </c>
      <c r="S119" s="9" t="s">
        <v>101</v>
      </c>
      <c r="T119" s="9">
        <f>IF(I119=2,"",VLOOKUP(E119,[1]t_eliminate_effect_s说明表!$L:$M,2,0))</f>
        <v>7</v>
      </c>
      <c r="U119" s="9" t="str">
        <f>VLOOKUP(B119,组合消除配置调用说明表!$D$1:$E$999999,2,0)</f>
        <v>121,122,123,124,125,221,222,223,224,225,321,322,323,324,325,421,422,423,424,425;12,12,12,12,12,16,16,16,16,16,17,17,17,17,17,9,9,9,9,9</v>
      </c>
      <c r="V119" s="35">
        <v>0</v>
      </c>
      <c r="W119" s="35" t="str">
        <f>VLOOKUP(V119,杂项枚举说明表!$A$88:$B$94,2,0)</f>
        <v>通用能量</v>
      </c>
      <c r="X119" s="35">
        <f>IF(I119=2,"0",VLOOKUP(AB119,杂项枚举说明表!$A$23:$C$27,杂项枚举说明表!$C$22,0)*VLOOKUP(F119,杂项枚举说明表!$A$3:$D$7,杂项枚举说明表!$D$1,0))</f>
        <v>820</v>
      </c>
      <c r="Y119" s="35">
        <v>1</v>
      </c>
      <c r="Z119" s="9">
        <f t="shared" ref="Z119:AA119" si="77">Z118+1</f>
        <v>24</v>
      </c>
      <c r="AA119" s="9">
        <f t="shared" si="77"/>
        <v>24</v>
      </c>
      <c r="AB119" s="6">
        <v>3</v>
      </c>
      <c r="AC119" s="6" t="str">
        <f>VLOOKUP(AB119,杂项枚举说明表!$A$23:$B$27,2,2)</f>
        <v>封建时代</v>
      </c>
      <c r="AD119" s="6">
        <v>0</v>
      </c>
      <c r="AE119" s="35">
        <f t="shared" si="65"/>
        <v>5</v>
      </c>
      <c r="AF119" s="35" t="str">
        <f>IF(AE119="","",VLOOKUP(AE119,杂项枚举说明表!$A$109:$B$113,杂项枚举说明表!$B$108,0))</f>
        <v>神像</v>
      </c>
      <c r="AH119" s="13">
        <v>40069</v>
      </c>
      <c r="AI119" s="13">
        <f>IF((VLOOKUP($F119,杂项枚举说明表!$A$3:$C$7,3,0))="","",VLOOKUP($F119,杂项枚举说明表!$A$3:$C$7,3,0))</f>
        <v>120004</v>
      </c>
      <c r="AJ119" s="13">
        <v>120006</v>
      </c>
      <c r="AK119" s="13">
        <f>VLOOKUP($M119,杂项枚举说明表!$A$45:$E$49,杂项枚举说明表!$C$43,0)</f>
        <v>150023</v>
      </c>
      <c r="AL119" s="13">
        <f>IF(VLOOKUP($M119,杂项枚举说明表!$A$45:$E$49,杂项枚举说明表!$D$43,0)="","",VLOOKUP($M119,杂项枚举说明表!$A$45:$E$49,杂项枚举说明表!$D$43,0))</f>
        <v>130004</v>
      </c>
      <c r="AM119" s="13">
        <f>IF(VLOOKUP($M119,杂项枚举说明表!$A$45:$E$49,杂项枚举说明表!$E$43,0)="","",VLOOKUP($M119,杂项枚举说明表!$A$45:$E$49,杂项枚举说明表!$E$43,0))</f>
        <v>130004</v>
      </c>
      <c r="AN119" s="13">
        <f>IF(VLOOKUP($M119,杂项枚举说明表!$A$45:$F$49,杂项枚举说明表!$F$43,0)="","",VLOOKUP($M119,杂项枚举说明表!$A$45:$F$49,杂项枚举说明表!$F$43,0))</f>
        <v>260001</v>
      </c>
      <c r="AO119" s="13">
        <f>VLOOKUP($M119,杂项枚举说明表!$A$45:$H$49,杂项枚举说明表!$H$43,0)</f>
        <v>120008</v>
      </c>
      <c r="AP119" s="13">
        <f>VLOOKUP($M119,杂项枚举说明表!$A$45:$I$49,杂项枚举说明表!$I$43,0)</f>
        <v>100001</v>
      </c>
      <c r="AQ119" s="13">
        <v>100002</v>
      </c>
      <c r="AT119" s="1" t="str">
        <f t="shared" si="42"/>
        <v>1封建时代金色同色消</v>
      </c>
      <c r="AU119" s="1">
        <f t="shared" si="43"/>
        <v>424</v>
      </c>
    </row>
    <row r="120" spans="1:47" x14ac:dyDescent="0.2">
      <c r="A120" s="33">
        <f t="shared" si="44"/>
        <v>115</v>
      </c>
      <c r="B120" s="33">
        <f t="shared" si="27"/>
        <v>425</v>
      </c>
      <c r="C120" s="33">
        <v>10905</v>
      </c>
      <c r="D120" s="33" t="str">
        <f t="shared" si="38"/>
        <v>封建时代紫色神秘球</v>
      </c>
      <c r="E120" s="33" t="str">
        <f t="shared" si="39"/>
        <v>封建时代紫色同色消</v>
      </c>
      <c r="F120" s="33">
        <v>5</v>
      </c>
      <c r="G120" s="33" t="str">
        <f>VLOOKUP($F120,杂项枚举说明表!$A$3:$C$7,杂项枚举说明表!$B$1,0)</f>
        <v>同色消</v>
      </c>
      <c r="H120" s="13">
        <v>0</v>
      </c>
      <c r="I120" s="35">
        <f t="shared" si="40"/>
        <v>1</v>
      </c>
      <c r="J120" s="35" t="str">
        <f>VLOOKUP(I120,杂项枚举说明表!$A$67:$B$69,杂项枚举说明表!$B$66,0)</f>
        <v>闯关</v>
      </c>
      <c r="M120" s="37">
        <f t="shared" si="64"/>
        <v>5</v>
      </c>
      <c r="N120" s="37" t="str">
        <f>VLOOKUP(M120,杂项枚举说明表!$A$45:$B$49,杂项枚举说明表!$B$43,0)</f>
        <v>紫色</v>
      </c>
      <c r="O120" s="9">
        <v>525</v>
      </c>
      <c r="P120" s="11" t="s">
        <v>570</v>
      </c>
      <c r="Q120" s="37" t="s">
        <v>20</v>
      </c>
      <c r="R120" s="37" t="str">
        <f t="shared" si="41"/>
        <v>紫色神秘球</v>
      </c>
      <c r="S120" s="9" t="s">
        <v>101</v>
      </c>
      <c r="T120" s="9">
        <f>IF(I120=2,"",VLOOKUP(E120,[1]t_eliminate_effect_s说明表!$L:$M,2,0))</f>
        <v>7</v>
      </c>
      <c r="U120" s="9" t="str">
        <f>VLOOKUP(B120,组合消除配置调用说明表!$D$1:$E$999999,2,0)</f>
        <v>121,122,123,124,125,221,222,223,224,225,321,322,323,324,325,421,422,423,424,425;12,12,12,12,12,16,16,16,16,16,17,17,17,17,17,9,9,9,9,9</v>
      </c>
      <c r="V120" s="35">
        <v>0</v>
      </c>
      <c r="W120" s="35" t="str">
        <f>VLOOKUP(V120,杂项枚举说明表!$A$88:$B$94,2,0)</f>
        <v>通用能量</v>
      </c>
      <c r="X120" s="35">
        <f>IF(I120=2,"0",VLOOKUP(AB120,杂项枚举说明表!$A$23:$C$27,杂项枚举说明表!$C$22,0)*VLOOKUP(F120,杂项枚举说明表!$A$3:$D$7,杂项枚举说明表!$D$1,0))</f>
        <v>820</v>
      </c>
      <c r="Y120" s="35">
        <v>1</v>
      </c>
      <c r="Z120" s="9">
        <f t="shared" ref="Z120:AA120" si="78">Z119+1</f>
        <v>25</v>
      </c>
      <c r="AA120" s="9">
        <f t="shared" si="78"/>
        <v>25</v>
      </c>
      <c r="AB120" s="6">
        <v>3</v>
      </c>
      <c r="AC120" s="6" t="str">
        <f>VLOOKUP(AB120,杂项枚举说明表!$A$23:$B$27,2,2)</f>
        <v>封建时代</v>
      </c>
      <c r="AD120" s="6">
        <v>0</v>
      </c>
      <c r="AE120" s="35">
        <f t="shared" si="65"/>
        <v>6</v>
      </c>
      <c r="AF120" s="35" t="str">
        <f>IF(AE120="","",VLOOKUP(AE120,杂项枚举说明表!$A$109:$B$113,杂项枚举说明表!$B$108,0))</f>
        <v>魔像</v>
      </c>
      <c r="AH120" s="13">
        <v>40070</v>
      </c>
      <c r="AI120" s="13">
        <f>IF((VLOOKUP($F120,杂项枚举说明表!$A$3:$C$7,3,0))="","",VLOOKUP($F120,杂项枚举说明表!$A$3:$C$7,3,0))</f>
        <v>120004</v>
      </c>
      <c r="AJ120" s="13">
        <v>120006</v>
      </c>
      <c r="AK120" s="13">
        <f>VLOOKUP($M120,杂项枚举说明表!$A$45:$E$49,杂项枚举说明表!$C$43,0)</f>
        <v>150023</v>
      </c>
      <c r="AL120" s="13">
        <f>IF(VLOOKUP($M120,杂项枚举说明表!$A$45:$E$49,杂项枚举说明表!$D$43,0)="","",VLOOKUP($M120,杂项枚举说明表!$A$45:$E$49,杂项枚举说明表!$D$43,0))</f>
        <v>130005</v>
      </c>
      <c r="AM120" s="13">
        <f>IF(VLOOKUP($M120,杂项枚举说明表!$A$45:$E$49,杂项枚举说明表!$E$43,0)="","",VLOOKUP($M120,杂项枚举说明表!$A$45:$E$49,杂项枚举说明表!$E$43,0))</f>
        <v>130005</v>
      </c>
      <c r="AN120" s="13">
        <f>IF(VLOOKUP($M120,杂项枚举说明表!$A$45:$F$49,杂项枚举说明表!$F$43,0)="","",VLOOKUP($M120,杂项枚举说明表!$A$45:$F$49,杂项枚举说明表!$F$43,0))</f>
        <v>260001</v>
      </c>
      <c r="AO120" s="13">
        <f>VLOOKUP($M120,杂项枚举说明表!$A$45:$H$49,杂项枚举说明表!$H$43,0)</f>
        <v>120008</v>
      </c>
      <c r="AP120" s="13">
        <f>VLOOKUP($M120,杂项枚举说明表!$A$45:$I$49,杂项枚举说明表!$I$43,0)</f>
        <v>100001</v>
      </c>
      <c r="AQ120" s="13">
        <v>100002</v>
      </c>
      <c r="AT120" s="1" t="str">
        <f t="shared" si="42"/>
        <v>1封建时代紫色同色消</v>
      </c>
      <c r="AU120" s="1">
        <f t="shared" si="43"/>
        <v>425</v>
      </c>
    </row>
    <row r="121" spans="1:47" x14ac:dyDescent="0.2">
      <c r="A121" s="33">
        <f t="shared" si="44"/>
        <v>116</v>
      </c>
      <c r="B121" s="33">
        <f t="shared" ref="B121:B130" si="79">B96+100</f>
        <v>431</v>
      </c>
      <c r="C121" s="33">
        <v>10901</v>
      </c>
      <c r="D121" s="33" t="str">
        <f t="shared" si="38"/>
        <v>工业时代蓝色神秘球</v>
      </c>
      <c r="E121" s="33" t="str">
        <f t="shared" si="39"/>
        <v>工业时代蓝色同色消</v>
      </c>
      <c r="F121" s="33">
        <v>5</v>
      </c>
      <c r="G121" s="33" t="str">
        <f>VLOOKUP($F121,杂项枚举说明表!$A$3:$C$7,杂项枚举说明表!$B$1,0)</f>
        <v>同色消</v>
      </c>
      <c r="H121" s="13">
        <v>1</v>
      </c>
      <c r="I121" s="35">
        <f t="shared" si="40"/>
        <v>1</v>
      </c>
      <c r="J121" s="35" t="str">
        <f>VLOOKUP(I121,杂项枚举说明表!$A$67:$B$69,杂项枚举说明表!$B$66,0)</f>
        <v>闯关</v>
      </c>
      <c r="M121" s="37">
        <f t="shared" si="64"/>
        <v>1</v>
      </c>
      <c r="N121" s="37" t="str">
        <f>VLOOKUP(M121,杂项枚举说明表!$A$45:$B$49,杂项枚举说明表!$B$43,0)</f>
        <v>蓝色</v>
      </c>
      <c r="O121" s="9">
        <v>531</v>
      </c>
      <c r="P121" s="11" t="s">
        <v>570</v>
      </c>
      <c r="Q121" s="37" t="s">
        <v>20</v>
      </c>
      <c r="R121" s="37" t="str">
        <f t="shared" si="41"/>
        <v>蓝色神秘球</v>
      </c>
      <c r="S121" s="9" t="s">
        <v>102</v>
      </c>
      <c r="T121" s="9">
        <f>IF(I121=2,"",VLOOKUP(E121,[1]t_eliminate_effect_s说明表!$L:$M,2,0))</f>
        <v>7</v>
      </c>
      <c r="U121" s="9" t="str">
        <f>VLOOKUP(B121,组合消除配置调用说明表!$D$1:$E$999999,2,0)</f>
        <v>131,132,133,134,135,231,232,233,234,235,331,332,333,334,335,431,432,433,434,435;12,12,12,12,12,16,16,16,16,16,17,17,17,17,17,9,9,9,9,9</v>
      </c>
      <c r="V121" s="35">
        <v>0</v>
      </c>
      <c r="W121" s="35" t="str">
        <f>VLOOKUP(V121,杂项枚举说明表!$A$88:$B$94,2,0)</f>
        <v>通用能量</v>
      </c>
      <c r="X121" s="35">
        <f>IF(I121=2,"0",VLOOKUP(AB121,杂项枚举说明表!$A$23:$C$27,杂项枚举说明表!$C$22,0)*VLOOKUP(F121,杂项枚举说明表!$A$3:$D$7,杂项枚举说明表!$D$1,0))</f>
        <v>730</v>
      </c>
      <c r="Y121" s="35">
        <v>1</v>
      </c>
      <c r="Z121" s="9">
        <f>Z105+1</f>
        <v>21</v>
      </c>
      <c r="AA121" s="9">
        <f>AA105+1</f>
        <v>21</v>
      </c>
      <c r="AB121" s="6">
        <f>AB116+1</f>
        <v>4</v>
      </c>
      <c r="AC121" s="6" t="str">
        <f>VLOOKUP(AB121,杂项枚举说明表!$A$23:$B$27,2,2)</f>
        <v>工业时代</v>
      </c>
      <c r="AD121" s="6">
        <v>0</v>
      </c>
      <c r="AE121" s="35">
        <f t="shared" si="65"/>
        <v>2</v>
      </c>
      <c r="AF121" s="35" t="str">
        <f>IF(AE121="","",VLOOKUP(AE121,杂项枚举说明表!$A$109:$B$113,杂项枚举说明表!$B$108,0))</f>
        <v>步兵营</v>
      </c>
      <c r="AH121" s="13">
        <v>40066</v>
      </c>
      <c r="AI121" s="13">
        <f>IF((VLOOKUP($F121,杂项枚举说明表!$A$3:$C$7,3,0))="","",VLOOKUP($F121,杂项枚举说明表!$A$3:$C$7,3,0))</f>
        <v>120004</v>
      </c>
      <c r="AJ121" s="13">
        <v>120006</v>
      </c>
      <c r="AK121" s="13">
        <f>VLOOKUP($M121,杂项枚举说明表!$A$45:$E$49,杂项枚举说明表!$C$43,0)</f>
        <v>150023</v>
      </c>
      <c r="AL121" s="13">
        <f>IF(VLOOKUP($M121,杂项枚举说明表!$A$45:$E$49,杂项枚举说明表!$D$43,0)="","",VLOOKUP($M121,杂项枚举说明表!$A$45:$E$49,杂项枚举说明表!$D$43,0))</f>
        <v>130001</v>
      </c>
      <c r="AM121" s="13">
        <f>IF(VLOOKUP($M121,杂项枚举说明表!$A$45:$E$49,杂项枚举说明表!$E$43,0)="","",VLOOKUP($M121,杂项枚举说明表!$A$45:$E$49,杂项枚举说明表!$E$43,0))</f>
        <v>130001</v>
      </c>
      <c r="AN121" s="13">
        <f>IF(VLOOKUP($M121,杂项枚举说明表!$A$45:$F$49,杂项枚举说明表!$F$43,0)="","",VLOOKUP($M121,杂项枚举说明表!$A$45:$F$49,杂项枚举说明表!$F$43,0))</f>
        <v>260001</v>
      </c>
      <c r="AO121" s="13">
        <f>VLOOKUP($M121,杂项枚举说明表!$A$45:$H$49,杂项枚举说明表!$H$43,0)</f>
        <v>120008</v>
      </c>
      <c r="AP121" s="13">
        <f>VLOOKUP($M121,杂项枚举说明表!$A$45:$I$49,杂项枚举说明表!$I$43,0)</f>
        <v>100001</v>
      </c>
      <c r="AQ121" s="13">
        <v>100002</v>
      </c>
      <c r="AT121" s="1" t="str">
        <f t="shared" si="42"/>
        <v>1工业时代蓝色同色消</v>
      </c>
      <c r="AU121" s="1">
        <f t="shared" si="43"/>
        <v>431</v>
      </c>
    </row>
    <row r="122" spans="1:47" x14ac:dyDescent="0.2">
      <c r="A122" s="33">
        <f t="shared" si="44"/>
        <v>117</v>
      </c>
      <c r="B122" s="33">
        <f t="shared" si="79"/>
        <v>432</v>
      </c>
      <c r="C122" s="33">
        <v>10902</v>
      </c>
      <c r="D122" s="33" t="str">
        <f t="shared" si="38"/>
        <v>工业时代绿色神秘球</v>
      </c>
      <c r="E122" s="33" t="str">
        <f t="shared" si="39"/>
        <v>工业时代绿色同色消</v>
      </c>
      <c r="F122" s="33">
        <v>5</v>
      </c>
      <c r="G122" s="33" t="str">
        <f>VLOOKUP($F122,杂项枚举说明表!$A$3:$C$7,杂项枚举说明表!$B$1,0)</f>
        <v>同色消</v>
      </c>
      <c r="H122" s="13">
        <v>1</v>
      </c>
      <c r="I122" s="35">
        <f t="shared" si="40"/>
        <v>1</v>
      </c>
      <c r="J122" s="35" t="str">
        <f>VLOOKUP(I122,杂项枚举说明表!$A$67:$B$69,杂项枚举说明表!$B$66,0)</f>
        <v>闯关</v>
      </c>
      <c r="M122" s="37">
        <f t="shared" si="64"/>
        <v>2</v>
      </c>
      <c r="N122" s="37" t="str">
        <f>VLOOKUP(M122,杂项枚举说明表!$A$45:$B$49,杂项枚举说明表!$B$43,0)</f>
        <v>绿色</v>
      </c>
      <c r="O122" s="9">
        <v>532</v>
      </c>
      <c r="P122" s="11" t="s">
        <v>570</v>
      </c>
      <c r="Q122" s="37" t="s">
        <v>20</v>
      </c>
      <c r="R122" s="37" t="str">
        <f t="shared" si="41"/>
        <v>绿色神秘球</v>
      </c>
      <c r="S122" s="9" t="s">
        <v>102</v>
      </c>
      <c r="T122" s="9">
        <f>IF(I122=2,"",VLOOKUP(E122,[1]t_eliminate_effect_s说明表!$L:$M,2,0))</f>
        <v>7</v>
      </c>
      <c r="U122" s="9" t="str">
        <f>VLOOKUP(B122,组合消除配置调用说明表!$D$1:$E$999999,2,0)</f>
        <v>131,132,133,134,135,231,232,233,234,235,331,332,333,334,335,431,432,433,434,435;12,12,12,12,12,16,16,16,16,16,17,17,17,17,17,9,9,9,9,9</v>
      </c>
      <c r="V122" s="35">
        <v>0</v>
      </c>
      <c r="W122" s="35" t="str">
        <f>VLOOKUP(V122,杂项枚举说明表!$A$88:$B$94,2,0)</f>
        <v>通用能量</v>
      </c>
      <c r="X122" s="35">
        <f>IF(I122=2,"0",VLOOKUP(AB122,杂项枚举说明表!$A$23:$C$27,杂项枚举说明表!$C$22,0)*VLOOKUP(F122,杂项枚举说明表!$A$3:$D$7,杂项枚举说明表!$D$1,0))</f>
        <v>730</v>
      </c>
      <c r="Y122" s="35">
        <v>1</v>
      </c>
      <c r="Z122" s="9">
        <f t="shared" ref="Z122:AA125" si="80">Z121+1</f>
        <v>22</v>
      </c>
      <c r="AA122" s="9">
        <f t="shared" si="80"/>
        <v>22</v>
      </c>
      <c r="AB122" s="6">
        <f t="shared" ref="AB122:AB130" si="81">AB117+1</f>
        <v>4</v>
      </c>
      <c r="AC122" s="6" t="str">
        <f>VLOOKUP(AB122,杂项枚举说明表!$A$23:$B$27,2,2)</f>
        <v>工业时代</v>
      </c>
      <c r="AD122" s="6">
        <v>0</v>
      </c>
      <c r="AE122" s="35">
        <f t="shared" si="65"/>
        <v>3</v>
      </c>
      <c r="AF122" s="35" t="str">
        <f>IF(AE122="","",VLOOKUP(AE122,杂项枚举说明表!$A$109:$B$113,杂项枚举说明表!$B$108,0))</f>
        <v>弓兵营</v>
      </c>
      <c r="AH122" s="13">
        <v>40067</v>
      </c>
      <c r="AI122" s="13">
        <f>IF((VLOOKUP($F122,杂项枚举说明表!$A$3:$C$7,3,0))="","",VLOOKUP($F122,杂项枚举说明表!$A$3:$C$7,3,0))</f>
        <v>120004</v>
      </c>
      <c r="AJ122" s="13">
        <v>120006</v>
      </c>
      <c r="AK122" s="13">
        <f>VLOOKUP($M122,杂项枚举说明表!$A$45:$E$49,杂项枚举说明表!$C$43,0)</f>
        <v>150023</v>
      </c>
      <c r="AL122" s="13">
        <f>IF(VLOOKUP($M122,杂项枚举说明表!$A$45:$E$49,杂项枚举说明表!$D$43,0)="","",VLOOKUP($M122,杂项枚举说明表!$A$45:$E$49,杂项枚举说明表!$D$43,0))</f>
        <v>130002</v>
      </c>
      <c r="AM122" s="13">
        <f>IF(VLOOKUP($M122,杂项枚举说明表!$A$45:$E$49,杂项枚举说明表!$E$43,0)="","",VLOOKUP($M122,杂项枚举说明表!$A$45:$E$49,杂项枚举说明表!$E$43,0))</f>
        <v>130002</v>
      </c>
      <c r="AN122" s="13">
        <f>IF(VLOOKUP($M122,杂项枚举说明表!$A$45:$F$49,杂项枚举说明表!$F$43,0)="","",VLOOKUP($M122,杂项枚举说明表!$A$45:$F$49,杂项枚举说明表!$F$43,0))</f>
        <v>260001</v>
      </c>
      <c r="AO122" s="13">
        <f>VLOOKUP($M122,杂项枚举说明表!$A$45:$H$49,杂项枚举说明表!$H$43,0)</f>
        <v>120008</v>
      </c>
      <c r="AP122" s="13">
        <f>VLOOKUP($M122,杂项枚举说明表!$A$45:$I$49,杂项枚举说明表!$I$43,0)</f>
        <v>100001</v>
      </c>
      <c r="AQ122" s="13">
        <v>100002</v>
      </c>
      <c r="AT122" s="1" t="str">
        <f t="shared" si="42"/>
        <v>1工业时代绿色同色消</v>
      </c>
      <c r="AU122" s="1">
        <f t="shared" si="43"/>
        <v>432</v>
      </c>
    </row>
    <row r="123" spans="1:47" x14ac:dyDescent="0.2">
      <c r="A123" s="33">
        <f t="shared" si="44"/>
        <v>118</v>
      </c>
      <c r="B123" s="33">
        <f t="shared" si="79"/>
        <v>433</v>
      </c>
      <c r="C123" s="33">
        <v>10903</v>
      </c>
      <c r="D123" s="33" t="str">
        <f t="shared" si="38"/>
        <v>工业时代红色神秘球</v>
      </c>
      <c r="E123" s="33" t="str">
        <f t="shared" si="39"/>
        <v>工业时代红色同色消</v>
      </c>
      <c r="F123" s="33">
        <v>5</v>
      </c>
      <c r="G123" s="33" t="str">
        <f>VLOOKUP($F123,杂项枚举说明表!$A$3:$C$7,杂项枚举说明表!$B$1,0)</f>
        <v>同色消</v>
      </c>
      <c r="H123" s="13">
        <v>1</v>
      </c>
      <c r="I123" s="35">
        <f t="shared" si="40"/>
        <v>1</v>
      </c>
      <c r="J123" s="35" t="str">
        <f>VLOOKUP(I123,杂项枚举说明表!$A$67:$B$69,杂项枚举说明表!$B$66,0)</f>
        <v>闯关</v>
      </c>
      <c r="M123" s="37">
        <f t="shared" si="64"/>
        <v>3</v>
      </c>
      <c r="N123" s="37" t="str">
        <f>VLOOKUP(M123,杂项枚举说明表!$A$45:$B$49,杂项枚举说明表!$B$43,0)</f>
        <v>红色</v>
      </c>
      <c r="O123" s="9">
        <v>533</v>
      </c>
      <c r="P123" s="11" t="s">
        <v>570</v>
      </c>
      <c r="Q123" s="37" t="s">
        <v>20</v>
      </c>
      <c r="R123" s="37" t="str">
        <f t="shared" si="41"/>
        <v>红色神秘球</v>
      </c>
      <c r="S123" s="9" t="s">
        <v>101</v>
      </c>
      <c r="T123" s="9">
        <f>IF(I123=2,"",VLOOKUP(E123,[1]t_eliminate_effect_s说明表!$L:$M,2,0))</f>
        <v>7</v>
      </c>
      <c r="U123" s="9" t="str">
        <f>VLOOKUP(B123,组合消除配置调用说明表!$D$1:$E$999999,2,0)</f>
        <v>131,132,133,134,135,231,232,233,234,235,331,332,333,334,335,431,432,433,434,435;12,12,12,12,12,16,16,16,16,16,17,17,17,17,17,9,9,9,9,9</v>
      </c>
      <c r="V123" s="35">
        <v>0</v>
      </c>
      <c r="W123" s="35" t="str">
        <f>VLOOKUP(V123,杂项枚举说明表!$A$88:$B$94,2,0)</f>
        <v>通用能量</v>
      </c>
      <c r="X123" s="35">
        <f>IF(I123=2,"0",VLOOKUP(AB123,杂项枚举说明表!$A$23:$C$27,杂项枚举说明表!$C$22,0)*VLOOKUP(F123,杂项枚举说明表!$A$3:$D$7,杂项枚举说明表!$D$1,0))</f>
        <v>730</v>
      </c>
      <c r="Y123" s="35">
        <v>1</v>
      </c>
      <c r="Z123" s="9">
        <f t="shared" si="80"/>
        <v>23</v>
      </c>
      <c r="AA123" s="9">
        <f t="shared" si="80"/>
        <v>23</v>
      </c>
      <c r="AB123" s="6">
        <f t="shared" si="81"/>
        <v>4</v>
      </c>
      <c r="AC123" s="6" t="str">
        <f>VLOOKUP(AB123,杂项枚举说明表!$A$23:$B$27,2,2)</f>
        <v>工业时代</v>
      </c>
      <c r="AD123" s="6">
        <v>0</v>
      </c>
      <c r="AE123" s="35">
        <f t="shared" si="65"/>
        <v>4</v>
      </c>
      <c r="AF123" s="35" t="str">
        <f>IF(AE123="","",VLOOKUP(AE123,杂项枚举说明表!$A$109:$B$113,杂项枚举说明表!$B$108,0))</f>
        <v>骑兵营</v>
      </c>
      <c r="AH123" s="13">
        <v>40068</v>
      </c>
      <c r="AI123" s="13">
        <f>IF((VLOOKUP($F123,杂项枚举说明表!$A$3:$C$7,3,0))="","",VLOOKUP($F123,杂项枚举说明表!$A$3:$C$7,3,0))</f>
        <v>120004</v>
      </c>
      <c r="AJ123" s="13">
        <v>120006</v>
      </c>
      <c r="AK123" s="13">
        <f>VLOOKUP($M123,杂项枚举说明表!$A$45:$E$49,杂项枚举说明表!$C$43,0)</f>
        <v>150023</v>
      </c>
      <c r="AL123" s="13">
        <f>IF(VLOOKUP($M123,杂项枚举说明表!$A$45:$E$49,杂项枚举说明表!$D$43,0)="","",VLOOKUP($M123,杂项枚举说明表!$A$45:$E$49,杂项枚举说明表!$D$43,0))</f>
        <v>130003</v>
      </c>
      <c r="AM123" s="13">
        <f>IF(VLOOKUP($M123,杂项枚举说明表!$A$45:$E$49,杂项枚举说明表!$E$43,0)="","",VLOOKUP($M123,杂项枚举说明表!$A$45:$E$49,杂项枚举说明表!$E$43,0))</f>
        <v>130003</v>
      </c>
      <c r="AN123" s="13">
        <f>IF(VLOOKUP($M123,杂项枚举说明表!$A$45:$F$49,杂项枚举说明表!$F$43,0)="","",VLOOKUP($M123,杂项枚举说明表!$A$45:$F$49,杂项枚举说明表!$F$43,0))</f>
        <v>260001</v>
      </c>
      <c r="AO123" s="13">
        <f>VLOOKUP($M123,杂项枚举说明表!$A$45:$H$49,杂项枚举说明表!$H$43,0)</f>
        <v>120008</v>
      </c>
      <c r="AP123" s="13">
        <f>VLOOKUP($M123,杂项枚举说明表!$A$45:$I$49,杂项枚举说明表!$I$43,0)</f>
        <v>100001</v>
      </c>
      <c r="AQ123" s="13">
        <v>100002</v>
      </c>
      <c r="AT123" s="1" t="str">
        <f t="shared" si="42"/>
        <v>1工业时代红色同色消</v>
      </c>
      <c r="AU123" s="1">
        <f t="shared" si="43"/>
        <v>433</v>
      </c>
    </row>
    <row r="124" spans="1:47" x14ac:dyDescent="0.2">
      <c r="A124" s="33">
        <f t="shared" si="44"/>
        <v>119</v>
      </c>
      <c r="B124" s="33">
        <f t="shared" si="79"/>
        <v>434</v>
      </c>
      <c r="C124" s="33">
        <v>10904</v>
      </c>
      <c r="D124" s="33" t="str">
        <f t="shared" si="38"/>
        <v>工业时代金色神秘球</v>
      </c>
      <c r="E124" s="33" t="str">
        <f t="shared" si="39"/>
        <v>工业时代金色同色消</v>
      </c>
      <c r="F124" s="33">
        <v>5</v>
      </c>
      <c r="G124" s="33" t="str">
        <f>VLOOKUP($F124,杂项枚举说明表!$A$3:$C$7,杂项枚举说明表!$B$1,0)</f>
        <v>同色消</v>
      </c>
      <c r="H124" s="13">
        <v>1</v>
      </c>
      <c r="I124" s="35">
        <f t="shared" si="40"/>
        <v>1</v>
      </c>
      <c r="J124" s="35" t="str">
        <f>VLOOKUP(I124,杂项枚举说明表!$A$67:$B$69,杂项枚举说明表!$B$66,0)</f>
        <v>闯关</v>
      </c>
      <c r="M124" s="37">
        <f t="shared" si="64"/>
        <v>4</v>
      </c>
      <c r="N124" s="37" t="str">
        <f>VLOOKUP(M124,杂项枚举说明表!$A$45:$B$49,杂项枚举说明表!$B$43,0)</f>
        <v>金色</v>
      </c>
      <c r="O124" s="9">
        <v>534</v>
      </c>
      <c r="P124" s="11" t="s">
        <v>570</v>
      </c>
      <c r="Q124" s="37" t="s">
        <v>20</v>
      </c>
      <c r="R124" s="37" t="str">
        <f t="shared" si="41"/>
        <v>金色神秘球</v>
      </c>
      <c r="S124" s="9" t="s">
        <v>101</v>
      </c>
      <c r="T124" s="9">
        <f>IF(I124=2,"",VLOOKUP(E124,[1]t_eliminate_effect_s说明表!$L:$M,2,0))</f>
        <v>7</v>
      </c>
      <c r="U124" s="9" t="str">
        <f>VLOOKUP(B124,组合消除配置调用说明表!$D$1:$E$999999,2,0)</f>
        <v>131,132,133,134,135,231,232,233,234,235,331,332,333,334,335,431,432,433,434,435;12,12,12,12,12,16,16,16,16,16,17,17,17,17,17,9,9,9,9,9</v>
      </c>
      <c r="V124" s="35">
        <v>0</v>
      </c>
      <c r="W124" s="35" t="str">
        <f>VLOOKUP(V124,杂项枚举说明表!$A$88:$B$94,2,0)</f>
        <v>通用能量</v>
      </c>
      <c r="X124" s="35">
        <f>IF(I124=2,"0",VLOOKUP(AB124,杂项枚举说明表!$A$23:$C$27,杂项枚举说明表!$C$22,0)*VLOOKUP(F124,杂项枚举说明表!$A$3:$D$7,杂项枚举说明表!$D$1,0))</f>
        <v>730</v>
      </c>
      <c r="Y124" s="35">
        <v>1</v>
      </c>
      <c r="Z124" s="9">
        <f t="shared" si="80"/>
        <v>24</v>
      </c>
      <c r="AA124" s="9">
        <f t="shared" si="80"/>
        <v>24</v>
      </c>
      <c r="AB124" s="6">
        <f t="shared" si="81"/>
        <v>4</v>
      </c>
      <c r="AC124" s="6" t="str">
        <f>VLOOKUP(AB124,杂项枚举说明表!$A$23:$B$27,2,2)</f>
        <v>工业时代</v>
      </c>
      <c r="AD124" s="6">
        <v>0</v>
      </c>
      <c r="AE124" s="35">
        <f t="shared" si="65"/>
        <v>5</v>
      </c>
      <c r="AF124" s="35" t="str">
        <f>IF(AE124="","",VLOOKUP(AE124,杂项枚举说明表!$A$109:$B$113,杂项枚举说明表!$B$108,0))</f>
        <v>神像</v>
      </c>
      <c r="AH124" s="13">
        <v>40069</v>
      </c>
      <c r="AI124" s="13">
        <f>IF((VLOOKUP($F124,杂项枚举说明表!$A$3:$C$7,3,0))="","",VLOOKUP($F124,杂项枚举说明表!$A$3:$C$7,3,0))</f>
        <v>120004</v>
      </c>
      <c r="AJ124" s="13">
        <v>120006</v>
      </c>
      <c r="AK124" s="13">
        <f>VLOOKUP($M124,杂项枚举说明表!$A$45:$E$49,杂项枚举说明表!$C$43,0)</f>
        <v>150023</v>
      </c>
      <c r="AL124" s="13">
        <f>IF(VLOOKUP($M124,杂项枚举说明表!$A$45:$E$49,杂项枚举说明表!$D$43,0)="","",VLOOKUP($M124,杂项枚举说明表!$A$45:$E$49,杂项枚举说明表!$D$43,0))</f>
        <v>130004</v>
      </c>
      <c r="AM124" s="13">
        <f>IF(VLOOKUP($M124,杂项枚举说明表!$A$45:$E$49,杂项枚举说明表!$E$43,0)="","",VLOOKUP($M124,杂项枚举说明表!$A$45:$E$49,杂项枚举说明表!$E$43,0))</f>
        <v>130004</v>
      </c>
      <c r="AN124" s="13">
        <f>IF(VLOOKUP($M124,杂项枚举说明表!$A$45:$F$49,杂项枚举说明表!$F$43,0)="","",VLOOKUP($M124,杂项枚举说明表!$A$45:$F$49,杂项枚举说明表!$F$43,0))</f>
        <v>260001</v>
      </c>
      <c r="AO124" s="13">
        <f>VLOOKUP($M124,杂项枚举说明表!$A$45:$H$49,杂项枚举说明表!$H$43,0)</f>
        <v>120008</v>
      </c>
      <c r="AP124" s="13">
        <f>VLOOKUP($M124,杂项枚举说明表!$A$45:$I$49,杂项枚举说明表!$I$43,0)</f>
        <v>100001</v>
      </c>
      <c r="AQ124" s="13">
        <v>100002</v>
      </c>
      <c r="AT124" s="1" t="str">
        <f t="shared" si="42"/>
        <v>1工业时代金色同色消</v>
      </c>
      <c r="AU124" s="1">
        <f t="shared" si="43"/>
        <v>434</v>
      </c>
    </row>
    <row r="125" spans="1:47" x14ac:dyDescent="0.2">
      <c r="A125" s="33">
        <f t="shared" si="44"/>
        <v>120</v>
      </c>
      <c r="B125" s="33">
        <f t="shared" si="79"/>
        <v>435</v>
      </c>
      <c r="C125" s="33">
        <v>10905</v>
      </c>
      <c r="D125" s="33" t="str">
        <f t="shared" si="38"/>
        <v>工业时代紫色神秘球</v>
      </c>
      <c r="E125" s="33" t="str">
        <f t="shared" si="39"/>
        <v>工业时代紫色同色消</v>
      </c>
      <c r="F125" s="33">
        <v>5</v>
      </c>
      <c r="G125" s="33" t="str">
        <f>VLOOKUP($F125,杂项枚举说明表!$A$3:$C$7,杂项枚举说明表!$B$1,0)</f>
        <v>同色消</v>
      </c>
      <c r="H125" s="13">
        <v>1</v>
      </c>
      <c r="I125" s="35">
        <f t="shared" si="40"/>
        <v>1</v>
      </c>
      <c r="J125" s="35" t="str">
        <f>VLOOKUP(I125,杂项枚举说明表!$A$67:$B$69,杂项枚举说明表!$B$66,0)</f>
        <v>闯关</v>
      </c>
      <c r="M125" s="37">
        <f t="shared" si="64"/>
        <v>5</v>
      </c>
      <c r="N125" s="37" t="str">
        <f>VLOOKUP(M125,杂项枚举说明表!$A$45:$B$49,杂项枚举说明表!$B$43,0)</f>
        <v>紫色</v>
      </c>
      <c r="O125" s="9">
        <v>535</v>
      </c>
      <c r="P125" s="11" t="s">
        <v>570</v>
      </c>
      <c r="Q125" s="37" t="s">
        <v>20</v>
      </c>
      <c r="R125" s="37" t="str">
        <f t="shared" si="41"/>
        <v>紫色神秘球</v>
      </c>
      <c r="S125" s="9" t="s">
        <v>101</v>
      </c>
      <c r="T125" s="9">
        <f>IF(I125=2,"",VLOOKUP(E125,[1]t_eliminate_effect_s说明表!$L:$M,2,0))</f>
        <v>7</v>
      </c>
      <c r="U125" s="9" t="str">
        <f>VLOOKUP(B125,组合消除配置调用说明表!$D$1:$E$999999,2,0)</f>
        <v>131,132,133,134,135,231,232,233,234,235,331,332,333,334,335,431,432,433,434,435;12,12,12,12,12,16,16,16,16,16,17,17,17,17,17,9,9,9,9,9</v>
      </c>
      <c r="V125" s="35">
        <v>0</v>
      </c>
      <c r="W125" s="35" t="str">
        <f>VLOOKUP(V125,杂项枚举说明表!$A$88:$B$94,2,0)</f>
        <v>通用能量</v>
      </c>
      <c r="X125" s="35">
        <f>IF(I125=2,"0",VLOOKUP(AB125,杂项枚举说明表!$A$23:$C$27,杂项枚举说明表!$C$22,0)*VLOOKUP(F125,杂项枚举说明表!$A$3:$D$7,杂项枚举说明表!$D$1,0))</f>
        <v>730</v>
      </c>
      <c r="Y125" s="35">
        <v>1</v>
      </c>
      <c r="Z125" s="9">
        <f t="shared" si="80"/>
        <v>25</v>
      </c>
      <c r="AA125" s="9">
        <f t="shared" si="80"/>
        <v>25</v>
      </c>
      <c r="AB125" s="6">
        <f t="shared" si="81"/>
        <v>4</v>
      </c>
      <c r="AC125" s="6" t="str">
        <f>VLOOKUP(AB125,杂项枚举说明表!$A$23:$B$27,2,2)</f>
        <v>工业时代</v>
      </c>
      <c r="AD125" s="6">
        <v>0</v>
      </c>
      <c r="AE125" s="35">
        <f t="shared" si="65"/>
        <v>6</v>
      </c>
      <c r="AF125" s="35" t="str">
        <f>IF(AE125="","",VLOOKUP(AE125,杂项枚举说明表!$A$109:$B$113,杂项枚举说明表!$B$108,0))</f>
        <v>魔像</v>
      </c>
      <c r="AH125" s="13">
        <v>40070</v>
      </c>
      <c r="AI125" s="13">
        <f>IF((VLOOKUP($F125,杂项枚举说明表!$A$3:$C$7,3,0))="","",VLOOKUP($F125,杂项枚举说明表!$A$3:$C$7,3,0))</f>
        <v>120004</v>
      </c>
      <c r="AJ125" s="13">
        <v>120006</v>
      </c>
      <c r="AK125" s="13">
        <f>VLOOKUP($M125,杂项枚举说明表!$A$45:$E$49,杂项枚举说明表!$C$43,0)</f>
        <v>150023</v>
      </c>
      <c r="AL125" s="13">
        <f>IF(VLOOKUP($M125,杂项枚举说明表!$A$45:$E$49,杂项枚举说明表!$D$43,0)="","",VLOOKUP($M125,杂项枚举说明表!$A$45:$E$49,杂项枚举说明表!$D$43,0))</f>
        <v>130005</v>
      </c>
      <c r="AM125" s="13">
        <f>IF(VLOOKUP($M125,杂项枚举说明表!$A$45:$E$49,杂项枚举说明表!$E$43,0)="","",VLOOKUP($M125,杂项枚举说明表!$A$45:$E$49,杂项枚举说明表!$E$43,0))</f>
        <v>130005</v>
      </c>
      <c r="AN125" s="13">
        <f>IF(VLOOKUP($M125,杂项枚举说明表!$A$45:$F$49,杂项枚举说明表!$F$43,0)="","",VLOOKUP($M125,杂项枚举说明表!$A$45:$F$49,杂项枚举说明表!$F$43,0))</f>
        <v>260001</v>
      </c>
      <c r="AO125" s="13">
        <f>VLOOKUP($M125,杂项枚举说明表!$A$45:$H$49,杂项枚举说明表!$H$43,0)</f>
        <v>120008</v>
      </c>
      <c r="AP125" s="13">
        <f>VLOOKUP($M125,杂项枚举说明表!$A$45:$I$49,杂项枚举说明表!$I$43,0)</f>
        <v>100001</v>
      </c>
      <c r="AQ125" s="13">
        <v>100002</v>
      </c>
      <c r="AT125" s="1" t="str">
        <f t="shared" si="42"/>
        <v>1工业时代紫色同色消</v>
      </c>
      <c r="AU125" s="1">
        <f t="shared" si="43"/>
        <v>435</v>
      </c>
    </row>
    <row r="126" spans="1:47" x14ac:dyDescent="0.2">
      <c r="A126" s="33">
        <f t="shared" si="44"/>
        <v>121</v>
      </c>
      <c r="B126" s="33">
        <f t="shared" si="79"/>
        <v>441</v>
      </c>
      <c r="C126" s="33">
        <v>11001</v>
      </c>
      <c r="D126" s="33" t="str">
        <f t="shared" si="38"/>
        <v>现代蓝色水晶球</v>
      </c>
      <c r="E126" s="33" t="str">
        <f t="shared" si="39"/>
        <v>现代蓝色同色消</v>
      </c>
      <c r="F126" s="33">
        <v>5</v>
      </c>
      <c r="G126" s="33" t="str">
        <f>VLOOKUP($F126,杂项枚举说明表!$A$3:$C$7,杂项枚举说明表!$B$1,0)</f>
        <v>同色消</v>
      </c>
      <c r="H126" s="13">
        <v>1</v>
      </c>
      <c r="I126" s="35">
        <f t="shared" si="40"/>
        <v>1</v>
      </c>
      <c r="J126" s="35" t="str">
        <f>VLOOKUP(I126,杂项枚举说明表!$A$67:$B$69,杂项枚举说明表!$B$66,0)</f>
        <v>闯关</v>
      </c>
      <c r="M126" s="37">
        <f t="shared" ref="M126:M130" si="82">M121</f>
        <v>1</v>
      </c>
      <c r="N126" s="37" t="str">
        <f>VLOOKUP(M126,杂项枚举说明表!$A$45:$B$49,杂项枚举说明表!$B$43,0)</f>
        <v>蓝色</v>
      </c>
      <c r="O126" s="9">
        <v>541</v>
      </c>
      <c r="P126" s="11" t="s">
        <v>570</v>
      </c>
      <c r="Q126" s="37" t="s">
        <v>21</v>
      </c>
      <c r="R126" s="37" t="str">
        <f t="shared" si="41"/>
        <v>蓝色水晶球</v>
      </c>
      <c r="S126" s="9" t="s">
        <v>101</v>
      </c>
      <c r="T126" s="9">
        <f>IF(I126=2,"",VLOOKUP(E126,[1]t_eliminate_effect_s说明表!$L:$M,2,0))</f>
        <v>7</v>
      </c>
      <c r="U126" s="9" t="str">
        <f>VLOOKUP(B126,组合消除配置调用说明表!$D$1:$E$999999,2,0)</f>
        <v>141,142,143,144,145,241,242,243,244,245,341,342,343,344,345,441,442,443,444,445;12,12,12,12,12,16,16,16,16,16,17,17,17,17,17,9,9,9,9,9</v>
      </c>
      <c r="V126" s="35">
        <v>0</v>
      </c>
      <c r="W126" s="35" t="str">
        <f>VLOOKUP(V126,杂项枚举说明表!$A$88:$B$94,2,0)</f>
        <v>通用能量</v>
      </c>
      <c r="X126" s="35">
        <f>IF(I126=2,"0",VLOOKUP(AB126,杂项枚举说明表!$A$23:$C$27,杂项枚举说明表!$C$22,0)*VLOOKUP(F126,杂项枚举说明表!$A$3:$D$7,杂项枚举说明表!$D$1,0))</f>
        <v>650</v>
      </c>
      <c r="Y126" s="35">
        <v>1</v>
      </c>
      <c r="Z126" s="9">
        <f>Z121</f>
        <v>21</v>
      </c>
      <c r="AA126" s="9">
        <f>AA121</f>
        <v>21</v>
      </c>
      <c r="AB126" s="6">
        <f t="shared" si="81"/>
        <v>5</v>
      </c>
      <c r="AC126" s="6" t="str">
        <f>VLOOKUP(AB126,杂项枚举说明表!$A$23:$B$27,2,2)</f>
        <v>现代</v>
      </c>
      <c r="AD126" s="6">
        <v>0</v>
      </c>
      <c r="AE126" s="35">
        <f t="shared" ref="AE126:AE130" si="83">AE121</f>
        <v>2</v>
      </c>
      <c r="AF126" s="35" t="str">
        <f>IF(AE126="","",VLOOKUP(AE126,杂项枚举说明表!$A$109:$B$113,杂项枚举说明表!$B$108,0))</f>
        <v>步兵营</v>
      </c>
      <c r="AH126" s="13">
        <v>40071</v>
      </c>
      <c r="AI126" s="13">
        <f>IF((VLOOKUP($F126,杂项枚举说明表!$A$3:$C$7,3,0))="","",VLOOKUP($F126,杂项枚举说明表!$A$3:$C$7,3,0))</f>
        <v>120004</v>
      </c>
      <c r="AJ126" s="13">
        <v>120006</v>
      </c>
      <c r="AK126" s="13">
        <f>VLOOKUP($M126,杂项枚举说明表!$A$45:$E$49,杂项枚举说明表!$C$43,0)</f>
        <v>150023</v>
      </c>
      <c r="AL126" s="13">
        <f>IF(VLOOKUP($M126,杂项枚举说明表!$A$45:$E$49,杂项枚举说明表!$D$43,0)="","",VLOOKUP($M126,杂项枚举说明表!$A$45:$E$49,杂项枚举说明表!$D$43,0))</f>
        <v>130001</v>
      </c>
      <c r="AM126" s="13">
        <f>IF(VLOOKUP($M126,杂项枚举说明表!$A$45:$E$49,杂项枚举说明表!$E$43,0)="","",VLOOKUP($M126,杂项枚举说明表!$A$45:$E$49,杂项枚举说明表!$E$43,0))</f>
        <v>130001</v>
      </c>
      <c r="AN126" s="13">
        <f>IF(VLOOKUP($M126,杂项枚举说明表!$A$45:$F$49,杂项枚举说明表!$F$43,0)="","",VLOOKUP($M126,杂项枚举说明表!$A$45:$F$49,杂项枚举说明表!$F$43,0))</f>
        <v>260001</v>
      </c>
      <c r="AO126" s="13">
        <f>VLOOKUP($M126,杂项枚举说明表!$A$45:$H$49,杂项枚举说明表!$H$43,0)</f>
        <v>120008</v>
      </c>
      <c r="AP126" s="13">
        <f>VLOOKUP($M126,杂项枚举说明表!$A$45:$I$49,杂项枚举说明表!$I$43,0)</f>
        <v>100001</v>
      </c>
      <c r="AQ126" s="13">
        <v>100002</v>
      </c>
      <c r="AT126" s="1" t="str">
        <f t="shared" si="42"/>
        <v>1现代蓝色同色消</v>
      </c>
      <c r="AU126" s="1">
        <f t="shared" si="43"/>
        <v>441</v>
      </c>
    </row>
    <row r="127" spans="1:47" x14ac:dyDescent="0.2">
      <c r="A127" s="33">
        <f t="shared" si="44"/>
        <v>122</v>
      </c>
      <c r="B127" s="33">
        <f t="shared" si="79"/>
        <v>442</v>
      </c>
      <c r="C127" s="33">
        <v>11002</v>
      </c>
      <c r="D127" s="33" t="str">
        <f t="shared" si="38"/>
        <v>现代绿色水晶球</v>
      </c>
      <c r="E127" s="33" t="str">
        <f t="shared" si="39"/>
        <v>现代绿色同色消</v>
      </c>
      <c r="F127" s="33">
        <v>5</v>
      </c>
      <c r="G127" s="33" t="str">
        <f>VLOOKUP($F127,杂项枚举说明表!$A$3:$C$7,杂项枚举说明表!$B$1,0)</f>
        <v>同色消</v>
      </c>
      <c r="H127" s="13">
        <v>1</v>
      </c>
      <c r="I127" s="35">
        <f t="shared" si="40"/>
        <v>1</v>
      </c>
      <c r="J127" s="35" t="str">
        <f>VLOOKUP(I127,杂项枚举说明表!$A$67:$B$69,杂项枚举说明表!$B$66,0)</f>
        <v>闯关</v>
      </c>
      <c r="M127" s="37">
        <f t="shared" si="82"/>
        <v>2</v>
      </c>
      <c r="N127" s="37" t="str">
        <f>VLOOKUP(M127,杂项枚举说明表!$A$45:$B$49,杂项枚举说明表!$B$43,0)</f>
        <v>绿色</v>
      </c>
      <c r="O127" s="9">
        <v>542</v>
      </c>
      <c r="P127" s="11" t="s">
        <v>570</v>
      </c>
      <c r="Q127" s="37" t="s">
        <v>21</v>
      </c>
      <c r="R127" s="37" t="str">
        <f t="shared" si="41"/>
        <v>绿色水晶球</v>
      </c>
      <c r="S127" s="9" t="s">
        <v>101</v>
      </c>
      <c r="T127" s="9">
        <f>IF(I127=2,"",VLOOKUP(E127,[1]t_eliminate_effect_s说明表!$L:$M,2,0))</f>
        <v>7</v>
      </c>
      <c r="U127" s="9" t="str">
        <f>VLOOKUP(B127,组合消除配置调用说明表!$D$1:$E$999999,2,0)</f>
        <v>141,142,143,144,145,241,242,243,244,245,341,342,343,344,345,441,442,443,444,445;12,12,12,12,12,16,16,16,16,16,17,17,17,17,17,9,9,9,9,9</v>
      </c>
      <c r="V127" s="35">
        <v>0</v>
      </c>
      <c r="W127" s="35" t="str">
        <f>VLOOKUP(V127,杂项枚举说明表!$A$88:$B$94,2,0)</f>
        <v>通用能量</v>
      </c>
      <c r="X127" s="35">
        <f>IF(I127=2,"0",VLOOKUP(AB127,杂项枚举说明表!$A$23:$C$27,杂项枚举说明表!$C$22,0)*VLOOKUP(F127,杂项枚举说明表!$A$3:$D$7,杂项枚举说明表!$D$1,0))</f>
        <v>650</v>
      </c>
      <c r="Y127" s="35">
        <v>1</v>
      </c>
      <c r="Z127" s="9">
        <f t="shared" ref="Z127:AA130" si="84">Z122</f>
        <v>22</v>
      </c>
      <c r="AA127" s="9">
        <f t="shared" si="84"/>
        <v>22</v>
      </c>
      <c r="AB127" s="6">
        <f t="shared" si="81"/>
        <v>5</v>
      </c>
      <c r="AC127" s="6" t="str">
        <f>VLOOKUP(AB127,杂项枚举说明表!$A$23:$B$27,2,2)</f>
        <v>现代</v>
      </c>
      <c r="AD127" s="6">
        <v>0</v>
      </c>
      <c r="AE127" s="35">
        <f t="shared" si="83"/>
        <v>3</v>
      </c>
      <c r="AF127" s="35" t="str">
        <f>IF(AE127="","",VLOOKUP(AE127,杂项枚举说明表!$A$109:$B$113,杂项枚举说明表!$B$108,0))</f>
        <v>弓兵营</v>
      </c>
      <c r="AH127" s="13">
        <v>40072</v>
      </c>
      <c r="AI127" s="13">
        <f>IF((VLOOKUP($F127,杂项枚举说明表!$A$3:$C$7,3,0))="","",VLOOKUP($F127,杂项枚举说明表!$A$3:$C$7,3,0))</f>
        <v>120004</v>
      </c>
      <c r="AJ127" s="13">
        <v>120006</v>
      </c>
      <c r="AK127" s="13">
        <f>VLOOKUP($M127,杂项枚举说明表!$A$45:$E$49,杂项枚举说明表!$C$43,0)</f>
        <v>150023</v>
      </c>
      <c r="AL127" s="13">
        <f>IF(VLOOKUP($M127,杂项枚举说明表!$A$45:$E$49,杂项枚举说明表!$D$43,0)="","",VLOOKUP($M127,杂项枚举说明表!$A$45:$E$49,杂项枚举说明表!$D$43,0))</f>
        <v>130002</v>
      </c>
      <c r="AM127" s="13">
        <f>IF(VLOOKUP($M127,杂项枚举说明表!$A$45:$E$49,杂项枚举说明表!$E$43,0)="","",VLOOKUP($M127,杂项枚举说明表!$A$45:$E$49,杂项枚举说明表!$E$43,0))</f>
        <v>130002</v>
      </c>
      <c r="AN127" s="13">
        <f>IF(VLOOKUP($M127,杂项枚举说明表!$A$45:$F$49,杂项枚举说明表!$F$43,0)="","",VLOOKUP($M127,杂项枚举说明表!$A$45:$F$49,杂项枚举说明表!$F$43,0))</f>
        <v>260001</v>
      </c>
      <c r="AO127" s="13">
        <f>VLOOKUP($M127,杂项枚举说明表!$A$45:$H$49,杂项枚举说明表!$H$43,0)</f>
        <v>120008</v>
      </c>
      <c r="AP127" s="13">
        <f>VLOOKUP($M127,杂项枚举说明表!$A$45:$I$49,杂项枚举说明表!$I$43,0)</f>
        <v>100001</v>
      </c>
      <c r="AQ127" s="13">
        <v>100002</v>
      </c>
      <c r="AT127" s="1" t="str">
        <f t="shared" si="42"/>
        <v>1现代绿色同色消</v>
      </c>
      <c r="AU127" s="1">
        <f t="shared" si="43"/>
        <v>442</v>
      </c>
    </row>
    <row r="128" spans="1:47" x14ac:dyDescent="0.2">
      <c r="A128" s="33">
        <f t="shared" si="44"/>
        <v>123</v>
      </c>
      <c r="B128" s="33">
        <f t="shared" si="79"/>
        <v>443</v>
      </c>
      <c r="C128" s="33">
        <v>11003</v>
      </c>
      <c r="D128" s="33" t="str">
        <f t="shared" si="38"/>
        <v>现代红色水晶球</v>
      </c>
      <c r="E128" s="33" t="str">
        <f t="shared" si="39"/>
        <v>现代红色同色消</v>
      </c>
      <c r="F128" s="33">
        <v>5</v>
      </c>
      <c r="G128" s="33" t="str">
        <f>VLOOKUP($F128,杂项枚举说明表!$A$3:$C$7,杂项枚举说明表!$B$1,0)</f>
        <v>同色消</v>
      </c>
      <c r="H128" s="13">
        <v>1</v>
      </c>
      <c r="I128" s="35">
        <f t="shared" si="40"/>
        <v>1</v>
      </c>
      <c r="J128" s="35" t="str">
        <f>VLOOKUP(I128,杂项枚举说明表!$A$67:$B$69,杂项枚举说明表!$B$66,0)</f>
        <v>闯关</v>
      </c>
      <c r="M128" s="37">
        <f t="shared" si="82"/>
        <v>3</v>
      </c>
      <c r="N128" s="37" t="str">
        <f>VLOOKUP(M128,杂项枚举说明表!$A$45:$B$49,杂项枚举说明表!$B$43,0)</f>
        <v>红色</v>
      </c>
      <c r="O128" s="9">
        <v>543</v>
      </c>
      <c r="P128" s="11" t="s">
        <v>570</v>
      </c>
      <c r="Q128" s="37" t="s">
        <v>21</v>
      </c>
      <c r="R128" s="37" t="str">
        <f t="shared" si="41"/>
        <v>红色水晶球</v>
      </c>
      <c r="S128" s="9" t="s">
        <v>101</v>
      </c>
      <c r="T128" s="9">
        <f>IF(I128=2,"",VLOOKUP(E128,[1]t_eliminate_effect_s说明表!$L:$M,2,0))</f>
        <v>7</v>
      </c>
      <c r="U128" s="9" t="str">
        <f>VLOOKUP(B128,组合消除配置调用说明表!$D$1:$E$999999,2,0)</f>
        <v>141,142,143,144,145,241,242,243,244,245,341,342,343,344,345,441,442,443,444,445;12,12,12,12,12,16,16,16,16,16,17,17,17,17,17,9,9,9,9,9</v>
      </c>
      <c r="V128" s="35">
        <v>0</v>
      </c>
      <c r="W128" s="35" t="str">
        <f>VLOOKUP(V128,杂项枚举说明表!$A$88:$B$94,2,0)</f>
        <v>通用能量</v>
      </c>
      <c r="X128" s="35">
        <f>IF(I128=2,"0",VLOOKUP(AB128,杂项枚举说明表!$A$23:$C$27,杂项枚举说明表!$C$22,0)*VLOOKUP(F128,杂项枚举说明表!$A$3:$D$7,杂项枚举说明表!$D$1,0))</f>
        <v>650</v>
      </c>
      <c r="Y128" s="35">
        <v>1</v>
      </c>
      <c r="Z128" s="9">
        <f t="shared" si="84"/>
        <v>23</v>
      </c>
      <c r="AA128" s="9">
        <f t="shared" si="84"/>
        <v>23</v>
      </c>
      <c r="AB128" s="6">
        <f t="shared" si="81"/>
        <v>5</v>
      </c>
      <c r="AC128" s="6" t="str">
        <f>VLOOKUP(AB128,杂项枚举说明表!$A$23:$B$27,2,2)</f>
        <v>现代</v>
      </c>
      <c r="AD128" s="6">
        <v>0</v>
      </c>
      <c r="AE128" s="35">
        <f t="shared" si="83"/>
        <v>4</v>
      </c>
      <c r="AF128" s="35" t="str">
        <f>IF(AE128="","",VLOOKUP(AE128,杂项枚举说明表!$A$109:$B$113,杂项枚举说明表!$B$108,0))</f>
        <v>骑兵营</v>
      </c>
      <c r="AH128" s="13">
        <v>40073</v>
      </c>
      <c r="AI128" s="13">
        <f>IF((VLOOKUP($F128,杂项枚举说明表!$A$3:$C$7,3,0))="","",VLOOKUP($F128,杂项枚举说明表!$A$3:$C$7,3,0))</f>
        <v>120004</v>
      </c>
      <c r="AJ128" s="13">
        <v>120006</v>
      </c>
      <c r="AK128" s="13">
        <f>VLOOKUP($M128,杂项枚举说明表!$A$45:$E$49,杂项枚举说明表!$C$43,0)</f>
        <v>150023</v>
      </c>
      <c r="AL128" s="13">
        <f>IF(VLOOKUP($M128,杂项枚举说明表!$A$45:$E$49,杂项枚举说明表!$D$43,0)="","",VLOOKUP($M128,杂项枚举说明表!$A$45:$E$49,杂项枚举说明表!$D$43,0))</f>
        <v>130003</v>
      </c>
      <c r="AM128" s="13">
        <f>IF(VLOOKUP($M128,杂项枚举说明表!$A$45:$E$49,杂项枚举说明表!$E$43,0)="","",VLOOKUP($M128,杂项枚举说明表!$A$45:$E$49,杂项枚举说明表!$E$43,0))</f>
        <v>130003</v>
      </c>
      <c r="AN128" s="13">
        <f>IF(VLOOKUP($M128,杂项枚举说明表!$A$45:$F$49,杂项枚举说明表!$F$43,0)="","",VLOOKUP($M128,杂项枚举说明表!$A$45:$F$49,杂项枚举说明表!$F$43,0))</f>
        <v>260001</v>
      </c>
      <c r="AO128" s="13">
        <f>VLOOKUP($M128,杂项枚举说明表!$A$45:$H$49,杂项枚举说明表!$H$43,0)</f>
        <v>120008</v>
      </c>
      <c r="AP128" s="13">
        <f>VLOOKUP($M128,杂项枚举说明表!$A$45:$I$49,杂项枚举说明表!$I$43,0)</f>
        <v>100001</v>
      </c>
      <c r="AQ128" s="13">
        <v>100002</v>
      </c>
      <c r="AT128" s="1" t="str">
        <f t="shared" si="42"/>
        <v>1现代红色同色消</v>
      </c>
      <c r="AU128" s="1">
        <f t="shared" si="43"/>
        <v>443</v>
      </c>
    </row>
    <row r="129" spans="1:47" x14ac:dyDescent="0.2">
      <c r="A129" s="33">
        <f t="shared" si="44"/>
        <v>124</v>
      </c>
      <c r="B129" s="33">
        <f t="shared" si="79"/>
        <v>444</v>
      </c>
      <c r="C129" s="33">
        <v>11004</v>
      </c>
      <c r="D129" s="33" t="str">
        <f t="shared" si="38"/>
        <v>现代金色水晶球</v>
      </c>
      <c r="E129" s="33" t="str">
        <f t="shared" si="39"/>
        <v>现代金色同色消</v>
      </c>
      <c r="F129" s="33">
        <v>5</v>
      </c>
      <c r="G129" s="33" t="str">
        <f>VLOOKUP($F129,杂项枚举说明表!$A$3:$C$7,杂项枚举说明表!$B$1,0)</f>
        <v>同色消</v>
      </c>
      <c r="H129" s="13">
        <v>1</v>
      </c>
      <c r="I129" s="35">
        <f t="shared" si="40"/>
        <v>1</v>
      </c>
      <c r="J129" s="35" t="str">
        <f>VLOOKUP(I129,杂项枚举说明表!$A$67:$B$69,杂项枚举说明表!$B$66,0)</f>
        <v>闯关</v>
      </c>
      <c r="M129" s="37">
        <f t="shared" si="82"/>
        <v>4</v>
      </c>
      <c r="N129" s="37" t="str">
        <f>VLOOKUP(M129,杂项枚举说明表!$A$45:$B$49,杂项枚举说明表!$B$43,0)</f>
        <v>金色</v>
      </c>
      <c r="O129" s="9">
        <v>544</v>
      </c>
      <c r="P129" s="11" t="s">
        <v>570</v>
      </c>
      <c r="Q129" s="37" t="s">
        <v>21</v>
      </c>
      <c r="R129" s="37" t="str">
        <f t="shared" si="41"/>
        <v>金色水晶球</v>
      </c>
      <c r="S129" s="9" t="s">
        <v>101</v>
      </c>
      <c r="T129" s="9">
        <f>IF(I129=2,"",VLOOKUP(E129,[1]t_eliminate_effect_s说明表!$L:$M,2,0))</f>
        <v>7</v>
      </c>
      <c r="U129" s="9" t="str">
        <f>VLOOKUP(B129,组合消除配置调用说明表!$D$1:$E$999999,2,0)</f>
        <v>141,142,143,144,145,241,242,243,244,245,341,342,343,344,345,441,442,443,444,445;12,12,12,12,12,16,16,16,16,16,17,17,17,17,17,9,9,9,9,9</v>
      </c>
      <c r="V129" s="35">
        <v>0</v>
      </c>
      <c r="W129" s="35" t="str">
        <f>VLOOKUP(V129,杂项枚举说明表!$A$88:$B$94,2,0)</f>
        <v>通用能量</v>
      </c>
      <c r="X129" s="35">
        <f>IF(I129=2,"0",VLOOKUP(AB129,杂项枚举说明表!$A$23:$C$27,杂项枚举说明表!$C$22,0)*VLOOKUP(F129,杂项枚举说明表!$A$3:$D$7,杂项枚举说明表!$D$1,0))</f>
        <v>650</v>
      </c>
      <c r="Y129" s="35">
        <v>1</v>
      </c>
      <c r="Z129" s="9">
        <f t="shared" si="84"/>
        <v>24</v>
      </c>
      <c r="AA129" s="9">
        <f t="shared" si="84"/>
        <v>24</v>
      </c>
      <c r="AB129" s="6">
        <f t="shared" si="81"/>
        <v>5</v>
      </c>
      <c r="AC129" s="6" t="str">
        <f>VLOOKUP(AB129,杂项枚举说明表!$A$23:$B$27,2,2)</f>
        <v>现代</v>
      </c>
      <c r="AD129" s="6">
        <v>0</v>
      </c>
      <c r="AE129" s="35">
        <f t="shared" si="83"/>
        <v>5</v>
      </c>
      <c r="AF129" s="35" t="str">
        <f>IF(AE129="","",VLOOKUP(AE129,杂项枚举说明表!$A$109:$B$113,杂项枚举说明表!$B$108,0))</f>
        <v>神像</v>
      </c>
      <c r="AH129" s="13">
        <v>40074</v>
      </c>
      <c r="AI129" s="13">
        <f>IF((VLOOKUP($F129,杂项枚举说明表!$A$3:$C$7,3,0))="","",VLOOKUP($F129,杂项枚举说明表!$A$3:$C$7,3,0))</f>
        <v>120004</v>
      </c>
      <c r="AJ129" s="13">
        <v>120006</v>
      </c>
      <c r="AK129" s="13">
        <f>VLOOKUP($M129,杂项枚举说明表!$A$45:$E$49,杂项枚举说明表!$C$43,0)</f>
        <v>150023</v>
      </c>
      <c r="AL129" s="13">
        <f>IF(VLOOKUP($M129,杂项枚举说明表!$A$45:$E$49,杂项枚举说明表!$D$43,0)="","",VLOOKUP($M129,杂项枚举说明表!$A$45:$E$49,杂项枚举说明表!$D$43,0))</f>
        <v>130004</v>
      </c>
      <c r="AM129" s="13">
        <f>IF(VLOOKUP($M129,杂项枚举说明表!$A$45:$E$49,杂项枚举说明表!$E$43,0)="","",VLOOKUP($M129,杂项枚举说明表!$A$45:$E$49,杂项枚举说明表!$E$43,0))</f>
        <v>130004</v>
      </c>
      <c r="AN129" s="13">
        <f>IF(VLOOKUP($M129,杂项枚举说明表!$A$45:$F$49,杂项枚举说明表!$F$43,0)="","",VLOOKUP($M129,杂项枚举说明表!$A$45:$F$49,杂项枚举说明表!$F$43,0))</f>
        <v>260001</v>
      </c>
      <c r="AO129" s="13">
        <f>VLOOKUP($M129,杂项枚举说明表!$A$45:$H$49,杂项枚举说明表!$H$43,0)</f>
        <v>120008</v>
      </c>
      <c r="AP129" s="13">
        <f>VLOOKUP($M129,杂项枚举说明表!$A$45:$I$49,杂项枚举说明表!$I$43,0)</f>
        <v>100001</v>
      </c>
      <c r="AQ129" s="13">
        <v>100002</v>
      </c>
      <c r="AT129" s="1" t="str">
        <f t="shared" si="42"/>
        <v>1现代金色同色消</v>
      </c>
      <c r="AU129" s="1">
        <f t="shared" si="43"/>
        <v>444</v>
      </c>
    </row>
    <row r="130" spans="1:47" x14ac:dyDescent="0.2">
      <c r="A130" s="33">
        <f t="shared" si="44"/>
        <v>125</v>
      </c>
      <c r="B130" s="33">
        <f t="shared" si="79"/>
        <v>445</v>
      </c>
      <c r="C130" s="33">
        <v>11005</v>
      </c>
      <c r="D130" s="33" t="str">
        <f t="shared" si="38"/>
        <v>现代紫色水晶球</v>
      </c>
      <c r="E130" s="33" t="str">
        <f t="shared" si="39"/>
        <v>现代紫色同色消</v>
      </c>
      <c r="F130" s="33">
        <v>5</v>
      </c>
      <c r="G130" s="33" t="str">
        <f>VLOOKUP($F130,杂项枚举说明表!$A$3:$C$7,杂项枚举说明表!$B$1,0)</f>
        <v>同色消</v>
      </c>
      <c r="H130" s="13">
        <v>1</v>
      </c>
      <c r="I130" s="35">
        <f t="shared" si="40"/>
        <v>1</v>
      </c>
      <c r="J130" s="35" t="str">
        <f>VLOOKUP(I130,杂项枚举说明表!$A$67:$B$69,杂项枚举说明表!$B$66,0)</f>
        <v>闯关</v>
      </c>
      <c r="M130" s="37">
        <f t="shared" si="82"/>
        <v>5</v>
      </c>
      <c r="N130" s="37" t="str">
        <f>VLOOKUP(M130,杂项枚举说明表!$A$45:$B$49,杂项枚举说明表!$B$43,0)</f>
        <v>紫色</v>
      </c>
      <c r="O130" s="9">
        <v>545</v>
      </c>
      <c r="P130" s="11" t="s">
        <v>570</v>
      </c>
      <c r="Q130" s="37" t="s">
        <v>21</v>
      </c>
      <c r="R130" s="37" t="str">
        <f t="shared" si="41"/>
        <v>紫色水晶球</v>
      </c>
      <c r="S130" s="9" t="s">
        <v>101</v>
      </c>
      <c r="T130" s="9">
        <f>IF(I130=2,"",VLOOKUP(E130,[1]t_eliminate_effect_s说明表!$L:$M,2,0))</f>
        <v>7</v>
      </c>
      <c r="U130" s="9" t="str">
        <f>VLOOKUP(B130,组合消除配置调用说明表!$D$1:$E$999999,2,0)</f>
        <v>141,142,143,144,145,241,242,243,244,245,341,342,343,344,345,441,442,443,444,445;12,12,12,12,12,16,16,16,16,16,17,17,17,17,17,9,9,9,9,9</v>
      </c>
      <c r="V130" s="35">
        <v>0</v>
      </c>
      <c r="W130" s="35" t="str">
        <f>VLOOKUP(V130,杂项枚举说明表!$A$88:$B$94,2,0)</f>
        <v>通用能量</v>
      </c>
      <c r="X130" s="35">
        <f>IF(I130=2,"0",VLOOKUP(AB130,杂项枚举说明表!$A$23:$C$27,杂项枚举说明表!$C$22,0)*VLOOKUP(F130,杂项枚举说明表!$A$3:$D$7,杂项枚举说明表!$D$1,0))</f>
        <v>650</v>
      </c>
      <c r="Y130" s="35">
        <v>1</v>
      </c>
      <c r="Z130" s="9">
        <f t="shared" si="84"/>
        <v>25</v>
      </c>
      <c r="AA130" s="9">
        <f t="shared" si="84"/>
        <v>25</v>
      </c>
      <c r="AB130" s="6">
        <f t="shared" si="81"/>
        <v>5</v>
      </c>
      <c r="AC130" s="6" t="str">
        <f>VLOOKUP(AB130,杂项枚举说明表!$A$23:$B$27,2,2)</f>
        <v>现代</v>
      </c>
      <c r="AD130" s="6">
        <v>0</v>
      </c>
      <c r="AE130" s="35">
        <f t="shared" si="83"/>
        <v>6</v>
      </c>
      <c r="AF130" s="35" t="str">
        <f>IF(AE130="","",VLOOKUP(AE130,杂项枚举说明表!$A$109:$B$113,杂项枚举说明表!$B$108,0))</f>
        <v>魔像</v>
      </c>
      <c r="AH130" s="13">
        <v>40075</v>
      </c>
      <c r="AI130" s="13">
        <f>IF((VLOOKUP($F130,杂项枚举说明表!$A$3:$C$7,3,0))="","",VLOOKUP($F130,杂项枚举说明表!$A$3:$C$7,3,0))</f>
        <v>120004</v>
      </c>
      <c r="AJ130" s="13">
        <v>120006</v>
      </c>
      <c r="AK130" s="13">
        <f>VLOOKUP($M130,杂项枚举说明表!$A$45:$E$49,杂项枚举说明表!$C$43,0)</f>
        <v>150023</v>
      </c>
      <c r="AL130" s="13">
        <f>IF(VLOOKUP($M130,杂项枚举说明表!$A$45:$E$49,杂项枚举说明表!$D$43,0)="","",VLOOKUP($M130,杂项枚举说明表!$A$45:$E$49,杂项枚举说明表!$D$43,0))</f>
        <v>130005</v>
      </c>
      <c r="AM130" s="13">
        <f>IF(VLOOKUP($M130,杂项枚举说明表!$A$45:$E$49,杂项枚举说明表!$E$43,0)="","",VLOOKUP($M130,杂项枚举说明表!$A$45:$E$49,杂项枚举说明表!$E$43,0))</f>
        <v>130005</v>
      </c>
      <c r="AN130" s="13">
        <f>IF(VLOOKUP($M130,杂项枚举说明表!$A$45:$F$49,杂项枚举说明表!$F$43,0)="","",VLOOKUP($M130,杂项枚举说明表!$A$45:$F$49,杂项枚举说明表!$F$43,0))</f>
        <v>260001</v>
      </c>
      <c r="AO130" s="13">
        <f>VLOOKUP($M130,杂项枚举说明表!$A$45:$H$49,杂项枚举说明表!$H$43,0)</f>
        <v>120008</v>
      </c>
      <c r="AP130" s="13">
        <f>VLOOKUP($M130,杂项枚举说明表!$A$45:$I$49,杂项枚举说明表!$I$43,0)</f>
        <v>100001</v>
      </c>
      <c r="AQ130" s="13">
        <v>100002</v>
      </c>
      <c r="AT130" s="1" t="str">
        <f t="shared" si="42"/>
        <v>1现代紫色同色消</v>
      </c>
      <c r="AU130" s="1">
        <f t="shared" si="43"/>
        <v>445</v>
      </c>
    </row>
    <row r="131" spans="1:47" x14ac:dyDescent="0.2">
      <c r="A131" s="33">
        <f t="shared" si="44"/>
        <v>126</v>
      </c>
      <c r="B131" s="33">
        <v>1001</v>
      </c>
      <c r="C131" s="33">
        <v>10001</v>
      </c>
      <c r="D131" s="33" t="str">
        <f t="shared" si="38"/>
        <v>石器时代蓝色普通棋子</v>
      </c>
      <c r="E131" s="33" t="str">
        <f t="shared" si="39"/>
        <v>石器时代蓝色普通棋子</v>
      </c>
      <c r="F131" s="33">
        <v>1</v>
      </c>
      <c r="G131" s="33" t="str">
        <f>VLOOKUP($F131,杂项枚举说明表!$A$3:$C$7,杂项枚举说明表!$B$1,0)</f>
        <v>普通棋子</v>
      </c>
      <c r="H131" s="13">
        <v>1</v>
      </c>
      <c r="I131" s="35">
        <f t="shared" si="40"/>
        <v>2</v>
      </c>
      <c r="J131" s="35" t="str">
        <f>VLOOKUP(I131,杂项枚举说明表!$A$67:$B$69,杂项枚举说明表!$B$66,0)</f>
        <v>塔防模式</v>
      </c>
      <c r="K131" s="6">
        <v>2</v>
      </c>
      <c r="L131" s="6">
        <v>4</v>
      </c>
      <c r="M131" s="37">
        <v>1</v>
      </c>
      <c r="N131" s="37" t="str">
        <f>VLOOKUP(M131,杂项枚举说明表!$A$45:$B$49,杂项枚举说明表!$B$43,0)</f>
        <v>蓝色</v>
      </c>
      <c r="O131" s="9">
        <v>101</v>
      </c>
      <c r="P131" s="11" t="s">
        <v>570</v>
      </c>
      <c r="Q131" s="37" t="s">
        <v>22</v>
      </c>
      <c r="R131" s="37" t="str">
        <f t="shared" si="41"/>
        <v>蓝色普通棋子</v>
      </c>
      <c r="T131" s="9">
        <v>1</v>
      </c>
      <c r="U131" s="9" t="str">
        <f>VLOOKUP(B131,组合消除配置调用说明表!$D$1:$E$999999,2,0)</f>
        <v/>
      </c>
      <c r="V131" s="35">
        <v>0</v>
      </c>
      <c r="W131" s="35" t="str">
        <f>VLOOKUP(V131,杂项枚举说明表!$A$88:$B$94,2,0)</f>
        <v>通用能量</v>
      </c>
      <c r="X131" s="35" t="str">
        <f>IF(I131=2,"0",VLOOKUP(AB131,杂项枚举说明表!$A$23:$C$27,杂项枚举说明表!$C$22,0)*VLOOKUP(F131,杂项枚举说明表!$A$3:$D$7,杂项枚举说明表!$D$1,0))</f>
        <v>0</v>
      </c>
      <c r="Y131" s="35">
        <v>0</v>
      </c>
      <c r="Z131" s="9">
        <v>1</v>
      </c>
      <c r="AA131" s="9">
        <v>1</v>
      </c>
      <c r="AB131" s="6">
        <v>1</v>
      </c>
      <c r="AC131" s="6" t="str">
        <f>VLOOKUP(AB131,杂项枚举说明表!$A$23:$B$27,2,2)</f>
        <v>石器时代</v>
      </c>
      <c r="AD131" s="6">
        <v>0</v>
      </c>
      <c r="AE131" s="35">
        <v>2</v>
      </c>
      <c r="AF131" s="35" t="str">
        <f>IF(AE131="","",VLOOKUP(AE131,杂项枚举说明表!$A$109:$B$113,杂项枚举说明表!$B$108,0))</f>
        <v>步兵营</v>
      </c>
      <c r="AH131" s="13">
        <v>40001</v>
      </c>
      <c r="AI131" s="13" t="str">
        <f>IF((VLOOKUP($F131,杂项枚举说明表!$A$3:$C$7,3,0))="","",VLOOKUP($F131,杂项枚举说明表!$A$3:$C$7,3,0))</f>
        <v/>
      </c>
      <c r="AJ131" s="13">
        <v>120006</v>
      </c>
      <c r="AK131" s="13">
        <f>VLOOKUP($M131,杂项枚举说明表!$A$45:$E$49,杂项枚举说明表!$C$43,0)</f>
        <v>150023</v>
      </c>
      <c r="AL131" s="13">
        <f>IF(VLOOKUP($M131,杂项枚举说明表!$A$45:$E$49,杂项枚举说明表!$D$43,0)="","",VLOOKUP($M131,杂项枚举说明表!$A$45:$E$49,杂项枚举说明表!$D$43,0))</f>
        <v>130001</v>
      </c>
      <c r="AM131" s="13">
        <f>IF(VLOOKUP($M131,杂项枚举说明表!$A$45:$E$49,杂项枚举说明表!$E$43,0)="","",VLOOKUP($M131,杂项枚举说明表!$A$45:$E$49,杂项枚举说明表!$E$43,0))</f>
        <v>130001</v>
      </c>
      <c r="AN131" s="13">
        <f>IF(VLOOKUP($M131,杂项枚举说明表!$A$45:$F$49,杂项枚举说明表!$F$43,0)="","",VLOOKUP($M131,杂项枚举说明表!$A$45:$F$49,杂项枚举说明表!$F$43,0))</f>
        <v>260001</v>
      </c>
      <c r="AO131" s="13">
        <f>VLOOKUP($M131,杂项枚举说明表!$A$45:$H$49,杂项枚举说明表!$H$43,0)</f>
        <v>120008</v>
      </c>
      <c r="AP131" s="13">
        <f>VLOOKUP($M131,杂项枚举说明表!$A$45:$I$49,杂项枚举说明表!$I$43,0)</f>
        <v>100001</v>
      </c>
      <c r="AQ131" s="13">
        <v>100002</v>
      </c>
      <c r="AT131" s="1" t="str">
        <f t="shared" si="42"/>
        <v>2石器时代蓝色普通棋子</v>
      </c>
      <c r="AU131" s="1">
        <f t="shared" si="43"/>
        <v>1001</v>
      </c>
    </row>
    <row r="132" spans="1:47" x14ac:dyDescent="0.2">
      <c r="A132" s="33">
        <f t="shared" si="44"/>
        <v>127</v>
      </c>
      <c r="B132" s="33">
        <f>B131+1</f>
        <v>1002</v>
      </c>
      <c r="C132" s="33">
        <v>10002</v>
      </c>
      <c r="D132" s="33" t="str">
        <f t="shared" si="38"/>
        <v>石器时代绿色普通棋子</v>
      </c>
      <c r="E132" s="33" t="str">
        <f t="shared" si="39"/>
        <v>石器时代绿色普通棋子</v>
      </c>
      <c r="F132" s="33">
        <v>1</v>
      </c>
      <c r="G132" s="33" t="str">
        <f>VLOOKUP($F132,杂项枚举说明表!$A$3:$C$7,杂项枚举说明表!$B$1,0)</f>
        <v>普通棋子</v>
      </c>
      <c r="H132" s="13">
        <v>1</v>
      </c>
      <c r="I132" s="35">
        <f t="shared" si="40"/>
        <v>2</v>
      </c>
      <c r="J132" s="35" t="str">
        <f>VLOOKUP(I132,杂项枚举说明表!$A$67:$B$69,杂项枚举说明表!$B$66,0)</f>
        <v>塔防模式</v>
      </c>
      <c r="K132" s="6">
        <v>2</v>
      </c>
      <c r="L132" s="6">
        <v>4</v>
      </c>
      <c r="M132" s="37">
        <v>2</v>
      </c>
      <c r="N132" s="37" t="str">
        <f>VLOOKUP(M132,杂项枚举说明表!$A$45:$B$49,杂项枚举说明表!$B$43,0)</f>
        <v>绿色</v>
      </c>
      <c r="O132" s="9">
        <v>102</v>
      </c>
      <c r="P132" s="11" t="s">
        <v>570</v>
      </c>
      <c r="Q132" s="37" t="s">
        <v>22</v>
      </c>
      <c r="R132" s="37" t="str">
        <f t="shared" si="41"/>
        <v>绿色普通棋子</v>
      </c>
      <c r="T132" s="9">
        <v>1</v>
      </c>
      <c r="U132" s="9" t="str">
        <f>VLOOKUP(B132,组合消除配置调用说明表!$D$1:$E$999999,2,0)</f>
        <v/>
      </c>
      <c r="V132" s="35">
        <v>0</v>
      </c>
      <c r="W132" s="35" t="str">
        <f>VLOOKUP(V132,杂项枚举说明表!$A$88:$B$94,2,0)</f>
        <v>通用能量</v>
      </c>
      <c r="X132" s="35" t="str">
        <f>IF(I132=2,"0",VLOOKUP(AB132,杂项枚举说明表!$A$23:$C$27,杂项枚举说明表!$C$22,0)*VLOOKUP(F132,杂项枚举说明表!$A$3:$D$7,杂项枚举说明表!$D$1,0))</f>
        <v>0</v>
      </c>
      <c r="Y132" s="35">
        <v>0</v>
      </c>
      <c r="Z132" s="9">
        <v>2</v>
      </c>
      <c r="AA132" s="9">
        <v>2</v>
      </c>
      <c r="AB132" s="6">
        <v>1</v>
      </c>
      <c r="AC132" s="6" t="str">
        <f>VLOOKUP(AB132,杂项枚举说明表!$A$23:$B$27,2,2)</f>
        <v>石器时代</v>
      </c>
      <c r="AD132" s="6">
        <v>0</v>
      </c>
      <c r="AE132" s="35">
        <v>3</v>
      </c>
      <c r="AF132" s="35" t="str">
        <f>IF(AE132="","",VLOOKUP(AE132,杂项枚举说明表!$A$109:$B$113,杂项枚举说明表!$B$108,0))</f>
        <v>弓兵营</v>
      </c>
      <c r="AH132" s="13">
        <v>40002</v>
      </c>
      <c r="AI132" s="13" t="str">
        <f>IF((VLOOKUP($F132,杂项枚举说明表!$A$3:$C$7,3,0))="","",VLOOKUP($F132,杂项枚举说明表!$A$3:$C$7,3,0))</f>
        <v/>
      </c>
      <c r="AJ132" s="13">
        <v>120006</v>
      </c>
      <c r="AK132" s="13">
        <f>VLOOKUP($M132,杂项枚举说明表!$A$45:$E$49,杂项枚举说明表!$C$43,0)</f>
        <v>150023</v>
      </c>
      <c r="AL132" s="13">
        <f>IF(VLOOKUP($M132,杂项枚举说明表!$A$45:$E$49,杂项枚举说明表!$D$43,0)="","",VLOOKUP($M132,杂项枚举说明表!$A$45:$E$49,杂项枚举说明表!$D$43,0))</f>
        <v>130002</v>
      </c>
      <c r="AM132" s="13">
        <f>IF(VLOOKUP($M132,杂项枚举说明表!$A$45:$E$49,杂项枚举说明表!$E$43,0)="","",VLOOKUP($M132,杂项枚举说明表!$A$45:$E$49,杂项枚举说明表!$E$43,0))</f>
        <v>130002</v>
      </c>
      <c r="AN132" s="13">
        <f>IF(VLOOKUP($M132,杂项枚举说明表!$A$45:$F$49,杂项枚举说明表!$F$43,0)="","",VLOOKUP($M132,杂项枚举说明表!$A$45:$F$49,杂项枚举说明表!$F$43,0))</f>
        <v>260001</v>
      </c>
      <c r="AO132" s="13">
        <f>VLOOKUP($M132,杂项枚举说明表!$A$45:$H$49,杂项枚举说明表!$H$43,0)</f>
        <v>120008</v>
      </c>
      <c r="AP132" s="13">
        <f>VLOOKUP($M132,杂项枚举说明表!$A$45:$I$49,杂项枚举说明表!$I$43,0)</f>
        <v>100001</v>
      </c>
      <c r="AQ132" s="13">
        <v>100002</v>
      </c>
      <c r="AT132" s="1" t="str">
        <f t="shared" si="42"/>
        <v>2石器时代绿色普通棋子</v>
      </c>
      <c r="AU132" s="1">
        <f t="shared" si="43"/>
        <v>1002</v>
      </c>
    </row>
    <row r="133" spans="1:47" x14ac:dyDescent="0.2">
      <c r="A133" s="33">
        <f t="shared" si="44"/>
        <v>128</v>
      </c>
      <c r="B133" s="33">
        <f t="shared" ref="B133:B135" si="85">B132+1</f>
        <v>1003</v>
      </c>
      <c r="C133" s="33">
        <v>10003</v>
      </c>
      <c r="D133" s="33" t="str">
        <f t="shared" si="38"/>
        <v>石器时代红色普通棋子</v>
      </c>
      <c r="E133" s="33" t="str">
        <f t="shared" si="39"/>
        <v>石器时代红色普通棋子</v>
      </c>
      <c r="F133" s="33">
        <v>1</v>
      </c>
      <c r="G133" s="33" t="str">
        <f>VLOOKUP($F133,杂项枚举说明表!$A$3:$C$7,杂项枚举说明表!$B$1,0)</f>
        <v>普通棋子</v>
      </c>
      <c r="H133" s="13">
        <v>1</v>
      </c>
      <c r="I133" s="35">
        <f t="shared" si="40"/>
        <v>2</v>
      </c>
      <c r="J133" s="35" t="str">
        <f>VLOOKUP(I133,杂项枚举说明表!$A$67:$B$69,杂项枚举说明表!$B$66,0)</f>
        <v>塔防模式</v>
      </c>
      <c r="K133" s="6">
        <v>2</v>
      </c>
      <c r="L133" s="6">
        <v>4</v>
      </c>
      <c r="M133" s="37">
        <v>3</v>
      </c>
      <c r="N133" s="37" t="str">
        <f>VLOOKUP(M133,杂项枚举说明表!$A$45:$B$49,杂项枚举说明表!$B$43,0)</f>
        <v>红色</v>
      </c>
      <c r="O133" s="9">
        <v>103</v>
      </c>
      <c r="P133" s="11" t="s">
        <v>570</v>
      </c>
      <c r="Q133" s="37" t="s">
        <v>22</v>
      </c>
      <c r="R133" s="37" t="str">
        <f t="shared" si="41"/>
        <v>红色普通棋子</v>
      </c>
      <c r="T133" s="9">
        <v>1</v>
      </c>
      <c r="U133" s="9" t="str">
        <f>VLOOKUP(B133,组合消除配置调用说明表!$D$1:$E$999999,2,0)</f>
        <v/>
      </c>
      <c r="V133" s="35">
        <v>0</v>
      </c>
      <c r="W133" s="35" t="str">
        <f>VLOOKUP(V133,杂项枚举说明表!$A$88:$B$94,2,0)</f>
        <v>通用能量</v>
      </c>
      <c r="X133" s="35" t="str">
        <f>IF(I133=2,"0",VLOOKUP(AB133,杂项枚举说明表!$A$23:$C$27,杂项枚举说明表!$C$22,0)*VLOOKUP(F133,杂项枚举说明表!$A$3:$D$7,杂项枚举说明表!$D$1,0))</f>
        <v>0</v>
      </c>
      <c r="Y133" s="35">
        <v>0</v>
      </c>
      <c r="Z133" s="9">
        <v>3</v>
      </c>
      <c r="AA133" s="9">
        <v>3</v>
      </c>
      <c r="AB133" s="6">
        <v>1</v>
      </c>
      <c r="AC133" s="6" t="str">
        <f>VLOOKUP(AB133,杂项枚举说明表!$A$23:$B$27,2,2)</f>
        <v>石器时代</v>
      </c>
      <c r="AD133" s="6">
        <v>0</v>
      </c>
      <c r="AE133" s="35">
        <v>4</v>
      </c>
      <c r="AF133" s="35" t="str">
        <f>IF(AE133="","",VLOOKUP(AE133,杂项枚举说明表!$A$109:$B$113,杂项枚举说明表!$B$108,0))</f>
        <v>骑兵营</v>
      </c>
      <c r="AH133" s="13">
        <v>40003</v>
      </c>
      <c r="AI133" s="13" t="str">
        <f>IF((VLOOKUP($F133,杂项枚举说明表!$A$3:$C$7,3,0))="","",VLOOKUP($F133,杂项枚举说明表!$A$3:$C$7,3,0))</f>
        <v/>
      </c>
      <c r="AJ133" s="13">
        <v>120006</v>
      </c>
      <c r="AK133" s="13">
        <f>VLOOKUP($M133,杂项枚举说明表!$A$45:$E$49,杂项枚举说明表!$C$43,0)</f>
        <v>150023</v>
      </c>
      <c r="AL133" s="13">
        <f>IF(VLOOKUP($M133,杂项枚举说明表!$A$45:$E$49,杂项枚举说明表!$D$43,0)="","",VLOOKUP($M133,杂项枚举说明表!$A$45:$E$49,杂项枚举说明表!$D$43,0))</f>
        <v>130003</v>
      </c>
      <c r="AM133" s="13">
        <f>IF(VLOOKUP($M133,杂项枚举说明表!$A$45:$E$49,杂项枚举说明表!$E$43,0)="","",VLOOKUP($M133,杂项枚举说明表!$A$45:$E$49,杂项枚举说明表!$E$43,0))</f>
        <v>130003</v>
      </c>
      <c r="AN133" s="13">
        <f>IF(VLOOKUP($M133,杂项枚举说明表!$A$45:$F$49,杂项枚举说明表!$F$43,0)="","",VLOOKUP($M133,杂项枚举说明表!$A$45:$F$49,杂项枚举说明表!$F$43,0))</f>
        <v>260001</v>
      </c>
      <c r="AO133" s="13">
        <f>VLOOKUP($M133,杂项枚举说明表!$A$45:$H$49,杂项枚举说明表!$H$43,0)</f>
        <v>120008</v>
      </c>
      <c r="AP133" s="13">
        <f>VLOOKUP($M133,杂项枚举说明表!$A$45:$I$49,杂项枚举说明表!$I$43,0)</f>
        <v>100001</v>
      </c>
      <c r="AQ133" s="13">
        <v>100002</v>
      </c>
      <c r="AT133" s="1" t="str">
        <f t="shared" si="42"/>
        <v>2石器时代红色普通棋子</v>
      </c>
      <c r="AU133" s="1">
        <f t="shared" si="43"/>
        <v>1003</v>
      </c>
    </row>
    <row r="134" spans="1:47" x14ac:dyDescent="0.2">
      <c r="A134" s="33">
        <f t="shared" si="44"/>
        <v>129</v>
      </c>
      <c r="B134" s="33">
        <f t="shared" si="85"/>
        <v>1004</v>
      </c>
      <c r="C134" s="33">
        <v>10004</v>
      </c>
      <c r="D134" s="33" t="str">
        <f t="shared" ref="D134:D197" si="86">CONCATENATE(AC134,R134)</f>
        <v>石器时代金色普通棋子</v>
      </c>
      <c r="E134" s="33" t="str">
        <f t="shared" ref="E134:E197" si="87">CONCATENATE(AC134,N134,G134)</f>
        <v>石器时代金色普通棋子</v>
      </c>
      <c r="F134" s="33">
        <v>1</v>
      </c>
      <c r="G134" s="33" t="str">
        <f>VLOOKUP($F134,杂项枚举说明表!$A$3:$C$7,杂项枚举说明表!$B$1,0)</f>
        <v>普通棋子</v>
      </c>
      <c r="H134" s="13">
        <v>1</v>
      </c>
      <c r="I134" s="35">
        <f t="shared" ref="I134:I197" si="88">IF(AND(B134&gt;1000,B134&lt;3000),2,IF(B134&gt;3000,3,1))</f>
        <v>2</v>
      </c>
      <c r="J134" s="35" t="str">
        <f>VLOOKUP(I134,杂项枚举说明表!$A$67:$B$69,杂项枚举说明表!$B$66,0)</f>
        <v>塔防模式</v>
      </c>
      <c r="K134" s="6">
        <v>2</v>
      </c>
      <c r="L134" s="6">
        <v>4</v>
      </c>
      <c r="M134" s="37">
        <v>4</v>
      </c>
      <c r="N134" s="37" t="str">
        <f>VLOOKUP(M134,杂项枚举说明表!$A$45:$B$49,杂项枚举说明表!$B$43,0)</f>
        <v>金色</v>
      </c>
      <c r="O134" s="9">
        <v>104</v>
      </c>
      <c r="P134" s="11" t="s">
        <v>570</v>
      </c>
      <c r="Q134" s="37" t="s">
        <v>22</v>
      </c>
      <c r="R134" s="37" t="str">
        <f t="shared" ref="R134:R197" si="89">CONCATENATE(N134,Q134)</f>
        <v>金色普通棋子</v>
      </c>
      <c r="T134" s="9">
        <v>1</v>
      </c>
      <c r="U134" s="9" t="str">
        <f>VLOOKUP(B134,组合消除配置调用说明表!$D$1:$E$999999,2,0)</f>
        <v/>
      </c>
      <c r="V134" s="35">
        <v>0</v>
      </c>
      <c r="W134" s="35" t="str">
        <f>VLOOKUP(V134,杂项枚举说明表!$A$88:$B$94,2,0)</f>
        <v>通用能量</v>
      </c>
      <c r="X134" s="35" t="str">
        <f>IF(I134=2,"0",VLOOKUP(AB134,杂项枚举说明表!$A$23:$C$27,杂项枚举说明表!$C$22,0)*VLOOKUP(F134,杂项枚举说明表!$A$3:$D$7,杂项枚举说明表!$D$1,0))</f>
        <v>0</v>
      </c>
      <c r="Y134" s="35">
        <v>0</v>
      </c>
      <c r="Z134" s="9">
        <v>4</v>
      </c>
      <c r="AA134" s="9">
        <v>4</v>
      </c>
      <c r="AB134" s="6">
        <v>1</v>
      </c>
      <c r="AC134" s="6" t="str">
        <f>VLOOKUP(AB134,杂项枚举说明表!$A$23:$B$27,2,2)</f>
        <v>石器时代</v>
      </c>
      <c r="AD134" s="6">
        <v>0</v>
      </c>
      <c r="AE134" s="35">
        <v>5</v>
      </c>
      <c r="AF134" s="35" t="str">
        <f>IF(AE134="","",VLOOKUP(AE134,杂项枚举说明表!$A$109:$B$113,杂项枚举说明表!$B$108,0))</f>
        <v>神像</v>
      </c>
      <c r="AH134" s="13">
        <v>40004</v>
      </c>
      <c r="AI134" s="13" t="str">
        <f>IF((VLOOKUP($F134,杂项枚举说明表!$A$3:$C$7,3,0))="","",VLOOKUP($F134,杂项枚举说明表!$A$3:$C$7,3,0))</f>
        <v/>
      </c>
      <c r="AJ134" s="13">
        <v>120006</v>
      </c>
      <c r="AK134" s="13">
        <f>VLOOKUP($M134,杂项枚举说明表!$A$45:$E$49,杂项枚举说明表!$C$43,0)</f>
        <v>150023</v>
      </c>
      <c r="AL134" s="13">
        <f>IF(VLOOKUP($M134,杂项枚举说明表!$A$45:$E$49,杂项枚举说明表!$D$43,0)="","",VLOOKUP($M134,杂项枚举说明表!$A$45:$E$49,杂项枚举说明表!$D$43,0))</f>
        <v>130004</v>
      </c>
      <c r="AM134" s="13">
        <f>IF(VLOOKUP($M134,杂项枚举说明表!$A$45:$E$49,杂项枚举说明表!$E$43,0)="","",VLOOKUP($M134,杂项枚举说明表!$A$45:$E$49,杂项枚举说明表!$E$43,0))</f>
        <v>130004</v>
      </c>
      <c r="AN134" s="13">
        <f>IF(VLOOKUP($M134,杂项枚举说明表!$A$45:$F$49,杂项枚举说明表!$F$43,0)="","",VLOOKUP($M134,杂项枚举说明表!$A$45:$F$49,杂项枚举说明表!$F$43,0))</f>
        <v>260001</v>
      </c>
      <c r="AO134" s="13">
        <f>VLOOKUP($M134,杂项枚举说明表!$A$45:$H$49,杂项枚举说明表!$H$43,0)</f>
        <v>120008</v>
      </c>
      <c r="AP134" s="13">
        <f>VLOOKUP($M134,杂项枚举说明表!$A$45:$I$49,杂项枚举说明表!$I$43,0)</f>
        <v>100001</v>
      </c>
      <c r="AQ134" s="13">
        <v>100002</v>
      </c>
      <c r="AT134" s="1" t="str">
        <f t="shared" ref="AT134:AT197" si="90">_xlfn.CONCAT(I134,E134)</f>
        <v>2石器时代金色普通棋子</v>
      </c>
      <c r="AU134" s="1">
        <f t="shared" ref="AU134:AU197" si="91">B134</f>
        <v>1004</v>
      </c>
    </row>
    <row r="135" spans="1:47" x14ac:dyDescent="0.2">
      <c r="A135" s="33">
        <f t="shared" ref="A135:A198" si="92">ROW()-5</f>
        <v>130</v>
      </c>
      <c r="B135" s="33">
        <f t="shared" si="85"/>
        <v>1005</v>
      </c>
      <c r="C135" s="33">
        <v>10005</v>
      </c>
      <c r="D135" s="33" t="str">
        <f t="shared" si="86"/>
        <v>石器时代紫色普通棋子</v>
      </c>
      <c r="E135" s="33" t="str">
        <f t="shared" si="87"/>
        <v>石器时代紫色普通棋子</v>
      </c>
      <c r="F135" s="33">
        <v>1</v>
      </c>
      <c r="G135" s="33" t="str">
        <f>VLOOKUP($F135,杂项枚举说明表!$A$3:$C$7,杂项枚举说明表!$B$1,0)</f>
        <v>普通棋子</v>
      </c>
      <c r="H135" s="13">
        <v>1</v>
      </c>
      <c r="I135" s="35">
        <f t="shared" si="88"/>
        <v>2</v>
      </c>
      <c r="J135" s="35" t="str">
        <f>VLOOKUP(I135,杂项枚举说明表!$A$67:$B$69,杂项枚举说明表!$B$66,0)</f>
        <v>塔防模式</v>
      </c>
      <c r="K135" s="6">
        <v>2</v>
      </c>
      <c r="L135" s="6">
        <v>4</v>
      </c>
      <c r="M135" s="37">
        <v>5</v>
      </c>
      <c r="N135" s="37" t="str">
        <f>VLOOKUP(M135,杂项枚举说明表!$A$45:$B$49,杂项枚举说明表!$B$43,0)</f>
        <v>紫色</v>
      </c>
      <c r="O135" s="9">
        <v>105</v>
      </c>
      <c r="P135" s="11" t="s">
        <v>570</v>
      </c>
      <c r="Q135" s="37" t="s">
        <v>22</v>
      </c>
      <c r="R135" s="37" t="str">
        <f t="shared" si="89"/>
        <v>紫色普通棋子</v>
      </c>
      <c r="T135" s="9">
        <v>1</v>
      </c>
      <c r="U135" s="9" t="str">
        <f>VLOOKUP(B135,组合消除配置调用说明表!$D$1:$E$999999,2,0)</f>
        <v/>
      </c>
      <c r="V135" s="35">
        <v>0</v>
      </c>
      <c r="W135" s="35" t="str">
        <f>VLOOKUP(V135,杂项枚举说明表!$A$88:$B$94,2,0)</f>
        <v>通用能量</v>
      </c>
      <c r="X135" s="35" t="str">
        <f>IF(I135=2,"0",VLOOKUP(AB135,杂项枚举说明表!$A$23:$C$27,杂项枚举说明表!$C$22,0)*VLOOKUP(F135,杂项枚举说明表!$A$3:$D$7,杂项枚举说明表!$D$1,0))</f>
        <v>0</v>
      </c>
      <c r="Y135" s="35">
        <v>0</v>
      </c>
      <c r="Z135" s="9">
        <v>5</v>
      </c>
      <c r="AA135" s="9">
        <v>5</v>
      </c>
      <c r="AB135" s="6">
        <v>1</v>
      </c>
      <c r="AC135" s="6" t="str">
        <f>VLOOKUP(AB135,杂项枚举说明表!$A$23:$B$27,2,2)</f>
        <v>石器时代</v>
      </c>
      <c r="AD135" s="6">
        <v>0</v>
      </c>
      <c r="AE135" s="35">
        <v>6</v>
      </c>
      <c r="AF135" s="35" t="str">
        <f>IF(AE135="","",VLOOKUP(AE135,杂项枚举说明表!$A$109:$B$113,杂项枚举说明表!$B$108,0))</f>
        <v>魔像</v>
      </c>
      <c r="AH135" s="13">
        <v>40005</v>
      </c>
      <c r="AI135" s="13" t="str">
        <f>IF((VLOOKUP($F135,杂项枚举说明表!$A$3:$C$7,3,0))="","",VLOOKUP($F135,杂项枚举说明表!$A$3:$C$7,3,0))</f>
        <v/>
      </c>
      <c r="AJ135" s="13">
        <v>120006</v>
      </c>
      <c r="AK135" s="13">
        <f>VLOOKUP($M135,杂项枚举说明表!$A$45:$E$49,杂项枚举说明表!$C$43,0)</f>
        <v>150023</v>
      </c>
      <c r="AL135" s="13">
        <f>IF(VLOOKUP($M135,杂项枚举说明表!$A$45:$E$49,杂项枚举说明表!$D$43,0)="","",VLOOKUP($M135,杂项枚举说明表!$A$45:$E$49,杂项枚举说明表!$D$43,0))</f>
        <v>130005</v>
      </c>
      <c r="AM135" s="13">
        <f>IF(VLOOKUP($M135,杂项枚举说明表!$A$45:$E$49,杂项枚举说明表!$E$43,0)="","",VLOOKUP($M135,杂项枚举说明表!$A$45:$E$49,杂项枚举说明表!$E$43,0))</f>
        <v>130005</v>
      </c>
      <c r="AN135" s="13">
        <f>IF(VLOOKUP($M135,杂项枚举说明表!$A$45:$F$49,杂项枚举说明表!$F$43,0)="","",VLOOKUP($M135,杂项枚举说明表!$A$45:$F$49,杂项枚举说明表!$F$43,0))</f>
        <v>260001</v>
      </c>
      <c r="AO135" s="13">
        <f>VLOOKUP($M135,杂项枚举说明表!$A$45:$H$49,杂项枚举说明表!$H$43,0)</f>
        <v>120008</v>
      </c>
      <c r="AP135" s="13">
        <f>VLOOKUP($M135,杂项枚举说明表!$A$45:$I$49,杂项枚举说明表!$I$43,0)</f>
        <v>100001</v>
      </c>
      <c r="AQ135" s="13">
        <v>100002</v>
      </c>
      <c r="AT135" s="1" t="str">
        <f t="shared" si="90"/>
        <v>2石器时代紫色普通棋子</v>
      </c>
      <c r="AU135" s="1">
        <f t="shared" si="91"/>
        <v>1005</v>
      </c>
    </row>
    <row r="136" spans="1:47" x14ac:dyDescent="0.2">
      <c r="A136" s="33">
        <f t="shared" si="92"/>
        <v>131</v>
      </c>
      <c r="B136" s="33">
        <f>B131+10</f>
        <v>1011</v>
      </c>
      <c r="C136" s="33">
        <v>10011</v>
      </c>
      <c r="D136" s="33" t="str">
        <f t="shared" si="86"/>
        <v>青铜时代蓝色普通棋子</v>
      </c>
      <c r="E136" s="33" t="str">
        <f t="shared" si="87"/>
        <v>青铜时代蓝色普通棋子</v>
      </c>
      <c r="F136" s="33">
        <v>1</v>
      </c>
      <c r="G136" s="33" t="str">
        <f>VLOOKUP($F136,杂项枚举说明表!$A$3:$C$7,杂项枚举说明表!$B$1,0)</f>
        <v>普通棋子</v>
      </c>
      <c r="H136" s="13">
        <v>1</v>
      </c>
      <c r="I136" s="35">
        <f t="shared" si="88"/>
        <v>2</v>
      </c>
      <c r="J136" s="35" t="str">
        <f>VLOOKUP(I136,杂项枚举说明表!$A$67:$B$69,杂项枚举说明表!$B$66,0)</f>
        <v>塔防模式</v>
      </c>
      <c r="K136" s="6">
        <v>2</v>
      </c>
      <c r="L136" s="6">
        <v>4</v>
      </c>
      <c r="M136" s="37">
        <f>M131</f>
        <v>1</v>
      </c>
      <c r="N136" s="37" t="str">
        <f>VLOOKUP(M136,杂项枚举说明表!$A$45:$B$49,杂项枚举说明表!$B$43,0)</f>
        <v>蓝色</v>
      </c>
      <c r="O136" s="9">
        <v>111</v>
      </c>
      <c r="P136" s="11" t="s">
        <v>570</v>
      </c>
      <c r="Q136" s="37" t="s">
        <v>22</v>
      </c>
      <c r="R136" s="37" t="str">
        <f t="shared" si="89"/>
        <v>蓝色普通棋子</v>
      </c>
      <c r="T136" s="9">
        <v>1</v>
      </c>
      <c r="U136" s="9" t="str">
        <f>VLOOKUP(B136,组合消除配置调用说明表!$D$1:$E$999999,2,0)</f>
        <v/>
      </c>
      <c r="V136" s="35">
        <v>0</v>
      </c>
      <c r="W136" s="35" t="str">
        <f>VLOOKUP(V136,杂项枚举说明表!$A$88:$B$94,2,0)</f>
        <v>通用能量</v>
      </c>
      <c r="X136" s="35" t="str">
        <f>IF(I136=2,"0",VLOOKUP(AB136,杂项枚举说明表!$A$23:$C$27,杂项枚举说明表!$C$22,0)*VLOOKUP(F136,杂项枚举说明表!$A$3:$D$7,杂项枚举说明表!$D$1,0))</f>
        <v>0</v>
      </c>
      <c r="Y136" s="35">
        <v>0</v>
      </c>
      <c r="Z136" s="9">
        <f>Z131</f>
        <v>1</v>
      </c>
      <c r="AA136" s="9">
        <f>AA131</f>
        <v>1</v>
      </c>
      <c r="AB136" s="6">
        <f>AB131+1</f>
        <v>2</v>
      </c>
      <c r="AC136" s="6" t="str">
        <f>VLOOKUP(AB136,杂项枚举说明表!$A$23:$B$27,2,2)</f>
        <v>青铜时代</v>
      </c>
      <c r="AD136" s="6">
        <v>0</v>
      </c>
      <c r="AE136" s="35">
        <f>AE131</f>
        <v>2</v>
      </c>
      <c r="AF136" s="35" t="str">
        <f>IF(AE136="","",VLOOKUP(AE136,杂项枚举说明表!$A$109:$B$113,杂项枚举说明表!$B$108,0))</f>
        <v>步兵营</v>
      </c>
      <c r="AH136" s="13">
        <v>40006</v>
      </c>
      <c r="AI136" s="13" t="str">
        <f>IF((VLOOKUP($F136,杂项枚举说明表!$A$3:$C$7,3,0))="","",VLOOKUP($F136,杂项枚举说明表!$A$3:$C$7,3,0))</f>
        <v/>
      </c>
      <c r="AJ136" s="13">
        <v>120006</v>
      </c>
      <c r="AK136" s="13">
        <f>VLOOKUP($M136,杂项枚举说明表!$A$45:$E$49,杂项枚举说明表!$C$43,0)</f>
        <v>150023</v>
      </c>
      <c r="AL136" s="13">
        <f>IF(VLOOKUP($M136,杂项枚举说明表!$A$45:$E$49,杂项枚举说明表!$D$43,0)="","",VLOOKUP($M136,杂项枚举说明表!$A$45:$E$49,杂项枚举说明表!$D$43,0))</f>
        <v>130001</v>
      </c>
      <c r="AM136" s="13">
        <f>IF(VLOOKUP($M136,杂项枚举说明表!$A$45:$E$49,杂项枚举说明表!$E$43,0)="","",VLOOKUP($M136,杂项枚举说明表!$A$45:$E$49,杂项枚举说明表!$E$43,0))</f>
        <v>130001</v>
      </c>
      <c r="AN136" s="13">
        <f>IF(VLOOKUP($M136,杂项枚举说明表!$A$45:$F$49,杂项枚举说明表!$F$43,0)="","",VLOOKUP($M136,杂项枚举说明表!$A$45:$F$49,杂项枚举说明表!$F$43,0))</f>
        <v>260001</v>
      </c>
      <c r="AO136" s="13">
        <f>VLOOKUP($M136,杂项枚举说明表!$A$45:$H$49,杂项枚举说明表!$H$43,0)</f>
        <v>120008</v>
      </c>
      <c r="AP136" s="13">
        <f>VLOOKUP($M136,杂项枚举说明表!$A$45:$I$49,杂项枚举说明表!$I$43,0)</f>
        <v>100001</v>
      </c>
      <c r="AQ136" s="13">
        <v>100002</v>
      </c>
      <c r="AT136" s="1" t="str">
        <f t="shared" si="90"/>
        <v>2青铜时代蓝色普通棋子</v>
      </c>
      <c r="AU136" s="1">
        <f t="shared" si="91"/>
        <v>1011</v>
      </c>
    </row>
    <row r="137" spans="1:47" x14ac:dyDescent="0.2">
      <c r="A137" s="33">
        <f t="shared" si="92"/>
        <v>132</v>
      </c>
      <c r="B137" s="33">
        <f t="shared" ref="B137:B155" si="93">B132+10</f>
        <v>1012</v>
      </c>
      <c r="C137" s="33">
        <v>10012</v>
      </c>
      <c r="D137" s="33" t="str">
        <f t="shared" si="86"/>
        <v>青铜时代绿色普通棋子</v>
      </c>
      <c r="E137" s="33" t="str">
        <f t="shared" si="87"/>
        <v>青铜时代绿色普通棋子</v>
      </c>
      <c r="F137" s="33">
        <v>1</v>
      </c>
      <c r="G137" s="33" t="str">
        <f>VLOOKUP($F137,杂项枚举说明表!$A$3:$C$7,杂项枚举说明表!$B$1,0)</f>
        <v>普通棋子</v>
      </c>
      <c r="H137" s="13">
        <v>1</v>
      </c>
      <c r="I137" s="35">
        <f t="shared" si="88"/>
        <v>2</v>
      </c>
      <c r="J137" s="35" t="str">
        <f>VLOOKUP(I137,杂项枚举说明表!$A$67:$B$69,杂项枚举说明表!$B$66,0)</f>
        <v>塔防模式</v>
      </c>
      <c r="K137" s="6">
        <v>2</v>
      </c>
      <c r="L137" s="6">
        <v>4</v>
      </c>
      <c r="M137" s="37">
        <f t="shared" ref="M137:M200" si="94">M132</f>
        <v>2</v>
      </c>
      <c r="N137" s="37" t="str">
        <f>VLOOKUP(M137,杂项枚举说明表!$A$45:$B$49,杂项枚举说明表!$B$43,0)</f>
        <v>绿色</v>
      </c>
      <c r="O137" s="9">
        <v>112</v>
      </c>
      <c r="P137" s="11" t="s">
        <v>570</v>
      </c>
      <c r="Q137" s="37" t="s">
        <v>22</v>
      </c>
      <c r="R137" s="37" t="str">
        <f t="shared" si="89"/>
        <v>绿色普通棋子</v>
      </c>
      <c r="T137" s="9">
        <v>1</v>
      </c>
      <c r="U137" s="9" t="str">
        <f>VLOOKUP(B137,组合消除配置调用说明表!$D$1:$E$999999,2,0)</f>
        <v/>
      </c>
      <c r="V137" s="35">
        <v>0</v>
      </c>
      <c r="W137" s="35" t="str">
        <f>VLOOKUP(V137,杂项枚举说明表!$A$88:$B$94,2,0)</f>
        <v>通用能量</v>
      </c>
      <c r="X137" s="35" t="str">
        <f>IF(I137=2,"0",VLOOKUP(AB137,杂项枚举说明表!$A$23:$C$27,杂项枚举说明表!$C$22,0)*VLOOKUP(F137,杂项枚举说明表!$A$3:$D$7,杂项枚举说明表!$D$1,0))</f>
        <v>0</v>
      </c>
      <c r="Y137" s="35">
        <v>0</v>
      </c>
      <c r="Z137" s="9">
        <f t="shared" ref="Z137:AA137" si="95">Z132</f>
        <v>2</v>
      </c>
      <c r="AA137" s="9">
        <f t="shared" si="95"/>
        <v>2</v>
      </c>
      <c r="AB137" s="6">
        <f t="shared" ref="AB137:AB155" si="96">AB132+1</f>
        <v>2</v>
      </c>
      <c r="AC137" s="6" t="str">
        <f>VLOOKUP(AB137,杂项枚举说明表!$A$23:$B$27,2,2)</f>
        <v>青铜时代</v>
      </c>
      <c r="AD137" s="6">
        <v>0</v>
      </c>
      <c r="AE137" s="35">
        <f t="shared" ref="AE137:AE200" si="97">AE132</f>
        <v>3</v>
      </c>
      <c r="AF137" s="35" t="str">
        <f>IF(AE137="","",VLOOKUP(AE137,杂项枚举说明表!$A$109:$B$113,杂项枚举说明表!$B$108,0))</f>
        <v>弓兵营</v>
      </c>
      <c r="AH137" s="13">
        <v>40007</v>
      </c>
      <c r="AI137" s="13" t="str">
        <f>IF((VLOOKUP($F137,杂项枚举说明表!$A$3:$C$7,3,0))="","",VLOOKUP($F137,杂项枚举说明表!$A$3:$C$7,3,0))</f>
        <v/>
      </c>
      <c r="AJ137" s="13">
        <v>120006</v>
      </c>
      <c r="AK137" s="13">
        <f>VLOOKUP($M137,杂项枚举说明表!$A$45:$E$49,杂项枚举说明表!$C$43,0)</f>
        <v>150023</v>
      </c>
      <c r="AL137" s="13">
        <f>IF(VLOOKUP($M137,杂项枚举说明表!$A$45:$E$49,杂项枚举说明表!$D$43,0)="","",VLOOKUP($M137,杂项枚举说明表!$A$45:$E$49,杂项枚举说明表!$D$43,0))</f>
        <v>130002</v>
      </c>
      <c r="AM137" s="13">
        <f>IF(VLOOKUP($M137,杂项枚举说明表!$A$45:$E$49,杂项枚举说明表!$E$43,0)="","",VLOOKUP($M137,杂项枚举说明表!$A$45:$E$49,杂项枚举说明表!$E$43,0))</f>
        <v>130002</v>
      </c>
      <c r="AN137" s="13">
        <f>IF(VLOOKUP($M137,杂项枚举说明表!$A$45:$F$49,杂项枚举说明表!$F$43,0)="","",VLOOKUP($M137,杂项枚举说明表!$A$45:$F$49,杂项枚举说明表!$F$43,0))</f>
        <v>260001</v>
      </c>
      <c r="AO137" s="13">
        <f>VLOOKUP($M137,杂项枚举说明表!$A$45:$H$49,杂项枚举说明表!$H$43,0)</f>
        <v>120008</v>
      </c>
      <c r="AP137" s="13">
        <f>VLOOKUP($M137,杂项枚举说明表!$A$45:$I$49,杂项枚举说明表!$I$43,0)</f>
        <v>100001</v>
      </c>
      <c r="AQ137" s="13">
        <v>100002</v>
      </c>
      <c r="AT137" s="1" t="str">
        <f t="shared" si="90"/>
        <v>2青铜时代绿色普通棋子</v>
      </c>
      <c r="AU137" s="1">
        <f t="shared" si="91"/>
        <v>1012</v>
      </c>
    </row>
    <row r="138" spans="1:47" x14ac:dyDescent="0.2">
      <c r="A138" s="33">
        <f t="shared" si="92"/>
        <v>133</v>
      </c>
      <c r="B138" s="33">
        <f t="shared" si="93"/>
        <v>1013</v>
      </c>
      <c r="C138" s="33">
        <v>10013</v>
      </c>
      <c r="D138" s="33" t="str">
        <f t="shared" si="86"/>
        <v>青铜时代红色普通棋子</v>
      </c>
      <c r="E138" s="33" t="str">
        <f t="shared" si="87"/>
        <v>青铜时代红色普通棋子</v>
      </c>
      <c r="F138" s="33">
        <v>1</v>
      </c>
      <c r="G138" s="33" t="str">
        <f>VLOOKUP($F138,杂项枚举说明表!$A$3:$C$7,杂项枚举说明表!$B$1,0)</f>
        <v>普通棋子</v>
      </c>
      <c r="H138" s="13">
        <v>1</v>
      </c>
      <c r="I138" s="35">
        <f t="shared" si="88"/>
        <v>2</v>
      </c>
      <c r="J138" s="35" t="str">
        <f>VLOOKUP(I138,杂项枚举说明表!$A$67:$B$69,杂项枚举说明表!$B$66,0)</f>
        <v>塔防模式</v>
      </c>
      <c r="K138" s="6">
        <v>2</v>
      </c>
      <c r="L138" s="6">
        <v>4</v>
      </c>
      <c r="M138" s="37">
        <f t="shared" si="94"/>
        <v>3</v>
      </c>
      <c r="N138" s="37" t="str">
        <f>VLOOKUP(M138,杂项枚举说明表!$A$45:$B$49,杂项枚举说明表!$B$43,0)</f>
        <v>红色</v>
      </c>
      <c r="O138" s="9">
        <v>113</v>
      </c>
      <c r="P138" s="11" t="s">
        <v>570</v>
      </c>
      <c r="Q138" s="37" t="s">
        <v>22</v>
      </c>
      <c r="R138" s="37" t="str">
        <f t="shared" si="89"/>
        <v>红色普通棋子</v>
      </c>
      <c r="T138" s="9">
        <v>1</v>
      </c>
      <c r="U138" s="9" t="str">
        <f>VLOOKUP(B138,组合消除配置调用说明表!$D$1:$E$999999,2,0)</f>
        <v/>
      </c>
      <c r="V138" s="35">
        <v>0</v>
      </c>
      <c r="W138" s="35" t="str">
        <f>VLOOKUP(V138,杂项枚举说明表!$A$88:$B$94,2,0)</f>
        <v>通用能量</v>
      </c>
      <c r="X138" s="35" t="str">
        <f>IF(I138=2,"0",VLOOKUP(AB138,杂项枚举说明表!$A$23:$C$27,杂项枚举说明表!$C$22,0)*VLOOKUP(F138,杂项枚举说明表!$A$3:$D$7,杂项枚举说明表!$D$1,0))</f>
        <v>0</v>
      </c>
      <c r="Y138" s="35">
        <v>0</v>
      </c>
      <c r="Z138" s="9">
        <f t="shared" ref="Z138:AA138" si="98">Z133</f>
        <v>3</v>
      </c>
      <c r="AA138" s="9">
        <f t="shared" si="98"/>
        <v>3</v>
      </c>
      <c r="AB138" s="6">
        <f t="shared" si="96"/>
        <v>2</v>
      </c>
      <c r="AC138" s="6" t="str">
        <f>VLOOKUP(AB138,杂项枚举说明表!$A$23:$B$27,2,2)</f>
        <v>青铜时代</v>
      </c>
      <c r="AD138" s="6">
        <v>0</v>
      </c>
      <c r="AE138" s="35">
        <f t="shared" si="97"/>
        <v>4</v>
      </c>
      <c r="AF138" s="35" t="str">
        <f>IF(AE138="","",VLOOKUP(AE138,杂项枚举说明表!$A$109:$B$113,杂项枚举说明表!$B$108,0))</f>
        <v>骑兵营</v>
      </c>
      <c r="AH138" s="13">
        <v>40008</v>
      </c>
      <c r="AI138" s="13" t="str">
        <f>IF((VLOOKUP($F138,杂项枚举说明表!$A$3:$C$7,3,0))="","",VLOOKUP($F138,杂项枚举说明表!$A$3:$C$7,3,0))</f>
        <v/>
      </c>
      <c r="AJ138" s="13">
        <v>120006</v>
      </c>
      <c r="AK138" s="13">
        <f>VLOOKUP($M138,杂项枚举说明表!$A$45:$E$49,杂项枚举说明表!$C$43,0)</f>
        <v>150023</v>
      </c>
      <c r="AL138" s="13">
        <f>IF(VLOOKUP($M138,杂项枚举说明表!$A$45:$E$49,杂项枚举说明表!$D$43,0)="","",VLOOKUP($M138,杂项枚举说明表!$A$45:$E$49,杂项枚举说明表!$D$43,0))</f>
        <v>130003</v>
      </c>
      <c r="AM138" s="13">
        <f>IF(VLOOKUP($M138,杂项枚举说明表!$A$45:$E$49,杂项枚举说明表!$E$43,0)="","",VLOOKUP($M138,杂项枚举说明表!$A$45:$E$49,杂项枚举说明表!$E$43,0))</f>
        <v>130003</v>
      </c>
      <c r="AN138" s="13">
        <f>IF(VLOOKUP($M138,杂项枚举说明表!$A$45:$F$49,杂项枚举说明表!$F$43,0)="","",VLOOKUP($M138,杂项枚举说明表!$A$45:$F$49,杂项枚举说明表!$F$43,0))</f>
        <v>260001</v>
      </c>
      <c r="AO138" s="13">
        <f>VLOOKUP($M138,杂项枚举说明表!$A$45:$H$49,杂项枚举说明表!$H$43,0)</f>
        <v>120008</v>
      </c>
      <c r="AP138" s="13">
        <f>VLOOKUP($M138,杂项枚举说明表!$A$45:$I$49,杂项枚举说明表!$I$43,0)</f>
        <v>100001</v>
      </c>
      <c r="AQ138" s="13">
        <v>100002</v>
      </c>
      <c r="AT138" s="1" t="str">
        <f t="shared" si="90"/>
        <v>2青铜时代红色普通棋子</v>
      </c>
      <c r="AU138" s="1">
        <f t="shared" si="91"/>
        <v>1013</v>
      </c>
    </row>
    <row r="139" spans="1:47" x14ac:dyDescent="0.2">
      <c r="A139" s="33">
        <f t="shared" si="92"/>
        <v>134</v>
      </c>
      <c r="B139" s="33">
        <f t="shared" si="93"/>
        <v>1014</v>
      </c>
      <c r="C139" s="33">
        <v>10014</v>
      </c>
      <c r="D139" s="33" t="str">
        <f t="shared" si="86"/>
        <v>青铜时代金色普通棋子</v>
      </c>
      <c r="E139" s="33" t="str">
        <f t="shared" si="87"/>
        <v>青铜时代金色普通棋子</v>
      </c>
      <c r="F139" s="33">
        <v>1</v>
      </c>
      <c r="G139" s="33" t="str">
        <f>VLOOKUP($F139,杂项枚举说明表!$A$3:$C$7,杂项枚举说明表!$B$1,0)</f>
        <v>普通棋子</v>
      </c>
      <c r="H139" s="13">
        <v>1</v>
      </c>
      <c r="I139" s="35">
        <f t="shared" si="88"/>
        <v>2</v>
      </c>
      <c r="J139" s="35" t="str">
        <f>VLOOKUP(I139,杂项枚举说明表!$A$67:$B$69,杂项枚举说明表!$B$66,0)</f>
        <v>塔防模式</v>
      </c>
      <c r="K139" s="6">
        <v>2</v>
      </c>
      <c r="L139" s="6">
        <v>4</v>
      </c>
      <c r="M139" s="37">
        <f t="shared" si="94"/>
        <v>4</v>
      </c>
      <c r="N139" s="37" t="str">
        <f>VLOOKUP(M139,杂项枚举说明表!$A$45:$B$49,杂项枚举说明表!$B$43,0)</f>
        <v>金色</v>
      </c>
      <c r="O139" s="9">
        <v>114</v>
      </c>
      <c r="P139" s="11" t="s">
        <v>570</v>
      </c>
      <c r="Q139" s="37" t="s">
        <v>22</v>
      </c>
      <c r="R139" s="37" t="str">
        <f t="shared" si="89"/>
        <v>金色普通棋子</v>
      </c>
      <c r="T139" s="9">
        <v>1</v>
      </c>
      <c r="U139" s="9" t="str">
        <f>VLOOKUP(B139,组合消除配置调用说明表!$D$1:$E$999999,2,0)</f>
        <v/>
      </c>
      <c r="V139" s="35">
        <v>0</v>
      </c>
      <c r="W139" s="35" t="str">
        <f>VLOOKUP(V139,杂项枚举说明表!$A$88:$B$94,2,0)</f>
        <v>通用能量</v>
      </c>
      <c r="X139" s="35" t="str">
        <f>IF(I139=2,"0",VLOOKUP(AB139,杂项枚举说明表!$A$23:$C$27,杂项枚举说明表!$C$22,0)*VLOOKUP(F139,杂项枚举说明表!$A$3:$D$7,杂项枚举说明表!$D$1,0))</f>
        <v>0</v>
      </c>
      <c r="Y139" s="35">
        <v>0</v>
      </c>
      <c r="Z139" s="9">
        <f t="shared" ref="Z139:AA139" si="99">Z134</f>
        <v>4</v>
      </c>
      <c r="AA139" s="9">
        <f t="shared" si="99"/>
        <v>4</v>
      </c>
      <c r="AB139" s="6">
        <f t="shared" si="96"/>
        <v>2</v>
      </c>
      <c r="AC139" s="6" t="str">
        <f>VLOOKUP(AB139,杂项枚举说明表!$A$23:$B$27,2,2)</f>
        <v>青铜时代</v>
      </c>
      <c r="AD139" s="6">
        <v>0</v>
      </c>
      <c r="AE139" s="35">
        <f t="shared" si="97"/>
        <v>5</v>
      </c>
      <c r="AF139" s="35" t="str">
        <f>IF(AE139="","",VLOOKUP(AE139,杂项枚举说明表!$A$109:$B$113,杂项枚举说明表!$B$108,0))</f>
        <v>神像</v>
      </c>
      <c r="AH139" s="13">
        <v>40009</v>
      </c>
      <c r="AI139" s="13" t="str">
        <f>IF((VLOOKUP($F139,杂项枚举说明表!$A$3:$C$7,3,0))="","",VLOOKUP($F139,杂项枚举说明表!$A$3:$C$7,3,0))</f>
        <v/>
      </c>
      <c r="AJ139" s="13">
        <v>120006</v>
      </c>
      <c r="AK139" s="13">
        <f>VLOOKUP($M139,杂项枚举说明表!$A$45:$E$49,杂项枚举说明表!$C$43,0)</f>
        <v>150023</v>
      </c>
      <c r="AL139" s="13">
        <f>IF(VLOOKUP($M139,杂项枚举说明表!$A$45:$E$49,杂项枚举说明表!$D$43,0)="","",VLOOKUP($M139,杂项枚举说明表!$A$45:$E$49,杂项枚举说明表!$D$43,0))</f>
        <v>130004</v>
      </c>
      <c r="AM139" s="13">
        <f>IF(VLOOKUP($M139,杂项枚举说明表!$A$45:$E$49,杂项枚举说明表!$E$43,0)="","",VLOOKUP($M139,杂项枚举说明表!$A$45:$E$49,杂项枚举说明表!$E$43,0))</f>
        <v>130004</v>
      </c>
      <c r="AN139" s="13">
        <f>IF(VLOOKUP($M139,杂项枚举说明表!$A$45:$F$49,杂项枚举说明表!$F$43,0)="","",VLOOKUP($M139,杂项枚举说明表!$A$45:$F$49,杂项枚举说明表!$F$43,0))</f>
        <v>260001</v>
      </c>
      <c r="AO139" s="13">
        <f>VLOOKUP($M139,杂项枚举说明表!$A$45:$H$49,杂项枚举说明表!$H$43,0)</f>
        <v>120008</v>
      </c>
      <c r="AP139" s="13">
        <f>VLOOKUP($M139,杂项枚举说明表!$A$45:$I$49,杂项枚举说明表!$I$43,0)</f>
        <v>100001</v>
      </c>
      <c r="AQ139" s="13">
        <v>100002</v>
      </c>
      <c r="AT139" s="1" t="str">
        <f t="shared" si="90"/>
        <v>2青铜时代金色普通棋子</v>
      </c>
      <c r="AU139" s="1">
        <f t="shared" si="91"/>
        <v>1014</v>
      </c>
    </row>
    <row r="140" spans="1:47" x14ac:dyDescent="0.2">
      <c r="A140" s="33">
        <f t="shared" si="92"/>
        <v>135</v>
      </c>
      <c r="B140" s="33">
        <f t="shared" si="93"/>
        <v>1015</v>
      </c>
      <c r="C140" s="33">
        <v>10015</v>
      </c>
      <c r="D140" s="33" t="str">
        <f t="shared" si="86"/>
        <v>青铜时代紫色普通棋子</v>
      </c>
      <c r="E140" s="33" t="str">
        <f t="shared" si="87"/>
        <v>青铜时代紫色普通棋子</v>
      </c>
      <c r="F140" s="33">
        <v>1</v>
      </c>
      <c r="G140" s="33" t="str">
        <f>VLOOKUP($F140,杂项枚举说明表!$A$3:$C$7,杂项枚举说明表!$B$1,0)</f>
        <v>普通棋子</v>
      </c>
      <c r="H140" s="13">
        <v>1</v>
      </c>
      <c r="I140" s="35">
        <f t="shared" si="88"/>
        <v>2</v>
      </c>
      <c r="J140" s="35" t="str">
        <f>VLOOKUP(I140,杂项枚举说明表!$A$67:$B$69,杂项枚举说明表!$B$66,0)</f>
        <v>塔防模式</v>
      </c>
      <c r="K140" s="6">
        <v>2</v>
      </c>
      <c r="L140" s="6">
        <v>4</v>
      </c>
      <c r="M140" s="37">
        <f t="shared" si="94"/>
        <v>5</v>
      </c>
      <c r="N140" s="37" t="str">
        <f>VLOOKUP(M140,杂项枚举说明表!$A$45:$B$49,杂项枚举说明表!$B$43,0)</f>
        <v>紫色</v>
      </c>
      <c r="O140" s="9">
        <v>115</v>
      </c>
      <c r="P140" s="11" t="s">
        <v>570</v>
      </c>
      <c r="Q140" s="37" t="s">
        <v>22</v>
      </c>
      <c r="R140" s="37" t="str">
        <f t="shared" si="89"/>
        <v>紫色普通棋子</v>
      </c>
      <c r="T140" s="9">
        <v>1</v>
      </c>
      <c r="U140" s="9" t="str">
        <f>VLOOKUP(B140,组合消除配置调用说明表!$D$1:$E$999999,2,0)</f>
        <v/>
      </c>
      <c r="V140" s="35">
        <v>0</v>
      </c>
      <c r="W140" s="35" t="str">
        <f>VLOOKUP(V140,杂项枚举说明表!$A$88:$B$94,2,0)</f>
        <v>通用能量</v>
      </c>
      <c r="X140" s="35" t="str">
        <f>IF(I140=2,"0",VLOOKUP(AB140,杂项枚举说明表!$A$23:$C$27,杂项枚举说明表!$C$22,0)*VLOOKUP(F140,杂项枚举说明表!$A$3:$D$7,杂项枚举说明表!$D$1,0))</f>
        <v>0</v>
      </c>
      <c r="Y140" s="35">
        <v>0</v>
      </c>
      <c r="Z140" s="9">
        <f t="shared" ref="Z140:AA140" si="100">Z135</f>
        <v>5</v>
      </c>
      <c r="AA140" s="9">
        <f t="shared" si="100"/>
        <v>5</v>
      </c>
      <c r="AB140" s="6">
        <f t="shared" si="96"/>
        <v>2</v>
      </c>
      <c r="AC140" s="6" t="str">
        <f>VLOOKUP(AB140,杂项枚举说明表!$A$23:$B$27,2,2)</f>
        <v>青铜时代</v>
      </c>
      <c r="AD140" s="6">
        <v>0</v>
      </c>
      <c r="AE140" s="35">
        <f t="shared" si="97"/>
        <v>6</v>
      </c>
      <c r="AF140" s="35" t="str">
        <f>IF(AE140="","",VLOOKUP(AE140,杂项枚举说明表!$A$109:$B$113,杂项枚举说明表!$B$108,0))</f>
        <v>魔像</v>
      </c>
      <c r="AH140" s="13">
        <v>40010</v>
      </c>
      <c r="AI140" s="13" t="str">
        <f>IF((VLOOKUP($F140,杂项枚举说明表!$A$3:$C$7,3,0))="","",VLOOKUP($F140,杂项枚举说明表!$A$3:$C$7,3,0))</f>
        <v/>
      </c>
      <c r="AJ140" s="13">
        <v>120006</v>
      </c>
      <c r="AK140" s="13">
        <f>VLOOKUP($M140,杂项枚举说明表!$A$45:$E$49,杂项枚举说明表!$C$43,0)</f>
        <v>150023</v>
      </c>
      <c r="AL140" s="13">
        <f>IF(VLOOKUP($M140,杂项枚举说明表!$A$45:$E$49,杂项枚举说明表!$D$43,0)="","",VLOOKUP($M140,杂项枚举说明表!$A$45:$E$49,杂项枚举说明表!$D$43,0))</f>
        <v>130005</v>
      </c>
      <c r="AM140" s="13">
        <f>IF(VLOOKUP($M140,杂项枚举说明表!$A$45:$E$49,杂项枚举说明表!$E$43,0)="","",VLOOKUP($M140,杂项枚举说明表!$A$45:$E$49,杂项枚举说明表!$E$43,0))</f>
        <v>130005</v>
      </c>
      <c r="AN140" s="13">
        <f>IF(VLOOKUP($M140,杂项枚举说明表!$A$45:$F$49,杂项枚举说明表!$F$43,0)="","",VLOOKUP($M140,杂项枚举说明表!$A$45:$F$49,杂项枚举说明表!$F$43,0))</f>
        <v>260001</v>
      </c>
      <c r="AO140" s="13">
        <f>VLOOKUP($M140,杂项枚举说明表!$A$45:$H$49,杂项枚举说明表!$H$43,0)</f>
        <v>120008</v>
      </c>
      <c r="AP140" s="13">
        <f>VLOOKUP($M140,杂项枚举说明表!$A$45:$I$49,杂项枚举说明表!$I$43,0)</f>
        <v>100001</v>
      </c>
      <c r="AQ140" s="13">
        <v>100002</v>
      </c>
      <c r="AT140" s="1" t="str">
        <f t="shared" si="90"/>
        <v>2青铜时代紫色普通棋子</v>
      </c>
      <c r="AU140" s="1">
        <f t="shared" si="91"/>
        <v>1015</v>
      </c>
    </row>
    <row r="141" spans="1:47" x14ac:dyDescent="0.2">
      <c r="A141" s="33">
        <f t="shared" si="92"/>
        <v>136</v>
      </c>
      <c r="B141" s="33">
        <f t="shared" si="93"/>
        <v>1021</v>
      </c>
      <c r="C141" s="33">
        <v>10021</v>
      </c>
      <c r="D141" s="33" t="str">
        <f t="shared" si="86"/>
        <v>封建时代蓝色普通棋子</v>
      </c>
      <c r="E141" s="33" t="str">
        <f t="shared" si="87"/>
        <v>封建时代蓝色普通棋子</v>
      </c>
      <c r="F141" s="33">
        <v>1</v>
      </c>
      <c r="G141" s="33" t="str">
        <f>VLOOKUP($F141,杂项枚举说明表!$A$3:$C$7,杂项枚举说明表!$B$1,0)</f>
        <v>普通棋子</v>
      </c>
      <c r="H141" s="13">
        <v>1</v>
      </c>
      <c r="I141" s="35">
        <f t="shared" si="88"/>
        <v>2</v>
      </c>
      <c r="J141" s="35" t="str">
        <f>VLOOKUP(I141,杂项枚举说明表!$A$67:$B$69,杂项枚举说明表!$B$66,0)</f>
        <v>塔防模式</v>
      </c>
      <c r="K141" s="6">
        <v>2</v>
      </c>
      <c r="L141" s="6">
        <v>4</v>
      </c>
      <c r="M141" s="37">
        <f t="shared" si="94"/>
        <v>1</v>
      </c>
      <c r="N141" s="37" t="str">
        <f>VLOOKUP(M141,杂项枚举说明表!$A$45:$B$49,杂项枚举说明表!$B$43,0)</f>
        <v>蓝色</v>
      </c>
      <c r="O141" s="9">
        <v>121</v>
      </c>
      <c r="P141" s="11" t="s">
        <v>570</v>
      </c>
      <c r="Q141" s="37" t="s">
        <v>22</v>
      </c>
      <c r="R141" s="37" t="str">
        <f t="shared" si="89"/>
        <v>蓝色普通棋子</v>
      </c>
      <c r="T141" s="9">
        <v>1</v>
      </c>
      <c r="U141" s="9" t="str">
        <f>VLOOKUP(B141,组合消除配置调用说明表!$D$1:$E$999999,2,0)</f>
        <v/>
      </c>
      <c r="V141" s="35">
        <v>0</v>
      </c>
      <c r="W141" s="35" t="str">
        <f>VLOOKUP(V141,杂项枚举说明表!$A$88:$B$94,2,0)</f>
        <v>通用能量</v>
      </c>
      <c r="X141" s="35" t="str">
        <f>IF(I141=2,"0",VLOOKUP(AB141,杂项枚举说明表!$A$23:$C$27,杂项枚举说明表!$C$22,0)*VLOOKUP(F141,杂项枚举说明表!$A$3:$D$7,杂项枚举说明表!$D$1,0))</f>
        <v>0</v>
      </c>
      <c r="Y141" s="35">
        <v>0</v>
      </c>
      <c r="Z141" s="9">
        <f t="shared" ref="Z141:AA141" si="101">Z136</f>
        <v>1</v>
      </c>
      <c r="AA141" s="9">
        <f t="shared" si="101"/>
        <v>1</v>
      </c>
      <c r="AB141" s="6">
        <f t="shared" si="96"/>
        <v>3</v>
      </c>
      <c r="AC141" s="6" t="str">
        <f>VLOOKUP(AB141,杂项枚举说明表!$A$23:$B$27,2,2)</f>
        <v>封建时代</v>
      </c>
      <c r="AD141" s="6">
        <v>0</v>
      </c>
      <c r="AE141" s="35">
        <f t="shared" si="97"/>
        <v>2</v>
      </c>
      <c r="AF141" s="35" t="str">
        <f>IF(AE141="","",VLOOKUP(AE141,杂项枚举说明表!$A$109:$B$113,杂项枚举说明表!$B$108,0))</f>
        <v>步兵营</v>
      </c>
      <c r="AH141" s="13">
        <v>40011</v>
      </c>
      <c r="AI141" s="13" t="str">
        <f>IF((VLOOKUP($F141,杂项枚举说明表!$A$3:$C$7,3,0))="","",VLOOKUP($F141,杂项枚举说明表!$A$3:$C$7,3,0))</f>
        <v/>
      </c>
      <c r="AJ141" s="13">
        <v>120006</v>
      </c>
      <c r="AK141" s="13">
        <f>VLOOKUP($M141,杂项枚举说明表!$A$45:$E$49,杂项枚举说明表!$C$43,0)</f>
        <v>150023</v>
      </c>
      <c r="AL141" s="13">
        <f>IF(VLOOKUP($M141,杂项枚举说明表!$A$45:$E$49,杂项枚举说明表!$D$43,0)="","",VLOOKUP($M141,杂项枚举说明表!$A$45:$E$49,杂项枚举说明表!$D$43,0))</f>
        <v>130001</v>
      </c>
      <c r="AM141" s="13">
        <f>IF(VLOOKUP($M141,杂项枚举说明表!$A$45:$E$49,杂项枚举说明表!$E$43,0)="","",VLOOKUP($M141,杂项枚举说明表!$A$45:$E$49,杂项枚举说明表!$E$43,0))</f>
        <v>130001</v>
      </c>
      <c r="AN141" s="13">
        <f>IF(VLOOKUP($M141,杂项枚举说明表!$A$45:$F$49,杂项枚举说明表!$F$43,0)="","",VLOOKUP($M141,杂项枚举说明表!$A$45:$F$49,杂项枚举说明表!$F$43,0))</f>
        <v>260001</v>
      </c>
      <c r="AO141" s="13">
        <f>VLOOKUP($M141,杂项枚举说明表!$A$45:$H$49,杂项枚举说明表!$H$43,0)</f>
        <v>120008</v>
      </c>
      <c r="AP141" s="13">
        <f>VLOOKUP($M141,杂项枚举说明表!$A$45:$I$49,杂项枚举说明表!$I$43,0)</f>
        <v>100001</v>
      </c>
      <c r="AQ141" s="13">
        <v>100002</v>
      </c>
      <c r="AT141" s="1" t="str">
        <f t="shared" si="90"/>
        <v>2封建时代蓝色普通棋子</v>
      </c>
      <c r="AU141" s="1">
        <f t="shared" si="91"/>
        <v>1021</v>
      </c>
    </row>
    <row r="142" spans="1:47" x14ac:dyDescent="0.2">
      <c r="A142" s="33">
        <f t="shared" si="92"/>
        <v>137</v>
      </c>
      <c r="B142" s="33">
        <f t="shared" si="93"/>
        <v>1022</v>
      </c>
      <c r="C142" s="33">
        <v>10022</v>
      </c>
      <c r="D142" s="33" t="str">
        <f t="shared" si="86"/>
        <v>封建时代绿色普通棋子</v>
      </c>
      <c r="E142" s="33" t="str">
        <f t="shared" si="87"/>
        <v>封建时代绿色普通棋子</v>
      </c>
      <c r="F142" s="33">
        <v>1</v>
      </c>
      <c r="G142" s="33" t="str">
        <f>VLOOKUP($F142,杂项枚举说明表!$A$3:$C$7,杂项枚举说明表!$B$1,0)</f>
        <v>普通棋子</v>
      </c>
      <c r="H142" s="13">
        <v>1</v>
      </c>
      <c r="I142" s="35">
        <f t="shared" si="88"/>
        <v>2</v>
      </c>
      <c r="J142" s="35" t="str">
        <f>VLOOKUP(I142,杂项枚举说明表!$A$67:$B$69,杂项枚举说明表!$B$66,0)</f>
        <v>塔防模式</v>
      </c>
      <c r="K142" s="6">
        <v>2</v>
      </c>
      <c r="L142" s="6">
        <v>4</v>
      </c>
      <c r="M142" s="37">
        <f t="shared" si="94"/>
        <v>2</v>
      </c>
      <c r="N142" s="37" t="str">
        <f>VLOOKUP(M142,杂项枚举说明表!$A$45:$B$49,杂项枚举说明表!$B$43,0)</f>
        <v>绿色</v>
      </c>
      <c r="O142" s="9">
        <v>122</v>
      </c>
      <c r="P142" s="11" t="s">
        <v>570</v>
      </c>
      <c r="Q142" s="37" t="s">
        <v>22</v>
      </c>
      <c r="R142" s="37" t="str">
        <f t="shared" si="89"/>
        <v>绿色普通棋子</v>
      </c>
      <c r="T142" s="9">
        <v>1</v>
      </c>
      <c r="U142" s="9" t="str">
        <f>VLOOKUP(B142,组合消除配置调用说明表!$D$1:$E$999999,2,0)</f>
        <v/>
      </c>
      <c r="V142" s="35">
        <v>0</v>
      </c>
      <c r="W142" s="35" t="str">
        <f>VLOOKUP(V142,杂项枚举说明表!$A$88:$B$94,2,0)</f>
        <v>通用能量</v>
      </c>
      <c r="X142" s="35" t="str">
        <f>IF(I142=2,"0",VLOOKUP(AB142,杂项枚举说明表!$A$23:$C$27,杂项枚举说明表!$C$22,0)*VLOOKUP(F142,杂项枚举说明表!$A$3:$D$7,杂项枚举说明表!$D$1,0))</f>
        <v>0</v>
      </c>
      <c r="Y142" s="35">
        <v>0</v>
      </c>
      <c r="Z142" s="9">
        <f t="shared" ref="Z142:AA142" si="102">Z137</f>
        <v>2</v>
      </c>
      <c r="AA142" s="9">
        <f t="shared" si="102"/>
        <v>2</v>
      </c>
      <c r="AB142" s="6">
        <f t="shared" si="96"/>
        <v>3</v>
      </c>
      <c r="AC142" s="6" t="str">
        <f>VLOOKUP(AB142,杂项枚举说明表!$A$23:$B$27,2,2)</f>
        <v>封建时代</v>
      </c>
      <c r="AD142" s="6">
        <v>0</v>
      </c>
      <c r="AE142" s="35">
        <f t="shared" si="97"/>
        <v>3</v>
      </c>
      <c r="AF142" s="35" t="str">
        <f>IF(AE142="","",VLOOKUP(AE142,杂项枚举说明表!$A$109:$B$113,杂项枚举说明表!$B$108,0))</f>
        <v>弓兵营</v>
      </c>
      <c r="AH142" s="13">
        <v>40012</v>
      </c>
      <c r="AI142" s="13" t="str">
        <f>IF((VLOOKUP($F142,杂项枚举说明表!$A$3:$C$7,3,0))="","",VLOOKUP($F142,杂项枚举说明表!$A$3:$C$7,3,0))</f>
        <v/>
      </c>
      <c r="AJ142" s="13">
        <v>120006</v>
      </c>
      <c r="AK142" s="13">
        <f>VLOOKUP($M142,杂项枚举说明表!$A$45:$E$49,杂项枚举说明表!$C$43,0)</f>
        <v>150023</v>
      </c>
      <c r="AL142" s="13">
        <f>IF(VLOOKUP($M142,杂项枚举说明表!$A$45:$E$49,杂项枚举说明表!$D$43,0)="","",VLOOKUP($M142,杂项枚举说明表!$A$45:$E$49,杂项枚举说明表!$D$43,0))</f>
        <v>130002</v>
      </c>
      <c r="AM142" s="13">
        <f>IF(VLOOKUP($M142,杂项枚举说明表!$A$45:$E$49,杂项枚举说明表!$E$43,0)="","",VLOOKUP($M142,杂项枚举说明表!$A$45:$E$49,杂项枚举说明表!$E$43,0))</f>
        <v>130002</v>
      </c>
      <c r="AN142" s="13">
        <f>IF(VLOOKUP($M142,杂项枚举说明表!$A$45:$F$49,杂项枚举说明表!$F$43,0)="","",VLOOKUP($M142,杂项枚举说明表!$A$45:$F$49,杂项枚举说明表!$F$43,0))</f>
        <v>260001</v>
      </c>
      <c r="AO142" s="13">
        <f>VLOOKUP($M142,杂项枚举说明表!$A$45:$H$49,杂项枚举说明表!$H$43,0)</f>
        <v>120008</v>
      </c>
      <c r="AP142" s="13">
        <f>VLOOKUP($M142,杂项枚举说明表!$A$45:$I$49,杂项枚举说明表!$I$43,0)</f>
        <v>100001</v>
      </c>
      <c r="AQ142" s="13">
        <v>100002</v>
      </c>
      <c r="AT142" s="1" t="str">
        <f t="shared" si="90"/>
        <v>2封建时代绿色普通棋子</v>
      </c>
      <c r="AU142" s="1">
        <f t="shared" si="91"/>
        <v>1022</v>
      </c>
    </row>
    <row r="143" spans="1:47" x14ac:dyDescent="0.2">
      <c r="A143" s="33">
        <f t="shared" si="92"/>
        <v>138</v>
      </c>
      <c r="B143" s="33">
        <f t="shared" si="93"/>
        <v>1023</v>
      </c>
      <c r="C143" s="33">
        <v>10023</v>
      </c>
      <c r="D143" s="33" t="str">
        <f t="shared" si="86"/>
        <v>封建时代红色普通棋子</v>
      </c>
      <c r="E143" s="33" t="str">
        <f t="shared" si="87"/>
        <v>封建时代红色普通棋子</v>
      </c>
      <c r="F143" s="33">
        <v>1</v>
      </c>
      <c r="G143" s="33" t="str">
        <f>VLOOKUP($F143,杂项枚举说明表!$A$3:$C$7,杂项枚举说明表!$B$1,0)</f>
        <v>普通棋子</v>
      </c>
      <c r="H143" s="13">
        <v>1</v>
      </c>
      <c r="I143" s="35">
        <f t="shared" si="88"/>
        <v>2</v>
      </c>
      <c r="J143" s="35" t="str">
        <f>VLOOKUP(I143,杂项枚举说明表!$A$67:$B$69,杂项枚举说明表!$B$66,0)</f>
        <v>塔防模式</v>
      </c>
      <c r="K143" s="6">
        <v>2</v>
      </c>
      <c r="L143" s="6">
        <v>4</v>
      </c>
      <c r="M143" s="37">
        <f t="shared" si="94"/>
        <v>3</v>
      </c>
      <c r="N143" s="37" t="str">
        <f>VLOOKUP(M143,杂项枚举说明表!$A$45:$B$49,杂项枚举说明表!$B$43,0)</f>
        <v>红色</v>
      </c>
      <c r="O143" s="9">
        <v>123</v>
      </c>
      <c r="P143" s="11" t="s">
        <v>570</v>
      </c>
      <c r="Q143" s="37" t="s">
        <v>22</v>
      </c>
      <c r="R143" s="37" t="str">
        <f t="shared" si="89"/>
        <v>红色普通棋子</v>
      </c>
      <c r="T143" s="9">
        <v>1</v>
      </c>
      <c r="U143" s="9" t="str">
        <f>VLOOKUP(B143,组合消除配置调用说明表!$D$1:$E$999999,2,0)</f>
        <v/>
      </c>
      <c r="V143" s="35">
        <v>0</v>
      </c>
      <c r="W143" s="35" t="str">
        <f>VLOOKUP(V143,杂项枚举说明表!$A$88:$B$94,2,0)</f>
        <v>通用能量</v>
      </c>
      <c r="X143" s="35" t="str">
        <f>IF(I143=2,"0",VLOOKUP(AB143,杂项枚举说明表!$A$23:$C$27,杂项枚举说明表!$C$22,0)*VLOOKUP(F143,杂项枚举说明表!$A$3:$D$7,杂项枚举说明表!$D$1,0))</f>
        <v>0</v>
      </c>
      <c r="Y143" s="35">
        <v>0</v>
      </c>
      <c r="Z143" s="9">
        <f t="shared" ref="Z143:AA143" si="103">Z138</f>
        <v>3</v>
      </c>
      <c r="AA143" s="9">
        <f t="shared" si="103"/>
        <v>3</v>
      </c>
      <c r="AB143" s="6">
        <f t="shared" si="96"/>
        <v>3</v>
      </c>
      <c r="AC143" s="6" t="str">
        <f>VLOOKUP(AB143,杂项枚举说明表!$A$23:$B$27,2,2)</f>
        <v>封建时代</v>
      </c>
      <c r="AD143" s="6">
        <v>0</v>
      </c>
      <c r="AE143" s="35">
        <f t="shared" si="97"/>
        <v>4</v>
      </c>
      <c r="AF143" s="35" t="str">
        <f>IF(AE143="","",VLOOKUP(AE143,杂项枚举说明表!$A$109:$B$113,杂项枚举说明表!$B$108,0))</f>
        <v>骑兵营</v>
      </c>
      <c r="AH143" s="13">
        <v>40013</v>
      </c>
      <c r="AI143" s="13" t="str">
        <f>IF((VLOOKUP($F143,杂项枚举说明表!$A$3:$C$7,3,0))="","",VLOOKUP($F143,杂项枚举说明表!$A$3:$C$7,3,0))</f>
        <v/>
      </c>
      <c r="AJ143" s="13">
        <v>120006</v>
      </c>
      <c r="AK143" s="13">
        <f>VLOOKUP($M143,杂项枚举说明表!$A$45:$E$49,杂项枚举说明表!$C$43,0)</f>
        <v>150023</v>
      </c>
      <c r="AL143" s="13">
        <f>IF(VLOOKUP($M143,杂项枚举说明表!$A$45:$E$49,杂项枚举说明表!$D$43,0)="","",VLOOKUP($M143,杂项枚举说明表!$A$45:$E$49,杂项枚举说明表!$D$43,0))</f>
        <v>130003</v>
      </c>
      <c r="AM143" s="13">
        <f>IF(VLOOKUP($M143,杂项枚举说明表!$A$45:$E$49,杂项枚举说明表!$E$43,0)="","",VLOOKUP($M143,杂项枚举说明表!$A$45:$E$49,杂项枚举说明表!$E$43,0))</f>
        <v>130003</v>
      </c>
      <c r="AN143" s="13">
        <f>IF(VLOOKUP($M143,杂项枚举说明表!$A$45:$F$49,杂项枚举说明表!$F$43,0)="","",VLOOKUP($M143,杂项枚举说明表!$A$45:$F$49,杂项枚举说明表!$F$43,0))</f>
        <v>260001</v>
      </c>
      <c r="AO143" s="13">
        <f>VLOOKUP($M143,杂项枚举说明表!$A$45:$H$49,杂项枚举说明表!$H$43,0)</f>
        <v>120008</v>
      </c>
      <c r="AP143" s="13">
        <f>VLOOKUP($M143,杂项枚举说明表!$A$45:$I$49,杂项枚举说明表!$I$43,0)</f>
        <v>100001</v>
      </c>
      <c r="AQ143" s="13">
        <v>100002</v>
      </c>
      <c r="AT143" s="1" t="str">
        <f t="shared" si="90"/>
        <v>2封建时代红色普通棋子</v>
      </c>
      <c r="AU143" s="1">
        <f t="shared" si="91"/>
        <v>1023</v>
      </c>
    </row>
    <row r="144" spans="1:47" x14ac:dyDescent="0.2">
      <c r="A144" s="33">
        <f t="shared" si="92"/>
        <v>139</v>
      </c>
      <c r="B144" s="33">
        <f t="shared" si="93"/>
        <v>1024</v>
      </c>
      <c r="C144" s="33">
        <v>10024</v>
      </c>
      <c r="D144" s="33" t="str">
        <f t="shared" si="86"/>
        <v>封建时代金色普通棋子</v>
      </c>
      <c r="E144" s="33" t="str">
        <f t="shared" si="87"/>
        <v>封建时代金色普通棋子</v>
      </c>
      <c r="F144" s="33">
        <v>1</v>
      </c>
      <c r="G144" s="33" t="str">
        <f>VLOOKUP($F144,杂项枚举说明表!$A$3:$C$7,杂项枚举说明表!$B$1,0)</f>
        <v>普通棋子</v>
      </c>
      <c r="H144" s="13">
        <v>1</v>
      </c>
      <c r="I144" s="35">
        <f t="shared" si="88"/>
        <v>2</v>
      </c>
      <c r="J144" s="35" t="str">
        <f>VLOOKUP(I144,杂项枚举说明表!$A$67:$B$69,杂项枚举说明表!$B$66,0)</f>
        <v>塔防模式</v>
      </c>
      <c r="K144" s="6">
        <v>2</v>
      </c>
      <c r="L144" s="6">
        <v>4</v>
      </c>
      <c r="M144" s="37">
        <f t="shared" si="94"/>
        <v>4</v>
      </c>
      <c r="N144" s="37" t="str">
        <f>VLOOKUP(M144,杂项枚举说明表!$A$45:$B$49,杂项枚举说明表!$B$43,0)</f>
        <v>金色</v>
      </c>
      <c r="O144" s="9">
        <v>124</v>
      </c>
      <c r="P144" s="11" t="s">
        <v>570</v>
      </c>
      <c r="Q144" s="37" t="s">
        <v>22</v>
      </c>
      <c r="R144" s="37" t="str">
        <f t="shared" si="89"/>
        <v>金色普通棋子</v>
      </c>
      <c r="T144" s="9">
        <v>1</v>
      </c>
      <c r="U144" s="9" t="str">
        <f>VLOOKUP(B144,组合消除配置调用说明表!$D$1:$E$999999,2,0)</f>
        <v/>
      </c>
      <c r="V144" s="35">
        <v>0</v>
      </c>
      <c r="W144" s="35" t="str">
        <f>VLOOKUP(V144,杂项枚举说明表!$A$88:$B$94,2,0)</f>
        <v>通用能量</v>
      </c>
      <c r="X144" s="35" t="str">
        <f>IF(I144=2,"0",VLOOKUP(AB144,杂项枚举说明表!$A$23:$C$27,杂项枚举说明表!$C$22,0)*VLOOKUP(F144,杂项枚举说明表!$A$3:$D$7,杂项枚举说明表!$D$1,0))</f>
        <v>0</v>
      </c>
      <c r="Y144" s="35">
        <v>0</v>
      </c>
      <c r="Z144" s="9">
        <f t="shared" ref="Z144:AA144" si="104">Z139</f>
        <v>4</v>
      </c>
      <c r="AA144" s="9">
        <f t="shared" si="104"/>
        <v>4</v>
      </c>
      <c r="AB144" s="6">
        <f t="shared" si="96"/>
        <v>3</v>
      </c>
      <c r="AC144" s="6" t="str">
        <f>VLOOKUP(AB144,杂项枚举说明表!$A$23:$B$27,2,2)</f>
        <v>封建时代</v>
      </c>
      <c r="AD144" s="6">
        <v>0</v>
      </c>
      <c r="AE144" s="35">
        <f t="shared" si="97"/>
        <v>5</v>
      </c>
      <c r="AF144" s="35" t="str">
        <f>IF(AE144="","",VLOOKUP(AE144,杂项枚举说明表!$A$109:$B$113,杂项枚举说明表!$B$108,0))</f>
        <v>神像</v>
      </c>
      <c r="AH144" s="13">
        <v>40014</v>
      </c>
      <c r="AI144" s="13" t="str">
        <f>IF((VLOOKUP($F144,杂项枚举说明表!$A$3:$C$7,3,0))="","",VLOOKUP($F144,杂项枚举说明表!$A$3:$C$7,3,0))</f>
        <v/>
      </c>
      <c r="AJ144" s="13">
        <v>120006</v>
      </c>
      <c r="AK144" s="13">
        <f>VLOOKUP($M144,杂项枚举说明表!$A$45:$E$49,杂项枚举说明表!$C$43,0)</f>
        <v>150023</v>
      </c>
      <c r="AL144" s="13">
        <f>IF(VLOOKUP($M144,杂项枚举说明表!$A$45:$E$49,杂项枚举说明表!$D$43,0)="","",VLOOKUP($M144,杂项枚举说明表!$A$45:$E$49,杂项枚举说明表!$D$43,0))</f>
        <v>130004</v>
      </c>
      <c r="AM144" s="13">
        <f>IF(VLOOKUP($M144,杂项枚举说明表!$A$45:$E$49,杂项枚举说明表!$E$43,0)="","",VLOOKUP($M144,杂项枚举说明表!$A$45:$E$49,杂项枚举说明表!$E$43,0))</f>
        <v>130004</v>
      </c>
      <c r="AN144" s="13">
        <f>IF(VLOOKUP($M144,杂项枚举说明表!$A$45:$F$49,杂项枚举说明表!$F$43,0)="","",VLOOKUP($M144,杂项枚举说明表!$A$45:$F$49,杂项枚举说明表!$F$43,0))</f>
        <v>260001</v>
      </c>
      <c r="AO144" s="13">
        <f>VLOOKUP($M144,杂项枚举说明表!$A$45:$H$49,杂项枚举说明表!$H$43,0)</f>
        <v>120008</v>
      </c>
      <c r="AP144" s="13">
        <f>VLOOKUP($M144,杂项枚举说明表!$A$45:$I$49,杂项枚举说明表!$I$43,0)</f>
        <v>100001</v>
      </c>
      <c r="AQ144" s="13">
        <v>100002</v>
      </c>
      <c r="AT144" s="1" t="str">
        <f t="shared" si="90"/>
        <v>2封建时代金色普通棋子</v>
      </c>
      <c r="AU144" s="1">
        <f t="shared" si="91"/>
        <v>1024</v>
      </c>
    </row>
    <row r="145" spans="1:47" x14ac:dyDescent="0.2">
      <c r="A145" s="33">
        <f t="shared" si="92"/>
        <v>140</v>
      </c>
      <c r="B145" s="33">
        <f t="shared" si="93"/>
        <v>1025</v>
      </c>
      <c r="C145" s="33">
        <v>10025</v>
      </c>
      <c r="D145" s="33" t="str">
        <f t="shared" si="86"/>
        <v>封建时代紫色普通棋子</v>
      </c>
      <c r="E145" s="33" t="str">
        <f t="shared" si="87"/>
        <v>封建时代紫色普通棋子</v>
      </c>
      <c r="F145" s="33">
        <v>1</v>
      </c>
      <c r="G145" s="33" t="str">
        <f>VLOOKUP($F145,杂项枚举说明表!$A$3:$C$7,杂项枚举说明表!$B$1,0)</f>
        <v>普通棋子</v>
      </c>
      <c r="H145" s="13">
        <v>1</v>
      </c>
      <c r="I145" s="35">
        <f t="shared" si="88"/>
        <v>2</v>
      </c>
      <c r="J145" s="35" t="str">
        <f>VLOOKUP(I145,杂项枚举说明表!$A$67:$B$69,杂项枚举说明表!$B$66,0)</f>
        <v>塔防模式</v>
      </c>
      <c r="K145" s="6">
        <v>2</v>
      </c>
      <c r="L145" s="6">
        <v>4</v>
      </c>
      <c r="M145" s="37">
        <f t="shared" si="94"/>
        <v>5</v>
      </c>
      <c r="N145" s="37" t="str">
        <f>VLOOKUP(M145,杂项枚举说明表!$A$45:$B$49,杂项枚举说明表!$B$43,0)</f>
        <v>紫色</v>
      </c>
      <c r="O145" s="9">
        <v>125</v>
      </c>
      <c r="P145" s="11" t="s">
        <v>570</v>
      </c>
      <c r="Q145" s="37" t="s">
        <v>22</v>
      </c>
      <c r="R145" s="37" t="str">
        <f t="shared" si="89"/>
        <v>紫色普通棋子</v>
      </c>
      <c r="T145" s="9">
        <v>1</v>
      </c>
      <c r="U145" s="9" t="str">
        <f>VLOOKUP(B145,组合消除配置调用说明表!$D$1:$E$999999,2,0)</f>
        <v/>
      </c>
      <c r="V145" s="35">
        <v>0</v>
      </c>
      <c r="W145" s="35" t="str">
        <f>VLOOKUP(V145,杂项枚举说明表!$A$88:$B$94,2,0)</f>
        <v>通用能量</v>
      </c>
      <c r="X145" s="35" t="str">
        <f>IF(I145=2,"0",VLOOKUP(AB145,杂项枚举说明表!$A$23:$C$27,杂项枚举说明表!$C$22,0)*VLOOKUP(F145,杂项枚举说明表!$A$3:$D$7,杂项枚举说明表!$D$1,0))</f>
        <v>0</v>
      </c>
      <c r="Y145" s="35">
        <v>0</v>
      </c>
      <c r="Z145" s="9">
        <f t="shared" ref="Z145:AA145" si="105">Z140</f>
        <v>5</v>
      </c>
      <c r="AA145" s="9">
        <f t="shared" si="105"/>
        <v>5</v>
      </c>
      <c r="AB145" s="6">
        <f t="shared" si="96"/>
        <v>3</v>
      </c>
      <c r="AC145" s="6" t="str">
        <f>VLOOKUP(AB145,杂项枚举说明表!$A$23:$B$27,2,2)</f>
        <v>封建时代</v>
      </c>
      <c r="AD145" s="6">
        <v>0</v>
      </c>
      <c r="AE145" s="35">
        <f t="shared" si="97"/>
        <v>6</v>
      </c>
      <c r="AF145" s="35" t="str">
        <f>IF(AE145="","",VLOOKUP(AE145,杂项枚举说明表!$A$109:$B$113,杂项枚举说明表!$B$108,0))</f>
        <v>魔像</v>
      </c>
      <c r="AH145" s="13">
        <v>40015</v>
      </c>
      <c r="AI145" s="13" t="str">
        <f>IF((VLOOKUP($F145,杂项枚举说明表!$A$3:$C$7,3,0))="","",VLOOKUP($F145,杂项枚举说明表!$A$3:$C$7,3,0))</f>
        <v/>
      </c>
      <c r="AJ145" s="13">
        <v>120006</v>
      </c>
      <c r="AK145" s="13">
        <f>VLOOKUP($M145,杂项枚举说明表!$A$45:$E$49,杂项枚举说明表!$C$43,0)</f>
        <v>150023</v>
      </c>
      <c r="AL145" s="13">
        <f>IF(VLOOKUP($M145,杂项枚举说明表!$A$45:$E$49,杂项枚举说明表!$D$43,0)="","",VLOOKUP($M145,杂项枚举说明表!$A$45:$E$49,杂项枚举说明表!$D$43,0))</f>
        <v>130005</v>
      </c>
      <c r="AM145" s="13">
        <f>IF(VLOOKUP($M145,杂项枚举说明表!$A$45:$E$49,杂项枚举说明表!$E$43,0)="","",VLOOKUP($M145,杂项枚举说明表!$A$45:$E$49,杂项枚举说明表!$E$43,0))</f>
        <v>130005</v>
      </c>
      <c r="AN145" s="13">
        <f>IF(VLOOKUP($M145,杂项枚举说明表!$A$45:$F$49,杂项枚举说明表!$F$43,0)="","",VLOOKUP($M145,杂项枚举说明表!$A$45:$F$49,杂项枚举说明表!$F$43,0))</f>
        <v>260001</v>
      </c>
      <c r="AO145" s="13">
        <f>VLOOKUP($M145,杂项枚举说明表!$A$45:$H$49,杂项枚举说明表!$H$43,0)</f>
        <v>120008</v>
      </c>
      <c r="AP145" s="13">
        <f>VLOOKUP($M145,杂项枚举说明表!$A$45:$I$49,杂项枚举说明表!$I$43,0)</f>
        <v>100001</v>
      </c>
      <c r="AQ145" s="13">
        <v>100002</v>
      </c>
      <c r="AT145" s="1" t="str">
        <f t="shared" si="90"/>
        <v>2封建时代紫色普通棋子</v>
      </c>
      <c r="AU145" s="1">
        <f t="shared" si="91"/>
        <v>1025</v>
      </c>
    </row>
    <row r="146" spans="1:47" x14ac:dyDescent="0.2">
      <c r="A146" s="33">
        <f t="shared" si="92"/>
        <v>141</v>
      </c>
      <c r="B146" s="33">
        <f t="shared" si="93"/>
        <v>1031</v>
      </c>
      <c r="C146" s="33">
        <v>10031</v>
      </c>
      <c r="D146" s="33" t="str">
        <f t="shared" si="86"/>
        <v>工业时代蓝色普通棋子</v>
      </c>
      <c r="E146" s="33" t="str">
        <f t="shared" si="87"/>
        <v>工业时代蓝色普通棋子</v>
      </c>
      <c r="F146" s="33">
        <v>1</v>
      </c>
      <c r="G146" s="33" t="str">
        <f>VLOOKUP($F146,杂项枚举说明表!$A$3:$C$7,杂项枚举说明表!$B$1,0)</f>
        <v>普通棋子</v>
      </c>
      <c r="H146" s="13">
        <v>1</v>
      </c>
      <c r="I146" s="35">
        <f t="shared" si="88"/>
        <v>2</v>
      </c>
      <c r="J146" s="35" t="str">
        <f>VLOOKUP(I146,杂项枚举说明表!$A$67:$B$69,杂项枚举说明表!$B$66,0)</f>
        <v>塔防模式</v>
      </c>
      <c r="K146" s="6">
        <v>2</v>
      </c>
      <c r="L146" s="6">
        <v>4</v>
      </c>
      <c r="M146" s="37">
        <f t="shared" si="94"/>
        <v>1</v>
      </c>
      <c r="N146" s="37" t="str">
        <f>VLOOKUP(M146,杂项枚举说明表!$A$45:$B$49,杂项枚举说明表!$B$43,0)</f>
        <v>蓝色</v>
      </c>
      <c r="O146" s="9">
        <v>131</v>
      </c>
      <c r="P146" s="11" t="s">
        <v>570</v>
      </c>
      <c r="Q146" s="37" t="s">
        <v>22</v>
      </c>
      <c r="R146" s="37" t="str">
        <f t="shared" si="89"/>
        <v>蓝色普通棋子</v>
      </c>
      <c r="T146" s="9">
        <v>1</v>
      </c>
      <c r="U146" s="9" t="str">
        <f>VLOOKUP(B146,组合消除配置调用说明表!$D$1:$E$999999,2,0)</f>
        <v/>
      </c>
      <c r="V146" s="35">
        <v>0</v>
      </c>
      <c r="W146" s="35" t="str">
        <f>VLOOKUP(V146,杂项枚举说明表!$A$88:$B$94,2,0)</f>
        <v>通用能量</v>
      </c>
      <c r="X146" s="35" t="str">
        <f>IF(I146=2,"0",VLOOKUP(AB146,杂项枚举说明表!$A$23:$C$27,杂项枚举说明表!$C$22,0)*VLOOKUP(F146,杂项枚举说明表!$A$3:$D$7,杂项枚举说明表!$D$1,0))</f>
        <v>0</v>
      </c>
      <c r="Y146" s="35">
        <v>0</v>
      </c>
      <c r="Z146" s="9">
        <f t="shared" ref="Z146:AA146" si="106">Z141</f>
        <v>1</v>
      </c>
      <c r="AA146" s="9">
        <f t="shared" si="106"/>
        <v>1</v>
      </c>
      <c r="AB146" s="6">
        <f t="shared" si="96"/>
        <v>4</v>
      </c>
      <c r="AC146" s="6" t="str">
        <f>VLOOKUP(AB146,杂项枚举说明表!$A$23:$B$27,2,2)</f>
        <v>工业时代</v>
      </c>
      <c r="AD146" s="6">
        <v>0</v>
      </c>
      <c r="AE146" s="35">
        <f t="shared" si="97"/>
        <v>2</v>
      </c>
      <c r="AF146" s="35" t="str">
        <f>IF(AE146="","",VLOOKUP(AE146,杂项枚举说明表!$A$109:$B$113,杂项枚举说明表!$B$108,0))</f>
        <v>步兵营</v>
      </c>
      <c r="AH146" s="13">
        <v>40016</v>
      </c>
      <c r="AI146" s="13" t="str">
        <f>IF((VLOOKUP($F146,杂项枚举说明表!$A$3:$C$7,3,0))="","",VLOOKUP($F146,杂项枚举说明表!$A$3:$C$7,3,0))</f>
        <v/>
      </c>
      <c r="AJ146" s="13">
        <v>120006</v>
      </c>
      <c r="AK146" s="13">
        <f>VLOOKUP($M146,杂项枚举说明表!$A$45:$E$49,杂项枚举说明表!$C$43,0)</f>
        <v>150023</v>
      </c>
      <c r="AL146" s="13">
        <f>IF(VLOOKUP($M146,杂项枚举说明表!$A$45:$E$49,杂项枚举说明表!$D$43,0)="","",VLOOKUP($M146,杂项枚举说明表!$A$45:$E$49,杂项枚举说明表!$D$43,0))</f>
        <v>130001</v>
      </c>
      <c r="AM146" s="13">
        <f>IF(VLOOKUP($M146,杂项枚举说明表!$A$45:$E$49,杂项枚举说明表!$E$43,0)="","",VLOOKUP($M146,杂项枚举说明表!$A$45:$E$49,杂项枚举说明表!$E$43,0))</f>
        <v>130001</v>
      </c>
      <c r="AN146" s="13">
        <f>IF(VLOOKUP($M146,杂项枚举说明表!$A$45:$F$49,杂项枚举说明表!$F$43,0)="","",VLOOKUP($M146,杂项枚举说明表!$A$45:$F$49,杂项枚举说明表!$F$43,0))</f>
        <v>260001</v>
      </c>
      <c r="AO146" s="13">
        <f>VLOOKUP($M146,杂项枚举说明表!$A$45:$H$49,杂项枚举说明表!$H$43,0)</f>
        <v>120008</v>
      </c>
      <c r="AP146" s="13">
        <f>VLOOKUP($M146,杂项枚举说明表!$A$45:$I$49,杂项枚举说明表!$I$43,0)</f>
        <v>100001</v>
      </c>
      <c r="AQ146" s="13">
        <v>100002</v>
      </c>
      <c r="AT146" s="1" t="str">
        <f t="shared" si="90"/>
        <v>2工业时代蓝色普通棋子</v>
      </c>
      <c r="AU146" s="1">
        <f t="shared" si="91"/>
        <v>1031</v>
      </c>
    </row>
    <row r="147" spans="1:47" x14ac:dyDescent="0.2">
      <c r="A147" s="33">
        <f t="shared" si="92"/>
        <v>142</v>
      </c>
      <c r="B147" s="33">
        <f t="shared" si="93"/>
        <v>1032</v>
      </c>
      <c r="C147" s="33">
        <v>10032</v>
      </c>
      <c r="D147" s="33" t="str">
        <f t="shared" si="86"/>
        <v>工业时代绿色普通棋子</v>
      </c>
      <c r="E147" s="33" t="str">
        <f t="shared" si="87"/>
        <v>工业时代绿色普通棋子</v>
      </c>
      <c r="F147" s="33">
        <v>1</v>
      </c>
      <c r="G147" s="33" t="str">
        <f>VLOOKUP($F147,杂项枚举说明表!$A$3:$C$7,杂项枚举说明表!$B$1,0)</f>
        <v>普通棋子</v>
      </c>
      <c r="H147" s="13">
        <v>1</v>
      </c>
      <c r="I147" s="35">
        <f t="shared" si="88"/>
        <v>2</v>
      </c>
      <c r="J147" s="35" t="str">
        <f>VLOOKUP(I147,杂项枚举说明表!$A$67:$B$69,杂项枚举说明表!$B$66,0)</f>
        <v>塔防模式</v>
      </c>
      <c r="K147" s="6">
        <v>2</v>
      </c>
      <c r="L147" s="6">
        <v>4</v>
      </c>
      <c r="M147" s="37">
        <f t="shared" si="94"/>
        <v>2</v>
      </c>
      <c r="N147" s="37" t="str">
        <f>VLOOKUP(M147,杂项枚举说明表!$A$45:$B$49,杂项枚举说明表!$B$43,0)</f>
        <v>绿色</v>
      </c>
      <c r="O147" s="9">
        <v>132</v>
      </c>
      <c r="P147" s="11" t="s">
        <v>570</v>
      </c>
      <c r="Q147" s="37" t="s">
        <v>22</v>
      </c>
      <c r="R147" s="37" t="str">
        <f t="shared" si="89"/>
        <v>绿色普通棋子</v>
      </c>
      <c r="T147" s="9">
        <v>1</v>
      </c>
      <c r="U147" s="9" t="str">
        <f>VLOOKUP(B147,组合消除配置调用说明表!$D$1:$E$999999,2,0)</f>
        <v/>
      </c>
      <c r="V147" s="35">
        <v>0</v>
      </c>
      <c r="W147" s="35" t="str">
        <f>VLOOKUP(V147,杂项枚举说明表!$A$88:$B$94,2,0)</f>
        <v>通用能量</v>
      </c>
      <c r="X147" s="35" t="str">
        <f>IF(I147=2,"0",VLOOKUP(AB147,杂项枚举说明表!$A$23:$C$27,杂项枚举说明表!$C$22,0)*VLOOKUP(F147,杂项枚举说明表!$A$3:$D$7,杂项枚举说明表!$D$1,0))</f>
        <v>0</v>
      </c>
      <c r="Y147" s="35">
        <v>0</v>
      </c>
      <c r="Z147" s="9">
        <f t="shared" ref="Z147:AA147" si="107">Z142</f>
        <v>2</v>
      </c>
      <c r="AA147" s="9">
        <f t="shared" si="107"/>
        <v>2</v>
      </c>
      <c r="AB147" s="6">
        <f t="shared" si="96"/>
        <v>4</v>
      </c>
      <c r="AC147" s="6" t="str">
        <f>VLOOKUP(AB147,杂项枚举说明表!$A$23:$B$27,2,2)</f>
        <v>工业时代</v>
      </c>
      <c r="AD147" s="6">
        <v>0</v>
      </c>
      <c r="AE147" s="35">
        <f t="shared" si="97"/>
        <v>3</v>
      </c>
      <c r="AF147" s="35" t="str">
        <f>IF(AE147="","",VLOOKUP(AE147,杂项枚举说明表!$A$109:$B$113,杂项枚举说明表!$B$108,0))</f>
        <v>弓兵营</v>
      </c>
      <c r="AH147" s="13">
        <v>40017</v>
      </c>
      <c r="AI147" s="13" t="str">
        <f>IF((VLOOKUP($F147,杂项枚举说明表!$A$3:$C$7,3,0))="","",VLOOKUP($F147,杂项枚举说明表!$A$3:$C$7,3,0))</f>
        <v/>
      </c>
      <c r="AJ147" s="13">
        <v>120006</v>
      </c>
      <c r="AK147" s="13">
        <f>VLOOKUP($M147,杂项枚举说明表!$A$45:$E$49,杂项枚举说明表!$C$43,0)</f>
        <v>150023</v>
      </c>
      <c r="AL147" s="13">
        <f>IF(VLOOKUP($M147,杂项枚举说明表!$A$45:$E$49,杂项枚举说明表!$D$43,0)="","",VLOOKUP($M147,杂项枚举说明表!$A$45:$E$49,杂项枚举说明表!$D$43,0))</f>
        <v>130002</v>
      </c>
      <c r="AM147" s="13">
        <f>IF(VLOOKUP($M147,杂项枚举说明表!$A$45:$E$49,杂项枚举说明表!$E$43,0)="","",VLOOKUP($M147,杂项枚举说明表!$A$45:$E$49,杂项枚举说明表!$E$43,0))</f>
        <v>130002</v>
      </c>
      <c r="AN147" s="13">
        <f>IF(VLOOKUP($M147,杂项枚举说明表!$A$45:$F$49,杂项枚举说明表!$F$43,0)="","",VLOOKUP($M147,杂项枚举说明表!$A$45:$F$49,杂项枚举说明表!$F$43,0))</f>
        <v>260001</v>
      </c>
      <c r="AO147" s="13">
        <f>VLOOKUP($M147,杂项枚举说明表!$A$45:$H$49,杂项枚举说明表!$H$43,0)</f>
        <v>120008</v>
      </c>
      <c r="AP147" s="13">
        <f>VLOOKUP($M147,杂项枚举说明表!$A$45:$I$49,杂项枚举说明表!$I$43,0)</f>
        <v>100001</v>
      </c>
      <c r="AQ147" s="13">
        <v>100002</v>
      </c>
      <c r="AT147" s="1" t="str">
        <f t="shared" si="90"/>
        <v>2工业时代绿色普通棋子</v>
      </c>
      <c r="AU147" s="1">
        <f t="shared" si="91"/>
        <v>1032</v>
      </c>
    </row>
    <row r="148" spans="1:47" x14ac:dyDescent="0.2">
      <c r="A148" s="33">
        <f t="shared" si="92"/>
        <v>143</v>
      </c>
      <c r="B148" s="33">
        <f t="shared" si="93"/>
        <v>1033</v>
      </c>
      <c r="C148" s="33">
        <v>10033</v>
      </c>
      <c r="D148" s="33" t="str">
        <f t="shared" si="86"/>
        <v>工业时代红色普通棋子</v>
      </c>
      <c r="E148" s="33" t="str">
        <f t="shared" si="87"/>
        <v>工业时代红色普通棋子</v>
      </c>
      <c r="F148" s="33">
        <v>1</v>
      </c>
      <c r="G148" s="33" t="str">
        <f>VLOOKUP($F148,杂项枚举说明表!$A$3:$C$7,杂项枚举说明表!$B$1,0)</f>
        <v>普通棋子</v>
      </c>
      <c r="H148" s="13">
        <v>1</v>
      </c>
      <c r="I148" s="35">
        <f t="shared" si="88"/>
        <v>2</v>
      </c>
      <c r="J148" s="35" t="str">
        <f>VLOOKUP(I148,杂项枚举说明表!$A$67:$B$69,杂项枚举说明表!$B$66,0)</f>
        <v>塔防模式</v>
      </c>
      <c r="K148" s="6">
        <v>2</v>
      </c>
      <c r="L148" s="6">
        <v>4</v>
      </c>
      <c r="M148" s="37">
        <f t="shared" si="94"/>
        <v>3</v>
      </c>
      <c r="N148" s="37" t="str">
        <f>VLOOKUP(M148,杂项枚举说明表!$A$45:$B$49,杂项枚举说明表!$B$43,0)</f>
        <v>红色</v>
      </c>
      <c r="O148" s="9">
        <v>133</v>
      </c>
      <c r="P148" s="11" t="s">
        <v>570</v>
      </c>
      <c r="Q148" s="37" t="s">
        <v>22</v>
      </c>
      <c r="R148" s="37" t="str">
        <f t="shared" si="89"/>
        <v>红色普通棋子</v>
      </c>
      <c r="T148" s="9">
        <v>1</v>
      </c>
      <c r="U148" s="9" t="str">
        <f>VLOOKUP(B148,组合消除配置调用说明表!$D$1:$E$999999,2,0)</f>
        <v/>
      </c>
      <c r="V148" s="35">
        <v>0</v>
      </c>
      <c r="W148" s="35" t="str">
        <f>VLOOKUP(V148,杂项枚举说明表!$A$88:$B$94,2,0)</f>
        <v>通用能量</v>
      </c>
      <c r="X148" s="35" t="str">
        <f>IF(I148=2,"0",VLOOKUP(AB148,杂项枚举说明表!$A$23:$C$27,杂项枚举说明表!$C$22,0)*VLOOKUP(F148,杂项枚举说明表!$A$3:$D$7,杂项枚举说明表!$D$1,0))</f>
        <v>0</v>
      </c>
      <c r="Y148" s="35">
        <v>0</v>
      </c>
      <c r="Z148" s="9">
        <f t="shared" ref="Z148:AA148" si="108">Z143</f>
        <v>3</v>
      </c>
      <c r="AA148" s="9">
        <f t="shared" si="108"/>
        <v>3</v>
      </c>
      <c r="AB148" s="6">
        <f t="shared" si="96"/>
        <v>4</v>
      </c>
      <c r="AC148" s="6" t="str">
        <f>VLOOKUP(AB148,杂项枚举说明表!$A$23:$B$27,2,2)</f>
        <v>工业时代</v>
      </c>
      <c r="AD148" s="6">
        <v>0</v>
      </c>
      <c r="AE148" s="35">
        <f t="shared" si="97"/>
        <v>4</v>
      </c>
      <c r="AF148" s="35" t="str">
        <f>IF(AE148="","",VLOOKUP(AE148,杂项枚举说明表!$A$109:$B$113,杂项枚举说明表!$B$108,0))</f>
        <v>骑兵营</v>
      </c>
      <c r="AH148" s="13">
        <v>40018</v>
      </c>
      <c r="AI148" s="13" t="str">
        <f>IF((VLOOKUP($F148,杂项枚举说明表!$A$3:$C$7,3,0))="","",VLOOKUP($F148,杂项枚举说明表!$A$3:$C$7,3,0))</f>
        <v/>
      </c>
      <c r="AJ148" s="13">
        <v>120006</v>
      </c>
      <c r="AK148" s="13">
        <f>VLOOKUP($M148,杂项枚举说明表!$A$45:$E$49,杂项枚举说明表!$C$43,0)</f>
        <v>150023</v>
      </c>
      <c r="AL148" s="13">
        <f>IF(VLOOKUP($M148,杂项枚举说明表!$A$45:$E$49,杂项枚举说明表!$D$43,0)="","",VLOOKUP($M148,杂项枚举说明表!$A$45:$E$49,杂项枚举说明表!$D$43,0))</f>
        <v>130003</v>
      </c>
      <c r="AM148" s="13">
        <f>IF(VLOOKUP($M148,杂项枚举说明表!$A$45:$E$49,杂项枚举说明表!$E$43,0)="","",VLOOKUP($M148,杂项枚举说明表!$A$45:$E$49,杂项枚举说明表!$E$43,0))</f>
        <v>130003</v>
      </c>
      <c r="AN148" s="13">
        <f>IF(VLOOKUP($M148,杂项枚举说明表!$A$45:$F$49,杂项枚举说明表!$F$43,0)="","",VLOOKUP($M148,杂项枚举说明表!$A$45:$F$49,杂项枚举说明表!$F$43,0))</f>
        <v>260001</v>
      </c>
      <c r="AO148" s="13">
        <f>VLOOKUP($M148,杂项枚举说明表!$A$45:$H$49,杂项枚举说明表!$H$43,0)</f>
        <v>120008</v>
      </c>
      <c r="AP148" s="13">
        <f>VLOOKUP($M148,杂项枚举说明表!$A$45:$I$49,杂项枚举说明表!$I$43,0)</f>
        <v>100001</v>
      </c>
      <c r="AQ148" s="13">
        <v>100002</v>
      </c>
      <c r="AT148" s="1" t="str">
        <f t="shared" si="90"/>
        <v>2工业时代红色普通棋子</v>
      </c>
      <c r="AU148" s="1">
        <f t="shared" si="91"/>
        <v>1033</v>
      </c>
    </row>
    <row r="149" spans="1:47" x14ac:dyDescent="0.2">
      <c r="A149" s="33">
        <f t="shared" si="92"/>
        <v>144</v>
      </c>
      <c r="B149" s="33">
        <f t="shared" si="93"/>
        <v>1034</v>
      </c>
      <c r="C149" s="33">
        <v>10034</v>
      </c>
      <c r="D149" s="33" t="str">
        <f t="shared" si="86"/>
        <v>工业时代金色普通棋子</v>
      </c>
      <c r="E149" s="33" t="str">
        <f t="shared" si="87"/>
        <v>工业时代金色普通棋子</v>
      </c>
      <c r="F149" s="33">
        <v>1</v>
      </c>
      <c r="G149" s="33" t="str">
        <f>VLOOKUP($F149,杂项枚举说明表!$A$3:$C$7,杂项枚举说明表!$B$1,0)</f>
        <v>普通棋子</v>
      </c>
      <c r="H149" s="13">
        <v>1</v>
      </c>
      <c r="I149" s="35">
        <f t="shared" si="88"/>
        <v>2</v>
      </c>
      <c r="J149" s="35" t="str">
        <f>VLOOKUP(I149,杂项枚举说明表!$A$67:$B$69,杂项枚举说明表!$B$66,0)</f>
        <v>塔防模式</v>
      </c>
      <c r="K149" s="6">
        <v>2</v>
      </c>
      <c r="L149" s="6">
        <v>4</v>
      </c>
      <c r="M149" s="37">
        <f t="shared" si="94"/>
        <v>4</v>
      </c>
      <c r="N149" s="37" t="str">
        <f>VLOOKUP(M149,杂项枚举说明表!$A$45:$B$49,杂项枚举说明表!$B$43,0)</f>
        <v>金色</v>
      </c>
      <c r="O149" s="9">
        <v>134</v>
      </c>
      <c r="P149" s="11" t="s">
        <v>570</v>
      </c>
      <c r="Q149" s="37" t="s">
        <v>22</v>
      </c>
      <c r="R149" s="37" t="str">
        <f t="shared" si="89"/>
        <v>金色普通棋子</v>
      </c>
      <c r="T149" s="9">
        <v>1</v>
      </c>
      <c r="U149" s="9" t="str">
        <f>VLOOKUP(B149,组合消除配置调用说明表!$D$1:$E$999999,2,0)</f>
        <v/>
      </c>
      <c r="V149" s="35">
        <v>0</v>
      </c>
      <c r="W149" s="35" t="str">
        <f>VLOOKUP(V149,杂项枚举说明表!$A$88:$B$94,2,0)</f>
        <v>通用能量</v>
      </c>
      <c r="X149" s="35" t="str">
        <f>IF(I149=2,"0",VLOOKUP(AB149,杂项枚举说明表!$A$23:$C$27,杂项枚举说明表!$C$22,0)*VLOOKUP(F149,杂项枚举说明表!$A$3:$D$7,杂项枚举说明表!$D$1,0))</f>
        <v>0</v>
      </c>
      <c r="Y149" s="35">
        <v>0</v>
      </c>
      <c r="Z149" s="9">
        <f t="shared" ref="Z149:AA149" si="109">Z144</f>
        <v>4</v>
      </c>
      <c r="AA149" s="9">
        <f t="shared" si="109"/>
        <v>4</v>
      </c>
      <c r="AB149" s="6">
        <f t="shared" si="96"/>
        <v>4</v>
      </c>
      <c r="AC149" s="6" t="str">
        <f>VLOOKUP(AB149,杂项枚举说明表!$A$23:$B$27,2,2)</f>
        <v>工业时代</v>
      </c>
      <c r="AD149" s="6">
        <v>0</v>
      </c>
      <c r="AE149" s="35">
        <f t="shared" si="97"/>
        <v>5</v>
      </c>
      <c r="AF149" s="35" t="str">
        <f>IF(AE149="","",VLOOKUP(AE149,杂项枚举说明表!$A$109:$B$113,杂项枚举说明表!$B$108,0))</f>
        <v>神像</v>
      </c>
      <c r="AH149" s="13">
        <v>40019</v>
      </c>
      <c r="AI149" s="13" t="str">
        <f>IF((VLOOKUP($F149,杂项枚举说明表!$A$3:$C$7,3,0))="","",VLOOKUP($F149,杂项枚举说明表!$A$3:$C$7,3,0))</f>
        <v/>
      </c>
      <c r="AJ149" s="13">
        <v>120006</v>
      </c>
      <c r="AK149" s="13">
        <f>VLOOKUP($M149,杂项枚举说明表!$A$45:$E$49,杂项枚举说明表!$C$43,0)</f>
        <v>150023</v>
      </c>
      <c r="AL149" s="13">
        <f>IF(VLOOKUP($M149,杂项枚举说明表!$A$45:$E$49,杂项枚举说明表!$D$43,0)="","",VLOOKUP($M149,杂项枚举说明表!$A$45:$E$49,杂项枚举说明表!$D$43,0))</f>
        <v>130004</v>
      </c>
      <c r="AM149" s="13">
        <f>IF(VLOOKUP($M149,杂项枚举说明表!$A$45:$E$49,杂项枚举说明表!$E$43,0)="","",VLOOKUP($M149,杂项枚举说明表!$A$45:$E$49,杂项枚举说明表!$E$43,0))</f>
        <v>130004</v>
      </c>
      <c r="AN149" s="13">
        <f>IF(VLOOKUP($M149,杂项枚举说明表!$A$45:$F$49,杂项枚举说明表!$F$43,0)="","",VLOOKUP($M149,杂项枚举说明表!$A$45:$F$49,杂项枚举说明表!$F$43,0))</f>
        <v>260001</v>
      </c>
      <c r="AO149" s="13">
        <f>VLOOKUP($M149,杂项枚举说明表!$A$45:$H$49,杂项枚举说明表!$H$43,0)</f>
        <v>120008</v>
      </c>
      <c r="AP149" s="13">
        <f>VLOOKUP($M149,杂项枚举说明表!$A$45:$I$49,杂项枚举说明表!$I$43,0)</f>
        <v>100001</v>
      </c>
      <c r="AQ149" s="13">
        <v>100002</v>
      </c>
      <c r="AT149" s="1" t="str">
        <f t="shared" si="90"/>
        <v>2工业时代金色普通棋子</v>
      </c>
      <c r="AU149" s="1">
        <f t="shared" si="91"/>
        <v>1034</v>
      </c>
    </row>
    <row r="150" spans="1:47" x14ac:dyDescent="0.2">
      <c r="A150" s="33">
        <f t="shared" si="92"/>
        <v>145</v>
      </c>
      <c r="B150" s="33">
        <f t="shared" si="93"/>
        <v>1035</v>
      </c>
      <c r="C150" s="33">
        <v>10035</v>
      </c>
      <c r="D150" s="33" t="str">
        <f t="shared" si="86"/>
        <v>工业时代紫色普通棋子</v>
      </c>
      <c r="E150" s="33" t="str">
        <f t="shared" si="87"/>
        <v>工业时代紫色普通棋子</v>
      </c>
      <c r="F150" s="33">
        <v>1</v>
      </c>
      <c r="G150" s="33" t="str">
        <f>VLOOKUP($F150,杂项枚举说明表!$A$3:$C$7,杂项枚举说明表!$B$1,0)</f>
        <v>普通棋子</v>
      </c>
      <c r="H150" s="13">
        <v>1</v>
      </c>
      <c r="I150" s="35">
        <f t="shared" si="88"/>
        <v>2</v>
      </c>
      <c r="J150" s="35" t="str">
        <f>VLOOKUP(I150,杂项枚举说明表!$A$67:$B$69,杂项枚举说明表!$B$66,0)</f>
        <v>塔防模式</v>
      </c>
      <c r="K150" s="6">
        <v>2</v>
      </c>
      <c r="L150" s="6">
        <v>4</v>
      </c>
      <c r="M150" s="37">
        <f t="shared" si="94"/>
        <v>5</v>
      </c>
      <c r="N150" s="37" t="str">
        <f>VLOOKUP(M150,杂项枚举说明表!$A$45:$B$49,杂项枚举说明表!$B$43,0)</f>
        <v>紫色</v>
      </c>
      <c r="O150" s="9">
        <v>135</v>
      </c>
      <c r="P150" s="11" t="s">
        <v>570</v>
      </c>
      <c r="Q150" s="37" t="s">
        <v>22</v>
      </c>
      <c r="R150" s="37" t="str">
        <f t="shared" si="89"/>
        <v>紫色普通棋子</v>
      </c>
      <c r="T150" s="9">
        <v>1</v>
      </c>
      <c r="U150" s="9" t="str">
        <f>VLOOKUP(B150,组合消除配置调用说明表!$D$1:$E$999999,2,0)</f>
        <v/>
      </c>
      <c r="V150" s="35">
        <v>0</v>
      </c>
      <c r="W150" s="35" t="str">
        <f>VLOOKUP(V150,杂项枚举说明表!$A$88:$B$94,2,0)</f>
        <v>通用能量</v>
      </c>
      <c r="X150" s="35" t="str">
        <f>IF(I150=2,"0",VLOOKUP(AB150,杂项枚举说明表!$A$23:$C$27,杂项枚举说明表!$C$22,0)*VLOOKUP(F150,杂项枚举说明表!$A$3:$D$7,杂项枚举说明表!$D$1,0))</f>
        <v>0</v>
      </c>
      <c r="Y150" s="35">
        <v>0</v>
      </c>
      <c r="Z150" s="9">
        <f t="shared" ref="Z150:AA150" si="110">Z145</f>
        <v>5</v>
      </c>
      <c r="AA150" s="9">
        <f t="shared" si="110"/>
        <v>5</v>
      </c>
      <c r="AB150" s="6">
        <f t="shared" si="96"/>
        <v>4</v>
      </c>
      <c r="AC150" s="6" t="str">
        <f>VLOOKUP(AB150,杂项枚举说明表!$A$23:$B$27,2,2)</f>
        <v>工业时代</v>
      </c>
      <c r="AD150" s="6">
        <v>0</v>
      </c>
      <c r="AE150" s="35">
        <f t="shared" si="97"/>
        <v>6</v>
      </c>
      <c r="AF150" s="35" t="str">
        <f>IF(AE150="","",VLOOKUP(AE150,杂项枚举说明表!$A$109:$B$113,杂项枚举说明表!$B$108,0))</f>
        <v>魔像</v>
      </c>
      <c r="AH150" s="13">
        <v>40020</v>
      </c>
      <c r="AI150" s="13" t="str">
        <f>IF((VLOOKUP($F150,杂项枚举说明表!$A$3:$C$7,3,0))="","",VLOOKUP($F150,杂项枚举说明表!$A$3:$C$7,3,0))</f>
        <v/>
      </c>
      <c r="AJ150" s="13">
        <v>120006</v>
      </c>
      <c r="AK150" s="13">
        <f>VLOOKUP($M150,杂项枚举说明表!$A$45:$E$49,杂项枚举说明表!$C$43,0)</f>
        <v>150023</v>
      </c>
      <c r="AL150" s="13">
        <f>IF(VLOOKUP($M150,杂项枚举说明表!$A$45:$E$49,杂项枚举说明表!$D$43,0)="","",VLOOKUP($M150,杂项枚举说明表!$A$45:$E$49,杂项枚举说明表!$D$43,0))</f>
        <v>130005</v>
      </c>
      <c r="AM150" s="13">
        <f>IF(VLOOKUP($M150,杂项枚举说明表!$A$45:$E$49,杂项枚举说明表!$E$43,0)="","",VLOOKUP($M150,杂项枚举说明表!$A$45:$E$49,杂项枚举说明表!$E$43,0))</f>
        <v>130005</v>
      </c>
      <c r="AN150" s="13">
        <f>IF(VLOOKUP($M150,杂项枚举说明表!$A$45:$F$49,杂项枚举说明表!$F$43,0)="","",VLOOKUP($M150,杂项枚举说明表!$A$45:$F$49,杂项枚举说明表!$F$43,0))</f>
        <v>260001</v>
      </c>
      <c r="AO150" s="13">
        <f>VLOOKUP($M150,杂项枚举说明表!$A$45:$H$49,杂项枚举说明表!$H$43,0)</f>
        <v>120008</v>
      </c>
      <c r="AP150" s="13">
        <f>VLOOKUP($M150,杂项枚举说明表!$A$45:$I$49,杂项枚举说明表!$I$43,0)</f>
        <v>100001</v>
      </c>
      <c r="AQ150" s="13">
        <v>100002</v>
      </c>
      <c r="AT150" s="1" t="str">
        <f t="shared" si="90"/>
        <v>2工业时代紫色普通棋子</v>
      </c>
      <c r="AU150" s="1">
        <f t="shared" si="91"/>
        <v>1035</v>
      </c>
    </row>
    <row r="151" spans="1:47" x14ac:dyDescent="0.2">
      <c r="A151" s="33">
        <f t="shared" si="92"/>
        <v>146</v>
      </c>
      <c r="B151" s="33">
        <f t="shared" si="93"/>
        <v>1041</v>
      </c>
      <c r="C151" s="33">
        <v>10041</v>
      </c>
      <c r="D151" s="33" t="str">
        <f t="shared" si="86"/>
        <v>现代蓝色普通棋子</v>
      </c>
      <c r="E151" s="33" t="str">
        <f t="shared" si="87"/>
        <v>现代蓝色普通棋子</v>
      </c>
      <c r="F151" s="33">
        <v>1</v>
      </c>
      <c r="G151" s="33" t="str">
        <f>VLOOKUP($F151,杂项枚举说明表!$A$3:$C$7,杂项枚举说明表!$B$1,0)</f>
        <v>普通棋子</v>
      </c>
      <c r="H151" s="13">
        <v>1</v>
      </c>
      <c r="I151" s="35">
        <f t="shared" si="88"/>
        <v>2</v>
      </c>
      <c r="J151" s="35" t="str">
        <f>VLOOKUP(I151,杂项枚举说明表!$A$67:$B$69,杂项枚举说明表!$B$66,0)</f>
        <v>塔防模式</v>
      </c>
      <c r="K151" s="6">
        <v>2</v>
      </c>
      <c r="L151" s="6">
        <v>4</v>
      </c>
      <c r="M151" s="37">
        <f t="shared" si="94"/>
        <v>1</v>
      </c>
      <c r="N151" s="37" t="str">
        <f>VLOOKUP(M151,杂项枚举说明表!$A$45:$B$49,杂项枚举说明表!$B$43,0)</f>
        <v>蓝色</v>
      </c>
      <c r="O151" s="9">
        <v>141</v>
      </c>
      <c r="P151" s="11" t="s">
        <v>570</v>
      </c>
      <c r="Q151" s="37" t="s">
        <v>22</v>
      </c>
      <c r="R151" s="37" t="str">
        <f t="shared" si="89"/>
        <v>蓝色普通棋子</v>
      </c>
      <c r="T151" s="9">
        <v>1</v>
      </c>
      <c r="U151" s="9" t="str">
        <f>VLOOKUP(B151,组合消除配置调用说明表!$D$1:$E$999999,2,0)</f>
        <v/>
      </c>
      <c r="V151" s="35">
        <v>0</v>
      </c>
      <c r="W151" s="35" t="str">
        <f>VLOOKUP(V151,杂项枚举说明表!$A$88:$B$94,2,0)</f>
        <v>通用能量</v>
      </c>
      <c r="X151" s="35" t="str">
        <f>IF(I151=2,"0",VLOOKUP(AB151,杂项枚举说明表!$A$23:$C$27,杂项枚举说明表!$C$22,0)*VLOOKUP(F151,杂项枚举说明表!$A$3:$D$7,杂项枚举说明表!$D$1,0))</f>
        <v>0</v>
      </c>
      <c r="Y151" s="35">
        <v>0</v>
      </c>
      <c r="Z151" s="9">
        <f>Z146</f>
        <v>1</v>
      </c>
      <c r="AA151" s="9">
        <f>AA146</f>
        <v>1</v>
      </c>
      <c r="AB151" s="6">
        <f t="shared" si="96"/>
        <v>5</v>
      </c>
      <c r="AC151" s="6" t="str">
        <f>VLOOKUP(AB151,杂项枚举说明表!$A$23:$B$27,2,2)</f>
        <v>现代</v>
      </c>
      <c r="AD151" s="6">
        <v>0</v>
      </c>
      <c r="AE151" s="35">
        <f t="shared" si="97"/>
        <v>2</v>
      </c>
      <c r="AF151" s="35" t="str">
        <f>IF(AE151="","",VLOOKUP(AE151,杂项枚举说明表!$A$109:$B$113,杂项枚举说明表!$B$108,0))</f>
        <v>步兵营</v>
      </c>
      <c r="AH151" s="13">
        <v>40021</v>
      </c>
      <c r="AI151" s="13" t="str">
        <f>IF((VLOOKUP($F151,杂项枚举说明表!$A$3:$C$7,3,0))="","",VLOOKUP($F151,杂项枚举说明表!$A$3:$C$7,3,0))</f>
        <v/>
      </c>
      <c r="AJ151" s="13">
        <v>120006</v>
      </c>
      <c r="AK151" s="13">
        <f>VLOOKUP($M151,杂项枚举说明表!$A$45:$E$49,杂项枚举说明表!$C$43,0)</f>
        <v>150023</v>
      </c>
      <c r="AL151" s="13">
        <f>IF(VLOOKUP($M151,杂项枚举说明表!$A$45:$E$49,杂项枚举说明表!$D$43,0)="","",VLOOKUP($M151,杂项枚举说明表!$A$45:$E$49,杂项枚举说明表!$D$43,0))</f>
        <v>130001</v>
      </c>
      <c r="AM151" s="13">
        <f>IF(VLOOKUP($M151,杂项枚举说明表!$A$45:$E$49,杂项枚举说明表!$E$43,0)="","",VLOOKUP($M151,杂项枚举说明表!$A$45:$E$49,杂项枚举说明表!$E$43,0))</f>
        <v>130001</v>
      </c>
      <c r="AN151" s="13">
        <f>IF(VLOOKUP($M151,杂项枚举说明表!$A$45:$F$49,杂项枚举说明表!$F$43,0)="","",VLOOKUP($M151,杂项枚举说明表!$A$45:$F$49,杂项枚举说明表!$F$43,0))</f>
        <v>260001</v>
      </c>
      <c r="AO151" s="13">
        <f>VLOOKUP($M151,杂项枚举说明表!$A$45:$H$49,杂项枚举说明表!$H$43,0)</f>
        <v>120008</v>
      </c>
      <c r="AP151" s="13">
        <f>VLOOKUP($M151,杂项枚举说明表!$A$45:$I$49,杂项枚举说明表!$I$43,0)</f>
        <v>100001</v>
      </c>
      <c r="AQ151" s="13">
        <v>100002</v>
      </c>
      <c r="AT151" s="1" t="str">
        <f t="shared" si="90"/>
        <v>2现代蓝色普通棋子</v>
      </c>
      <c r="AU151" s="1">
        <f t="shared" si="91"/>
        <v>1041</v>
      </c>
    </row>
    <row r="152" spans="1:47" x14ac:dyDescent="0.2">
      <c r="A152" s="33">
        <f t="shared" si="92"/>
        <v>147</v>
      </c>
      <c r="B152" s="33">
        <f t="shared" si="93"/>
        <v>1042</v>
      </c>
      <c r="C152" s="33">
        <v>10042</v>
      </c>
      <c r="D152" s="33" t="str">
        <f t="shared" si="86"/>
        <v>现代绿色普通棋子</v>
      </c>
      <c r="E152" s="33" t="str">
        <f t="shared" si="87"/>
        <v>现代绿色普通棋子</v>
      </c>
      <c r="F152" s="33">
        <v>1</v>
      </c>
      <c r="G152" s="33" t="str">
        <f>VLOOKUP($F152,杂项枚举说明表!$A$3:$C$7,杂项枚举说明表!$B$1,0)</f>
        <v>普通棋子</v>
      </c>
      <c r="H152" s="13">
        <v>1</v>
      </c>
      <c r="I152" s="35">
        <f t="shared" si="88"/>
        <v>2</v>
      </c>
      <c r="J152" s="35" t="str">
        <f>VLOOKUP(I152,杂项枚举说明表!$A$67:$B$69,杂项枚举说明表!$B$66,0)</f>
        <v>塔防模式</v>
      </c>
      <c r="K152" s="6">
        <v>2</v>
      </c>
      <c r="L152" s="6">
        <v>4</v>
      </c>
      <c r="M152" s="37">
        <f t="shared" si="94"/>
        <v>2</v>
      </c>
      <c r="N152" s="37" t="str">
        <f>VLOOKUP(M152,杂项枚举说明表!$A$45:$B$49,杂项枚举说明表!$B$43,0)</f>
        <v>绿色</v>
      </c>
      <c r="O152" s="9">
        <v>142</v>
      </c>
      <c r="P152" s="11" t="s">
        <v>570</v>
      </c>
      <c r="Q152" s="37" t="s">
        <v>22</v>
      </c>
      <c r="R152" s="37" t="str">
        <f t="shared" si="89"/>
        <v>绿色普通棋子</v>
      </c>
      <c r="T152" s="9">
        <v>1</v>
      </c>
      <c r="U152" s="9" t="str">
        <f>VLOOKUP(B152,组合消除配置调用说明表!$D$1:$E$999999,2,0)</f>
        <v/>
      </c>
      <c r="V152" s="35">
        <v>0</v>
      </c>
      <c r="W152" s="35" t="str">
        <f>VLOOKUP(V152,杂项枚举说明表!$A$88:$B$94,2,0)</f>
        <v>通用能量</v>
      </c>
      <c r="X152" s="35" t="str">
        <f>IF(I152=2,"0",VLOOKUP(AB152,杂项枚举说明表!$A$23:$C$27,杂项枚举说明表!$C$22,0)*VLOOKUP(F152,杂项枚举说明表!$A$3:$D$7,杂项枚举说明表!$D$1,0))</f>
        <v>0</v>
      </c>
      <c r="Y152" s="35">
        <v>0</v>
      </c>
      <c r="Z152" s="9">
        <f t="shared" ref="Z152:AA152" si="111">Z147</f>
        <v>2</v>
      </c>
      <c r="AA152" s="9">
        <f t="shared" si="111"/>
        <v>2</v>
      </c>
      <c r="AB152" s="6">
        <f t="shared" si="96"/>
        <v>5</v>
      </c>
      <c r="AC152" s="6" t="str">
        <f>VLOOKUP(AB152,杂项枚举说明表!$A$23:$B$27,2,2)</f>
        <v>现代</v>
      </c>
      <c r="AD152" s="6">
        <v>0</v>
      </c>
      <c r="AE152" s="35">
        <f t="shared" si="97"/>
        <v>3</v>
      </c>
      <c r="AF152" s="35" t="str">
        <f>IF(AE152="","",VLOOKUP(AE152,杂项枚举说明表!$A$109:$B$113,杂项枚举说明表!$B$108,0))</f>
        <v>弓兵营</v>
      </c>
      <c r="AH152" s="13">
        <v>40022</v>
      </c>
      <c r="AI152" s="13" t="str">
        <f>IF((VLOOKUP($F152,杂项枚举说明表!$A$3:$C$7,3,0))="","",VLOOKUP($F152,杂项枚举说明表!$A$3:$C$7,3,0))</f>
        <v/>
      </c>
      <c r="AJ152" s="13">
        <v>120006</v>
      </c>
      <c r="AK152" s="13">
        <f>VLOOKUP($M152,杂项枚举说明表!$A$45:$E$49,杂项枚举说明表!$C$43,0)</f>
        <v>150023</v>
      </c>
      <c r="AL152" s="13">
        <f>IF(VLOOKUP($M152,杂项枚举说明表!$A$45:$E$49,杂项枚举说明表!$D$43,0)="","",VLOOKUP($M152,杂项枚举说明表!$A$45:$E$49,杂项枚举说明表!$D$43,0))</f>
        <v>130002</v>
      </c>
      <c r="AM152" s="13">
        <f>IF(VLOOKUP($M152,杂项枚举说明表!$A$45:$E$49,杂项枚举说明表!$E$43,0)="","",VLOOKUP($M152,杂项枚举说明表!$A$45:$E$49,杂项枚举说明表!$E$43,0))</f>
        <v>130002</v>
      </c>
      <c r="AN152" s="13">
        <f>IF(VLOOKUP($M152,杂项枚举说明表!$A$45:$F$49,杂项枚举说明表!$F$43,0)="","",VLOOKUP($M152,杂项枚举说明表!$A$45:$F$49,杂项枚举说明表!$F$43,0))</f>
        <v>260001</v>
      </c>
      <c r="AO152" s="13">
        <f>VLOOKUP($M152,杂项枚举说明表!$A$45:$H$49,杂项枚举说明表!$H$43,0)</f>
        <v>120008</v>
      </c>
      <c r="AP152" s="13">
        <f>VLOOKUP($M152,杂项枚举说明表!$A$45:$I$49,杂项枚举说明表!$I$43,0)</f>
        <v>100001</v>
      </c>
      <c r="AQ152" s="13">
        <v>100002</v>
      </c>
      <c r="AT152" s="1" t="str">
        <f t="shared" si="90"/>
        <v>2现代绿色普通棋子</v>
      </c>
      <c r="AU152" s="1">
        <f t="shared" si="91"/>
        <v>1042</v>
      </c>
    </row>
    <row r="153" spans="1:47" x14ac:dyDescent="0.2">
      <c r="A153" s="33">
        <f t="shared" si="92"/>
        <v>148</v>
      </c>
      <c r="B153" s="33">
        <f t="shared" si="93"/>
        <v>1043</v>
      </c>
      <c r="C153" s="33">
        <v>10043</v>
      </c>
      <c r="D153" s="33" t="str">
        <f t="shared" si="86"/>
        <v>现代红色普通棋子</v>
      </c>
      <c r="E153" s="33" t="str">
        <f t="shared" si="87"/>
        <v>现代红色普通棋子</v>
      </c>
      <c r="F153" s="33">
        <v>1</v>
      </c>
      <c r="G153" s="33" t="str">
        <f>VLOOKUP($F153,杂项枚举说明表!$A$3:$C$7,杂项枚举说明表!$B$1,0)</f>
        <v>普通棋子</v>
      </c>
      <c r="H153" s="13">
        <v>1</v>
      </c>
      <c r="I153" s="35">
        <f t="shared" si="88"/>
        <v>2</v>
      </c>
      <c r="J153" s="35" t="str">
        <f>VLOOKUP(I153,杂项枚举说明表!$A$67:$B$69,杂项枚举说明表!$B$66,0)</f>
        <v>塔防模式</v>
      </c>
      <c r="K153" s="6">
        <v>2</v>
      </c>
      <c r="L153" s="6">
        <v>4</v>
      </c>
      <c r="M153" s="37">
        <f t="shared" si="94"/>
        <v>3</v>
      </c>
      <c r="N153" s="37" t="str">
        <f>VLOOKUP(M153,杂项枚举说明表!$A$45:$B$49,杂项枚举说明表!$B$43,0)</f>
        <v>红色</v>
      </c>
      <c r="O153" s="9">
        <v>143</v>
      </c>
      <c r="P153" s="11" t="s">
        <v>570</v>
      </c>
      <c r="Q153" s="37" t="s">
        <v>22</v>
      </c>
      <c r="R153" s="37" t="str">
        <f t="shared" si="89"/>
        <v>红色普通棋子</v>
      </c>
      <c r="T153" s="9">
        <v>1</v>
      </c>
      <c r="U153" s="9" t="str">
        <f>VLOOKUP(B153,组合消除配置调用说明表!$D$1:$E$999999,2,0)</f>
        <v/>
      </c>
      <c r="V153" s="35">
        <v>0</v>
      </c>
      <c r="W153" s="35" t="str">
        <f>VLOOKUP(V153,杂项枚举说明表!$A$88:$B$94,2,0)</f>
        <v>通用能量</v>
      </c>
      <c r="X153" s="35" t="str">
        <f>IF(I153=2,"0",VLOOKUP(AB153,杂项枚举说明表!$A$23:$C$27,杂项枚举说明表!$C$22,0)*VLOOKUP(F153,杂项枚举说明表!$A$3:$D$7,杂项枚举说明表!$D$1,0))</f>
        <v>0</v>
      </c>
      <c r="Y153" s="35">
        <v>0</v>
      </c>
      <c r="Z153" s="9">
        <f t="shared" ref="Z153:AA153" si="112">Z148</f>
        <v>3</v>
      </c>
      <c r="AA153" s="9">
        <f t="shared" si="112"/>
        <v>3</v>
      </c>
      <c r="AB153" s="6">
        <f t="shared" si="96"/>
        <v>5</v>
      </c>
      <c r="AC153" s="6" t="str">
        <f>VLOOKUP(AB153,杂项枚举说明表!$A$23:$B$27,2,2)</f>
        <v>现代</v>
      </c>
      <c r="AD153" s="6">
        <v>0</v>
      </c>
      <c r="AE153" s="35">
        <f t="shared" si="97"/>
        <v>4</v>
      </c>
      <c r="AF153" s="35" t="str">
        <f>IF(AE153="","",VLOOKUP(AE153,杂项枚举说明表!$A$109:$B$113,杂项枚举说明表!$B$108,0))</f>
        <v>骑兵营</v>
      </c>
      <c r="AH153" s="13">
        <v>40023</v>
      </c>
      <c r="AI153" s="13" t="str">
        <f>IF((VLOOKUP($F153,杂项枚举说明表!$A$3:$C$7,3,0))="","",VLOOKUP($F153,杂项枚举说明表!$A$3:$C$7,3,0))</f>
        <v/>
      </c>
      <c r="AJ153" s="13">
        <v>120006</v>
      </c>
      <c r="AK153" s="13">
        <f>VLOOKUP($M153,杂项枚举说明表!$A$45:$E$49,杂项枚举说明表!$C$43,0)</f>
        <v>150023</v>
      </c>
      <c r="AL153" s="13">
        <f>IF(VLOOKUP($M153,杂项枚举说明表!$A$45:$E$49,杂项枚举说明表!$D$43,0)="","",VLOOKUP($M153,杂项枚举说明表!$A$45:$E$49,杂项枚举说明表!$D$43,0))</f>
        <v>130003</v>
      </c>
      <c r="AM153" s="13">
        <f>IF(VLOOKUP($M153,杂项枚举说明表!$A$45:$E$49,杂项枚举说明表!$E$43,0)="","",VLOOKUP($M153,杂项枚举说明表!$A$45:$E$49,杂项枚举说明表!$E$43,0))</f>
        <v>130003</v>
      </c>
      <c r="AN153" s="13">
        <f>IF(VLOOKUP($M153,杂项枚举说明表!$A$45:$F$49,杂项枚举说明表!$F$43,0)="","",VLOOKUP($M153,杂项枚举说明表!$A$45:$F$49,杂项枚举说明表!$F$43,0))</f>
        <v>260001</v>
      </c>
      <c r="AO153" s="13">
        <f>VLOOKUP($M153,杂项枚举说明表!$A$45:$H$49,杂项枚举说明表!$H$43,0)</f>
        <v>120008</v>
      </c>
      <c r="AP153" s="13">
        <f>VLOOKUP($M153,杂项枚举说明表!$A$45:$I$49,杂项枚举说明表!$I$43,0)</f>
        <v>100001</v>
      </c>
      <c r="AQ153" s="13">
        <v>100002</v>
      </c>
      <c r="AT153" s="1" t="str">
        <f t="shared" si="90"/>
        <v>2现代红色普通棋子</v>
      </c>
      <c r="AU153" s="1">
        <f t="shared" si="91"/>
        <v>1043</v>
      </c>
    </row>
    <row r="154" spans="1:47" x14ac:dyDescent="0.2">
      <c r="A154" s="33">
        <f t="shared" si="92"/>
        <v>149</v>
      </c>
      <c r="B154" s="33">
        <f t="shared" si="93"/>
        <v>1044</v>
      </c>
      <c r="C154" s="33">
        <v>10044</v>
      </c>
      <c r="D154" s="33" t="str">
        <f t="shared" si="86"/>
        <v>现代金色普通棋子</v>
      </c>
      <c r="E154" s="33" t="str">
        <f t="shared" si="87"/>
        <v>现代金色普通棋子</v>
      </c>
      <c r="F154" s="33">
        <v>1</v>
      </c>
      <c r="G154" s="33" t="str">
        <f>VLOOKUP($F154,杂项枚举说明表!$A$3:$C$7,杂项枚举说明表!$B$1,0)</f>
        <v>普通棋子</v>
      </c>
      <c r="H154" s="13">
        <v>1</v>
      </c>
      <c r="I154" s="35">
        <f t="shared" si="88"/>
        <v>2</v>
      </c>
      <c r="J154" s="35" t="str">
        <f>VLOOKUP(I154,杂项枚举说明表!$A$67:$B$69,杂项枚举说明表!$B$66,0)</f>
        <v>塔防模式</v>
      </c>
      <c r="K154" s="6">
        <v>2</v>
      </c>
      <c r="L154" s="6">
        <v>4</v>
      </c>
      <c r="M154" s="37">
        <f t="shared" si="94"/>
        <v>4</v>
      </c>
      <c r="N154" s="37" t="str">
        <f>VLOOKUP(M154,杂项枚举说明表!$A$45:$B$49,杂项枚举说明表!$B$43,0)</f>
        <v>金色</v>
      </c>
      <c r="O154" s="9">
        <v>144</v>
      </c>
      <c r="P154" s="11" t="s">
        <v>570</v>
      </c>
      <c r="Q154" s="37" t="s">
        <v>22</v>
      </c>
      <c r="R154" s="37" t="str">
        <f t="shared" si="89"/>
        <v>金色普通棋子</v>
      </c>
      <c r="T154" s="9">
        <v>1</v>
      </c>
      <c r="U154" s="9" t="str">
        <f>VLOOKUP(B154,组合消除配置调用说明表!$D$1:$E$999999,2,0)</f>
        <v/>
      </c>
      <c r="V154" s="35">
        <v>0</v>
      </c>
      <c r="W154" s="35" t="str">
        <f>VLOOKUP(V154,杂项枚举说明表!$A$88:$B$94,2,0)</f>
        <v>通用能量</v>
      </c>
      <c r="X154" s="35" t="str">
        <f>IF(I154=2,"0",VLOOKUP(AB154,杂项枚举说明表!$A$23:$C$27,杂项枚举说明表!$C$22,0)*VLOOKUP(F154,杂项枚举说明表!$A$3:$D$7,杂项枚举说明表!$D$1,0))</f>
        <v>0</v>
      </c>
      <c r="Y154" s="35">
        <v>0</v>
      </c>
      <c r="Z154" s="9">
        <f t="shared" ref="Z154:AA154" si="113">Z149</f>
        <v>4</v>
      </c>
      <c r="AA154" s="9">
        <f t="shared" si="113"/>
        <v>4</v>
      </c>
      <c r="AB154" s="6">
        <f t="shared" si="96"/>
        <v>5</v>
      </c>
      <c r="AC154" s="6" t="str">
        <f>VLOOKUP(AB154,杂项枚举说明表!$A$23:$B$27,2,2)</f>
        <v>现代</v>
      </c>
      <c r="AD154" s="6">
        <v>0</v>
      </c>
      <c r="AE154" s="35">
        <f t="shared" si="97"/>
        <v>5</v>
      </c>
      <c r="AF154" s="35" t="str">
        <f>IF(AE154="","",VLOOKUP(AE154,杂项枚举说明表!$A$109:$B$113,杂项枚举说明表!$B$108,0))</f>
        <v>神像</v>
      </c>
      <c r="AH154" s="13">
        <v>40024</v>
      </c>
      <c r="AI154" s="13" t="str">
        <f>IF((VLOOKUP($F154,杂项枚举说明表!$A$3:$C$7,3,0))="","",VLOOKUP($F154,杂项枚举说明表!$A$3:$C$7,3,0))</f>
        <v/>
      </c>
      <c r="AJ154" s="13">
        <v>120006</v>
      </c>
      <c r="AK154" s="13">
        <f>VLOOKUP($M154,杂项枚举说明表!$A$45:$E$49,杂项枚举说明表!$C$43,0)</f>
        <v>150023</v>
      </c>
      <c r="AL154" s="13">
        <f>IF(VLOOKUP($M154,杂项枚举说明表!$A$45:$E$49,杂项枚举说明表!$D$43,0)="","",VLOOKUP($M154,杂项枚举说明表!$A$45:$E$49,杂项枚举说明表!$D$43,0))</f>
        <v>130004</v>
      </c>
      <c r="AM154" s="13">
        <f>IF(VLOOKUP($M154,杂项枚举说明表!$A$45:$E$49,杂项枚举说明表!$E$43,0)="","",VLOOKUP($M154,杂项枚举说明表!$A$45:$E$49,杂项枚举说明表!$E$43,0))</f>
        <v>130004</v>
      </c>
      <c r="AN154" s="13">
        <f>IF(VLOOKUP($M154,杂项枚举说明表!$A$45:$F$49,杂项枚举说明表!$F$43,0)="","",VLOOKUP($M154,杂项枚举说明表!$A$45:$F$49,杂项枚举说明表!$F$43,0))</f>
        <v>260001</v>
      </c>
      <c r="AO154" s="13">
        <f>VLOOKUP($M154,杂项枚举说明表!$A$45:$H$49,杂项枚举说明表!$H$43,0)</f>
        <v>120008</v>
      </c>
      <c r="AP154" s="13">
        <f>VLOOKUP($M154,杂项枚举说明表!$A$45:$I$49,杂项枚举说明表!$I$43,0)</f>
        <v>100001</v>
      </c>
      <c r="AQ154" s="13">
        <v>100002</v>
      </c>
      <c r="AT154" s="1" t="str">
        <f t="shared" si="90"/>
        <v>2现代金色普通棋子</v>
      </c>
      <c r="AU154" s="1">
        <f t="shared" si="91"/>
        <v>1044</v>
      </c>
    </row>
    <row r="155" spans="1:47" x14ac:dyDescent="0.2">
      <c r="A155" s="33">
        <f t="shared" si="92"/>
        <v>150</v>
      </c>
      <c r="B155" s="33">
        <f t="shared" si="93"/>
        <v>1045</v>
      </c>
      <c r="C155" s="33">
        <v>10045</v>
      </c>
      <c r="D155" s="33" t="str">
        <f t="shared" si="86"/>
        <v>现代紫色普通棋子</v>
      </c>
      <c r="E155" s="33" t="str">
        <f t="shared" si="87"/>
        <v>现代紫色普通棋子</v>
      </c>
      <c r="F155" s="33">
        <v>1</v>
      </c>
      <c r="G155" s="33" t="str">
        <f>VLOOKUP($F155,杂项枚举说明表!$A$3:$C$7,杂项枚举说明表!$B$1,0)</f>
        <v>普通棋子</v>
      </c>
      <c r="H155" s="13">
        <v>1</v>
      </c>
      <c r="I155" s="35">
        <f t="shared" si="88"/>
        <v>2</v>
      </c>
      <c r="J155" s="35" t="str">
        <f>VLOOKUP(I155,杂项枚举说明表!$A$67:$B$69,杂项枚举说明表!$B$66,0)</f>
        <v>塔防模式</v>
      </c>
      <c r="K155" s="6">
        <v>2</v>
      </c>
      <c r="L155" s="6">
        <v>4</v>
      </c>
      <c r="M155" s="37">
        <f t="shared" si="94"/>
        <v>5</v>
      </c>
      <c r="N155" s="37" t="str">
        <f>VLOOKUP(M155,杂项枚举说明表!$A$45:$B$49,杂项枚举说明表!$B$43,0)</f>
        <v>紫色</v>
      </c>
      <c r="O155" s="9">
        <v>145</v>
      </c>
      <c r="P155" s="11" t="s">
        <v>570</v>
      </c>
      <c r="Q155" s="37" t="s">
        <v>22</v>
      </c>
      <c r="R155" s="37" t="str">
        <f t="shared" si="89"/>
        <v>紫色普通棋子</v>
      </c>
      <c r="T155" s="9">
        <v>1</v>
      </c>
      <c r="U155" s="9" t="str">
        <f>VLOOKUP(B155,组合消除配置调用说明表!$D$1:$E$999999,2,0)</f>
        <v/>
      </c>
      <c r="V155" s="35">
        <v>0</v>
      </c>
      <c r="W155" s="35" t="str">
        <f>VLOOKUP(V155,杂项枚举说明表!$A$88:$B$94,2,0)</f>
        <v>通用能量</v>
      </c>
      <c r="X155" s="35" t="str">
        <f>IF(I155=2,"0",VLOOKUP(AB155,杂项枚举说明表!$A$23:$C$27,杂项枚举说明表!$C$22,0)*VLOOKUP(F155,杂项枚举说明表!$A$3:$D$7,杂项枚举说明表!$D$1,0))</f>
        <v>0</v>
      </c>
      <c r="Y155" s="35">
        <v>0</v>
      </c>
      <c r="Z155" s="9">
        <f t="shared" ref="Z155:AA155" si="114">Z150</f>
        <v>5</v>
      </c>
      <c r="AA155" s="9">
        <f t="shared" si="114"/>
        <v>5</v>
      </c>
      <c r="AB155" s="6">
        <f t="shared" si="96"/>
        <v>5</v>
      </c>
      <c r="AC155" s="6" t="str">
        <f>VLOOKUP(AB155,杂项枚举说明表!$A$23:$B$27,2,2)</f>
        <v>现代</v>
      </c>
      <c r="AD155" s="6">
        <v>0</v>
      </c>
      <c r="AE155" s="35">
        <f t="shared" si="97"/>
        <v>6</v>
      </c>
      <c r="AF155" s="35" t="str">
        <f>IF(AE155="","",VLOOKUP(AE155,杂项枚举说明表!$A$109:$B$113,杂项枚举说明表!$B$108,0))</f>
        <v>魔像</v>
      </c>
      <c r="AH155" s="13">
        <v>40025</v>
      </c>
      <c r="AI155" s="13" t="str">
        <f>IF((VLOOKUP($F155,杂项枚举说明表!$A$3:$C$7,3,0))="","",VLOOKUP($F155,杂项枚举说明表!$A$3:$C$7,3,0))</f>
        <v/>
      </c>
      <c r="AJ155" s="13">
        <v>120006</v>
      </c>
      <c r="AK155" s="13">
        <f>VLOOKUP($M155,杂项枚举说明表!$A$45:$E$49,杂项枚举说明表!$C$43,0)</f>
        <v>150023</v>
      </c>
      <c r="AL155" s="13">
        <f>IF(VLOOKUP($M155,杂项枚举说明表!$A$45:$E$49,杂项枚举说明表!$D$43,0)="","",VLOOKUP($M155,杂项枚举说明表!$A$45:$E$49,杂项枚举说明表!$D$43,0))</f>
        <v>130005</v>
      </c>
      <c r="AM155" s="13">
        <f>IF(VLOOKUP($M155,杂项枚举说明表!$A$45:$E$49,杂项枚举说明表!$E$43,0)="","",VLOOKUP($M155,杂项枚举说明表!$A$45:$E$49,杂项枚举说明表!$E$43,0))</f>
        <v>130005</v>
      </c>
      <c r="AN155" s="13">
        <f>IF(VLOOKUP($M155,杂项枚举说明表!$A$45:$F$49,杂项枚举说明表!$F$43,0)="","",VLOOKUP($M155,杂项枚举说明表!$A$45:$F$49,杂项枚举说明表!$F$43,0))</f>
        <v>260001</v>
      </c>
      <c r="AO155" s="13">
        <f>VLOOKUP($M155,杂项枚举说明表!$A$45:$H$49,杂项枚举说明表!$H$43,0)</f>
        <v>120008</v>
      </c>
      <c r="AP155" s="13">
        <f>VLOOKUP($M155,杂项枚举说明表!$A$45:$I$49,杂项枚举说明表!$I$43,0)</f>
        <v>100001</v>
      </c>
      <c r="AQ155" s="13">
        <v>100002</v>
      </c>
      <c r="AT155" s="1" t="str">
        <f t="shared" si="90"/>
        <v>2现代紫色普通棋子</v>
      </c>
      <c r="AU155" s="1">
        <f t="shared" si="91"/>
        <v>1045</v>
      </c>
    </row>
    <row r="156" spans="1:47" x14ac:dyDescent="0.2">
      <c r="A156" s="33">
        <f t="shared" si="92"/>
        <v>151</v>
      </c>
      <c r="B156" s="33">
        <f>B131+100</f>
        <v>1101</v>
      </c>
      <c r="C156" s="33">
        <v>10101</v>
      </c>
      <c r="D156" s="33" t="str">
        <f t="shared" si="86"/>
        <v>石器时代蓝色精英单位</v>
      </c>
      <c r="E156" s="33" t="str">
        <f t="shared" si="87"/>
        <v>石器时代蓝色小飞机</v>
      </c>
      <c r="F156" s="33">
        <v>2</v>
      </c>
      <c r="G156" s="33" t="str">
        <f>VLOOKUP($F156,杂项枚举说明表!$A$3:$C$7,杂项枚举说明表!$B$1,0)</f>
        <v>小飞机</v>
      </c>
      <c r="H156" s="13">
        <v>1</v>
      </c>
      <c r="I156" s="35">
        <f t="shared" si="88"/>
        <v>2</v>
      </c>
      <c r="J156" s="35" t="str">
        <f>VLOOKUP(I156,杂项枚举说明表!$A$67:$B$69,杂项枚举说明表!$B$66,0)</f>
        <v>塔防模式</v>
      </c>
      <c r="K156" s="6">
        <v>1</v>
      </c>
      <c r="L156" s="6">
        <f>IF(OR(M156=1,M156=3,M156=5),3,2)</f>
        <v>3</v>
      </c>
      <c r="M156" s="37">
        <f>M141</f>
        <v>1</v>
      </c>
      <c r="N156" s="37" t="str">
        <f>VLOOKUP(M156,杂项枚举说明表!$A$45:$B$49,杂项枚举说明表!$B$43,0)</f>
        <v>蓝色</v>
      </c>
      <c r="O156" s="9">
        <v>1201</v>
      </c>
      <c r="P156" s="11" t="s">
        <v>570</v>
      </c>
      <c r="Q156" s="37" t="s">
        <v>115</v>
      </c>
      <c r="R156" s="37" t="str">
        <f t="shared" si="89"/>
        <v>蓝色精英单位</v>
      </c>
      <c r="S156" s="9">
        <v>3</v>
      </c>
      <c r="T156" s="9" t="str">
        <f>IF(I156=2,"",VLOOKUP(E156,[1]t_eliminate_effect_s说明表!$L:$M,2,0))</f>
        <v/>
      </c>
      <c r="U156" s="9" t="str">
        <f>VLOOKUP(B156,组合消除配置调用说明表!$D$1:$E$999999,2,0)</f>
        <v/>
      </c>
      <c r="V156" s="35">
        <v>0</v>
      </c>
      <c r="W156" s="35" t="str">
        <f>VLOOKUP(V156,杂项枚举说明表!$A$88:$B$94,2,0)</f>
        <v>通用能量</v>
      </c>
      <c r="X156" s="35" t="str">
        <f>IF(I156=2,"0",VLOOKUP(AB156,杂项枚举说明表!$A$23:$C$27,杂项枚举说明表!$C$22,0)*VLOOKUP(F156,杂项枚举说明表!$A$3:$D$7,杂项枚举说明表!$D$1,0))</f>
        <v>0</v>
      </c>
      <c r="Y156" s="35">
        <v>0</v>
      </c>
      <c r="Z156" s="9">
        <f>Z145+1</f>
        <v>6</v>
      </c>
      <c r="AA156" s="9">
        <f>AA145+1</f>
        <v>6</v>
      </c>
      <c r="AB156" s="6">
        <v>1</v>
      </c>
      <c r="AC156" s="6" t="str">
        <f>VLOOKUP(AB156,杂项枚举说明表!$A$23:$B$27,2,2)</f>
        <v>石器时代</v>
      </c>
      <c r="AD156" s="6">
        <v>0</v>
      </c>
      <c r="AE156" s="35">
        <f>AE141</f>
        <v>2</v>
      </c>
      <c r="AF156" s="35" t="str">
        <f>IF(AE156="","",VLOOKUP(AE156,杂项枚举说明表!$A$109:$B$113,杂项枚举说明表!$B$108,0))</f>
        <v>步兵营</v>
      </c>
      <c r="AH156" s="13">
        <v>40026</v>
      </c>
      <c r="AI156" s="13">
        <f>IF((VLOOKUP($F156,杂项枚举说明表!$A$3:$C$7,3,0))="","",VLOOKUP($F156,杂项枚举说明表!$A$3:$C$7,3,0))</f>
        <v>120003</v>
      </c>
      <c r="AJ156" s="13">
        <v>120006</v>
      </c>
      <c r="AK156" s="13">
        <f>VLOOKUP($M156,杂项枚举说明表!$A$45:$E$49,杂项枚举说明表!$C$43,0)</f>
        <v>150023</v>
      </c>
      <c r="AL156" s="13">
        <f>IF(VLOOKUP($M156,杂项枚举说明表!$A$45:$E$49,杂项枚举说明表!$D$43,0)="","",VLOOKUP($M156,杂项枚举说明表!$A$45:$E$49,杂项枚举说明表!$D$43,0))</f>
        <v>130001</v>
      </c>
      <c r="AM156" s="13">
        <f>IF(VLOOKUP($M156,杂项枚举说明表!$A$45:$E$49,杂项枚举说明表!$E$43,0)="","",VLOOKUP($M156,杂项枚举说明表!$A$45:$E$49,杂项枚举说明表!$E$43,0))</f>
        <v>130001</v>
      </c>
      <c r="AN156" s="13">
        <f>IF(VLOOKUP($M156,杂项枚举说明表!$A$45:$F$49,杂项枚举说明表!$F$43,0)="","",VLOOKUP($M156,杂项枚举说明表!$A$45:$F$49,杂项枚举说明表!$F$43,0))</f>
        <v>260001</v>
      </c>
      <c r="AO156" s="13">
        <f>VLOOKUP($M156,杂项枚举说明表!$A$45:$H$49,杂项枚举说明表!$H$43,0)</f>
        <v>120008</v>
      </c>
      <c r="AP156" s="13">
        <f>VLOOKUP($M156,杂项枚举说明表!$A$45:$I$49,杂项枚举说明表!$I$43,0)</f>
        <v>100001</v>
      </c>
      <c r="AQ156" s="13">
        <v>100002</v>
      </c>
      <c r="AT156" s="1" t="str">
        <f t="shared" si="90"/>
        <v>2石器时代蓝色小飞机</v>
      </c>
      <c r="AU156" s="1">
        <f t="shared" si="91"/>
        <v>1101</v>
      </c>
    </row>
    <row r="157" spans="1:47" x14ac:dyDescent="0.2">
      <c r="A157" s="33">
        <f t="shared" si="92"/>
        <v>152</v>
      </c>
      <c r="B157" s="33">
        <f>B132+100</f>
        <v>1102</v>
      </c>
      <c r="C157" s="33">
        <v>10102</v>
      </c>
      <c r="D157" s="33" t="str">
        <f t="shared" si="86"/>
        <v>石器时代绿色精英单位</v>
      </c>
      <c r="E157" s="33" t="str">
        <f t="shared" si="87"/>
        <v>石器时代绿色小飞机</v>
      </c>
      <c r="F157" s="33">
        <v>2</v>
      </c>
      <c r="G157" s="33" t="str">
        <f>VLOOKUP($F157,杂项枚举说明表!$A$3:$C$7,杂项枚举说明表!$B$1,0)</f>
        <v>小飞机</v>
      </c>
      <c r="H157" s="13">
        <v>1</v>
      </c>
      <c r="I157" s="35">
        <f t="shared" si="88"/>
        <v>2</v>
      </c>
      <c r="J157" s="35" t="str">
        <f>VLOOKUP(I157,杂项枚举说明表!$A$67:$B$69,杂项枚举说明表!$B$66,0)</f>
        <v>塔防模式</v>
      </c>
      <c r="K157" s="6">
        <v>1</v>
      </c>
      <c r="L157" s="6">
        <v>1</v>
      </c>
      <c r="M157" s="37">
        <f>M142</f>
        <v>2</v>
      </c>
      <c r="N157" s="37" t="str">
        <f>VLOOKUP(M157,杂项枚举说明表!$A$45:$B$49,杂项枚举说明表!$B$43,0)</f>
        <v>绿色</v>
      </c>
      <c r="O157" s="9">
        <v>1202</v>
      </c>
      <c r="P157" s="11" t="s">
        <v>570</v>
      </c>
      <c r="Q157" s="37" t="s">
        <v>115</v>
      </c>
      <c r="R157" s="37" t="str">
        <f t="shared" si="89"/>
        <v>绿色精英单位</v>
      </c>
      <c r="S157" s="9">
        <v>3</v>
      </c>
      <c r="T157" s="9" t="str">
        <f>IF(I157=2,"",VLOOKUP(E157,[1]t_eliminate_effect_s说明表!$L:$M,2,0))</f>
        <v/>
      </c>
      <c r="U157" s="9" t="str">
        <f>VLOOKUP(B157,组合消除配置调用说明表!$D$1:$E$999999,2,0)</f>
        <v/>
      </c>
      <c r="V157" s="35">
        <v>0</v>
      </c>
      <c r="W157" s="35" t="str">
        <f>VLOOKUP(V157,杂项枚举说明表!$A$88:$B$94,2,0)</f>
        <v>通用能量</v>
      </c>
      <c r="X157" s="35" t="str">
        <f>IF(I157=2,"0",VLOOKUP(AB157,杂项枚举说明表!$A$23:$C$27,杂项枚举说明表!$C$22,0)*VLOOKUP(F157,杂项枚举说明表!$A$3:$D$7,杂项枚举说明表!$D$1,0))</f>
        <v>0</v>
      </c>
      <c r="Y157" s="35">
        <v>0</v>
      </c>
      <c r="Z157" s="9">
        <f t="shared" ref="Z157:AA157" si="115">Z156+1</f>
        <v>7</v>
      </c>
      <c r="AA157" s="9">
        <f t="shared" si="115"/>
        <v>7</v>
      </c>
      <c r="AB157" s="6">
        <v>1</v>
      </c>
      <c r="AC157" s="6" t="str">
        <f>VLOOKUP(AB157,杂项枚举说明表!$A$23:$B$27,2,2)</f>
        <v>石器时代</v>
      </c>
      <c r="AD157" s="6">
        <v>0</v>
      </c>
      <c r="AE157" s="35">
        <f>AE142</f>
        <v>3</v>
      </c>
      <c r="AF157" s="35" t="str">
        <f>IF(AE157="","",VLOOKUP(AE157,杂项枚举说明表!$A$109:$B$113,杂项枚举说明表!$B$108,0))</f>
        <v>弓兵营</v>
      </c>
      <c r="AH157" s="13">
        <v>40027</v>
      </c>
      <c r="AI157" s="13">
        <f>IF((VLOOKUP($F157,杂项枚举说明表!$A$3:$C$7,3,0))="","",VLOOKUP($F157,杂项枚举说明表!$A$3:$C$7,3,0))</f>
        <v>120003</v>
      </c>
      <c r="AJ157" s="13">
        <v>120006</v>
      </c>
      <c r="AK157" s="13">
        <f>VLOOKUP($M157,杂项枚举说明表!$A$45:$E$49,杂项枚举说明表!$C$43,0)</f>
        <v>150023</v>
      </c>
      <c r="AL157" s="13">
        <f>IF(VLOOKUP($M157,杂项枚举说明表!$A$45:$E$49,杂项枚举说明表!$D$43,0)="","",VLOOKUP($M157,杂项枚举说明表!$A$45:$E$49,杂项枚举说明表!$D$43,0))</f>
        <v>130002</v>
      </c>
      <c r="AM157" s="13">
        <f>IF(VLOOKUP($M157,杂项枚举说明表!$A$45:$E$49,杂项枚举说明表!$E$43,0)="","",VLOOKUP($M157,杂项枚举说明表!$A$45:$E$49,杂项枚举说明表!$E$43,0))</f>
        <v>130002</v>
      </c>
      <c r="AN157" s="13">
        <f>IF(VLOOKUP($M157,杂项枚举说明表!$A$45:$F$49,杂项枚举说明表!$F$43,0)="","",VLOOKUP($M157,杂项枚举说明表!$A$45:$F$49,杂项枚举说明表!$F$43,0))</f>
        <v>260001</v>
      </c>
      <c r="AO157" s="13">
        <f>VLOOKUP($M157,杂项枚举说明表!$A$45:$H$49,杂项枚举说明表!$H$43,0)</f>
        <v>120008</v>
      </c>
      <c r="AP157" s="13">
        <f>VLOOKUP($M157,杂项枚举说明表!$A$45:$I$49,杂项枚举说明表!$I$43,0)</f>
        <v>100001</v>
      </c>
      <c r="AQ157" s="13">
        <v>100002</v>
      </c>
      <c r="AT157" s="1" t="str">
        <f t="shared" si="90"/>
        <v>2石器时代绿色小飞机</v>
      </c>
      <c r="AU157" s="1">
        <f t="shared" si="91"/>
        <v>1102</v>
      </c>
    </row>
    <row r="158" spans="1:47" x14ac:dyDescent="0.2">
      <c r="A158" s="33">
        <f t="shared" si="92"/>
        <v>153</v>
      </c>
      <c r="B158" s="33">
        <f t="shared" ref="B158:B166" si="116">B133+100</f>
        <v>1103</v>
      </c>
      <c r="C158" s="33">
        <v>10103</v>
      </c>
      <c r="D158" s="33" t="str">
        <f t="shared" si="86"/>
        <v>石器时代红色精英单位</v>
      </c>
      <c r="E158" s="33" t="str">
        <f t="shared" si="87"/>
        <v>石器时代红色小飞机</v>
      </c>
      <c r="F158" s="33">
        <v>2</v>
      </c>
      <c r="G158" s="33" t="str">
        <f>VLOOKUP($F158,杂项枚举说明表!$A$3:$C$7,杂项枚举说明表!$B$1,0)</f>
        <v>小飞机</v>
      </c>
      <c r="H158" s="13">
        <v>1</v>
      </c>
      <c r="I158" s="35">
        <f t="shared" si="88"/>
        <v>2</v>
      </c>
      <c r="J158" s="35" t="str">
        <f>VLOOKUP(I158,杂项枚举说明表!$A$67:$B$69,杂项枚举说明表!$B$66,0)</f>
        <v>塔防模式</v>
      </c>
      <c r="K158" s="6">
        <v>1</v>
      </c>
      <c r="L158" s="6">
        <f t="shared" ref="L158:L180" si="117">IF(OR(M158=1,M158=3,M158=5),3,2)</f>
        <v>3</v>
      </c>
      <c r="M158" s="37">
        <f>M143</f>
        <v>3</v>
      </c>
      <c r="N158" s="37" t="str">
        <f>VLOOKUP(M158,杂项枚举说明表!$A$45:$B$49,杂项枚举说明表!$B$43,0)</f>
        <v>红色</v>
      </c>
      <c r="O158" s="9">
        <v>1203</v>
      </c>
      <c r="P158" s="11" t="s">
        <v>570</v>
      </c>
      <c r="Q158" s="37" t="s">
        <v>115</v>
      </c>
      <c r="R158" s="37" t="str">
        <f t="shared" si="89"/>
        <v>红色精英单位</v>
      </c>
      <c r="S158" s="9">
        <v>3</v>
      </c>
      <c r="T158" s="9" t="str">
        <f>IF(I158=2,"",VLOOKUP(E158,[1]t_eliminate_effect_s说明表!$L:$M,2,0))</f>
        <v/>
      </c>
      <c r="U158" s="9" t="str">
        <f>VLOOKUP(B158,组合消除配置调用说明表!$D$1:$E$999999,2,0)</f>
        <v/>
      </c>
      <c r="V158" s="35">
        <v>0</v>
      </c>
      <c r="W158" s="35" t="str">
        <f>VLOOKUP(V158,杂项枚举说明表!$A$88:$B$94,2,0)</f>
        <v>通用能量</v>
      </c>
      <c r="X158" s="35" t="str">
        <f>IF(I158=2,"0",VLOOKUP(AB158,杂项枚举说明表!$A$23:$C$27,杂项枚举说明表!$C$22,0)*VLOOKUP(F158,杂项枚举说明表!$A$3:$D$7,杂项枚举说明表!$D$1,0))</f>
        <v>0</v>
      </c>
      <c r="Y158" s="35">
        <v>0</v>
      </c>
      <c r="Z158" s="9">
        <f t="shared" ref="Z158:AA158" si="118">Z157+1</f>
        <v>8</v>
      </c>
      <c r="AA158" s="9">
        <f t="shared" si="118"/>
        <v>8</v>
      </c>
      <c r="AB158" s="6">
        <v>1</v>
      </c>
      <c r="AC158" s="6" t="str">
        <f>VLOOKUP(AB158,杂项枚举说明表!$A$23:$B$27,2,2)</f>
        <v>石器时代</v>
      </c>
      <c r="AD158" s="6">
        <v>0</v>
      </c>
      <c r="AE158" s="35">
        <f>AE143</f>
        <v>4</v>
      </c>
      <c r="AF158" s="35" t="str">
        <f>IF(AE158="","",VLOOKUP(AE158,杂项枚举说明表!$A$109:$B$113,杂项枚举说明表!$B$108,0))</f>
        <v>骑兵营</v>
      </c>
      <c r="AH158" s="13">
        <v>40028</v>
      </c>
      <c r="AI158" s="13">
        <f>IF((VLOOKUP($F158,杂项枚举说明表!$A$3:$C$7,3,0))="","",VLOOKUP($F158,杂项枚举说明表!$A$3:$C$7,3,0))</f>
        <v>120003</v>
      </c>
      <c r="AJ158" s="13">
        <v>120006</v>
      </c>
      <c r="AK158" s="13">
        <f>VLOOKUP($M158,杂项枚举说明表!$A$45:$E$49,杂项枚举说明表!$C$43,0)</f>
        <v>150023</v>
      </c>
      <c r="AL158" s="13">
        <f>IF(VLOOKUP($M158,杂项枚举说明表!$A$45:$E$49,杂项枚举说明表!$D$43,0)="","",VLOOKUP($M158,杂项枚举说明表!$A$45:$E$49,杂项枚举说明表!$D$43,0))</f>
        <v>130003</v>
      </c>
      <c r="AM158" s="13">
        <f>IF(VLOOKUP($M158,杂项枚举说明表!$A$45:$E$49,杂项枚举说明表!$E$43,0)="","",VLOOKUP($M158,杂项枚举说明表!$A$45:$E$49,杂项枚举说明表!$E$43,0))</f>
        <v>130003</v>
      </c>
      <c r="AN158" s="13">
        <f>IF(VLOOKUP($M158,杂项枚举说明表!$A$45:$F$49,杂项枚举说明表!$F$43,0)="","",VLOOKUP($M158,杂项枚举说明表!$A$45:$F$49,杂项枚举说明表!$F$43,0))</f>
        <v>260001</v>
      </c>
      <c r="AO158" s="13">
        <f>VLOOKUP($M158,杂项枚举说明表!$A$45:$H$49,杂项枚举说明表!$H$43,0)</f>
        <v>120008</v>
      </c>
      <c r="AP158" s="13">
        <f>VLOOKUP($M158,杂项枚举说明表!$A$45:$I$49,杂项枚举说明表!$I$43,0)</f>
        <v>100001</v>
      </c>
      <c r="AQ158" s="13">
        <v>100002</v>
      </c>
      <c r="AT158" s="1" t="str">
        <f t="shared" si="90"/>
        <v>2石器时代红色小飞机</v>
      </c>
      <c r="AU158" s="1">
        <f t="shared" si="91"/>
        <v>1103</v>
      </c>
    </row>
    <row r="159" spans="1:47" x14ac:dyDescent="0.2">
      <c r="A159" s="33">
        <f t="shared" si="92"/>
        <v>154</v>
      </c>
      <c r="B159" s="33">
        <f t="shared" si="116"/>
        <v>1104</v>
      </c>
      <c r="C159" s="33">
        <v>10104</v>
      </c>
      <c r="D159" s="33" t="str">
        <f t="shared" si="86"/>
        <v>石器时代金色精英单位</v>
      </c>
      <c r="E159" s="33" t="str">
        <f t="shared" si="87"/>
        <v>石器时代金色小飞机</v>
      </c>
      <c r="F159" s="33">
        <v>2</v>
      </c>
      <c r="G159" s="33" t="str">
        <f>VLOOKUP($F159,杂项枚举说明表!$A$3:$C$7,杂项枚举说明表!$B$1,0)</f>
        <v>小飞机</v>
      </c>
      <c r="H159" s="13">
        <v>1</v>
      </c>
      <c r="I159" s="35">
        <f t="shared" si="88"/>
        <v>2</v>
      </c>
      <c r="J159" s="35" t="str">
        <f>VLOOKUP(I159,杂项枚举说明表!$A$67:$B$69,杂项枚举说明表!$B$66,0)</f>
        <v>塔防模式</v>
      </c>
      <c r="K159" s="6">
        <v>1</v>
      </c>
      <c r="L159" s="6">
        <v>1</v>
      </c>
      <c r="M159" s="37">
        <f>M144</f>
        <v>4</v>
      </c>
      <c r="N159" s="37" t="str">
        <f>VLOOKUP(M159,杂项枚举说明表!$A$45:$B$49,杂项枚举说明表!$B$43,0)</f>
        <v>金色</v>
      </c>
      <c r="O159" s="9">
        <v>1204</v>
      </c>
      <c r="P159" s="11" t="s">
        <v>570</v>
      </c>
      <c r="Q159" s="37" t="s">
        <v>115</v>
      </c>
      <c r="R159" s="37" t="str">
        <f t="shared" si="89"/>
        <v>金色精英单位</v>
      </c>
      <c r="S159" s="9">
        <v>3</v>
      </c>
      <c r="T159" s="9" t="str">
        <f>IF(I159=2,"",VLOOKUP(E159,[1]t_eliminate_effect_s说明表!$L:$M,2,0))</f>
        <v/>
      </c>
      <c r="U159" s="9" t="str">
        <f>VLOOKUP(B159,组合消除配置调用说明表!$D$1:$E$999999,2,0)</f>
        <v/>
      </c>
      <c r="V159" s="35">
        <v>0</v>
      </c>
      <c r="W159" s="35" t="str">
        <f>VLOOKUP(V159,杂项枚举说明表!$A$88:$B$94,2,0)</f>
        <v>通用能量</v>
      </c>
      <c r="X159" s="35" t="str">
        <f>IF(I159=2,"0",VLOOKUP(AB159,杂项枚举说明表!$A$23:$C$27,杂项枚举说明表!$C$22,0)*VLOOKUP(F159,杂项枚举说明表!$A$3:$D$7,杂项枚举说明表!$D$1,0))</f>
        <v>0</v>
      </c>
      <c r="Y159" s="35">
        <v>0</v>
      </c>
      <c r="Z159" s="9">
        <f t="shared" ref="Z159:AA159" si="119">Z158+1</f>
        <v>9</v>
      </c>
      <c r="AA159" s="9">
        <f t="shared" si="119"/>
        <v>9</v>
      </c>
      <c r="AB159" s="6">
        <v>1</v>
      </c>
      <c r="AC159" s="6" t="str">
        <f>VLOOKUP(AB159,杂项枚举说明表!$A$23:$B$27,2,2)</f>
        <v>石器时代</v>
      </c>
      <c r="AD159" s="6">
        <v>0</v>
      </c>
      <c r="AE159" s="35">
        <f>AE144</f>
        <v>5</v>
      </c>
      <c r="AF159" s="35" t="str">
        <f>IF(AE159="","",VLOOKUP(AE159,杂项枚举说明表!$A$109:$B$113,杂项枚举说明表!$B$108,0))</f>
        <v>神像</v>
      </c>
      <c r="AH159" s="13">
        <v>40029</v>
      </c>
      <c r="AI159" s="13">
        <f>IF((VLOOKUP($F159,杂项枚举说明表!$A$3:$C$7,3,0))="","",VLOOKUP($F159,杂项枚举说明表!$A$3:$C$7,3,0))</f>
        <v>120003</v>
      </c>
      <c r="AJ159" s="13">
        <v>120006</v>
      </c>
      <c r="AK159" s="13">
        <f>VLOOKUP($M159,杂项枚举说明表!$A$45:$E$49,杂项枚举说明表!$C$43,0)</f>
        <v>150023</v>
      </c>
      <c r="AL159" s="13">
        <f>IF(VLOOKUP($M159,杂项枚举说明表!$A$45:$E$49,杂项枚举说明表!$D$43,0)="","",VLOOKUP($M159,杂项枚举说明表!$A$45:$E$49,杂项枚举说明表!$D$43,0))</f>
        <v>130004</v>
      </c>
      <c r="AM159" s="13">
        <f>IF(VLOOKUP($M159,杂项枚举说明表!$A$45:$E$49,杂项枚举说明表!$E$43,0)="","",VLOOKUP($M159,杂项枚举说明表!$A$45:$E$49,杂项枚举说明表!$E$43,0))</f>
        <v>130004</v>
      </c>
      <c r="AN159" s="13">
        <f>IF(VLOOKUP($M159,杂项枚举说明表!$A$45:$F$49,杂项枚举说明表!$F$43,0)="","",VLOOKUP($M159,杂项枚举说明表!$A$45:$F$49,杂项枚举说明表!$F$43,0))</f>
        <v>260001</v>
      </c>
      <c r="AO159" s="13">
        <f>VLOOKUP($M159,杂项枚举说明表!$A$45:$H$49,杂项枚举说明表!$H$43,0)</f>
        <v>120008</v>
      </c>
      <c r="AP159" s="13">
        <f>VLOOKUP($M159,杂项枚举说明表!$A$45:$I$49,杂项枚举说明表!$I$43,0)</f>
        <v>100001</v>
      </c>
      <c r="AQ159" s="13">
        <v>100002</v>
      </c>
      <c r="AT159" s="1" t="str">
        <f t="shared" si="90"/>
        <v>2石器时代金色小飞机</v>
      </c>
      <c r="AU159" s="1">
        <f t="shared" si="91"/>
        <v>1104</v>
      </c>
    </row>
    <row r="160" spans="1:47" x14ac:dyDescent="0.2">
      <c r="A160" s="33">
        <f t="shared" si="92"/>
        <v>155</v>
      </c>
      <c r="B160" s="33">
        <f t="shared" si="116"/>
        <v>1105</v>
      </c>
      <c r="C160" s="33">
        <v>10105</v>
      </c>
      <c r="D160" s="33" t="str">
        <f t="shared" si="86"/>
        <v>石器时代紫色精英单位</v>
      </c>
      <c r="E160" s="33" t="str">
        <f t="shared" si="87"/>
        <v>石器时代紫色小飞机</v>
      </c>
      <c r="F160" s="33">
        <v>2</v>
      </c>
      <c r="G160" s="33" t="str">
        <f>VLOOKUP($F160,杂项枚举说明表!$A$3:$C$7,杂项枚举说明表!$B$1,0)</f>
        <v>小飞机</v>
      </c>
      <c r="H160" s="13">
        <v>1</v>
      </c>
      <c r="I160" s="35">
        <f t="shared" si="88"/>
        <v>2</v>
      </c>
      <c r="J160" s="35" t="str">
        <f>VLOOKUP(I160,杂项枚举说明表!$A$67:$B$69,杂项枚举说明表!$B$66,0)</f>
        <v>塔防模式</v>
      </c>
      <c r="K160" s="6">
        <v>1</v>
      </c>
      <c r="L160" s="6">
        <f t="shared" si="117"/>
        <v>3</v>
      </c>
      <c r="M160" s="37">
        <f>M145</f>
        <v>5</v>
      </c>
      <c r="N160" s="37" t="str">
        <f>VLOOKUP(M160,杂项枚举说明表!$A$45:$B$49,杂项枚举说明表!$B$43,0)</f>
        <v>紫色</v>
      </c>
      <c r="O160" s="9">
        <v>1205</v>
      </c>
      <c r="P160" s="11" t="s">
        <v>570</v>
      </c>
      <c r="Q160" s="37" t="s">
        <v>115</v>
      </c>
      <c r="R160" s="37" t="str">
        <f t="shared" si="89"/>
        <v>紫色精英单位</v>
      </c>
      <c r="S160" s="9">
        <v>3</v>
      </c>
      <c r="T160" s="9" t="str">
        <f>IF(I160=2,"",VLOOKUP(E160,[1]t_eliminate_effect_s说明表!$L:$M,2,0))</f>
        <v/>
      </c>
      <c r="U160" s="9" t="str">
        <f>VLOOKUP(B160,组合消除配置调用说明表!$D$1:$E$999999,2,0)</f>
        <v/>
      </c>
      <c r="V160" s="35">
        <v>0</v>
      </c>
      <c r="W160" s="35" t="str">
        <f>VLOOKUP(V160,杂项枚举说明表!$A$88:$B$94,2,0)</f>
        <v>通用能量</v>
      </c>
      <c r="X160" s="35" t="str">
        <f>IF(I160=2,"0",VLOOKUP(AB160,杂项枚举说明表!$A$23:$C$27,杂项枚举说明表!$C$22,0)*VLOOKUP(F160,杂项枚举说明表!$A$3:$D$7,杂项枚举说明表!$D$1,0))</f>
        <v>0</v>
      </c>
      <c r="Y160" s="35">
        <v>0</v>
      </c>
      <c r="Z160" s="9">
        <f t="shared" ref="Z160:AA160" si="120">Z159+1</f>
        <v>10</v>
      </c>
      <c r="AA160" s="9">
        <f t="shared" si="120"/>
        <v>10</v>
      </c>
      <c r="AB160" s="6">
        <v>1</v>
      </c>
      <c r="AC160" s="6" t="str">
        <f>VLOOKUP(AB160,杂项枚举说明表!$A$23:$B$27,2,2)</f>
        <v>石器时代</v>
      </c>
      <c r="AD160" s="6">
        <v>0</v>
      </c>
      <c r="AE160" s="35">
        <f>AE145</f>
        <v>6</v>
      </c>
      <c r="AF160" s="35" t="str">
        <f>IF(AE160="","",VLOOKUP(AE160,杂项枚举说明表!$A$109:$B$113,杂项枚举说明表!$B$108,0))</f>
        <v>魔像</v>
      </c>
      <c r="AH160" s="13">
        <v>40030</v>
      </c>
      <c r="AI160" s="13">
        <f>IF((VLOOKUP($F160,杂项枚举说明表!$A$3:$C$7,3,0))="","",VLOOKUP($F160,杂项枚举说明表!$A$3:$C$7,3,0))</f>
        <v>120003</v>
      </c>
      <c r="AJ160" s="13">
        <v>120006</v>
      </c>
      <c r="AK160" s="13">
        <f>VLOOKUP($M160,杂项枚举说明表!$A$45:$E$49,杂项枚举说明表!$C$43,0)</f>
        <v>150023</v>
      </c>
      <c r="AL160" s="13">
        <f>IF(VLOOKUP($M160,杂项枚举说明表!$A$45:$E$49,杂项枚举说明表!$D$43,0)="","",VLOOKUP($M160,杂项枚举说明表!$A$45:$E$49,杂项枚举说明表!$D$43,0))</f>
        <v>130005</v>
      </c>
      <c r="AM160" s="13">
        <f>IF(VLOOKUP($M160,杂项枚举说明表!$A$45:$E$49,杂项枚举说明表!$E$43,0)="","",VLOOKUP($M160,杂项枚举说明表!$A$45:$E$49,杂项枚举说明表!$E$43,0))</f>
        <v>130005</v>
      </c>
      <c r="AN160" s="13">
        <f>IF(VLOOKUP($M160,杂项枚举说明表!$A$45:$F$49,杂项枚举说明表!$F$43,0)="","",VLOOKUP($M160,杂项枚举说明表!$A$45:$F$49,杂项枚举说明表!$F$43,0))</f>
        <v>260001</v>
      </c>
      <c r="AO160" s="13">
        <f>VLOOKUP($M160,杂项枚举说明表!$A$45:$H$49,杂项枚举说明表!$H$43,0)</f>
        <v>120008</v>
      </c>
      <c r="AP160" s="13">
        <f>VLOOKUP($M160,杂项枚举说明表!$A$45:$I$49,杂项枚举说明表!$I$43,0)</f>
        <v>100001</v>
      </c>
      <c r="AQ160" s="13">
        <v>100002</v>
      </c>
      <c r="AT160" s="1" t="str">
        <f t="shared" si="90"/>
        <v>2石器时代紫色小飞机</v>
      </c>
      <c r="AU160" s="1">
        <f t="shared" si="91"/>
        <v>1105</v>
      </c>
    </row>
    <row r="161" spans="1:47" x14ac:dyDescent="0.2">
      <c r="A161" s="33">
        <f t="shared" si="92"/>
        <v>156</v>
      </c>
      <c r="B161" s="33">
        <f t="shared" si="116"/>
        <v>1111</v>
      </c>
      <c r="C161" s="33">
        <v>10201</v>
      </c>
      <c r="D161" s="33" t="str">
        <f t="shared" si="86"/>
        <v>青铜时代蓝色精英单位</v>
      </c>
      <c r="E161" s="33" t="str">
        <f t="shared" si="87"/>
        <v>青铜时代蓝色小飞机</v>
      </c>
      <c r="F161" s="33">
        <v>2</v>
      </c>
      <c r="G161" s="33" t="str">
        <f>VLOOKUP($F161,杂项枚举说明表!$A$3:$C$7,杂项枚举说明表!$B$1,0)</f>
        <v>小飞机</v>
      </c>
      <c r="H161" s="13">
        <v>1</v>
      </c>
      <c r="I161" s="35">
        <f t="shared" si="88"/>
        <v>2</v>
      </c>
      <c r="J161" s="35" t="str">
        <f>VLOOKUP(I161,杂项枚举说明表!$A$67:$B$69,杂项枚举说明表!$B$66,0)</f>
        <v>塔防模式</v>
      </c>
      <c r="K161" s="6">
        <v>1</v>
      </c>
      <c r="L161" s="6">
        <f t="shared" si="117"/>
        <v>3</v>
      </c>
      <c r="M161" s="37">
        <f>M156</f>
        <v>1</v>
      </c>
      <c r="N161" s="37" t="str">
        <f>VLOOKUP(M161,杂项枚举说明表!$A$45:$B$49,杂项枚举说明表!$B$43,0)</f>
        <v>蓝色</v>
      </c>
      <c r="O161" s="9">
        <v>1211</v>
      </c>
      <c r="P161" s="11" t="s">
        <v>570</v>
      </c>
      <c r="Q161" s="37" t="s">
        <v>115</v>
      </c>
      <c r="R161" s="37" t="str">
        <f t="shared" si="89"/>
        <v>蓝色精英单位</v>
      </c>
      <c r="S161" s="9">
        <v>3</v>
      </c>
      <c r="T161" s="9" t="str">
        <f>IF(I161=2,"",VLOOKUP(E161,[1]t_eliminate_effect_s说明表!$L:$M,2,0))</f>
        <v/>
      </c>
      <c r="U161" s="9" t="str">
        <f>VLOOKUP(B161,组合消除配置调用说明表!$D$1:$E$999999,2,0)</f>
        <v/>
      </c>
      <c r="V161" s="35">
        <v>0</v>
      </c>
      <c r="W161" s="35" t="str">
        <f>VLOOKUP(V161,杂项枚举说明表!$A$88:$B$94,2,0)</f>
        <v>通用能量</v>
      </c>
      <c r="X161" s="35" t="str">
        <f>IF(I161=2,"0",VLOOKUP(AB161,杂项枚举说明表!$A$23:$C$27,杂项枚举说明表!$C$22,0)*VLOOKUP(F161,杂项枚举说明表!$A$3:$D$7,杂项枚举说明表!$D$1,0))</f>
        <v>0</v>
      </c>
      <c r="Y161" s="35">
        <v>0</v>
      </c>
      <c r="Z161" s="9">
        <f t="shared" ref="Z161:AA165" si="121">Z156</f>
        <v>6</v>
      </c>
      <c r="AA161" s="9">
        <f t="shared" si="121"/>
        <v>6</v>
      </c>
      <c r="AB161" s="6">
        <f>AB156+1</f>
        <v>2</v>
      </c>
      <c r="AC161" s="6" t="str">
        <f>VLOOKUP(AB161,杂项枚举说明表!$A$23:$B$27,2,2)</f>
        <v>青铜时代</v>
      </c>
      <c r="AD161" s="6">
        <v>0</v>
      </c>
      <c r="AE161" s="35">
        <f>AE156</f>
        <v>2</v>
      </c>
      <c r="AF161" s="35" t="str">
        <f>IF(AE161="","",VLOOKUP(AE161,杂项枚举说明表!$A$109:$B$113,杂项枚举说明表!$B$108,0))</f>
        <v>步兵营</v>
      </c>
      <c r="AH161" s="13">
        <v>40031</v>
      </c>
      <c r="AI161" s="13">
        <f>IF((VLOOKUP($F161,杂项枚举说明表!$A$3:$C$7,3,0))="","",VLOOKUP($F161,杂项枚举说明表!$A$3:$C$7,3,0))</f>
        <v>120003</v>
      </c>
      <c r="AJ161" s="13">
        <v>120006</v>
      </c>
      <c r="AK161" s="13">
        <f>VLOOKUP($M161,杂项枚举说明表!$A$45:$E$49,杂项枚举说明表!$C$43,0)</f>
        <v>150023</v>
      </c>
      <c r="AL161" s="13">
        <f>IF(VLOOKUP($M161,杂项枚举说明表!$A$45:$E$49,杂项枚举说明表!$D$43,0)="","",VLOOKUP($M161,杂项枚举说明表!$A$45:$E$49,杂项枚举说明表!$D$43,0))</f>
        <v>130001</v>
      </c>
      <c r="AM161" s="13">
        <f>IF(VLOOKUP($M161,杂项枚举说明表!$A$45:$E$49,杂项枚举说明表!$E$43,0)="","",VLOOKUP($M161,杂项枚举说明表!$A$45:$E$49,杂项枚举说明表!$E$43,0))</f>
        <v>130001</v>
      </c>
      <c r="AN161" s="13">
        <f>IF(VLOOKUP($M161,杂项枚举说明表!$A$45:$F$49,杂项枚举说明表!$F$43,0)="","",VLOOKUP($M161,杂项枚举说明表!$A$45:$F$49,杂项枚举说明表!$F$43,0))</f>
        <v>260001</v>
      </c>
      <c r="AO161" s="13">
        <f>VLOOKUP($M161,杂项枚举说明表!$A$45:$H$49,杂项枚举说明表!$H$43,0)</f>
        <v>120008</v>
      </c>
      <c r="AP161" s="13">
        <f>VLOOKUP($M161,杂项枚举说明表!$A$45:$I$49,杂项枚举说明表!$I$43,0)</f>
        <v>100001</v>
      </c>
      <c r="AQ161" s="13">
        <v>100002</v>
      </c>
      <c r="AT161" s="1" t="str">
        <f t="shared" si="90"/>
        <v>2青铜时代蓝色小飞机</v>
      </c>
      <c r="AU161" s="1">
        <f t="shared" si="91"/>
        <v>1111</v>
      </c>
    </row>
    <row r="162" spans="1:47" x14ac:dyDescent="0.2">
      <c r="A162" s="33">
        <f t="shared" si="92"/>
        <v>157</v>
      </c>
      <c r="B162" s="33">
        <f t="shared" si="116"/>
        <v>1112</v>
      </c>
      <c r="C162" s="33">
        <v>10202</v>
      </c>
      <c r="D162" s="33" t="str">
        <f t="shared" si="86"/>
        <v>青铜时代绿色精英单位</v>
      </c>
      <c r="E162" s="33" t="str">
        <f t="shared" si="87"/>
        <v>青铜时代绿色小飞机</v>
      </c>
      <c r="F162" s="33">
        <v>2</v>
      </c>
      <c r="G162" s="33" t="str">
        <f>VLOOKUP($F162,杂项枚举说明表!$A$3:$C$7,杂项枚举说明表!$B$1,0)</f>
        <v>小飞机</v>
      </c>
      <c r="H162" s="13">
        <v>1</v>
      </c>
      <c r="I162" s="35">
        <f t="shared" si="88"/>
        <v>2</v>
      </c>
      <c r="J162" s="35" t="str">
        <f>VLOOKUP(I162,杂项枚举说明表!$A$67:$B$69,杂项枚举说明表!$B$66,0)</f>
        <v>塔防模式</v>
      </c>
      <c r="K162" s="6">
        <v>1</v>
      </c>
      <c r="L162" s="6">
        <v>1</v>
      </c>
      <c r="M162" s="37">
        <f>M157</f>
        <v>2</v>
      </c>
      <c r="N162" s="37" t="str">
        <f>VLOOKUP(M162,杂项枚举说明表!$A$45:$B$49,杂项枚举说明表!$B$43,0)</f>
        <v>绿色</v>
      </c>
      <c r="O162" s="9">
        <v>1212</v>
      </c>
      <c r="P162" s="11" t="s">
        <v>570</v>
      </c>
      <c r="Q162" s="37" t="s">
        <v>115</v>
      </c>
      <c r="R162" s="37" t="str">
        <f t="shared" si="89"/>
        <v>绿色精英单位</v>
      </c>
      <c r="S162" s="9">
        <v>3</v>
      </c>
      <c r="T162" s="9" t="str">
        <f>IF(I162=2,"",VLOOKUP(E162,[1]t_eliminate_effect_s说明表!$L:$M,2,0))</f>
        <v/>
      </c>
      <c r="U162" s="9" t="str">
        <f>VLOOKUP(B162,组合消除配置调用说明表!$D$1:$E$999999,2,0)</f>
        <v/>
      </c>
      <c r="V162" s="35">
        <v>0</v>
      </c>
      <c r="W162" s="35" t="str">
        <f>VLOOKUP(V162,杂项枚举说明表!$A$88:$B$94,2,0)</f>
        <v>通用能量</v>
      </c>
      <c r="X162" s="35" t="str">
        <f>IF(I162=2,"0",VLOOKUP(AB162,杂项枚举说明表!$A$23:$C$27,杂项枚举说明表!$C$22,0)*VLOOKUP(F162,杂项枚举说明表!$A$3:$D$7,杂项枚举说明表!$D$1,0))</f>
        <v>0</v>
      </c>
      <c r="Y162" s="35">
        <v>0</v>
      </c>
      <c r="Z162" s="9">
        <f t="shared" si="121"/>
        <v>7</v>
      </c>
      <c r="AA162" s="9">
        <f t="shared" si="121"/>
        <v>7</v>
      </c>
      <c r="AB162" s="6">
        <f>AB157+1</f>
        <v>2</v>
      </c>
      <c r="AC162" s="6" t="str">
        <f>VLOOKUP(AB162,杂项枚举说明表!$A$23:$B$27,2,2)</f>
        <v>青铜时代</v>
      </c>
      <c r="AD162" s="6">
        <v>0</v>
      </c>
      <c r="AE162" s="35">
        <f>AE157</f>
        <v>3</v>
      </c>
      <c r="AF162" s="35" t="str">
        <f>IF(AE162="","",VLOOKUP(AE162,杂项枚举说明表!$A$109:$B$113,杂项枚举说明表!$B$108,0))</f>
        <v>弓兵营</v>
      </c>
      <c r="AH162" s="13">
        <v>40032</v>
      </c>
      <c r="AI162" s="13">
        <f>IF((VLOOKUP($F162,杂项枚举说明表!$A$3:$C$7,3,0))="","",VLOOKUP($F162,杂项枚举说明表!$A$3:$C$7,3,0))</f>
        <v>120003</v>
      </c>
      <c r="AJ162" s="13">
        <v>120006</v>
      </c>
      <c r="AK162" s="13">
        <f>VLOOKUP($M162,杂项枚举说明表!$A$45:$E$49,杂项枚举说明表!$C$43,0)</f>
        <v>150023</v>
      </c>
      <c r="AL162" s="13">
        <f>IF(VLOOKUP($M162,杂项枚举说明表!$A$45:$E$49,杂项枚举说明表!$D$43,0)="","",VLOOKUP($M162,杂项枚举说明表!$A$45:$E$49,杂项枚举说明表!$D$43,0))</f>
        <v>130002</v>
      </c>
      <c r="AM162" s="13">
        <f>IF(VLOOKUP($M162,杂项枚举说明表!$A$45:$E$49,杂项枚举说明表!$E$43,0)="","",VLOOKUP($M162,杂项枚举说明表!$A$45:$E$49,杂项枚举说明表!$E$43,0))</f>
        <v>130002</v>
      </c>
      <c r="AN162" s="13">
        <f>IF(VLOOKUP($M162,杂项枚举说明表!$A$45:$F$49,杂项枚举说明表!$F$43,0)="","",VLOOKUP($M162,杂项枚举说明表!$A$45:$F$49,杂项枚举说明表!$F$43,0))</f>
        <v>260001</v>
      </c>
      <c r="AO162" s="13">
        <f>VLOOKUP($M162,杂项枚举说明表!$A$45:$H$49,杂项枚举说明表!$H$43,0)</f>
        <v>120008</v>
      </c>
      <c r="AP162" s="13">
        <f>VLOOKUP($M162,杂项枚举说明表!$A$45:$I$49,杂项枚举说明表!$I$43,0)</f>
        <v>100001</v>
      </c>
      <c r="AQ162" s="13">
        <v>100002</v>
      </c>
      <c r="AT162" s="1" t="str">
        <f t="shared" si="90"/>
        <v>2青铜时代绿色小飞机</v>
      </c>
      <c r="AU162" s="1">
        <f t="shared" si="91"/>
        <v>1112</v>
      </c>
    </row>
    <row r="163" spans="1:47" x14ac:dyDescent="0.2">
      <c r="A163" s="33">
        <f t="shared" si="92"/>
        <v>158</v>
      </c>
      <c r="B163" s="33">
        <f t="shared" si="116"/>
        <v>1113</v>
      </c>
      <c r="C163" s="33">
        <v>10203</v>
      </c>
      <c r="D163" s="33" t="str">
        <f t="shared" si="86"/>
        <v>青铜时代红色精英单位</v>
      </c>
      <c r="E163" s="33" t="str">
        <f t="shared" si="87"/>
        <v>青铜时代红色小飞机</v>
      </c>
      <c r="F163" s="33">
        <v>2</v>
      </c>
      <c r="G163" s="33" t="str">
        <f>VLOOKUP($F163,杂项枚举说明表!$A$3:$C$7,杂项枚举说明表!$B$1,0)</f>
        <v>小飞机</v>
      </c>
      <c r="H163" s="13">
        <v>1</v>
      </c>
      <c r="I163" s="35">
        <f t="shared" si="88"/>
        <v>2</v>
      </c>
      <c r="J163" s="35" t="str">
        <f>VLOOKUP(I163,杂项枚举说明表!$A$67:$B$69,杂项枚举说明表!$B$66,0)</f>
        <v>塔防模式</v>
      </c>
      <c r="K163" s="6">
        <v>1</v>
      </c>
      <c r="L163" s="6">
        <f t="shared" si="117"/>
        <v>3</v>
      </c>
      <c r="M163" s="37">
        <f>M158</f>
        <v>3</v>
      </c>
      <c r="N163" s="37" t="str">
        <f>VLOOKUP(M163,杂项枚举说明表!$A$45:$B$49,杂项枚举说明表!$B$43,0)</f>
        <v>红色</v>
      </c>
      <c r="O163" s="9">
        <v>1213</v>
      </c>
      <c r="P163" s="11" t="s">
        <v>570</v>
      </c>
      <c r="Q163" s="37" t="s">
        <v>115</v>
      </c>
      <c r="R163" s="37" t="str">
        <f t="shared" si="89"/>
        <v>红色精英单位</v>
      </c>
      <c r="S163" s="9">
        <v>3</v>
      </c>
      <c r="T163" s="9" t="str">
        <f>IF(I163=2,"",VLOOKUP(E163,[1]t_eliminate_effect_s说明表!$L:$M,2,0))</f>
        <v/>
      </c>
      <c r="U163" s="9" t="str">
        <f>VLOOKUP(B163,组合消除配置调用说明表!$D$1:$E$999999,2,0)</f>
        <v/>
      </c>
      <c r="V163" s="35">
        <v>0</v>
      </c>
      <c r="W163" s="35" t="str">
        <f>VLOOKUP(V163,杂项枚举说明表!$A$88:$B$94,2,0)</f>
        <v>通用能量</v>
      </c>
      <c r="X163" s="35" t="str">
        <f>IF(I163=2,"0",VLOOKUP(AB163,杂项枚举说明表!$A$23:$C$27,杂项枚举说明表!$C$22,0)*VLOOKUP(F163,杂项枚举说明表!$A$3:$D$7,杂项枚举说明表!$D$1,0))</f>
        <v>0</v>
      </c>
      <c r="Y163" s="35">
        <v>0</v>
      </c>
      <c r="Z163" s="9">
        <f t="shared" si="121"/>
        <v>8</v>
      </c>
      <c r="AA163" s="9">
        <f t="shared" si="121"/>
        <v>8</v>
      </c>
      <c r="AB163" s="6">
        <f>AB158+1</f>
        <v>2</v>
      </c>
      <c r="AC163" s="6" t="str">
        <f>VLOOKUP(AB163,杂项枚举说明表!$A$23:$B$27,2,2)</f>
        <v>青铜时代</v>
      </c>
      <c r="AD163" s="6">
        <v>0</v>
      </c>
      <c r="AE163" s="35">
        <f>AE158</f>
        <v>4</v>
      </c>
      <c r="AF163" s="35" t="str">
        <f>IF(AE163="","",VLOOKUP(AE163,杂项枚举说明表!$A$109:$B$113,杂项枚举说明表!$B$108,0))</f>
        <v>骑兵营</v>
      </c>
      <c r="AH163" s="13">
        <v>40033</v>
      </c>
      <c r="AI163" s="13">
        <f>IF((VLOOKUP($F163,杂项枚举说明表!$A$3:$C$7,3,0))="","",VLOOKUP($F163,杂项枚举说明表!$A$3:$C$7,3,0))</f>
        <v>120003</v>
      </c>
      <c r="AJ163" s="13">
        <v>120006</v>
      </c>
      <c r="AK163" s="13">
        <f>VLOOKUP($M163,杂项枚举说明表!$A$45:$E$49,杂项枚举说明表!$C$43,0)</f>
        <v>150023</v>
      </c>
      <c r="AL163" s="13">
        <f>IF(VLOOKUP($M163,杂项枚举说明表!$A$45:$E$49,杂项枚举说明表!$D$43,0)="","",VLOOKUP($M163,杂项枚举说明表!$A$45:$E$49,杂项枚举说明表!$D$43,0))</f>
        <v>130003</v>
      </c>
      <c r="AM163" s="13">
        <f>IF(VLOOKUP($M163,杂项枚举说明表!$A$45:$E$49,杂项枚举说明表!$E$43,0)="","",VLOOKUP($M163,杂项枚举说明表!$A$45:$E$49,杂项枚举说明表!$E$43,0))</f>
        <v>130003</v>
      </c>
      <c r="AN163" s="13">
        <f>IF(VLOOKUP($M163,杂项枚举说明表!$A$45:$F$49,杂项枚举说明表!$F$43,0)="","",VLOOKUP($M163,杂项枚举说明表!$A$45:$F$49,杂项枚举说明表!$F$43,0))</f>
        <v>260001</v>
      </c>
      <c r="AO163" s="13">
        <f>VLOOKUP($M163,杂项枚举说明表!$A$45:$H$49,杂项枚举说明表!$H$43,0)</f>
        <v>120008</v>
      </c>
      <c r="AP163" s="13">
        <f>VLOOKUP($M163,杂项枚举说明表!$A$45:$I$49,杂项枚举说明表!$I$43,0)</f>
        <v>100001</v>
      </c>
      <c r="AQ163" s="13">
        <v>100002</v>
      </c>
      <c r="AT163" s="1" t="str">
        <f t="shared" si="90"/>
        <v>2青铜时代红色小飞机</v>
      </c>
      <c r="AU163" s="1">
        <f t="shared" si="91"/>
        <v>1113</v>
      </c>
    </row>
    <row r="164" spans="1:47" x14ac:dyDescent="0.2">
      <c r="A164" s="33">
        <f t="shared" si="92"/>
        <v>159</v>
      </c>
      <c r="B164" s="33">
        <f t="shared" si="116"/>
        <v>1114</v>
      </c>
      <c r="C164" s="33">
        <v>10204</v>
      </c>
      <c r="D164" s="33" t="str">
        <f t="shared" si="86"/>
        <v>青铜时代金色精英单位</v>
      </c>
      <c r="E164" s="33" t="str">
        <f t="shared" si="87"/>
        <v>青铜时代金色小飞机</v>
      </c>
      <c r="F164" s="33">
        <v>2</v>
      </c>
      <c r="G164" s="33" t="str">
        <f>VLOOKUP($F164,杂项枚举说明表!$A$3:$C$7,杂项枚举说明表!$B$1,0)</f>
        <v>小飞机</v>
      </c>
      <c r="H164" s="13">
        <v>1</v>
      </c>
      <c r="I164" s="35">
        <f t="shared" si="88"/>
        <v>2</v>
      </c>
      <c r="J164" s="35" t="str">
        <f>VLOOKUP(I164,杂项枚举说明表!$A$67:$B$69,杂项枚举说明表!$B$66,0)</f>
        <v>塔防模式</v>
      </c>
      <c r="K164" s="6">
        <v>1</v>
      </c>
      <c r="L164" s="6">
        <v>1</v>
      </c>
      <c r="M164" s="37">
        <f>M159</f>
        <v>4</v>
      </c>
      <c r="N164" s="37" t="str">
        <f>VLOOKUP(M164,杂项枚举说明表!$A$45:$B$49,杂项枚举说明表!$B$43,0)</f>
        <v>金色</v>
      </c>
      <c r="O164" s="9">
        <v>1214</v>
      </c>
      <c r="P164" s="11" t="s">
        <v>570</v>
      </c>
      <c r="Q164" s="37" t="s">
        <v>115</v>
      </c>
      <c r="R164" s="37" t="str">
        <f t="shared" si="89"/>
        <v>金色精英单位</v>
      </c>
      <c r="S164" s="9">
        <v>3</v>
      </c>
      <c r="T164" s="9" t="str">
        <f>IF(I164=2,"",VLOOKUP(E164,[1]t_eliminate_effect_s说明表!$L:$M,2,0))</f>
        <v/>
      </c>
      <c r="U164" s="9" t="str">
        <f>VLOOKUP(B164,组合消除配置调用说明表!$D$1:$E$999999,2,0)</f>
        <v/>
      </c>
      <c r="V164" s="35">
        <v>0</v>
      </c>
      <c r="W164" s="35" t="str">
        <f>VLOOKUP(V164,杂项枚举说明表!$A$88:$B$94,2,0)</f>
        <v>通用能量</v>
      </c>
      <c r="X164" s="35" t="str">
        <f>IF(I164=2,"0",VLOOKUP(AB164,杂项枚举说明表!$A$23:$C$27,杂项枚举说明表!$C$22,0)*VLOOKUP(F164,杂项枚举说明表!$A$3:$D$7,杂项枚举说明表!$D$1,0))</f>
        <v>0</v>
      </c>
      <c r="Y164" s="35">
        <v>0</v>
      </c>
      <c r="Z164" s="9">
        <f t="shared" si="121"/>
        <v>9</v>
      </c>
      <c r="AA164" s="9">
        <f t="shared" si="121"/>
        <v>9</v>
      </c>
      <c r="AB164" s="6">
        <f>AB159+1</f>
        <v>2</v>
      </c>
      <c r="AC164" s="6" t="str">
        <f>VLOOKUP(AB164,杂项枚举说明表!$A$23:$B$27,2,2)</f>
        <v>青铜时代</v>
      </c>
      <c r="AD164" s="6">
        <v>0</v>
      </c>
      <c r="AE164" s="35">
        <f>AE159</f>
        <v>5</v>
      </c>
      <c r="AF164" s="35" t="str">
        <f>IF(AE164="","",VLOOKUP(AE164,杂项枚举说明表!$A$109:$B$113,杂项枚举说明表!$B$108,0))</f>
        <v>神像</v>
      </c>
      <c r="AH164" s="13">
        <v>40034</v>
      </c>
      <c r="AI164" s="13">
        <f>IF((VLOOKUP($F164,杂项枚举说明表!$A$3:$C$7,3,0))="","",VLOOKUP($F164,杂项枚举说明表!$A$3:$C$7,3,0))</f>
        <v>120003</v>
      </c>
      <c r="AJ164" s="13">
        <v>120006</v>
      </c>
      <c r="AK164" s="13">
        <f>VLOOKUP($M164,杂项枚举说明表!$A$45:$E$49,杂项枚举说明表!$C$43,0)</f>
        <v>150023</v>
      </c>
      <c r="AL164" s="13">
        <f>IF(VLOOKUP($M164,杂项枚举说明表!$A$45:$E$49,杂项枚举说明表!$D$43,0)="","",VLOOKUP($M164,杂项枚举说明表!$A$45:$E$49,杂项枚举说明表!$D$43,0))</f>
        <v>130004</v>
      </c>
      <c r="AM164" s="13">
        <f>IF(VLOOKUP($M164,杂项枚举说明表!$A$45:$E$49,杂项枚举说明表!$E$43,0)="","",VLOOKUP($M164,杂项枚举说明表!$A$45:$E$49,杂项枚举说明表!$E$43,0))</f>
        <v>130004</v>
      </c>
      <c r="AN164" s="13">
        <f>IF(VLOOKUP($M164,杂项枚举说明表!$A$45:$F$49,杂项枚举说明表!$F$43,0)="","",VLOOKUP($M164,杂项枚举说明表!$A$45:$F$49,杂项枚举说明表!$F$43,0))</f>
        <v>260001</v>
      </c>
      <c r="AO164" s="13">
        <f>VLOOKUP($M164,杂项枚举说明表!$A$45:$H$49,杂项枚举说明表!$H$43,0)</f>
        <v>120008</v>
      </c>
      <c r="AP164" s="13">
        <f>VLOOKUP($M164,杂项枚举说明表!$A$45:$I$49,杂项枚举说明表!$I$43,0)</f>
        <v>100001</v>
      </c>
      <c r="AQ164" s="13">
        <v>100002</v>
      </c>
      <c r="AT164" s="1" t="str">
        <f t="shared" si="90"/>
        <v>2青铜时代金色小飞机</v>
      </c>
      <c r="AU164" s="1">
        <f t="shared" si="91"/>
        <v>1114</v>
      </c>
    </row>
    <row r="165" spans="1:47" x14ac:dyDescent="0.2">
      <c r="A165" s="33">
        <f t="shared" si="92"/>
        <v>160</v>
      </c>
      <c r="B165" s="33">
        <f t="shared" si="116"/>
        <v>1115</v>
      </c>
      <c r="C165" s="33">
        <v>10205</v>
      </c>
      <c r="D165" s="33" t="str">
        <f t="shared" si="86"/>
        <v>青铜时代紫色精英单位</v>
      </c>
      <c r="E165" s="33" t="str">
        <f t="shared" si="87"/>
        <v>青铜时代紫色小飞机</v>
      </c>
      <c r="F165" s="33">
        <v>2</v>
      </c>
      <c r="G165" s="33" t="str">
        <f>VLOOKUP($F165,杂项枚举说明表!$A$3:$C$7,杂项枚举说明表!$B$1,0)</f>
        <v>小飞机</v>
      </c>
      <c r="H165" s="13">
        <v>1</v>
      </c>
      <c r="I165" s="35">
        <f t="shared" si="88"/>
        <v>2</v>
      </c>
      <c r="J165" s="35" t="str">
        <f>VLOOKUP(I165,杂项枚举说明表!$A$67:$B$69,杂项枚举说明表!$B$66,0)</f>
        <v>塔防模式</v>
      </c>
      <c r="K165" s="6">
        <v>1</v>
      </c>
      <c r="L165" s="6">
        <f t="shared" si="117"/>
        <v>3</v>
      </c>
      <c r="M165" s="37">
        <f>M160</f>
        <v>5</v>
      </c>
      <c r="N165" s="37" t="str">
        <f>VLOOKUP(M165,杂项枚举说明表!$A$45:$B$49,杂项枚举说明表!$B$43,0)</f>
        <v>紫色</v>
      </c>
      <c r="O165" s="9">
        <v>1215</v>
      </c>
      <c r="P165" s="11" t="s">
        <v>570</v>
      </c>
      <c r="Q165" s="37" t="s">
        <v>115</v>
      </c>
      <c r="R165" s="37" t="str">
        <f t="shared" si="89"/>
        <v>紫色精英单位</v>
      </c>
      <c r="S165" s="9">
        <v>3</v>
      </c>
      <c r="T165" s="9" t="str">
        <f>IF(I165=2,"",VLOOKUP(E165,[1]t_eliminate_effect_s说明表!$L:$M,2,0))</f>
        <v/>
      </c>
      <c r="U165" s="9" t="str">
        <f>VLOOKUP(B165,组合消除配置调用说明表!$D$1:$E$999999,2,0)</f>
        <v/>
      </c>
      <c r="V165" s="35">
        <v>0</v>
      </c>
      <c r="W165" s="35" t="str">
        <f>VLOOKUP(V165,杂项枚举说明表!$A$88:$B$94,2,0)</f>
        <v>通用能量</v>
      </c>
      <c r="X165" s="35" t="str">
        <f>IF(I165=2,"0",VLOOKUP(AB165,杂项枚举说明表!$A$23:$C$27,杂项枚举说明表!$C$22,0)*VLOOKUP(F165,杂项枚举说明表!$A$3:$D$7,杂项枚举说明表!$D$1,0))</f>
        <v>0</v>
      </c>
      <c r="Y165" s="35">
        <v>0</v>
      </c>
      <c r="Z165" s="9">
        <f t="shared" si="121"/>
        <v>10</v>
      </c>
      <c r="AA165" s="9">
        <f t="shared" si="121"/>
        <v>10</v>
      </c>
      <c r="AB165" s="6">
        <f>AB160+1</f>
        <v>2</v>
      </c>
      <c r="AC165" s="6" t="str">
        <f>VLOOKUP(AB165,杂项枚举说明表!$A$23:$B$27,2,2)</f>
        <v>青铜时代</v>
      </c>
      <c r="AD165" s="6">
        <v>0</v>
      </c>
      <c r="AE165" s="35">
        <f>AE160</f>
        <v>6</v>
      </c>
      <c r="AF165" s="35" t="str">
        <f>IF(AE165="","",VLOOKUP(AE165,杂项枚举说明表!$A$109:$B$113,杂项枚举说明表!$B$108,0))</f>
        <v>魔像</v>
      </c>
      <c r="AH165" s="13">
        <v>40035</v>
      </c>
      <c r="AI165" s="13">
        <f>IF((VLOOKUP($F165,杂项枚举说明表!$A$3:$C$7,3,0))="","",VLOOKUP($F165,杂项枚举说明表!$A$3:$C$7,3,0))</f>
        <v>120003</v>
      </c>
      <c r="AJ165" s="13">
        <v>120006</v>
      </c>
      <c r="AK165" s="13">
        <f>VLOOKUP($M165,杂项枚举说明表!$A$45:$E$49,杂项枚举说明表!$C$43,0)</f>
        <v>150023</v>
      </c>
      <c r="AL165" s="13">
        <f>IF(VLOOKUP($M165,杂项枚举说明表!$A$45:$E$49,杂项枚举说明表!$D$43,0)="","",VLOOKUP($M165,杂项枚举说明表!$A$45:$E$49,杂项枚举说明表!$D$43,0))</f>
        <v>130005</v>
      </c>
      <c r="AM165" s="13">
        <f>IF(VLOOKUP($M165,杂项枚举说明表!$A$45:$E$49,杂项枚举说明表!$E$43,0)="","",VLOOKUP($M165,杂项枚举说明表!$A$45:$E$49,杂项枚举说明表!$E$43,0))</f>
        <v>130005</v>
      </c>
      <c r="AN165" s="13">
        <f>IF(VLOOKUP($M165,杂项枚举说明表!$A$45:$F$49,杂项枚举说明表!$F$43,0)="","",VLOOKUP($M165,杂项枚举说明表!$A$45:$F$49,杂项枚举说明表!$F$43,0))</f>
        <v>260001</v>
      </c>
      <c r="AO165" s="13">
        <f>VLOOKUP($M165,杂项枚举说明表!$A$45:$H$49,杂项枚举说明表!$H$43,0)</f>
        <v>120008</v>
      </c>
      <c r="AP165" s="13">
        <f>VLOOKUP($M165,杂项枚举说明表!$A$45:$I$49,杂项枚举说明表!$I$43,0)</f>
        <v>100001</v>
      </c>
      <c r="AQ165" s="13">
        <v>100002</v>
      </c>
      <c r="AT165" s="1" t="str">
        <f t="shared" si="90"/>
        <v>2青铜时代紫色小飞机</v>
      </c>
      <c r="AU165" s="1">
        <f t="shared" si="91"/>
        <v>1115</v>
      </c>
    </row>
    <row r="166" spans="1:47" x14ac:dyDescent="0.2">
      <c r="A166" s="33">
        <f t="shared" si="92"/>
        <v>161</v>
      </c>
      <c r="B166" s="33">
        <f t="shared" si="116"/>
        <v>1121</v>
      </c>
      <c r="C166" s="33">
        <v>10101</v>
      </c>
      <c r="D166" s="33" t="str">
        <f t="shared" si="86"/>
        <v>封建时代蓝色精英单位</v>
      </c>
      <c r="E166" s="33" t="str">
        <f t="shared" si="87"/>
        <v>封建时代蓝色小飞机</v>
      </c>
      <c r="F166" s="33">
        <v>2</v>
      </c>
      <c r="G166" s="33" t="str">
        <f>VLOOKUP($F166,杂项枚举说明表!$A$3:$C$7,杂项枚举说明表!$B$1,0)</f>
        <v>小飞机</v>
      </c>
      <c r="H166" s="13">
        <v>1</v>
      </c>
      <c r="I166" s="35">
        <f t="shared" si="88"/>
        <v>2</v>
      </c>
      <c r="J166" s="35" t="str">
        <f>VLOOKUP(I166,杂项枚举说明表!$A$67:$B$69,杂项枚举说明表!$B$66,0)</f>
        <v>塔防模式</v>
      </c>
      <c r="K166" s="6">
        <v>1</v>
      </c>
      <c r="L166" s="6">
        <f t="shared" si="117"/>
        <v>3</v>
      </c>
      <c r="M166" s="37">
        <f>M151</f>
        <v>1</v>
      </c>
      <c r="N166" s="37" t="str">
        <f>VLOOKUP(M166,杂项枚举说明表!$A$45:$B$49,杂项枚举说明表!$B$43,0)</f>
        <v>蓝色</v>
      </c>
      <c r="O166" s="9">
        <v>1221</v>
      </c>
      <c r="P166" s="11" t="s">
        <v>570</v>
      </c>
      <c r="Q166" s="37" t="s">
        <v>115</v>
      </c>
      <c r="R166" s="37" t="str">
        <f t="shared" si="89"/>
        <v>蓝色精英单位</v>
      </c>
      <c r="S166" s="9">
        <v>3</v>
      </c>
      <c r="T166" s="9" t="str">
        <f>IF(I166=2,"",VLOOKUP(E166,[1]t_eliminate_effect_s说明表!$L:$M,2,0))</f>
        <v/>
      </c>
      <c r="U166" s="9" t="str">
        <f>VLOOKUP(B166,组合消除配置调用说明表!$D$1:$E$999999,2,0)</f>
        <v/>
      </c>
      <c r="V166" s="35">
        <v>0</v>
      </c>
      <c r="W166" s="35" t="str">
        <f>VLOOKUP(V166,杂项枚举说明表!$A$88:$B$94,2,0)</f>
        <v>通用能量</v>
      </c>
      <c r="X166" s="35" t="str">
        <f>IF(I166=2,"0",VLOOKUP(AB166,杂项枚举说明表!$A$23:$C$27,杂项枚举说明表!$C$22,0)*VLOOKUP(F166,杂项枚举说明表!$A$3:$D$7,杂项枚举说明表!$D$1,0))</f>
        <v>0</v>
      </c>
      <c r="Y166" s="35">
        <v>0</v>
      </c>
      <c r="Z166" s="9">
        <f>Z155+1</f>
        <v>6</v>
      </c>
      <c r="AA166" s="9">
        <f>AA155+1</f>
        <v>6</v>
      </c>
      <c r="AB166" s="6">
        <f t="shared" ref="AB166:AB180" si="122">AB161+1</f>
        <v>3</v>
      </c>
      <c r="AC166" s="6" t="str">
        <f>VLOOKUP(AB166,杂项枚举说明表!$A$23:$B$27,2,2)</f>
        <v>封建时代</v>
      </c>
      <c r="AD166" s="6">
        <v>0</v>
      </c>
      <c r="AE166" s="35">
        <f>AE151</f>
        <v>2</v>
      </c>
      <c r="AF166" s="35" t="str">
        <f>IF(AE166="","",VLOOKUP(AE166,杂项枚举说明表!$A$109:$B$113,杂项枚举说明表!$B$108,0))</f>
        <v>步兵营</v>
      </c>
      <c r="AH166" s="13">
        <v>40026</v>
      </c>
      <c r="AI166" s="13">
        <f>IF((VLOOKUP($F166,杂项枚举说明表!$A$3:$C$7,3,0))="","",VLOOKUP($F166,杂项枚举说明表!$A$3:$C$7,3,0))</f>
        <v>120003</v>
      </c>
      <c r="AJ166" s="13">
        <v>120006</v>
      </c>
      <c r="AK166" s="13">
        <f>VLOOKUP($M166,杂项枚举说明表!$A$45:$E$49,杂项枚举说明表!$C$43,0)</f>
        <v>150023</v>
      </c>
      <c r="AL166" s="13">
        <f>IF(VLOOKUP($M166,杂项枚举说明表!$A$45:$E$49,杂项枚举说明表!$D$43,0)="","",VLOOKUP($M166,杂项枚举说明表!$A$45:$E$49,杂项枚举说明表!$D$43,0))</f>
        <v>130001</v>
      </c>
      <c r="AM166" s="13">
        <f>IF(VLOOKUP($M166,杂项枚举说明表!$A$45:$E$49,杂项枚举说明表!$E$43,0)="","",VLOOKUP($M166,杂项枚举说明表!$A$45:$E$49,杂项枚举说明表!$E$43,0))</f>
        <v>130001</v>
      </c>
      <c r="AN166" s="13">
        <f>IF(VLOOKUP($M166,杂项枚举说明表!$A$45:$F$49,杂项枚举说明表!$F$43,0)="","",VLOOKUP($M166,杂项枚举说明表!$A$45:$F$49,杂项枚举说明表!$F$43,0))</f>
        <v>260001</v>
      </c>
      <c r="AO166" s="13">
        <f>VLOOKUP($M166,杂项枚举说明表!$A$45:$H$49,杂项枚举说明表!$H$43,0)</f>
        <v>120008</v>
      </c>
      <c r="AP166" s="13">
        <f>VLOOKUP($M166,杂项枚举说明表!$A$45:$I$49,杂项枚举说明表!$I$43,0)</f>
        <v>100001</v>
      </c>
      <c r="AQ166" s="13">
        <v>100002</v>
      </c>
      <c r="AT166" s="1" t="str">
        <f t="shared" si="90"/>
        <v>2封建时代蓝色小飞机</v>
      </c>
      <c r="AU166" s="1">
        <f t="shared" si="91"/>
        <v>1121</v>
      </c>
    </row>
    <row r="167" spans="1:47" x14ac:dyDescent="0.2">
      <c r="A167" s="33">
        <f t="shared" si="92"/>
        <v>162</v>
      </c>
      <c r="B167" s="33">
        <f>B142+100</f>
        <v>1122</v>
      </c>
      <c r="C167" s="33">
        <v>10102</v>
      </c>
      <c r="D167" s="33" t="str">
        <f t="shared" si="86"/>
        <v>封建时代绿色精英单位</v>
      </c>
      <c r="E167" s="33" t="str">
        <f t="shared" si="87"/>
        <v>封建时代绿色小飞机</v>
      </c>
      <c r="F167" s="33">
        <v>2</v>
      </c>
      <c r="G167" s="33" t="str">
        <f>VLOOKUP($F167,杂项枚举说明表!$A$3:$C$7,杂项枚举说明表!$B$1,0)</f>
        <v>小飞机</v>
      </c>
      <c r="H167" s="13">
        <v>1</v>
      </c>
      <c r="I167" s="35">
        <f t="shared" si="88"/>
        <v>2</v>
      </c>
      <c r="J167" s="35" t="str">
        <f>VLOOKUP(I167,杂项枚举说明表!$A$67:$B$69,杂项枚举说明表!$B$66,0)</f>
        <v>塔防模式</v>
      </c>
      <c r="K167" s="6">
        <v>1</v>
      </c>
      <c r="L167" s="6">
        <v>1</v>
      </c>
      <c r="M167" s="37">
        <f>M152</f>
        <v>2</v>
      </c>
      <c r="N167" s="37" t="str">
        <f>VLOOKUP(M167,杂项枚举说明表!$A$45:$B$49,杂项枚举说明表!$B$43,0)</f>
        <v>绿色</v>
      </c>
      <c r="O167" s="9">
        <v>1222</v>
      </c>
      <c r="P167" s="11" t="s">
        <v>570</v>
      </c>
      <c r="Q167" s="37" t="s">
        <v>115</v>
      </c>
      <c r="R167" s="37" t="str">
        <f t="shared" si="89"/>
        <v>绿色精英单位</v>
      </c>
      <c r="S167" s="9">
        <v>3</v>
      </c>
      <c r="T167" s="9" t="str">
        <f>IF(I167=2,"",VLOOKUP(E167,[1]t_eliminate_effect_s说明表!$L:$M,2,0))</f>
        <v/>
      </c>
      <c r="U167" s="9" t="str">
        <f>VLOOKUP(B167,组合消除配置调用说明表!$D$1:$E$999999,2,0)</f>
        <v/>
      </c>
      <c r="V167" s="35">
        <v>0</v>
      </c>
      <c r="W167" s="35" t="str">
        <f>VLOOKUP(V167,杂项枚举说明表!$A$88:$B$94,2,0)</f>
        <v>通用能量</v>
      </c>
      <c r="X167" s="35" t="str">
        <f>IF(I167=2,"0",VLOOKUP(AB167,杂项枚举说明表!$A$23:$C$27,杂项枚举说明表!$C$22,0)*VLOOKUP(F167,杂项枚举说明表!$A$3:$D$7,杂项枚举说明表!$D$1,0))</f>
        <v>0</v>
      </c>
      <c r="Y167" s="35">
        <v>0</v>
      </c>
      <c r="Z167" s="9">
        <f t="shared" ref="Z167:AA167" si="123">Z166+1</f>
        <v>7</v>
      </c>
      <c r="AA167" s="9">
        <f t="shared" si="123"/>
        <v>7</v>
      </c>
      <c r="AB167" s="6">
        <f t="shared" si="122"/>
        <v>3</v>
      </c>
      <c r="AC167" s="6" t="str">
        <f>VLOOKUP(AB167,杂项枚举说明表!$A$23:$B$27,2,2)</f>
        <v>封建时代</v>
      </c>
      <c r="AD167" s="6">
        <v>0</v>
      </c>
      <c r="AE167" s="35">
        <f>AE152</f>
        <v>3</v>
      </c>
      <c r="AF167" s="35" t="str">
        <f>IF(AE167="","",VLOOKUP(AE167,杂项枚举说明表!$A$109:$B$113,杂项枚举说明表!$B$108,0))</f>
        <v>弓兵营</v>
      </c>
      <c r="AH167" s="13">
        <v>40027</v>
      </c>
      <c r="AI167" s="13">
        <f>IF((VLOOKUP($F167,杂项枚举说明表!$A$3:$C$7,3,0))="","",VLOOKUP($F167,杂项枚举说明表!$A$3:$C$7,3,0))</f>
        <v>120003</v>
      </c>
      <c r="AJ167" s="13">
        <v>120006</v>
      </c>
      <c r="AK167" s="13">
        <f>VLOOKUP($M167,杂项枚举说明表!$A$45:$E$49,杂项枚举说明表!$C$43,0)</f>
        <v>150023</v>
      </c>
      <c r="AL167" s="13">
        <f>IF(VLOOKUP($M167,杂项枚举说明表!$A$45:$E$49,杂项枚举说明表!$D$43,0)="","",VLOOKUP($M167,杂项枚举说明表!$A$45:$E$49,杂项枚举说明表!$D$43,0))</f>
        <v>130002</v>
      </c>
      <c r="AM167" s="13">
        <f>IF(VLOOKUP($M167,杂项枚举说明表!$A$45:$E$49,杂项枚举说明表!$E$43,0)="","",VLOOKUP($M167,杂项枚举说明表!$A$45:$E$49,杂项枚举说明表!$E$43,0))</f>
        <v>130002</v>
      </c>
      <c r="AN167" s="13">
        <f>IF(VLOOKUP($M167,杂项枚举说明表!$A$45:$F$49,杂项枚举说明表!$F$43,0)="","",VLOOKUP($M167,杂项枚举说明表!$A$45:$F$49,杂项枚举说明表!$F$43,0))</f>
        <v>260001</v>
      </c>
      <c r="AO167" s="13">
        <f>VLOOKUP($M167,杂项枚举说明表!$A$45:$H$49,杂项枚举说明表!$H$43,0)</f>
        <v>120008</v>
      </c>
      <c r="AP167" s="13">
        <f>VLOOKUP($M167,杂项枚举说明表!$A$45:$I$49,杂项枚举说明表!$I$43,0)</f>
        <v>100001</v>
      </c>
      <c r="AQ167" s="13">
        <v>100002</v>
      </c>
      <c r="AT167" s="1" t="str">
        <f t="shared" si="90"/>
        <v>2封建时代绿色小飞机</v>
      </c>
      <c r="AU167" s="1">
        <f t="shared" si="91"/>
        <v>1122</v>
      </c>
    </row>
    <row r="168" spans="1:47" x14ac:dyDescent="0.2">
      <c r="A168" s="33">
        <f t="shared" si="92"/>
        <v>163</v>
      </c>
      <c r="B168" s="33">
        <f>B143+100</f>
        <v>1123</v>
      </c>
      <c r="C168" s="33">
        <v>10103</v>
      </c>
      <c r="D168" s="33" t="str">
        <f t="shared" si="86"/>
        <v>封建时代红色精英单位</v>
      </c>
      <c r="E168" s="33" t="str">
        <f t="shared" si="87"/>
        <v>封建时代红色小飞机</v>
      </c>
      <c r="F168" s="33">
        <v>2</v>
      </c>
      <c r="G168" s="33" t="str">
        <f>VLOOKUP($F168,杂项枚举说明表!$A$3:$C$7,杂项枚举说明表!$B$1,0)</f>
        <v>小飞机</v>
      </c>
      <c r="H168" s="13">
        <v>1</v>
      </c>
      <c r="I168" s="35">
        <f t="shared" si="88"/>
        <v>2</v>
      </c>
      <c r="J168" s="35" t="str">
        <f>VLOOKUP(I168,杂项枚举说明表!$A$67:$B$69,杂项枚举说明表!$B$66,0)</f>
        <v>塔防模式</v>
      </c>
      <c r="K168" s="6">
        <v>1</v>
      </c>
      <c r="L168" s="6">
        <f t="shared" si="117"/>
        <v>3</v>
      </c>
      <c r="M168" s="37">
        <f>M153</f>
        <v>3</v>
      </c>
      <c r="N168" s="37" t="str">
        <f>VLOOKUP(M168,杂项枚举说明表!$A$45:$B$49,杂项枚举说明表!$B$43,0)</f>
        <v>红色</v>
      </c>
      <c r="O168" s="9">
        <v>1223</v>
      </c>
      <c r="P168" s="11" t="s">
        <v>570</v>
      </c>
      <c r="Q168" s="37" t="s">
        <v>115</v>
      </c>
      <c r="R168" s="37" t="str">
        <f t="shared" si="89"/>
        <v>红色精英单位</v>
      </c>
      <c r="S168" s="9">
        <v>3</v>
      </c>
      <c r="T168" s="9" t="str">
        <f>IF(I168=2,"",VLOOKUP(E168,[1]t_eliminate_effect_s说明表!$L:$M,2,0))</f>
        <v/>
      </c>
      <c r="U168" s="9" t="str">
        <f>VLOOKUP(B168,组合消除配置调用说明表!$D$1:$E$999999,2,0)</f>
        <v/>
      </c>
      <c r="V168" s="35">
        <v>0</v>
      </c>
      <c r="W168" s="35" t="str">
        <f>VLOOKUP(V168,杂项枚举说明表!$A$88:$B$94,2,0)</f>
        <v>通用能量</v>
      </c>
      <c r="X168" s="35" t="str">
        <f>IF(I168=2,"0",VLOOKUP(AB168,杂项枚举说明表!$A$23:$C$27,杂项枚举说明表!$C$22,0)*VLOOKUP(F168,杂项枚举说明表!$A$3:$D$7,杂项枚举说明表!$D$1,0))</f>
        <v>0</v>
      </c>
      <c r="Y168" s="35">
        <v>0</v>
      </c>
      <c r="Z168" s="9">
        <f t="shared" ref="Z168:AA168" si="124">Z167+1</f>
        <v>8</v>
      </c>
      <c r="AA168" s="9">
        <f t="shared" si="124"/>
        <v>8</v>
      </c>
      <c r="AB168" s="6">
        <f t="shared" si="122"/>
        <v>3</v>
      </c>
      <c r="AC168" s="6" t="str">
        <f>VLOOKUP(AB168,杂项枚举说明表!$A$23:$B$27,2,2)</f>
        <v>封建时代</v>
      </c>
      <c r="AD168" s="6">
        <v>0</v>
      </c>
      <c r="AE168" s="35">
        <f>AE153</f>
        <v>4</v>
      </c>
      <c r="AF168" s="35" t="str">
        <f>IF(AE168="","",VLOOKUP(AE168,杂项枚举说明表!$A$109:$B$113,杂项枚举说明表!$B$108,0))</f>
        <v>骑兵营</v>
      </c>
      <c r="AH168" s="13">
        <v>40028</v>
      </c>
      <c r="AI168" s="13">
        <f>IF((VLOOKUP($F168,杂项枚举说明表!$A$3:$C$7,3,0))="","",VLOOKUP($F168,杂项枚举说明表!$A$3:$C$7,3,0))</f>
        <v>120003</v>
      </c>
      <c r="AJ168" s="13">
        <v>120006</v>
      </c>
      <c r="AK168" s="13">
        <f>VLOOKUP($M168,杂项枚举说明表!$A$45:$E$49,杂项枚举说明表!$C$43,0)</f>
        <v>150023</v>
      </c>
      <c r="AL168" s="13">
        <f>IF(VLOOKUP($M168,杂项枚举说明表!$A$45:$E$49,杂项枚举说明表!$D$43,0)="","",VLOOKUP($M168,杂项枚举说明表!$A$45:$E$49,杂项枚举说明表!$D$43,0))</f>
        <v>130003</v>
      </c>
      <c r="AM168" s="13">
        <f>IF(VLOOKUP($M168,杂项枚举说明表!$A$45:$E$49,杂项枚举说明表!$E$43,0)="","",VLOOKUP($M168,杂项枚举说明表!$A$45:$E$49,杂项枚举说明表!$E$43,0))</f>
        <v>130003</v>
      </c>
      <c r="AN168" s="13">
        <f>IF(VLOOKUP($M168,杂项枚举说明表!$A$45:$F$49,杂项枚举说明表!$F$43,0)="","",VLOOKUP($M168,杂项枚举说明表!$A$45:$F$49,杂项枚举说明表!$F$43,0))</f>
        <v>260001</v>
      </c>
      <c r="AO168" s="13">
        <f>VLOOKUP($M168,杂项枚举说明表!$A$45:$H$49,杂项枚举说明表!$H$43,0)</f>
        <v>120008</v>
      </c>
      <c r="AP168" s="13">
        <f>VLOOKUP($M168,杂项枚举说明表!$A$45:$I$49,杂项枚举说明表!$I$43,0)</f>
        <v>100001</v>
      </c>
      <c r="AQ168" s="13">
        <v>100002</v>
      </c>
      <c r="AT168" s="1" t="str">
        <f t="shared" si="90"/>
        <v>2封建时代红色小飞机</v>
      </c>
      <c r="AU168" s="1">
        <f t="shared" si="91"/>
        <v>1123</v>
      </c>
    </row>
    <row r="169" spans="1:47" x14ac:dyDescent="0.2">
      <c r="A169" s="33">
        <f t="shared" si="92"/>
        <v>164</v>
      </c>
      <c r="B169" s="33">
        <f t="shared" ref="B169:B170" si="125">B144+100</f>
        <v>1124</v>
      </c>
      <c r="C169" s="33">
        <v>10104</v>
      </c>
      <c r="D169" s="33" t="str">
        <f t="shared" si="86"/>
        <v>封建时代金色精英单位</v>
      </c>
      <c r="E169" s="33" t="str">
        <f t="shared" si="87"/>
        <v>封建时代金色小飞机</v>
      </c>
      <c r="F169" s="33">
        <v>2</v>
      </c>
      <c r="G169" s="33" t="str">
        <f>VLOOKUP($F169,杂项枚举说明表!$A$3:$C$7,杂项枚举说明表!$B$1,0)</f>
        <v>小飞机</v>
      </c>
      <c r="H169" s="13">
        <v>1</v>
      </c>
      <c r="I169" s="35">
        <f t="shared" si="88"/>
        <v>2</v>
      </c>
      <c r="J169" s="35" t="str">
        <f>VLOOKUP(I169,杂项枚举说明表!$A$67:$B$69,杂项枚举说明表!$B$66,0)</f>
        <v>塔防模式</v>
      </c>
      <c r="K169" s="6">
        <v>1</v>
      </c>
      <c r="L169" s="6">
        <v>1</v>
      </c>
      <c r="M169" s="37">
        <f>M154</f>
        <v>4</v>
      </c>
      <c r="N169" s="37" t="str">
        <f>VLOOKUP(M169,杂项枚举说明表!$A$45:$B$49,杂项枚举说明表!$B$43,0)</f>
        <v>金色</v>
      </c>
      <c r="O169" s="9">
        <v>1224</v>
      </c>
      <c r="P169" s="11" t="s">
        <v>570</v>
      </c>
      <c r="Q169" s="37" t="s">
        <v>115</v>
      </c>
      <c r="R169" s="37" t="str">
        <f t="shared" si="89"/>
        <v>金色精英单位</v>
      </c>
      <c r="S169" s="9">
        <v>3</v>
      </c>
      <c r="T169" s="9" t="str">
        <f>IF(I169=2,"",VLOOKUP(E169,[1]t_eliminate_effect_s说明表!$L:$M,2,0))</f>
        <v/>
      </c>
      <c r="U169" s="9" t="str">
        <f>VLOOKUP(B169,组合消除配置调用说明表!$D$1:$E$999999,2,0)</f>
        <v/>
      </c>
      <c r="V169" s="35">
        <v>0</v>
      </c>
      <c r="W169" s="35" t="str">
        <f>VLOOKUP(V169,杂项枚举说明表!$A$88:$B$94,2,0)</f>
        <v>通用能量</v>
      </c>
      <c r="X169" s="35" t="str">
        <f>IF(I169=2,"0",VLOOKUP(AB169,杂项枚举说明表!$A$23:$C$27,杂项枚举说明表!$C$22,0)*VLOOKUP(F169,杂项枚举说明表!$A$3:$D$7,杂项枚举说明表!$D$1,0))</f>
        <v>0</v>
      </c>
      <c r="Y169" s="35">
        <v>0</v>
      </c>
      <c r="Z169" s="9">
        <f t="shared" ref="Z169:AA169" si="126">Z168+1</f>
        <v>9</v>
      </c>
      <c r="AA169" s="9">
        <f t="shared" si="126"/>
        <v>9</v>
      </c>
      <c r="AB169" s="6">
        <f t="shared" si="122"/>
        <v>3</v>
      </c>
      <c r="AC169" s="6" t="str">
        <f>VLOOKUP(AB169,杂项枚举说明表!$A$23:$B$27,2,2)</f>
        <v>封建时代</v>
      </c>
      <c r="AD169" s="6">
        <v>0</v>
      </c>
      <c r="AE169" s="35">
        <f>AE154</f>
        <v>5</v>
      </c>
      <c r="AF169" s="35" t="str">
        <f>IF(AE169="","",VLOOKUP(AE169,杂项枚举说明表!$A$109:$B$113,杂项枚举说明表!$B$108,0))</f>
        <v>神像</v>
      </c>
      <c r="AH169" s="13">
        <v>40029</v>
      </c>
      <c r="AI169" s="13">
        <f>IF((VLOOKUP($F169,杂项枚举说明表!$A$3:$C$7,3,0))="","",VLOOKUP($F169,杂项枚举说明表!$A$3:$C$7,3,0))</f>
        <v>120003</v>
      </c>
      <c r="AJ169" s="13">
        <v>120006</v>
      </c>
      <c r="AK169" s="13">
        <f>VLOOKUP($M169,杂项枚举说明表!$A$45:$E$49,杂项枚举说明表!$C$43,0)</f>
        <v>150023</v>
      </c>
      <c r="AL169" s="13">
        <f>IF(VLOOKUP($M169,杂项枚举说明表!$A$45:$E$49,杂项枚举说明表!$D$43,0)="","",VLOOKUP($M169,杂项枚举说明表!$A$45:$E$49,杂项枚举说明表!$D$43,0))</f>
        <v>130004</v>
      </c>
      <c r="AM169" s="13">
        <f>IF(VLOOKUP($M169,杂项枚举说明表!$A$45:$E$49,杂项枚举说明表!$E$43,0)="","",VLOOKUP($M169,杂项枚举说明表!$A$45:$E$49,杂项枚举说明表!$E$43,0))</f>
        <v>130004</v>
      </c>
      <c r="AN169" s="13">
        <f>IF(VLOOKUP($M169,杂项枚举说明表!$A$45:$F$49,杂项枚举说明表!$F$43,0)="","",VLOOKUP($M169,杂项枚举说明表!$A$45:$F$49,杂项枚举说明表!$F$43,0))</f>
        <v>260001</v>
      </c>
      <c r="AO169" s="13">
        <f>VLOOKUP($M169,杂项枚举说明表!$A$45:$H$49,杂项枚举说明表!$H$43,0)</f>
        <v>120008</v>
      </c>
      <c r="AP169" s="13">
        <f>VLOOKUP($M169,杂项枚举说明表!$A$45:$I$49,杂项枚举说明表!$I$43,0)</f>
        <v>100001</v>
      </c>
      <c r="AQ169" s="13">
        <v>100002</v>
      </c>
      <c r="AT169" s="1" t="str">
        <f t="shared" si="90"/>
        <v>2封建时代金色小飞机</v>
      </c>
      <c r="AU169" s="1">
        <f t="shared" si="91"/>
        <v>1124</v>
      </c>
    </row>
    <row r="170" spans="1:47" x14ac:dyDescent="0.2">
      <c r="A170" s="33">
        <f t="shared" si="92"/>
        <v>165</v>
      </c>
      <c r="B170" s="33">
        <f t="shared" si="125"/>
        <v>1125</v>
      </c>
      <c r="C170" s="33">
        <v>10105</v>
      </c>
      <c r="D170" s="33" t="str">
        <f t="shared" si="86"/>
        <v>封建时代紫色精英单位</v>
      </c>
      <c r="E170" s="33" t="str">
        <f t="shared" si="87"/>
        <v>封建时代紫色小飞机</v>
      </c>
      <c r="F170" s="33">
        <v>2</v>
      </c>
      <c r="G170" s="33" t="str">
        <f>VLOOKUP($F170,杂项枚举说明表!$A$3:$C$7,杂项枚举说明表!$B$1,0)</f>
        <v>小飞机</v>
      </c>
      <c r="H170" s="13">
        <v>1</v>
      </c>
      <c r="I170" s="35">
        <f t="shared" si="88"/>
        <v>2</v>
      </c>
      <c r="J170" s="35" t="str">
        <f>VLOOKUP(I170,杂项枚举说明表!$A$67:$B$69,杂项枚举说明表!$B$66,0)</f>
        <v>塔防模式</v>
      </c>
      <c r="K170" s="6">
        <v>1</v>
      </c>
      <c r="L170" s="6">
        <f t="shared" si="117"/>
        <v>3</v>
      </c>
      <c r="M170" s="37">
        <f>M155</f>
        <v>5</v>
      </c>
      <c r="N170" s="37" t="str">
        <f>VLOOKUP(M170,杂项枚举说明表!$A$45:$B$49,杂项枚举说明表!$B$43,0)</f>
        <v>紫色</v>
      </c>
      <c r="O170" s="9">
        <v>1225</v>
      </c>
      <c r="P170" s="11" t="s">
        <v>570</v>
      </c>
      <c r="Q170" s="37" t="s">
        <v>115</v>
      </c>
      <c r="R170" s="37" t="str">
        <f t="shared" si="89"/>
        <v>紫色精英单位</v>
      </c>
      <c r="S170" s="9">
        <v>3</v>
      </c>
      <c r="T170" s="9" t="str">
        <f>IF(I170=2,"",VLOOKUP(E170,[1]t_eliminate_effect_s说明表!$L:$M,2,0))</f>
        <v/>
      </c>
      <c r="U170" s="9" t="str">
        <f>VLOOKUP(B170,组合消除配置调用说明表!$D$1:$E$999999,2,0)</f>
        <v/>
      </c>
      <c r="V170" s="35">
        <v>0</v>
      </c>
      <c r="W170" s="35" t="str">
        <f>VLOOKUP(V170,杂项枚举说明表!$A$88:$B$94,2,0)</f>
        <v>通用能量</v>
      </c>
      <c r="X170" s="35" t="str">
        <f>IF(I170=2,"0",VLOOKUP(AB170,杂项枚举说明表!$A$23:$C$27,杂项枚举说明表!$C$22,0)*VLOOKUP(F170,杂项枚举说明表!$A$3:$D$7,杂项枚举说明表!$D$1,0))</f>
        <v>0</v>
      </c>
      <c r="Y170" s="35">
        <v>0</v>
      </c>
      <c r="Z170" s="9">
        <f t="shared" ref="Z170:AA170" si="127">Z169+1</f>
        <v>10</v>
      </c>
      <c r="AA170" s="9">
        <f t="shared" si="127"/>
        <v>10</v>
      </c>
      <c r="AB170" s="6">
        <f t="shared" si="122"/>
        <v>3</v>
      </c>
      <c r="AC170" s="6" t="str">
        <f>VLOOKUP(AB170,杂项枚举说明表!$A$23:$B$27,2,2)</f>
        <v>封建时代</v>
      </c>
      <c r="AD170" s="6">
        <v>0</v>
      </c>
      <c r="AE170" s="35">
        <f>AE155</f>
        <v>6</v>
      </c>
      <c r="AF170" s="35" t="str">
        <f>IF(AE170="","",VLOOKUP(AE170,杂项枚举说明表!$A$109:$B$113,杂项枚举说明表!$B$108,0))</f>
        <v>魔像</v>
      </c>
      <c r="AH170" s="13">
        <v>40030</v>
      </c>
      <c r="AI170" s="13">
        <f>IF((VLOOKUP($F170,杂项枚举说明表!$A$3:$C$7,3,0))="","",VLOOKUP($F170,杂项枚举说明表!$A$3:$C$7,3,0))</f>
        <v>120003</v>
      </c>
      <c r="AJ170" s="13">
        <v>120006</v>
      </c>
      <c r="AK170" s="13">
        <f>VLOOKUP($M170,杂项枚举说明表!$A$45:$E$49,杂项枚举说明表!$C$43,0)</f>
        <v>150023</v>
      </c>
      <c r="AL170" s="13">
        <f>IF(VLOOKUP($M170,杂项枚举说明表!$A$45:$E$49,杂项枚举说明表!$D$43,0)="","",VLOOKUP($M170,杂项枚举说明表!$A$45:$E$49,杂项枚举说明表!$D$43,0))</f>
        <v>130005</v>
      </c>
      <c r="AM170" s="13">
        <f>IF(VLOOKUP($M170,杂项枚举说明表!$A$45:$E$49,杂项枚举说明表!$E$43,0)="","",VLOOKUP($M170,杂项枚举说明表!$A$45:$E$49,杂项枚举说明表!$E$43,0))</f>
        <v>130005</v>
      </c>
      <c r="AN170" s="13">
        <f>IF(VLOOKUP($M170,杂项枚举说明表!$A$45:$F$49,杂项枚举说明表!$F$43,0)="","",VLOOKUP($M170,杂项枚举说明表!$A$45:$F$49,杂项枚举说明表!$F$43,0))</f>
        <v>260001</v>
      </c>
      <c r="AO170" s="13">
        <f>VLOOKUP($M170,杂项枚举说明表!$A$45:$H$49,杂项枚举说明表!$H$43,0)</f>
        <v>120008</v>
      </c>
      <c r="AP170" s="13">
        <f>VLOOKUP($M170,杂项枚举说明表!$A$45:$I$49,杂项枚举说明表!$I$43,0)</f>
        <v>100001</v>
      </c>
      <c r="AQ170" s="13">
        <v>100002</v>
      </c>
      <c r="AT170" s="1" t="str">
        <f t="shared" si="90"/>
        <v>2封建时代紫色小飞机</v>
      </c>
      <c r="AU170" s="1">
        <f t="shared" si="91"/>
        <v>1125</v>
      </c>
    </row>
    <row r="171" spans="1:47" x14ac:dyDescent="0.2">
      <c r="A171" s="33">
        <f t="shared" si="92"/>
        <v>166</v>
      </c>
      <c r="B171" s="33">
        <f>B146+100</f>
        <v>1131</v>
      </c>
      <c r="C171" s="33">
        <v>10201</v>
      </c>
      <c r="D171" s="33" t="str">
        <f t="shared" si="86"/>
        <v>工业时代蓝色精英单位</v>
      </c>
      <c r="E171" s="33" t="str">
        <f t="shared" si="87"/>
        <v>工业时代蓝色小飞机</v>
      </c>
      <c r="F171" s="33">
        <v>2</v>
      </c>
      <c r="G171" s="33" t="str">
        <f>VLOOKUP($F171,杂项枚举说明表!$A$3:$C$7,杂项枚举说明表!$B$1,0)</f>
        <v>小飞机</v>
      </c>
      <c r="H171" s="13">
        <v>1</v>
      </c>
      <c r="I171" s="35">
        <f t="shared" si="88"/>
        <v>2</v>
      </c>
      <c r="J171" s="35" t="str">
        <f>VLOOKUP(I171,杂项枚举说明表!$A$67:$B$69,杂项枚举说明表!$B$66,0)</f>
        <v>塔防模式</v>
      </c>
      <c r="K171" s="6">
        <v>1</v>
      </c>
      <c r="L171" s="6">
        <f t="shared" si="117"/>
        <v>3</v>
      </c>
      <c r="M171" s="37">
        <f t="shared" si="94"/>
        <v>1</v>
      </c>
      <c r="N171" s="37" t="str">
        <f>VLOOKUP(M171,杂项枚举说明表!$A$45:$B$49,杂项枚举说明表!$B$43,0)</f>
        <v>蓝色</v>
      </c>
      <c r="O171" s="9">
        <v>1231</v>
      </c>
      <c r="P171" s="11" t="s">
        <v>570</v>
      </c>
      <c r="Q171" s="37" t="s">
        <v>115</v>
      </c>
      <c r="R171" s="37" t="str">
        <f t="shared" si="89"/>
        <v>蓝色精英单位</v>
      </c>
      <c r="S171" s="9">
        <v>3</v>
      </c>
      <c r="T171" s="9" t="str">
        <f>IF(I171=2,"",VLOOKUP(E171,[1]t_eliminate_effect_s说明表!$L:$M,2,0))</f>
        <v/>
      </c>
      <c r="U171" s="9" t="str">
        <f>VLOOKUP(B171,组合消除配置调用说明表!$D$1:$E$999999,2,0)</f>
        <v/>
      </c>
      <c r="V171" s="35">
        <v>0</v>
      </c>
      <c r="W171" s="35" t="str">
        <f>VLOOKUP(V171,杂项枚举说明表!$A$88:$B$94,2,0)</f>
        <v>通用能量</v>
      </c>
      <c r="X171" s="35" t="str">
        <f>IF(I171=2,"0",VLOOKUP(AB171,杂项枚举说明表!$A$23:$C$27,杂项枚举说明表!$C$22,0)*VLOOKUP(F171,杂项枚举说明表!$A$3:$D$7,杂项枚举说明表!$D$1,0))</f>
        <v>0</v>
      </c>
      <c r="Y171" s="35">
        <v>0</v>
      </c>
      <c r="Z171" s="9">
        <f>Z166</f>
        <v>6</v>
      </c>
      <c r="AA171" s="9">
        <f>AA166</f>
        <v>6</v>
      </c>
      <c r="AB171" s="6">
        <f t="shared" si="122"/>
        <v>4</v>
      </c>
      <c r="AC171" s="6" t="str">
        <f>VLOOKUP(AB171,杂项枚举说明表!$A$23:$B$27,2,2)</f>
        <v>工业时代</v>
      </c>
      <c r="AD171" s="6">
        <v>0</v>
      </c>
      <c r="AE171" s="35">
        <f t="shared" si="97"/>
        <v>2</v>
      </c>
      <c r="AF171" s="35" t="str">
        <f>IF(AE171="","",VLOOKUP(AE171,杂项枚举说明表!$A$109:$B$113,杂项枚举说明表!$B$108,0))</f>
        <v>步兵营</v>
      </c>
      <c r="AH171" s="13">
        <v>40031</v>
      </c>
      <c r="AI171" s="13">
        <f>IF((VLOOKUP($F171,杂项枚举说明表!$A$3:$C$7,3,0))="","",VLOOKUP($F171,杂项枚举说明表!$A$3:$C$7,3,0))</f>
        <v>120003</v>
      </c>
      <c r="AJ171" s="13">
        <v>120006</v>
      </c>
      <c r="AK171" s="13">
        <f>VLOOKUP($M171,杂项枚举说明表!$A$45:$E$49,杂项枚举说明表!$C$43,0)</f>
        <v>150023</v>
      </c>
      <c r="AL171" s="13">
        <f>IF(VLOOKUP($M171,杂项枚举说明表!$A$45:$E$49,杂项枚举说明表!$D$43,0)="","",VLOOKUP($M171,杂项枚举说明表!$A$45:$E$49,杂项枚举说明表!$D$43,0))</f>
        <v>130001</v>
      </c>
      <c r="AM171" s="13">
        <f>IF(VLOOKUP($M171,杂项枚举说明表!$A$45:$E$49,杂项枚举说明表!$E$43,0)="","",VLOOKUP($M171,杂项枚举说明表!$A$45:$E$49,杂项枚举说明表!$E$43,0))</f>
        <v>130001</v>
      </c>
      <c r="AN171" s="13">
        <f>IF(VLOOKUP($M171,杂项枚举说明表!$A$45:$F$49,杂项枚举说明表!$F$43,0)="","",VLOOKUP($M171,杂项枚举说明表!$A$45:$F$49,杂项枚举说明表!$F$43,0))</f>
        <v>260001</v>
      </c>
      <c r="AO171" s="13">
        <f>VLOOKUP($M171,杂项枚举说明表!$A$45:$H$49,杂项枚举说明表!$H$43,0)</f>
        <v>120008</v>
      </c>
      <c r="AP171" s="13">
        <f>VLOOKUP($M171,杂项枚举说明表!$A$45:$I$49,杂项枚举说明表!$I$43,0)</f>
        <v>100001</v>
      </c>
      <c r="AQ171" s="13">
        <v>100002</v>
      </c>
      <c r="AT171" s="1" t="str">
        <f t="shared" si="90"/>
        <v>2工业时代蓝色小飞机</v>
      </c>
      <c r="AU171" s="1">
        <f t="shared" si="91"/>
        <v>1131</v>
      </c>
    </row>
    <row r="172" spans="1:47" x14ac:dyDescent="0.2">
      <c r="A172" s="33">
        <f t="shared" si="92"/>
        <v>167</v>
      </c>
      <c r="B172" s="33">
        <f>B147+100</f>
        <v>1132</v>
      </c>
      <c r="C172" s="33">
        <v>10202</v>
      </c>
      <c r="D172" s="33" t="str">
        <f t="shared" si="86"/>
        <v>工业时代绿色精英单位</v>
      </c>
      <c r="E172" s="33" t="str">
        <f t="shared" si="87"/>
        <v>工业时代绿色小飞机</v>
      </c>
      <c r="F172" s="33">
        <v>2</v>
      </c>
      <c r="G172" s="33" t="str">
        <f>VLOOKUP($F172,杂项枚举说明表!$A$3:$C$7,杂项枚举说明表!$B$1,0)</f>
        <v>小飞机</v>
      </c>
      <c r="H172" s="13">
        <v>1</v>
      </c>
      <c r="I172" s="35">
        <f t="shared" si="88"/>
        <v>2</v>
      </c>
      <c r="J172" s="35" t="str">
        <f>VLOOKUP(I172,杂项枚举说明表!$A$67:$B$69,杂项枚举说明表!$B$66,0)</f>
        <v>塔防模式</v>
      </c>
      <c r="K172" s="6">
        <v>1</v>
      </c>
      <c r="L172" s="6">
        <v>1</v>
      </c>
      <c r="M172" s="37">
        <f t="shared" si="94"/>
        <v>2</v>
      </c>
      <c r="N172" s="37" t="str">
        <f>VLOOKUP(M172,杂项枚举说明表!$A$45:$B$49,杂项枚举说明表!$B$43,0)</f>
        <v>绿色</v>
      </c>
      <c r="O172" s="9">
        <v>1232</v>
      </c>
      <c r="P172" s="11" t="s">
        <v>570</v>
      </c>
      <c r="Q172" s="37" t="s">
        <v>115</v>
      </c>
      <c r="R172" s="37" t="str">
        <f t="shared" si="89"/>
        <v>绿色精英单位</v>
      </c>
      <c r="S172" s="9">
        <v>3</v>
      </c>
      <c r="T172" s="9" t="str">
        <f>IF(I172=2,"",VLOOKUP(E172,[1]t_eliminate_effect_s说明表!$L:$M,2,0))</f>
        <v/>
      </c>
      <c r="U172" s="9" t="str">
        <f>VLOOKUP(B172,组合消除配置调用说明表!$D$1:$E$999999,2,0)</f>
        <v/>
      </c>
      <c r="V172" s="35">
        <v>0</v>
      </c>
      <c r="W172" s="35" t="str">
        <f>VLOOKUP(V172,杂项枚举说明表!$A$88:$B$94,2,0)</f>
        <v>通用能量</v>
      </c>
      <c r="X172" s="35" t="str">
        <f>IF(I172=2,"0",VLOOKUP(AB172,杂项枚举说明表!$A$23:$C$27,杂项枚举说明表!$C$22,0)*VLOOKUP(F172,杂项枚举说明表!$A$3:$D$7,杂项枚举说明表!$D$1,0))</f>
        <v>0</v>
      </c>
      <c r="Y172" s="35">
        <v>0</v>
      </c>
      <c r="Z172" s="9">
        <f t="shared" ref="Z172:AA172" si="128">Z167</f>
        <v>7</v>
      </c>
      <c r="AA172" s="9">
        <f t="shared" si="128"/>
        <v>7</v>
      </c>
      <c r="AB172" s="6">
        <f t="shared" si="122"/>
        <v>4</v>
      </c>
      <c r="AC172" s="6" t="str">
        <f>VLOOKUP(AB172,杂项枚举说明表!$A$23:$B$27,2,2)</f>
        <v>工业时代</v>
      </c>
      <c r="AD172" s="6">
        <v>0</v>
      </c>
      <c r="AE172" s="35">
        <f t="shared" si="97"/>
        <v>3</v>
      </c>
      <c r="AF172" s="35" t="str">
        <f>IF(AE172="","",VLOOKUP(AE172,杂项枚举说明表!$A$109:$B$113,杂项枚举说明表!$B$108,0))</f>
        <v>弓兵营</v>
      </c>
      <c r="AH172" s="13">
        <v>40032</v>
      </c>
      <c r="AI172" s="13">
        <f>IF((VLOOKUP($F172,杂项枚举说明表!$A$3:$C$7,3,0))="","",VLOOKUP($F172,杂项枚举说明表!$A$3:$C$7,3,0))</f>
        <v>120003</v>
      </c>
      <c r="AJ172" s="13">
        <v>120006</v>
      </c>
      <c r="AK172" s="13">
        <f>VLOOKUP($M172,杂项枚举说明表!$A$45:$E$49,杂项枚举说明表!$C$43,0)</f>
        <v>150023</v>
      </c>
      <c r="AL172" s="13">
        <f>IF(VLOOKUP($M172,杂项枚举说明表!$A$45:$E$49,杂项枚举说明表!$D$43,0)="","",VLOOKUP($M172,杂项枚举说明表!$A$45:$E$49,杂项枚举说明表!$D$43,0))</f>
        <v>130002</v>
      </c>
      <c r="AM172" s="13">
        <f>IF(VLOOKUP($M172,杂项枚举说明表!$A$45:$E$49,杂项枚举说明表!$E$43,0)="","",VLOOKUP($M172,杂项枚举说明表!$A$45:$E$49,杂项枚举说明表!$E$43,0))</f>
        <v>130002</v>
      </c>
      <c r="AN172" s="13">
        <f>IF(VLOOKUP($M172,杂项枚举说明表!$A$45:$F$49,杂项枚举说明表!$F$43,0)="","",VLOOKUP($M172,杂项枚举说明表!$A$45:$F$49,杂项枚举说明表!$F$43,0))</f>
        <v>260001</v>
      </c>
      <c r="AO172" s="13">
        <f>VLOOKUP($M172,杂项枚举说明表!$A$45:$H$49,杂项枚举说明表!$H$43,0)</f>
        <v>120008</v>
      </c>
      <c r="AP172" s="13">
        <f>VLOOKUP($M172,杂项枚举说明表!$A$45:$I$49,杂项枚举说明表!$I$43,0)</f>
        <v>100001</v>
      </c>
      <c r="AQ172" s="13">
        <v>100002</v>
      </c>
      <c r="AT172" s="1" t="str">
        <f t="shared" si="90"/>
        <v>2工业时代绿色小飞机</v>
      </c>
      <c r="AU172" s="1">
        <f t="shared" si="91"/>
        <v>1132</v>
      </c>
    </row>
    <row r="173" spans="1:47" x14ac:dyDescent="0.2">
      <c r="A173" s="33">
        <f t="shared" si="92"/>
        <v>168</v>
      </c>
      <c r="B173" s="33">
        <f t="shared" ref="B173:B175" si="129">B148+100</f>
        <v>1133</v>
      </c>
      <c r="C173" s="33">
        <v>10203</v>
      </c>
      <c r="D173" s="33" t="str">
        <f t="shared" si="86"/>
        <v>工业时代红色精英单位</v>
      </c>
      <c r="E173" s="33" t="str">
        <f t="shared" si="87"/>
        <v>工业时代红色小飞机</v>
      </c>
      <c r="F173" s="33">
        <v>2</v>
      </c>
      <c r="G173" s="33" t="str">
        <f>VLOOKUP($F173,杂项枚举说明表!$A$3:$C$7,杂项枚举说明表!$B$1,0)</f>
        <v>小飞机</v>
      </c>
      <c r="H173" s="13">
        <v>1</v>
      </c>
      <c r="I173" s="35">
        <f t="shared" si="88"/>
        <v>2</v>
      </c>
      <c r="J173" s="35" t="str">
        <f>VLOOKUP(I173,杂项枚举说明表!$A$67:$B$69,杂项枚举说明表!$B$66,0)</f>
        <v>塔防模式</v>
      </c>
      <c r="K173" s="6">
        <v>1</v>
      </c>
      <c r="L173" s="6">
        <f t="shared" si="117"/>
        <v>3</v>
      </c>
      <c r="M173" s="37">
        <f t="shared" si="94"/>
        <v>3</v>
      </c>
      <c r="N173" s="37" t="str">
        <f>VLOOKUP(M173,杂项枚举说明表!$A$45:$B$49,杂项枚举说明表!$B$43,0)</f>
        <v>红色</v>
      </c>
      <c r="O173" s="9">
        <v>1233</v>
      </c>
      <c r="P173" s="11" t="s">
        <v>570</v>
      </c>
      <c r="Q173" s="37" t="s">
        <v>115</v>
      </c>
      <c r="R173" s="37" t="str">
        <f t="shared" si="89"/>
        <v>红色精英单位</v>
      </c>
      <c r="S173" s="9">
        <v>3</v>
      </c>
      <c r="T173" s="9" t="str">
        <f>IF(I173=2,"",VLOOKUP(E173,[1]t_eliminate_effect_s说明表!$L:$M,2,0))</f>
        <v/>
      </c>
      <c r="U173" s="9" t="str">
        <f>VLOOKUP(B173,组合消除配置调用说明表!$D$1:$E$999999,2,0)</f>
        <v/>
      </c>
      <c r="V173" s="35">
        <v>0</v>
      </c>
      <c r="W173" s="35" t="str">
        <f>VLOOKUP(V173,杂项枚举说明表!$A$88:$B$94,2,0)</f>
        <v>通用能量</v>
      </c>
      <c r="X173" s="35" t="str">
        <f>IF(I173=2,"0",VLOOKUP(AB173,杂项枚举说明表!$A$23:$C$27,杂项枚举说明表!$C$22,0)*VLOOKUP(F173,杂项枚举说明表!$A$3:$D$7,杂项枚举说明表!$D$1,0))</f>
        <v>0</v>
      </c>
      <c r="Y173" s="35">
        <v>0</v>
      </c>
      <c r="Z173" s="9">
        <f t="shared" ref="Z173:AA173" si="130">Z168</f>
        <v>8</v>
      </c>
      <c r="AA173" s="9">
        <f t="shared" si="130"/>
        <v>8</v>
      </c>
      <c r="AB173" s="6">
        <f t="shared" si="122"/>
        <v>4</v>
      </c>
      <c r="AC173" s="6" t="str">
        <f>VLOOKUP(AB173,杂项枚举说明表!$A$23:$B$27,2,2)</f>
        <v>工业时代</v>
      </c>
      <c r="AD173" s="6">
        <v>0</v>
      </c>
      <c r="AE173" s="35">
        <f t="shared" si="97"/>
        <v>4</v>
      </c>
      <c r="AF173" s="35" t="str">
        <f>IF(AE173="","",VLOOKUP(AE173,杂项枚举说明表!$A$109:$B$113,杂项枚举说明表!$B$108,0))</f>
        <v>骑兵营</v>
      </c>
      <c r="AH173" s="13">
        <v>40033</v>
      </c>
      <c r="AI173" s="13">
        <f>IF((VLOOKUP($F173,杂项枚举说明表!$A$3:$C$7,3,0))="","",VLOOKUP($F173,杂项枚举说明表!$A$3:$C$7,3,0))</f>
        <v>120003</v>
      </c>
      <c r="AJ173" s="13">
        <v>120006</v>
      </c>
      <c r="AK173" s="13">
        <f>VLOOKUP($M173,杂项枚举说明表!$A$45:$E$49,杂项枚举说明表!$C$43,0)</f>
        <v>150023</v>
      </c>
      <c r="AL173" s="13">
        <f>IF(VLOOKUP($M173,杂项枚举说明表!$A$45:$E$49,杂项枚举说明表!$D$43,0)="","",VLOOKUP($M173,杂项枚举说明表!$A$45:$E$49,杂项枚举说明表!$D$43,0))</f>
        <v>130003</v>
      </c>
      <c r="AM173" s="13">
        <f>IF(VLOOKUP($M173,杂项枚举说明表!$A$45:$E$49,杂项枚举说明表!$E$43,0)="","",VLOOKUP($M173,杂项枚举说明表!$A$45:$E$49,杂项枚举说明表!$E$43,0))</f>
        <v>130003</v>
      </c>
      <c r="AN173" s="13">
        <f>IF(VLOOKUP($M173,杂项枚举说明表!$A$45:$F$49,杂项枚举说明表!$F$43,0)="","",VLOOKUP($M173,杂项枚举说明表!$A$45:$F$49,杂项枚举说明表!$F$43,0))</f>
        <v>260001</v>
      </c>
      <c r="AO173" s="13">
        <f>VLOOKUP($M173,杂项枚举说明表!$A$45:$H$49,杂项枚举说明表!$H$43,0)</f>
        <v>120008</v>
      </c>
      <c r="AP173" s="13">
        <f>VLOOKUP($M173,杂项枚举说明表!$A$45:$I$49,杂项枚举说明表!$I$43,0)</f>
        <v>100001</v>
      </c>
      <c r="AQ173" s="13">
        <v>100002</v>
      </c>
      <c r="AT173" s="1" t="str">
        <f t="shared" si="90"/>
        <v>2工业时代红色小飞机</v>
      </c>
      <c r="AU173" s="1">
        <f t="shared" si="91"/>
        <v>1133</v>
      </c>
    </row>
    <row r="174" spans="1:47" x14ac:dyDescent="0.2">
      <c r="A174" s="33">
        <f t="shared" si="92"/>
        <v>169</v>
      </c>
      <c r="B174" s="33">
        <f t="shared" si="129"/>
        <v>1134</v>
      </c>
      <c r="C174" s="33">
        <v>10204</v>
      </c>
      <c r="D174" s="33" t="str">
        <f t="shared" si="86"/>
        <v>工业时代金色精英单位</v>
      </c>
      <c r="E174" s="33" t="str">
        <f t="shared" si="87"/>
        <v>工业时代金色小飞机</v>
      </c>
      <c r="F174" s="33">
        <v>2</v>
      </c>
      <c r="G174" s="33" t="str">
        <f>VLOOKUP($F174,杂项枚举说明表!$A$3:$C$7,杂项枚举说明表!$B$1,0)</f>
        <v>小飞机</v>
      </c>
      <c r="H174" s="13">
        <v>1</v>
      </c>
      <c r="I174" s="35">
        <f t="shared" si="88"/>
        <v>2</v>
      </c>
      <c r="J174" s="35" t="str">
        <f>VLOOKUP(I174,杂项枚举说明表!$A$67:$B$69,杂项枚举说明表!$B$66,0)</f>
        <v>塔防模式</v>
      </c>
      <c r="K174" s="6">
        <v>1</v>
      </c>
      <c r="L174" s="6">
        <v>1</v>
      </c>
      <c r="M174" s="37">
        <f t="shared" si="94"/>
        <v>4</v>
      </c>
      <c r="N174" s="37" t="str">
        <f>VLOOKUP(M174,杂项枚举说明表!$A$45:$B$49,杂项枚举说明表!$B$43,0)</f>
        <v>金色</v>
      </c>
      <c r="O174" s="9">
        <v>1234</v>
      </c>
      <c r="P174" s="11" t="s">
        <v>570</v>
      </c>
      <c r="Q174" s="37" t="s">
        <v>115</v>
      </c>
      <c r="R174" s="37" t="str">
        <f t="shared" si="89"/>
        <v>金色精英单位</v>
      </c>
      <c r="S174" s="9">
        <v>3</v>
      </c>
      <c r="T174" s="9" t="str">
        <f>IF(I174=2,"",VLOOKUP(E174,[1]t_eliminate_effect_s说明表!$L:$M,2,0))</f>
        <v/>
      </c>
      <c r="U174" s="9" t="str">
        <f>VLOOKUP(B174,组合消除配置调用说明表!$D$1:$E$999999,2,0)</f>
        <v/>
      </c>
      <c r="V174" s="35">
        <v>0</v>
      </c>
      <c r="W174" s="35" t="str">
        <f>VLOOKUP(V174,杂项枚举说明表!$A$88:$B$94,2,0)</f>
        <v>通用能量</v>
      </c>
      <c r="X174" s="35" t="str">
        <f>IF(I174=2,"0",VLOOKUP(AB174,杂项枚举说明表!$A$23:$C$27,杂项枚举说明表!$C$22,0)*VLOOKUP(F174,杂项枚举说明表!$A$3:$D$7,杂项枚举说明表!$D$1,0))</f>
        <v>0</v>
      </c>
      <c r="Y174" s="35">
        <v>0</v>
      </c>
      <c r="Z174" s="9">
        <f t="shared" ref="Z174:AA174" si="131">Z169</f>
        <v>9</v>
      </c>
      <c r="AA174" s="9">
        <f t="shared" si="131"/>
        <v>9</v>
      </c>
      <c r="AB174" s="6">
        <f t="shared" si="122"/>
        <v>4</v>
      </c>
      <c r="AC174" s="6" t="str">
        <f>VLOOKUP(AB174,杂项枚举说明表!$A$23:$B$27,2,2)</f>
        <v>工业时代</v>
      </c>
      <c r="AD174" s="6">
        <v>0</v>
      </c>
      <c r="AE174" s="35">
        <f t="shared" si="97"/>
        <v>5</v>
      </c>
      <c r="AF174" s="35" t="str">
        <f>IF(AE174="","",VLOOKUP(AE174,杂项枚举说明表!$A$109:$B$113,杂项枚举说明表!$B$108,0))</f>
        <v>神像</v>
      </c>
      <c r="AH174" s="13">
        <v>40034</v>
      </c>
      <c r="AI174" s="13">
        <f>IF((VLOOKUP($F174,杂项枚举说明表!$A$3:$C$7,3,0))="","",VLOOKUP($F174,杂项枚举说明表!$A$3:$C$7,3,0))</f>
        <v>120003</v>
      </c>
      <c r="AJ174" s="13">
        <v>120006</v>
      </c>
      <c r="AK174" s="13">
        <f>VLOOKUP($M174,杂项枚举说明表!$A$45:$E$49,杂项枚举说明表!$C$43,0)</f>
        <v>150023</v>
      </c>
      <c r="AL174" s="13">
        <f>IF(VLOOKUP($M174,杂项枚举说明表!$A$45:$E$49,杂项枚举说明表!$D$43,0)="","",VLOOKUP($M174,杂项枚举说明表!$A$45:$E$49,杂项枚举说明表!$D$43,0))</f>
        <v>130004</v>
      </c>
      <c r="AM174" s="13">
        <f>IF(VLOOKUP($M174,杂项枚举说明表!$A$45:$E$49,杂项枚举说明表!$E$43,0)="","",VLOOKUP($M174,杂项枚举说明表!$A$45:$E$49,杂项枚举说明表!$E$43,0))</f>
        <v>130004</v>
      </c>
      <c r="AN174" s="13">
        <f>IF(VLOOKUP($M174,杂项枚举说明表!$A$45:$F$49,杂项枚举说明表!$F$43,0)="","",VLOOKUP($M174,杂项枚举说明表!$A$45:$F$49,杂项枚举说明表!$F$43,0))</f>
        <v>260001</v>
      </c>
      <c r="AO174" s="13">
        <f>VLOOKUP($M174,杂项枚举说明表!$A$45:$H$49,杂项枚举说明表!$H$43,0)</f>
        <v>120008</v>
      </c>
      <c r="AP174" s="13">
        <f>VLOOKUP($M174,杂项枚举说明表!$A$45:$I$49,杂项枚举说明表!$I$43,0)</f>
        <v>100001</v>
      </c>
      <c r="AQ174" s="13">
        <v>100002</v>
      </c>
      <c r="AT174" s="1" t="str">
        <f t="shared" si="90"/>
        <v>2工业时代金色小飞机</v>
      </c>
      <c r="AU174" s="1">
        <f t="shared" si="91"/>
        <v>1134</v>
      </c>
    </row>
    <row r="175" spans="1:47" x14ac:dyDescent="0.2">
      <c r="A175" s="33">
        <f t="shared" si="92"/>
        <v>170</v>
      </c>
      <c r="B175" s="33">
        <f t="shared" si="129"/>
        <v>1135</v>
      </c>
      <c r="C175" s="33">
        <v>10205</v>
      </c>
      <c r="D175" s="33" t="str">
        <f t="shared" si="86"/>
        <v>工业时代紫色精英单位</v>
      </c>
      <c r="E175" s="33" t="str">
        <f t="shared" si="87"/>
        <v>工业时代紫色小飞机</v>
      </c>
      <c r="F175" s="33">
        <v>2</v>
      </c>
      <c r="G175" s="33" t="str">
        <f>VLOOKUP($F175,杂项枚举说明表!$A$3:$C$7,杂项枚举说明表!$B$1,0)</f>
        <v>小飞机</v>
      </c>
      <c r="H175" s="13">
        <v>1</v>
      </c>
      <c r="I175" s="35">
        <f t="shared" si="88"/>
        <v>2</v>
      </c>
      <c r="J175" s="35" t="str">
        <f>VLOOKUP(I175,杂项枚举说明表!$A$67:$B$69,杂项枚举说明表!$B$66,0)</f>
        <v>塔防模式</v>
      </c>
      <c r="K175" s="6">
        <v>1</v>
      </c>
      <c r="L175" s="6">
        <f t="shared" si="117"/>
        <v>3</v>
      </c>
      <c r="M175" s="37">
        <f t="shared" si="94"/>
        <v>5</v>
      </c>
      <c r="N175" s="37" t="str">
        <f>VLOOKUP(M175,杂项枚举说明表!$A$45:$B$49,杂项枚举说明表!$B$43,0)</f>
        <v>紫色</v>
      </c>
      <c r="O175" s="9">
        <v>1235</v>
      </c>
      <c r="P175" s="11" t="s">
        <v>570</v>
      </c>
      <c r="Q175" s="37" t="s">
        <v>115</v>
      </c>
      <c r="R175" s="37" t="str">
        <f t="shared" si="89"/>
        <v>紫色精英单位</v>
      </c>
      <c r="S175" s="9">
        <v>3</v>
      </c>
      <c r="T175" s="9" t="str">
        <f>IF(I175=2,"",VLOOKUP(E175,[1]t_eliminate_effect_s说明表!$L:$M,2,0))</f>
        <v/>
      </c>
      <c r="U175" s="9" t="str">
        <f>VLOOKUP(B175,组合消除配置调用说明表!$D$1:$E$999999,2,0)</f>
        <v/>
      </c>
      <c r="V175" s="35">
        <v>0</v>
      </c>
      <c r="W175" s="35" t="str">
        <f>VLOOKUP(V175,杂项枚举说明表!$A$88:$B$94,2,0)</f>
        <v>通用能量</v>
      </c>
      <c r="X175" s="35" t="str">
        <f>IF(I175=2,"0",VLOOKUP(AB175,杂项枚举说明表!$A$23:$C$27,杂项枚举说明表!$C$22,0)*VLOOKUP(F175,杂项枚举说明表!$A$3:$D$7,杂项枚举说明表!$D$1,0))</f>
        <v>0</v>
      </c>
      <c r="Y175" s="35">
        <v>0</v>
      </c>
      <c r="Z175" s="9">
        <f t="shared" ref="Z175:AA175" si="132">Z170</f>
        <v>10</v>
      </c>
      <c r="AA175" s="9">
        <f t="shared" si="132"/>
        <v>10</v>
      </c>
      <c r="AB175" s="6">
        <f t="shared" si="122"/>
        <v>4</v>
      </c>
      <c r="AC175" s="6" t="str">
        <f>VLOOKUP(AB175,杂项枚举说明表!$A$23:$B$27,2,2)</f>
        <v>工业时代</v>
      </c>
      <c r="AD175" s="6">
        <v>0</v>
      </c>
      <c r="AE175" s="35">
        <f t="shared" si="97"/>
        <v>6</v>
      </c>
      <c r="AF175" s="35" t="str">
        <f>IF(AE175="","",VLOOKUP(AE175,杂项枚举说明表!$A$109:$B$113,杂项枚举说明表!$B$108,0))</f>
        <v>魔像</v>
      </c>
      <c r="AH175" s="13">
        <v>40035</v>
      </c>
      <c r="AI175" s="13">
        <f>IF((VLOOKUP($F175,杂项枚举说明表!$A$3:$C$7,3,0))="","",VLOOKUP($F175,杂项枚举说明表!$A$3:$C$7,3,0))</f>
        <v>120003</v>
      </c>
      <c r="AJ175" s="13">
        <v>120006</v>
      </c>
      <c r="AK175" s="13">
        <f>VLOOKUP($M175,杂项枚举说明表!$A$45:$E$49,杂项枚举说明表!$C$43,0)</f>
        <v>150023</v>
      </c>
      <c r="AL175" s="13">
        <f>IF(VLOOKUP($M175,杂项枚举说明表!$A$45:$E$49,杂项枚举说明表!$D$43,0)="","",VLOOKUP($M175,杂项枚举说明表!$A$45:$E$49,杂项枚举说明表!$D$43,0))</f>
        <v>130005</v>
      </c>
      <c r="AM175" s="13">
        <f>IF(VLOOKUP($M175,杂项枚举说明表!$A$45:$E$49,杂项枚举说明表!$E$43,0)="","",VLOOKUP($M175,杂项枚举说明表!$A$45:$E$49,杂项枚举说明表!$E$43,0))</f>
        <v>130005</v>
      </c>
      <c r="AN175" s="13">
        <f>IF(VLOOKUP($M175,杂项枚举说明表!$A$45:$F$49,杂项枚举说明表!$F$43,0)="","",VLOOKUP($M175,杂项枚举说明表!$A$45:$F$49,杂项枚举说明表!$F$43,0))</f>
        <v>260001</v>
      </c>
      <c r="AO175" s="13">
        <f>VLOOKUP($M175,杂项枚举说明表!$A$45:$H$49,杂项枚举说明表!$H$43,0)</f>
        <v>120008</v>
      </c>
      <c r="AP175" s="13">
        <f>VLOOKUP($M175,杂项枚举说明表!$A$45:$I$49,杂项枚举说明表!$I$43,0)</f>
        <v>100001</v>
      </c>
      <c r="AQ175" s="13">
        <v>100002</v>
      </c>
      <c r="AT175" s="1" t="str">
        <f t="shared" si="90"/>
        <v>2工业时代紫色小飞机</v>
      </c>
      <c r="AU175" s="1">
        <f t="shared" si="91"/>
        <v>1135</v>
      </c>
    </row>
    <row r="176" spans="1:47" x14ac:dyDescent="0.2">
      <c r="A176" s="33">
        <f t="shared" si="92"/>
        <v>171</v>
      </c>
      <c r="B176" s="33">
        <f>B151+100</f>
        <v>1141</v>
      </c>
      <c r="C176" s="33">
        <v>10301</v>
      </c>
      <c r="D176" s="33" t="str">
        <f t="shared" si="86"/>
        <v>现代蓝色精英单位</v>
      </c>
      <c r="E176" s="33" t="str">
        <f t="shared" si="87"/>
        <v>现代蓝色小飞机</v>
      </c>
      <c r="F176" s="33">
        <v>2</v>
      </c>
      <c r="G176" s="33" t="str">
        <f>VLOOKUP($F176,杂项枚举说明表!$A$3:$C$7,杂项枚举说明表!$B$1,0)</f>
        <v>小飞机</v>
      </c>
      <c r="H176" s="13">
        <v>1</v>
      </c>
      <c r="I176" s="35">
        <f t="shared" si="88"/>
        <v>2</v>
      </c>
      <c r="J176" s="35" t="str">
        <f>VLOOKUP(I176,杂项枚举说明表!$A$67:$B$69,杂项枚举说明表!$B$66,0)</f>
        <v>塔防模式</v>
      </c>
      <c r="K176" s="6">
        <v>1</v>
      </c>
      <c r="L176" s="6">
        <f t="shared" si="117"/>
        <v>3</v>
      </c>
      <c r="M176" s="37">
        <f t="shared" si="94"/>
        <v>1</v>
      </c>
      <c r="N176" s="37" t="str">
        <f>VLOOKUP(M176,杂项枚举说明表!$A$45:$B$49,杂项枚举说明表!$B$43,0)</f>
        <v>蓝色</v>
      </c>
      <c r="O176" s="9">
        <v>1241</v>
      </c>
      <c r="P176" s="11" t="s">
        <v>570</v>
      </c>
      <c r="Q176" s="37" t="s">
        <v>115</v>
      </c>
      <c r="R176" s="37" t="str">
        <f t="shared" si="89"/>
        <v>蓝色精英单位</v>
      </c>
      <c r="S176" s="9">
        <v>3</v>
      </c>
      <c r="T176" s="9" t="str">
        <f>IF(I176=2,"",VLOOKUP(E176,[1]t_eliminate_effect_s说明表!$L:$M,2,0))</f>
        <v/>
      </c>
      <c r="U176" s="9" t="str">
        <f>VLOOKUP(B176,组合消除配置调用说明表!$D$1:$E$999999,2,0)</f>
        <v/>
      </c>
      <c r="V176" s="35">
        <v>0</v>
      </c>
      <c r="W176" s="35" t="str">
        <f>VLOOKUP(V176,杂项枚举说明表!$A$88:$B$94,2,0)</f>
        <v>通用能量</v>
      </c>
      <c r="X176" s="35" t="str">
        <f>IF(I176=2,"0",VLOOKUP(AB176,杂项枚举说明表!$A$23:$C$27,杂项枚举说明表!$C$22,0)*VLOOKUP(F176,杂项枚举说明表!$A$3:$D$7,杂项枚举说明表!$D$1,0))</f>
        <v>0</v>
      </c>
      <c r="Y176" s="35">
        <v>0</v>
      </c>
      <c r="Z176" s="9">
        <f t="shared" ref="Z176:AA176" si="133">Z171</f>
        <v>6</v>
      </c>
      <c r="AA176" s="9">
        <f t="shared" si="133"/>
        <v>6</v>
      </c>
      <c r="AB176" s="6">
        <f t="shared" si="122"/>
        <v>5</v>
      </c>
      <c r="AC176" s="6" t="str">
        <f>VLOOKUP(AB176,杂项枚举说明表!$A$23:$B$27,2,2)</f>
        <v>现代</v>
      </c>
      <c r="AD176" s="6">
        <v>0</v>
      </c>
      <c r="AE176" s="35">
        <f t="shared" si="97"/>
        <v>2</v>
      </c>
      <c r="AF176" s="35" t="str">
        <f>IF(AE176="","",VLOOKUP(AE176,杂项枚举说明表!$A$109:$B$113,杂项枚举说明表!$B$108,0))</f>
        <v>步兵营</v>
      </c>
      <c r="AH176" s="13">
        <v>40036</v>
      </c>
      <c r="AI176" s="13">
        <f>IF((VLOOKUP($F176,杂项枚举说明表!$A$3:$C$7,3,0))="","",VLOOKUP($F176,杂项枚举说明表!$A$3:$C$7,3,0))</f>
        <v>120003</v>
      </c>
      <c r="AJ176" s="13">
        <v>120006</v>
      </c>
      <c r="AK176" s="13">
        <f>VLOOKUP($M176,杂项枚举说明表!$A$45:$E$49,杂项枚举说明表!$C$43,0)</f>
        <v>150023</v>
      </c>
      <c r="AL176" s="13">
        <f>IF(VLOOKUP($M176,杂项枚举说明表!$A$45:$E$49,杂项枚举说明表!$D$43,0)="","",VLOOKUP($M176,杂项枚举说明表!$A$45:$E$49,杂项枚举说明表!$D$43,0))</f>
        <v>130001</v>
      </c>
      <c r="AM176" s="13">
        <f>IF(VLOOKUP($M176,杂项枚举说明表!$A$45:$E$49,杂项枚举说明表!$E$43,0)="","",VLOOKUP($M176,杂项枚举说明表!$A$45:$E$49,杂项枚举说明表!$E$43,0))</f>
        <v>130001</v>
      </c>
      <c r="AN176" s="13">
        <f>IF(VLOOKUP($M176,杂项枚举说明表!$A$45:$F$49,杂项枚举说明表!$F$43,0)="","",VLOOKUP($M176,杂项枚举说明表!$A$45:$F$49,杂项枚举说明表!$F$43,0))</f>
        <v>260001</v>
      </c>
      <c r="AO176" s="13">
        <f>VLOOKUP($M176,杂项枚举说明表!$A$45:$H$49,杂项枚举说明表!$H$43,0)</f>
        <v>120008</v>
      </c>
      <c r="AP176" s="13">
        <f>VLOOKUP($M176,杂项枚举说明表!$A$45:$I$49,杂项枚举说明表!$I$43,0)</f>
        <v>100001</v>
      </c>
      <c r="AQ176" s="13">
        <v>100002</v>
      </c>
      <c r="AT176" s="1" t="str">
        <f t="shared" si="90"/>
        <v>2现代蓝色小飞机</v>
      </c>
      <c r="AU176" s="1">
        <f t="shared" si="91"/>
        <v>1141</v>
      </c>
    </row>
    <row r="177" spans="1:47" x14ac:dyDescent="0.2">
      <c r="A177" s="33">
        <f t="shared" si="92"/>
        <v>172</v>
      </c>
      <c r="B177" s="33">
        <f>B152+100</f>
        <v>1142</v>
      </c>
      <c r="C177" s="33">
        <v>10302</v>
      </c>
      <c r="D177" s="33" t="str">
        <f t="shared" si="86"/>
        <v>现代绿色精英单位</v>
      </c>
      <c r="E177" s="33" t="str">
        <f t="shared" si="87"/>
        <v>现代绿色小飞机</v>
      </c>
      <c r="F177" s="33">
        <v>2</v>
      </c>
      <c r="G177" s="33" t="str">
        <f>VLOOKUP($F177,杂项枚举说明表!$A$3:$C$7,杂项枚举说明表!$B$1,0)</f>
        <v>小飞机</v>
      </c>
      <c r="H177" s="13">
        <v>1</v>
      </c>
      <c r="I177" s="35">
        <f t="shared" si="88"/>
        <v>2</v>
      </c>
      <c r="J177" s="35" t="str">
        <f>VLOOKUP(I177,杂项枚举说明表!$A$67:$B$69,杂项枚举说明表!$B$66,0)</f>
        <v>塔防模式</v>
      </c>
      <c r="K177" s="6">
        <v>1</v>
      </c>
      <c r="L177" s="6">
        <v>1</v>
      </c>
      <c r="M177" s="37">
        <f t="shared" si="94"/>
        <v>2</v>
      </c>
      <c r="N177" s="37" t="str">
        <f>VLOOKUP(M177,杂项枚举说明表!$A$45:$B$49,杂项枚举说明表!$B$43,0)</f>
        <v>绿色</v>
      </c>
      <c r="O177" s="9">
        <v>1242</v>
      </c>
      <c r="P177" s="11" t="s">
        <v>570</v>
      </c>
      <c r="Q177" s="37" t="s">
        <v>115</v>
      </c>
      <c r="R177" s="37" t="str">
        <f t="shared" si="89"/>
        <v>绿色精英单位</v>
      </c>
      <c r="S177" s="9">
        <v>3</v>
      </c>
      <c r="T177" s="9" t="str">
        <f>IF(I177=2,"",VLOOKUP(E177,[1]t_eliminate_effect_s说明表!$L:$M,2,0))</f>
        <v/>
      </c>
      <c r="U177" s="9" t="str">
        <f>VLOOKUP(B177,组合消除配置调用说明表!$D$1:$E$999999,2,0)</f>
        <v/>
      </c>
      <c r="V177" s="35">
        <v>0</v>
      </c>
      <c r="W177" s="35" t="str">
        <f>VLOOKUP(V177,杂项枚举说明表!$A$88:$B$94,2,0)</f>
        <v>通用能量</v>
      </c>
      <c r="X177" s="35" t="str">
        <f>IF(I177=2,"0",VLOOKUP(AB177,杂项枚举说明表!$A$23:$C$27,杂项枚举说明表!$C$22,0)*VLOOKUP(F177,杂项枚举说明表!$A$3:$D$7,杂项枚举说明表!$D$1,0))</f>
        <v>0</v>
      </c>
      <c r="Y177" s="35">
        <v>0</v>
      </c>
      <c r="Z177" s="9">
        <f t="shared" ref="Z177:AA177" si="134">Z172</f>
        <v>7</v>
      </c>
      <c r="AA177" s="9">
        <f t="shared" si="134"/>
        <v>7</v>
      </c>
      <c r="AB177" s="6">
        <f t="shared" si="122"/>
        <v>5</v>
      </c>
      <c r="AC177" s="6" t="str">
        <f>VLOOKUP(AB177,杂项枚举说明表!$A$23:$B$27,2,2)</f>
        <v>现代</v>
      </c>
      <c r="AD177" s="6">
        <v>0</v>
      </c>
      <c r="AE177" s="35">
        <f t="shared" si="97"/>
        <v>3</v>
      </c>
      <c r="AF177" s="35" t="str">
        <f>IF(AE177="","",VLOOKUP(AE177,杂项枚举说明表!$A$109:$B$113,杂项枚举说明表!$B$108,0))</f>
        <v>弓兵营</v>
      </c>
      <c r="AH177" s="13">
        <v>40037</v>
      </c>
      <c r="AI177" s="13">
        <f>IF((VLOOKUP($F177,杂项枚举说明表!$A$3:$C$7,3,0))="","",VLOOKUP($F177,杂项枚举说明表!$A$3:$C$7,3,0))</f>
        <v>120003</v>
      </c>
      <c r="AJ177" s="13">
        <v>120006</v>
      </c>
      <c r="AK177" s="13">
        <f>VLOOKUP($M177,杂项枚举说明表!$A$45:$E$49,杂项枚举说明表!$C$43,0)</f>
        <v>150023</v>
      </c>
      <c r="AL177" s="13">
        <f>IF(VLOOKUP($M177,杂项枚举说明表!$A$45:$E$49,杂项枚举说明表!$D$43,0)="","",VLOOKUP($M177,杂项枚举说明表!$A$45:$E$49,杂项枚举说明表!$D$43,0))</f>
        <v>130002</v>
      </c>
      <c r="AM177" s="13">
        <f>IF(VLOOKUP($M177,杂项枚举说明表!$A$45:$E$49,杂项枚举说明表!$E$43,0)="","",VLOOKUP($M177,杂项枚举说明表!$A$45:$E$49,杂项枚举说明表!$E$43,0))</f>
        <v>130002</v>
      </c>
      <c r="AN177" s="13">
        <f>IF(VLOOKUP($M177,杂项枚举说明表!$A$45:$F$49,杂项枚举说明表!$F$43,0)="","",VLOOKUP($M177,杂项枚举说明表!$A$45:$F$49,杂项枚举说明表!$F$43,0))</f>
        <v>260001</v>
      </c>
      <c r="AO177" s="13">
        <f>VLOOKUP($M177,杂项枚举说明表!$A$45:$H$49,杂项枚举说明表!$H$43,0)</f>
        <v>120008</v>
      </c>
      <c r="AP177" s="13">
        <f>VLOOKUP($M177,杂项枚举说明表!$A$45:$I$49,杂项枚举说明表!$I$43,0)</f>
        <v>100001</v>
      </c>
      <c r="AQ177" s="13">
        <v>100002</v>
      </c>
      <c r="AT177" s="1" t="str">
        <f t="shared" si="90"/>
        <v>2现代绿色小飞机</v>
      </c>
      <c r="AU177" s="1">
        <f t="shared" si="91"/>
        <v>1142</v>
      </c>
    </row>
    <row r="178" spans="1:47" x14ac:dyDescent="0.2">
      <c r="A178" s="33">
        <f t="shared" si="92"/>
        <v>173</v>
      </c>
      <c r="B178" s="33">
        <f t="shared" ref="B178:B180" si="135">B153+100</f>
        <v>1143</v>
      </c>
      <c r="C178" s="33">
        <v>10303</v>
      </c>
      <c r="D178" s="33" t="str">
        <f t="shared" si="86"/>
        <v>现代红色精英单位</v>
      </c>
      <c r="E178" s="33" t="str">
        <f t="shared" si="87"/>
        <v>现代红色小飞机</v>
      </c>
      <c r="F178" s="33">
        <v>2</v>
      </c>
      <c r="G178" s="33" t="str">
        <f>VLOOKUP($F178,杂项枚举说明表!$A$3:$C$7,杂项枚举说明表!$B$1,0)</f>
        <v>小飞机</v>
      </c>
      <c r="H178" s="13">
        <v>1</v>
      </c>
      <c r="I178" s="35">
        <f t="shared" si="88"/>
        <v>2</v>
      </c>
      <c r="J178" s="35" t="str">
        <f>VLOOKUP(I178,杂项枚举说明表!$A$67:$B$69,杂项枚举说明表!$B$66,0)</f>
        <v>塔防模式</v>
      </c>
      <c r="K178" s="6">
        <v>1</v>
      </c>
      <c r="L178" s="6">
        <f t="shared" si="117"/>
        <v>3</v>
      </c>
      <c r="M178" s="37">
        <f t="shared" si="94"/>
        <v>3</v>
      </c>
      <c r="N178" s="37" t="str">
        <f>VLOOKUP(M178,杂项枚举说明表!$A$45:$B$49,杂项枚举说明表!$B$43,0)</f>
        <v>红色</v>
      </c>
      <c r="O178" s="9">
        <v>1243</v>
      </c>
      <c r="P178" s="11" t="s">
        <v>570</v>
      </c>
      <c r="Q178" s="37" t="s">
        <v>115</v>
      </c>
      <c r="R178" s="37" t="str">
        <f t="shared" si="89"/>
        <v>红色精英单位</v>
      </c>
      <c r="S178" s="9">
        <v>3</v>
      </c>
      <c r="T178" s="9" t="str">
        <f>IF(I178=2,"",VLOOKUP(E178,[1]t_eliminate_effect_s说明表!$L:$M,2,0))</f>
        <v/>
      </c>
      <c r="U178" s="9" t="str">
        <f>VLOOKUP(B178,组合消除配置调用说明表!$D$1:$E$999999,2,0)</f>
        <v/>
      </c>
      <c r="V178" s="35">
        <v>0</v>
      </c>
      <c r="W178" s="35" t="str">
        <f>VLOOKUP(V178,杂项枚举说明表!$A$88:$B$94,2,0)</f>
        <v>通用能量</v>
      </c>
      <c r="X178" s="35" t="str">
        <f>IF(I178=2,"0",VLOOKUP(AB178,杂项枚举说明表!$A$23:$C$27,杂项枚举说明表!$C$22,0)*VLOOKUP(F178,杂项枚举说明表!$A$3:$D$7,杂项枚举说明表!$D$1,0))</f>
        <v>0</v>
      </c>
      <c r="Y178" s="35">
        <v>0</v>
      </c>
      <c r="Z178" s="9">
        <f t="shared" ref="Z178:AA178" si="136">Z173</f>
        <v>8</v>
      </c>
      <c r="AA178" s="9">
        <f t="shared" si="136"/>
        <v>8</v>
      </c>
      <c r="AB178" s="6">
        <f t="shared" si="122"/>
        <v>5</v>
      </c>
      <c r="AC178" s="6" t="str">
        <f>VLOOKUP(AB178,杂项枚举说明表!$A$23:$B$27,2,2)</f>
        <v>现代</v>
      </c>
      <c r="AD178" s="6">
        <v>0</v>
      </c>
      <c r="AE178" s="35">
        <f t="shared" si="97"/>
        <v>4</v>
      </c>
      <c r="AF178" s="35" t="str">
        <f>IF(AE178="","",VLOOKUP(AE178,杂项枚举说明表!$A$109:$B$113,杂项枚举说明表!$B$108,0))</f>
        <v>骑兵营</v>
      </c>
      <c r="AH178" s="13">
        <v>40038</v>
      </c>
      <c r="AI178" s="13">
        <f>IF((VLOOKUP($F178,杂项枚举说明表!$A$3:$C$7,3,0))="","",VLOOKUP($F178,杂项枚举说明表!$A$3:$C$7,3,0))</f>
        <v>120003</v>
      </c>
      <c r="AJ178" s="13">
        <v>120006</v>
      </c>
      <c r="AK178" s="13">
        <f>VLOOKUP($M178,杂项枚举说明表!$A$45:$E$49,杂项枚举说明表!$C$43,0)</f>
        <v>150023</v>
      </c>
      <c r="AL178" s="13">
        <f>IF(VLOOKUP($M178,杂项枚举说明表!$A$45:$E$49,杂项枚举说明表!$D$43,0)="","",VLOOKUP($M178,杂项枚举说明表!$A$45:$E$49,杂项枚举说明表!$D$43,0))</f>
        <v>130003</v>
      </c>
      <c r="AM178" s="13">
        <f>IF(VLOOKUP($M178,杂项枚举说明表!$A$45:$E$49,杂项枚举说明表!$E$43,0)="","",VLOOKUP($M178,杂项枚举说明表!$A$45:$E$49,杂项枚举说明表!$E$43,0))</f>
        <v>130003</v>
      </c>
      <c r="AN178" s="13">
        <f>IF(VLOOKUP($M178,杂项枚举说明表!$A$45:$F$49,杂项枚举说明表!$F$43,0)="","",VLOOKUP($M178,杂项枚举说明表!$A$45:$F$49,杂项枚举说明表!$F$43,0))</f>
        <v>260001</v>
      </c>
      <c r="AO178" s="13">
        <f>VLOOKUP($M178,杂项枚举说明表!$A$45:$H$49,杂项枚举说明表!$H$43,0)</f>
        <v>120008</v>
      </c>
      <c r="AP178" s="13">
        <f>VLOOKUP($M178,杂项枚举说明表!$A$45:$I$49,杂项枚举说明表!$I$43,0)</f>
        <v>100001</v>
      </c>
      <c r="AQ178" s="13">
        <v>100002</v>
      </c>
      <c r="AT178" s="1" t="str">
        <f t="shared" si="90"/>
        <v>2现代红色小飞机</v>
      </c>
      <c r="AU178" s="1">
        <f t="shared" si="91"/>
        <v>1143</v>
      </c>
    </row>
    <row r="179" spans="1:47" x14ac:dyDescent="0.2">
      <c r="A179" s="33">
        <f t="shared" si="92"/>
        <v>174</v>
      </c>
      <c r="B179" s="33">
        <f t="shared" si="135"/>
        <v>1144</v>
      </c>
      <c r="C179" s="33">
        <v>10304</v>
      </c>
      <c r="D179" s="33" t="str">
        <f t="shared" si="86"/>
        <v>现代金色精英单位</v>
      </c>
      <c r="E179" s="33" t="str">
        <f t="shared" si="87"/>
        <v>现代金色小飞机</v>
      </c>
      <c r="F179" s="33">
        <v>2</v>
      </c>
      <c r="G179" s="33" t="str">
        <f>VLOOKUP($F179,杂项枚举说明表!$A$3:$C$7,杂项枚举说明表!$B$1,0)</f>
        <v>小飞机</v>
      </c>
      <c r="H179" s="13">
        <v>1</v>
      </c>
      <c r="I179" s="35">
        <f t="shared" si="88"/>
        <v>2</v>
      </c>
      <c r="J179" s="35" t="str">
        <f>VLOOKUP(I179,杂项枚举说明表!$A$67:$B$69,杂项枚举说明表!$B$66,0)</f>
        <v>塔防模式</v>
      </c>
      <c r="K179" s="6">
        <v>1</v>
      </c>
      <c r="L179" s="6">
        <v>1</v>
      </c>
      <c r="M179" s="37">
        <f t="shared" si="94"/>
        <v>4</v>
      </c>
      <c r="N179" s="37" t="str">
        <f>VLOOKUP(M179,杂项枚举说明表!$A$45:$B$49,杂项枚举说明表!$B$43,0)</f>
        <v>金色</v>
      </c>
      <c r="O179" s="9">
        <v>1244</v>
      </c>
      <c r="P179" s="11" t="s">
        <v>570</v>
      </c>
      <c r="Q179" s="37" t="s">
        <v>115</v>
      </c>
      <c r="R179" s="37" t="str">
        <f t="shared" si="89"/>
        <v>金色精英单位</v>
      </c>
      <c r="S179" s="9">
        <v>3</v>
      </c>
      <c r="T179" s="9" t="str">
        <f>IF(I179=2,"",VLOOKUP(E179,[1]t_eliminate_effect_s说明表!$L:$M,2,0))</f>
        <v/>
      </c>
      <c r="U179" s="9" t="str">
        <f>VLOOKUP(B179,组合消除配置调用说明表!$D$1:$E$999999,2,0)</f>
        <v/>
      </c>
      <c r="V179" s="35">
        <v>0</v>
      </c>
      <c r="W179" s="35" t="str">
        <f>VLOOKUP(V179,杂项枚举说明表!$A$88:$B$94,2,0)</f>
        <v>通用能量</v>
      </c>
      <c r="X179" s="35" t="str">
        <f>IF(I179=2,"0",VLOOKUP(AB179,杂项枚举说明表!$A$23:$C$27,杂项枚举说明表!$C$22,0)*VLOOKUP(F179,杂项枚举说明表!$A$3:$D$7,杂项枚举说明表!$D$1,0))</f>
        <v>0</v>
      </c>
      <c r="Y179" s="35">
        <v>0</v>
      </c>
      <c r="Z179" s="9">
        <f t="shared" ref="Z179:AA179" si="137">Z174</f>
        <v>9</v>
      </c>
      <c r="AA179" s="9">
        <f t="shared" si="137"/>
        <v>9</v>
      </c>
      <c r="AB179" s="6">
        <f t="shared" si="122"/>
        <v>5</v>
      </c>
      <c r="AC179" s="6" t="str">
        <f>VLOOKUP(AB179,杂项枚举说明表!$A$23:$B$27,2,2)</f>
        <v>现代</v>
      </c>
      <c r="AD179" s="6">
        <v>0</v>
      </c>
      <c r="AE179" s="35">
        <f t="shared" si="97"/>
        <v>5</v>
      </c>
      <c r="AF179" s="35" t="str">
        <f>IF(AE179="","",VLOOKUP(AE179,杂项枚举说明表!$A$109:$B$113,杂项枚举说明表!$B$108,0))</f>
        <v>神像</v>
      </c>
      <c r="AH179" s="13">
        <v>40039</v>
      </c>
      <c r="AI179" s="13">
        <f>IF((VLOOKUP($F179,杂项枚举说明表!$A$3:$C$7,3,0))="","",VLOOKUP($F179,杂项枚举说明表!$A$3:$C$7,3,0))</f>
        <v>120003</v>
      </c>
      <c r="AJ179" s="13">
        <v>120006</v>
      </c>
      <c r="AK179" s="13">
        <f>VLOOKUP($M179,杂项枚举说明表!$A$45:$E$49,杂项枚举说明表!$C$43,0)</f>
        <v>150023</v>
      </c>
      <c r="AL179" s="13">
        <f>IF(VLOOKUP($M179,杂项枚举说明表!$A$45:$E$49,杂项枚举说明表!$D$43,0)="","",VLOOKUP($M179,杂项枚举说明表!$A$45:$E$49,杂项枚举说明表!$D$43,0))</f>
        <v>130004</v>
      </c>
      <c r="AM179" s="13">
        <f>IF(VLOOKUP($M179,杂项枚举说明表!$A$45:$E$49,杂项枚举说明表!$E$43,0)="","",VLOOKUP($M179,杂项枚举说明表!$A$45:$E$49,杂项枚举说明表!$E$43,0))</f>
        <v>130004</v>
      </c>
      <c r="AN179" s="13">
        <f>IF(VLOOKUP($M179,杂项枚举说明表!$A$45:$F$49,杂项枚举说明表!$F$43,0)="","",VLOOKUP($M179,杂项枚举说明表!$A$45:$F$49,杂项枚举说明表!$F$43,0))</f>
        <v>260001</v>
      </c>
      <c r="AO179" s="13">
        <f>VLOOKUP($M179,杂项枚举说明表!$A$45:$H$49,杂项枚举说明表!$H$43,0)</f>
        <v>120008</v>
      </c>
      <c r="AP179" s="13">
        <f>VLOOKUP($M179,杂项枚举说明表!$A$45:$I$49,杂项枚举说明表!$I$43,0)</f>
        <v>100001</v>
      </c>
      <c r="AQ179" s="13">
        <v>100002</v>
      </c>
      <c r="AT179" s="1" t="str">
        <f t="shared" si="90"/>
        <v>2现代金色小飞机</v>
      </c>
      <c r="AU179" s="1">
        <f t="shared" si="91"/>
        <v>1144</v>
      </c>
    </row>
    <row r="180" spans="1:47" x14ac:dyDescent="0.2">
      <c r="A180" s="33">
        <f t="shared" si="92"/>
        <v>175</v>
      </c>
      <c r="B180" s="33">
        <f t="shared" si="135"/>
        <v>1145</v>
      </c>
      <c r="C180" s="33">
        <v>10305</v>
      </c>
      <c r="D180" s="33" t="str">
        <f t="shared" si="86"/>
        <v>现代紫色精英单位</v>
      </c>
      <c r="E180" s="33" t="str">
        <f t="shared" si="87"/>
        <v>现代紫色小飞机</v>
      </c>
      <c r="F180" s="33">
        <v>2</v>
      </c>
      <c r="G180" s="33" t="str">
        <f>VLOOKUP($F180,杂项枚举说明表!$A$3:$C$7,杂项枚举说明表!$B$1,0)</f>
        <v>小飞机</v>
      </c>
      <c r="H180" s="13">
        <v>1</v>
      </c>
      <c r="I180" s="35">
        <f t="shared" si="88"/>
        <v>2</v>
      </c>
      <c r="J180" s="35" t="str">
        <f>VLOOKUP(I180,杂项枚举说明表!$A$67:$B$69,杂项枚举说明表!$B$66,0)</f>
        <v>塔防模式</v>
      </c>
      <c r="K180" s="6">
        <v>1</v>
      </c>
      <c r="L180" s="6">
        <f t="shared" si="117"/>
        <v>3</v>
      </c>
      <c r="M180" s="37">
        <f t="shared" si="94"/>
        <v>5</v>
      </c>
      <c r="N180" s="37" t="str">
        <f>VLOOKUP(M180,杂项枚举说明表!$A$45:$B$49,杂项枚举说明表!$B$43,0)</f>
        <v>紫色</v>
      </c>
      <c r="O180" s="9">
        <v>1245</v>
      </c>
      <c r="P180" s="11" t="s">
        <v>570</v>
      </c>
      <c r="Q180" s="37" t="s">
        <v>115</v>
      </c>
      <c r="R180" s="37" t="str">
        <f t="shared" si="89"/>
        <v>紫色精英单位</v>
      </c>
      <c r="S180" s="9">
        <v>3</v>
      </c>
      <c r="T180" s="9" t="str">
        <f>IF(I180=2,"",VLOOKUP(E180,[1]t_eliminate_effect_s说明表!$L:$M,2,0))</f>
        <v/>
      </c>
      <c r="U180" s="9" t="str">
        <f>VLOOKUP(B180,组合消除配置调用说明表!$D$1:$E$999999,2,0)</f>
        <v/>
      </c>
      <c r="V180" s="35">
        <v>0</v>
      </c>
      <c r="W180" s="35" t="str">
        <f>VLOOKUP(V180,杂项枚举说明表!$A$88:$B$94,2,0)</f>
        <v>通用能量</v>
      </c>
      <c r="X180" s="35" t="str">
        <f>IF(I180=2,"0",VLOOKUP(AB180,杂项枚举说明表!$A$23:$C$27,杂项枚举说明表!$C$22,0)*VLOOKUP(F180,杂项枚举说明表!$A$3:$D$7,杂项枚举说明表!$D$1,0))</f>
        <v>0</v>
      </c>
      <c r="Y180" s="35">
        <v>0</v>
      </c>
      <c r="Z180" s="9">
        <f t="shared" ref="Z180:AA180" si="138">Z175</f>
        <v>10</v>
      </c>
      <c r="AA180" s="9">
        <f t="shared" si="138"/>
        <v>10</v>
      </c>
      <c r="AB180" s="6">
        <f t="shared" si="122"/>
        <v>5</v>
      </c>
      <c r="AC180" s="6" t="str">
        <f>VLOOKUP(AB180,杂项枚举说明表!$A$23:$B$27,2,2)</f>
        <v>现代</v>
      </c>
      <c r="AD180" s="6">
        <v>0</v>
      </c>
      <c r="AE180" s="35">
        <f t="shared" si="97"/>
        <v>6</v>
      </c>
      <c r="AF180" s="35" t="str">
        <f>IF(AE180="","",VLOOKUP(AE180,杂项枚举说明表!$A$109:$B$113,杂项枚举说明表!$B$108,0))</f>
        <v>魔像</v>
      </c>
      <c r="AH180" s="13">
        <v>40040</v>
      </c>
      <c r="AI180" s="13">
        <f>IF((VLOOKUP($F180,杂项枚举说明表!$A$3:$C$7,3,0))="","",VLOOKUP($F180,杂项枚举说明表!$A$3:$C$7,3,0))</f>
        <v>120003</v>
      </c>
      <c r="AJ180" s="13">
        <v>120006</v>
      </c>
      <c r="AK180" s="13">
        <f>VLOOKUP($M180,杂项枚举说明表!$A$45:$E$49,杂项枚举说明表!$C$43,0)</f>
        <v>150023</v>
      </c>
      <c r="AL180" s="13">
        <f>IF(VLOOKUP($M180,杂项枚举说明表!$A$45:$E$49,杂项枚举说明表!$D$43,0)="","",VLOOKUP($M180,杂项枚举说明表!$A$45:$E$49,杂项枚举说明表!$D$43,0))</f>
        <v>130005</v>
      </c>
      <c r="AM180" s="13">
        <f>IF(VLOOKUP($M180,杂项枚举说明表!$A$45:$E$49,杂项枚举说明表!$E$43,0)="","",VLOOKUP($M180,杂项枚举说明表!$A$45:$E$49,杂项枚举说明表!$E$43,0))</f>
        <v>130005</v>
      </c>
      <c r="AN180" s="13">
        <f>IF(VLOOKUP($M180,杂项枚举说明表!$A$45:$F$49,杂项枚举说明表!$F$43,0)="","",VLOOKUP($M180,杂项枚举说明表!$A$45:$F$49,杂项枚举说明表!$F$43,0))</f>
        <v>260001</v>
      </c>
      <c r="AO180" s="13">
        <f>VLOOKUP($M180,杂项枚举说明表!$A$45:$H$49,杂项枚举说明表!$H$43,0)</f>
        <v>120008</v>
      </c>
      <c r="AP180" s="13">
        <f>VLOOKUP($M180,杂项枚举说明表!$A$45:$I$49,杂项枚举说明表!$I$43,0)</f>
        <v>100001</v>
      </c>
      <c r="AQ180" s="13">
        <v>100002</v>
      </c>
      <c r="AT180" s="1" t="str">
        <f t="shared" si="90"/>
        <v>2现代紫色小飞机</v>
      </c>
      <c r="AU180" s="1">
        <f t="shared" si="91"/>
        <v>1145</v>
      </c>
    </row>
    <row r="181" spans="1:47" x14ac:dyDescent="0.2">
      <c r="A181" s="33">
        <f t="shared" si="92"/>
        <v>176</v>
      </c>
      <c r="B181" s="33">
        <f>B156+100</f>
        <v>1201</v>
      </c>
      <c r="C181" s="33">
        <v>10401</v>
      </c>
      <c r="D181" s="33" t="str">
        <f t="shared" si="86"/>
        <v>石器时代蓝色防御塔</v>
      </c>
      <c r="E181" s="33" t="str">
        <f t="shared" si="87"/>
        <v>石器时代蓝色一字消</v>
      </c>
      <c r="F181" s="33">
        <v>3</v>
      </c>
      <c r="G181" s="33" t="str">
        <f>VLOOKUP($F181,杂项枚举说明表!$A$3:$C$7,杂项枚举说明表!$B$1,0)</f>
        <v>一字消</v>
      </c>
      <c r="H181" s="13">
        <v>1</v>
      </c>
      <c r="I181" s="35">
        <f t="shared" si="88"/>
        <v>2</v>
      </c>
      <c r="J181" s="35" t="str">
        <f>VLOOKUP(I181,杂项枚举说明表!$A$67:$B$69,杂项枚举说明表!$B$66,0)</f>
        <v>塔防模式</v>
      </c>
      <c r="K181" s="6">
        <v>1</v>
      </c>
      <c r="L181" s="6">
        <v>2</v>
      </c>
      <c r="M181" s="37">
        <f t="shared" ref="M181:M190" si="139">M161</f>
        <v>1</v>
      </c>
      <c r="N181" s="37" t="str">
        <f>VLOOKUP(M181,杂项枚举说明表!$A$45:$B$49,杂项枚举说明表!$B$43,0)</f>
        <v>蓝色</v>
      </c>
      <c r="O181" s="9">
        <v>1301</v>
      </c>
      <c r="P181" s="11" t="s">
        <v>570</v>
      </c>
      <c r="Q181" s="37" t="s">
        <v>109</v>
      </c>
      <c r="R181" s="37" t="str">
        <f t="shared" si="89"/>
        <v>蓝色防御塔</v>
      </c>
      <c r="S181" s="9" t="s">
        <v>98</v>
      </c>
      <c r="T181" s="9" t="str">
        <f>IF(I181=2,"",VLOOKUP(E181,[1]t_eliminate_effect_s说明表!$L:$M,2,0))</f>
        <v/>
      </c>
      <c r="U181" s="9" t="str">
        <f>VLOOKUP(B181,组合消除配置调用说明表!$D$1:$E$999999,2,0)</f>
        <v/>
      </c>
      <c r="V181" s="35">
        <v>0</v>
      </c>
      <c r="W181" s="35" t="str">
        <f>VLOOKUP(V181,杂项枚举说明表!$A$88:$B$94,2,0)</f>
        <v>通用能量</v>
      </c>
      <c r="X181" s="35" t="str">
        <f>IF(I181=2,"0",VLOOKUP(AB181,杂项枚举说明表!$A$23:$C$27,杂项枚举说明表!$C$22,0)*VLOOKUP(F181,杂项枚举说明表!$A$3:$D$7,杂项枚举说明表!$D$1,0))</f>
        <v>0</v>
      </c>
      <c r="Y181" s="35">
        <v>0</v>
      </c>
      <c r="Z181" s="9">
        <f>Z165+1</f>
        <v>11</v>
      </c>
      <c r="AA181" s="9">
        <f>AA165+1</f>
        <v>11</v>
      </c>
      <c r="AB181" s="6">
        <v>1</v>
      </c>
      <c r="AC181" s="6" t="str">
        <f>VLOOKUP(AB181,杂项枚举说明表!$A$23:$B$27,2,2)</f>
        <v>石器时代</v>
      </c>
      <c r="AD181" s="6">
        <v>0</v>
      </c>
      <c r="AE181" s="35">
        <f t="shared" ref="AE181:AE190" si="140">AE161</f>
        <v>2</v>
      </c>
      <c r="AF181" s="35" t="str">
        <f>IF(AE181="","",VLOOKUP(AE181,杂项枚举说明表!$A$109:$B$113,杂项枚举说明表!$B$108,0))</f>
        <v>步兵营</v>
      </c>
      <c r="AH181" s="13">
        <v>40041</v>
      </c>
      <c r="AI181" s="13">
        <f>IF((VLOOKUP($F181,杂项枚举说明表!$A$3:$C$7,3,0))="","",VLOOKUP($F181,杂项枚举说明表!$A$3:$C$7,3,0))</f>
        <v>120004</v>
      </c>
      <c r="AJ181" s="13">
        <v>120006</v>
      </c>
      <c r="AK181" s="13">
        <f>VLOOKUP($M181,杂项枚举说明表!$A$45:$E$49,杂项枚举说明表!$C$43,0)</f>
        <v>150023</v>
      </c>
      <c r="AL181" s="13">
        <f>IF(VLOOKUP($M181,杂项枚举说明表!$A$45:$E$49,杂项枚举说明表!$D$43,0)="","",VLOOKUP($M181,杂项枚举说明表!$A$45:$E$49,杂项枚举说明表!$D$43,0))</f>
        <v>130001</v>
      </c>
      <c r="AM181" s="13">
        <f>IF(VLOOKUP($M181,杂项枚举说明表!$A$45:$E$49,杂项枚举说明表!$E$43,0)="","",VLOOKUP($M181,杂项枚举说明表!$A$45:$E$49,杂项枚举说明表!$E$43,0))</f>
        <v>130001</v>
      </c>
      <c r="AN181" s="13">
        <f>IF(VLOOKUP($M181,杂项枚举说明表!$A$45:$F$49,杂项枚举说明表!$F$43,0)="","",VLOOKUP($M181,杂项枚举说明表!$A$45:$F$49,杂项枚举说明表!$F$43,0))</f>
        <v>260001</v>
      </c>
      <c r="AO181" s="13">
        <f>VLOOKUP($M181,杂项枚举说明表!$A$45:$H$49,杂项枚举说明表!$H$43,0)</f>
        <v>120008</v>
      </c>
      <c r="AP181" s="13">
        <f>VLOOKUP($M181,杂项枚举说明表!$A$45:$I$49,杂项枚举说明表!$I$43,0)</f>
        <v>100001</v>
      </c>
      <c r="AQ181" s="13">
        <v>100002</v>
      </c>
      <c r="AT181" s="1" t="str">
        <f t="shared" si="90"/>
        <v>2石器时代蓝色一字消</v>
      </c>
      <c r="AU181" s="1">
        <f t="shared" si="91"/>
        <v>1201</v>
      </c>
    </row>
    <row r="182" spans="1:47" x14ac:dyDescent="0.2">
      <c r="A182" s="33">
        <f t="shared" si="92"/>
        <v>177</v>
      </c>
      <c r="B182" s="33">
        <f t="shared" ref="B182:B245" si="141">B157+100</f>
        <v>1202</v>
      </c>
      <c r="C182" s="33">
        <v>10402</v>
      </c>
      <c r="D182" s="33" t="str">
        <f t="shared" si="86"/>
        <v>石器时代绿色防御塔</v>
      </c>
      <c r="E182" s="33" t="str">
        <f t="shared" si="87"/>
        <v>石器时代绿色一字消</v>
      </c>
      <c r="F182" s="33">
        <v>3</v>
      </c>
      <c r="G182" s="33" t="str">
        <f>VLOOKUP($F182,杂项枚举说明表!$A$3:$C$7,杂项枚举说明表!$B$1,0)</f>
        <v>一字消</v>
      </c>
      <c r="H182" s="13">
        <v>1</v>
      </c>
      <c r="I182" s="35">
        <f t="shared" si="88"/>
        <v>2</v>
      </c>
      <c r="J182" s="35" t="str">
        <f>VLOOKUP(I182,杂项枚举说明表!$A$67:$B$69,杂项枚举说明表!$B$66,0)</f>
        <v>塔防模式</v>
      </c>
      <c r="K182" s="6">
        <v>1</v>
      </c>
      <c r="L182" s="6">
        <v>2</v>
      </c>
      <c r="M182" s="37">
        <f t="shared" si="139"/>
        <v>2</v>
      </c>
      <c r="N182" s="37" t="str">
        <f>VLOOKUP(M182,杂项枚举说明表!$A$45:$B$49,杂项枚举说明表!$B$43,0)</f>
        <v>绿色</v>
      </c>
      <c r="O182" s="9">
        <v>1302</v>
      </c>
      <c r="P182" s="11" t="s">
        <v>570</v>
      </c>
      <c r="Q182" s="37" t="s">
        <v>109</v>
      </c>
      <c r="R182" s="37" t="str">
        <f t="shared" si="89"/>
        <v>绿色防御塔</v>
      </c>
      <c r="S182" s="9" t="s">
        <v>98</v>
      </c>
      <c r="T182" s="9" t="str">
        <f>IF(I182=2,"",VLOOKUP(E182,[1]t_eliminate_effect_s说明表!$L:$M,2,0))</f>
        <v/>
      </c>
      <c r="U182" s="9" t="str">
        <f>VLOOKUP(B182,组合消除配置调用说明表!$D$1:$E$999999,2,0)</f>
        <v/>
      </c>
      <c r="V182" s="35">
        <v>0</v>
      </c>
      <c r="W182" s="35" t="str">
        <f>VLOOKUP(V182,杂项枚举说明表!$A$88:$B$94,2,0)</f>
        <v>通用能量</v>
      </c>
      <c r="X182" s="35" t="str">
        <f>IF(I182=2,"0",VLOOKUP(AB182,杂项枚举说明表!$A$23:$C$27,杂项枚举说明表!$C$22,0)*VLOOKUP(F182,杂项枚举说明表!$A$3:$D$7,杂项枚举说明表!$D$1,0))</f>
        <v>0</v>
      </c>
      <c r="Y182" s="35">
        <v>0</v>
      </c>
      <c r="Z182" s="9">
        <f t="shared" ref="Z182:AA182" si="142">Z181+1</f>
        <v>12</v>
      </c>
      <c r="AA182" s="9">
        <f t="shared" si="142"/>
        <v>12</v>
      </c>
      <c r="AB182" s="6">
        <v>1</v>
      </c>
      <c r="AC182" s="6" t="str">
        <f>VLOOKUP(AB182,杂项枚举说明表!$A$23:$B$27,2,2)</f>
        <v>石器时代</v>
      </c>
      <c r="AD182" s="6">
        <v>0</v>
      </c>
      <c r="AE182" s="35">
        <f t="shared" si="140"/>
        <v>3</v>
      </c>
      <c r="AF182" s="35" t="str">
        <f>IF(AE182="","",VLOOKUP(AE182,杂项枚举说明表!$A$109:$B$113,杂项枚举说明表!$B$108,0))</f>
        <v>弓兵营</v>
      </c>
      <c r="AH182" s="13">
        <v>40042</v>
      </c>
      <c r="AI182" s="13">
        <f>IF((VLOOKUP($F182,杂项枚举说明表!$A$3:$C$7,3,0))="","",VLOOKUP($F182,杂项枚举说明表!$A$3:$C$7,3,0))</f>
        <v>120004</v>
      </c>
      <c r="AJ182" s="13">
        <v>120006</v>
      </c>
      <c r="AK182" s="13">
        <f>VLOOKUP($M182,杂项枚举说明表!$A$45:$E$49,杂项枚举说明表!$C$43,0)</f>
        <v>150023</v>
      </c>
      <c r="AL182" s="13">
        <f>IF(VLOOKUP($M182,杂项枚举说明表!$A$45:$E$49,杂项枚举说明表!$D$43,0)="","",VLOOKUP($M182,杂项枚举说明表!$A$45:$E$49,杂项枚举说明表!$D$43,0))</f>
        <v>130002</v>
      </c>
      <c r="AM182" s="13">
        <f>IF(VLOOKUP($M182,杂项枚举说明表!$A$45:$E$49,杂项枚举说明表!$E$43,0)="","",VLOOKUP($M182,杂项枚举说明表!$A$45:$E$49,杂项枚举说明表!$E$43,0))</f>
        <v>130002</v>
      </c>
      <c r="AN182" s="13">
        <f>IF(VLOOKUP($M182,杂项枚举说明表!$A$45:$F$49,杂项枚举说明表!$F$43,0)="","",VLOOKUP($M182,杂项枚举说明表!$A$45:$F$49,杂项枚举说明表!$F$43,0))</f>
        <v>260001</v>
      </c>
      <c r="AO182" s="13">
        <f>VLOOKUP($M182,杂项枚举说明表!$A$45:$H$49,杂项枚举说明表!$H$43,0)</f>
        <v>120008</v>
      </c>
      <c r="AP182" s="13">
        <f>VLOOKUP($M182,杂项枚举说明表!$A$45:$I$49,杂项枚举说明表!$I$43,0)</f>
        <v>100001</v>
      </c>
      <c r="AQ182" s="13">
        <v>100002</v>
      </c>
      <c r="AT182" s="1" t="str">
        <f t="shared" si="90"/>
        <v>2石器时代绿色一字消</v>
      </c>
      <c r="AU182" s="1">
        <f t="shared" si="91"/>
        <v>1202</v>
      </c>
    </row>
    <row r="183" spans="1:47" x14ac:dyDescent="0.2">
      <c r="A183" s="33">
        <f t="shared" si="92"/>
        <v>178</v>
      </c>
      <c r="B183" s="33">
        <f t="shared" si="141"/>
        <v>1203</v>
      </c>
      <c r="C183" s="33">
        <v>10403</v>
      </c>
      <c r="D183" s="33" t="str">
        <f t="shared" si="86"/>
        <v>石器时代红色防御塔</v>
      </c>
      <c r="E183" s="33" t="str">
        <f t="shared" si="87"/>
        <v>石器时代红色一字消</v>
      </c>
      <c r="F183" s="33">
        <v>3</v>
      </c>
      <c r="G183" s="33" t="str">
        <f>VLOOKUP($F183,杂项枚举说明表!$A$3:$C$7,杂项枚举说明表!$B$1,0)</f>
        <v>一字消</v>
      </c>
      <c r="H183" s="13">
        <v>1</v>
      </c>
      <c r="I183" s="35">
        <f t="shared" si="88"/>
        <v>2</v>
      </c>
      <c r="J183" s="35" t="str">
        <f>VLOOKUP(I183,杂项枚举说明表!$A$67:$B$69,杂项枚举说明表!$B$66,0)</f>
        <v>塔防模式</v>
      </c>
      <c r="K183" s="6">
        <v>1</v>
      </c>
      <c r="L183" s="6">
        <v>2</v>
      </c>
      <c r="M183" s="37">
        <f t="shared" si="139"/>
        <v>3</v>
      </c>
      <c r="N183" s="37" t="str">
        <f>VLOOKUP(M183,杂项枚举说明表!$A$45:$B$49,杂项枚举说明表!$B$43,0)</f>
        <v>红色</v>
      </c>
      <c r="O183" s="9">
        <v>1303</v>
      </c>
      <c r="P183" s="11" t="s">
        <v>570</v>
      </c>
      <c r="Q183" s="37" t="s">
        <v>109</v>
      </c>
      <c r="R183" s="37" t="str">
        <f t="shared" si="89"/>
        <v>红色防御塔</v>
      </c>
      <c r="S183" s="9" t="s">
        <v>97</v>
      </c>
      <c r="T183" s="9" t="str">
        <f>IF(I183=2,"",VLOOKUP(E183,[1]t_eliminate_effect_s说明表!$L:$M,2,0))</f>
        <v/>
      </c>
      <c r="U183" s="9" t="str">
        <f>VLOOKUP(B183,组合消除配置调用说明表!$D$1:$E$999999,2,0)</f>
        <v/>
      </c>
      <c r="V183" s="35">
        <v>0</v>
      </c>
      <c r="W183" s="35" t="str">
        <f>VLOOKUP(V183,杂项枚举说明表!$A$88:$B$94,2,0)</f>
        <v>通用能量</v>
      </c>
      <c r="X183" s="35" t="str">
        <f>IF(I183=2,"0",VLOOKUP(AB183,杂项枚举说明表!$A$23:$C$27,杂项枚举说明表!$C$22,0)*VLOOKUP(F183,杂项枚举说明表!$A$3:$D$7,杂项枚举说明表!$D$1,0))</f>
        <v>0</v>
      </c>
      <c r="Y183" s="35">
        <v>0</v>
      </c>
      <c r="Z183" s="9">
        <f t="shared" ref="Z183:AA183" si="143">Z182+1</f>
        <v>13</v>
      </c>
      <c r="AA183" s="9">
        <f t="shared" si="143"/>
        <v>13</v>
      </c>
      <c r="AB183" s="6">
        <v>1</v>
      </c>
      <c r="AC183" s="6" t="str">
        <f>VLOOKUP(AB183,杂项枚举说明表!$A$23:$B$27,2,2)</f>
        <v>石器时代</v>
      </c>
      <c r="AD183" s="6">
        <v>0</v>
      </c>
      <c r="AE183" s="35">
        <f t="shared" si="140"/>
        <v>4</v>
      </c>
      <c r="AF183" s="35" t="str">
        <f>IF(AE183="","",VLOOKUP(AE183,杂项枚举说明表!$A$109:$B$113,杂项枚举说明表!$B$108,0))</f>
        <v>骑兵营</v>
      </c>
      <c r="AH183" s="13">
        <v>40043</v>
      </c>
      <c r="AI183" s="13">
        <f>IF((VLOOKUP($F183,杂项枚举说明表!$A$3:$C$7,3,0))="","",VLOOKUP($F183,杂项枚举说明表!$A$3:$C$7,3,0))</f>
        <v>120004</v>
      </c>
      <c r="AJ183" s="13">
        <v>120006</v>
      </c>
      <c r="AK183" s="13">
        <f>VLOOKUP($M183,杂项枚举说明表!$A$45:$E$49,杂项枚举说明表!$C$43,0)</f>
        <v>150023</v>
      </c>
      <c r="AL183" s="13">
        <f>IF(VLOOKUP($M183,杂项枚举说明表!$A$45:$E$49,杂项枚举说明表!$D$43,0)="","",VLOOKUP($M183,杂项枚举说明表!$A$45:$E$49,杂项枚举说明表!$D$43,0))</f>
        <v>130003</v>
      </c>
      <c r="AM183" s="13">
        <f>IF(VLOOKUP($M183,杂项枚举说明表!$A$45:$E$49,杂项枚举说明表!$E$43,0)="","",VLOOKUP($M183,杂项枚举说明表!$A$45:$E$49,杂项枚举说明表!$E$43,0))</f>
        <v>130003</v>
      </c>
      <c r="AN183" s="13">
        <f>IF(VLOOKUP($M183,杂项枚举说明表!$A$45:$F$49,杂项枚举说明表!$F$43,0)="","",VLOOKUP($M183,杂项枚举说明表!$A$45:$F$49,杂项枚举说明表!$F$43,0))</f>
        <v>260001</v>
      </c>
      <c r="AO183" s="13">
        <f>VLOOKUP($M183,杂项枚举说明表!$A$45:$H$49,杂项枚举说明表!$H$43,0)</f>
        <v>120008</v>
      </c>
      <c r="AP183" s="13">
        <f>VLOOKUP($M183,杂项枚举说明表!$A$45:$I$49,杂项枚举说明表!$I$43,0)</f>
        <v>100001</v>
      </c>
      <c r="AQ183" s="13">
        <v>100002</v>
      </c>
      <c r="AT183" s="1" t="str">
        <f t="shared" si="90"/>
        <v>2石器时代红色一字消</v>
      </c>
      <c r="AU183" s="1">
        <f t="shared" si="91"/>
        <v>1203</v>
      </c>
    </row>
    <row r="184" spans="1:47" x14ac:dyDescent="0.2">
      <c r="A184" s="33">
        <f t="shared" si="92"/>
        <v>179</v>
      </c>
      <c r="B184" s="33">
        <f t="shared" si="141"/>
        <v>1204</v>
      </c>
      <c r="C184" s="33">
        <v>10404</v>
      </c>
      <c r="D184" s="33" t="str">
        <f t="shared" si="86"/>
        <v>石器时代金色防御塔</v>
      </c>
      <c r="E184" s="33" t="str">
        <f t="shared" si="87"/>
        <v>石器时代金色一字消</v>
      </c>
      <c r="F184" s="33">
        <v>3</v>
      </c>
      <c r="G184" s="33" t="str">
        <f>VLOOKUP($F184,杂项枚举说明表!$A$3:$C$7,杂项枚举说明表!$B$1,0)</f>
        <v>一字消</v>
      </c>
      <c r="H184" s="13">
        <v>1</v>
      </c>
      <c r="I184" s="35">
        <f t="shared" si="88"/>
        <v>2</v>
      </c>
      <c r="J184" s="35" t="str">
        <f>VLOOKUP(I184,杂项枚举说明表!$A$67:$B$69,杂项枚举说明表!$B$66,0)</f>
        <v>塔防模式</v>
      </c>
      <c r="K184" s="6">
        <v>1</v>
      </c>
      <c r="L184" s="6">
        <v>2</v>
      </c>
      <c r="M184" s="37">
        <f t="shared" si="139"/>
        <v>4</v>
      </c>
      <c r="N184" s="37" t="str">
        <f>VLOOKUP(M184,杂项枚举说明表!$A$45:$B$49,杂项枚举说明表!$B$43,0)</f>
        <v>金色</v>
      </c>
      <c r="O184" s="9">
        <v>1304</v>
      </c>
      <c r="P184" s="11" t="s">
        <v>570</v>
      </c>
      <c r="Q184" s="37" t="s">
        <v>109</v>
      </c>
      <c r="R184" s="37" t="str">
        <f t="shared" si="89"/>
        <v>金色防御塔</v>
      </c>
      <c r="S184" s="9" t="s">
        <v>97</v>
      </c>
      <c r="T184" s="9" t="str">
        <f>IF(I184=2,"",VLOOKUP(E184,[1]t_eliminate_effect_s说明表!$L:$M,2,0))</f>
        <v/>
      </c>
      <c r="U184" s="9" t="str">
        <f>VLOOKUP(B184,组合消除配置调用说明表!$D$1:$E$999999,2,0)</f>
        <v/>
      </c>
      <c r="V184" s="35">
        <v>0</v>
      </c>
      <c r="W184" s="35" t="str">
        <f>VLOOKUP(V184,杂项枚举说明表!$A$88:$B$94,2,0)</f>
        <v>通用能量</v>
      </c>
      <c r="X184" s="35" t="str">
        <f>IF(I184=2,"0",VLOOKUP(AB184,杂项枚举说明表!$A$23:$C$27,杂项枚举说明表!$C$22,0)*VLOOKUP(F184,杂项枚举说明表!$A$3:$D$7,杂项枚举说明表!$D$1,0))</f>
        <v>0</v>
      </c>
      <c r="Y184" s="35">
        <v>0</v>
      </c>
      <c r="Z184" s="9">
        <f t="shared" ref="Z184:AA184" si="144">Z183+1</f>
        <v>14</v>
      </c>
      <c r="AA184" s="9">
        <f t="shared" si="144"/>
        <v>14</v>
      </c>
      <c r="AB184" s="6">
        <v>1</v>
      </c>
      <c r="AC184" s="6" t="str">
        <f>VLOOKUP(AB184,杂项枚举说明表!$A$23:$B$27,2,2)</f>
        <v>石器时代</v>
      </c>
      <c r="AD184" s="6">
        <v>0</v>
      </c>
      <c r="AE184" s="35">
        <f t="shared" si="140"/>
        <v>5</v>
      </c>
      <c r="AF184" s="35" t="str">
        <f>IF(AE184="","",VLOOKUP(AE184,杂项枚举说明表!$A$109:$B$113,杂项枚举说明表!$B$108,0))</f>
        <v>神像</v>
      </c>
      <c r="AH184" s="13">
        <v>40044</v>
      </c>
      <c r="AI184" s="13">
        <f>IF((VLOOKUP($F184,杂项枚举说明表!$A$3:$C$7,3,0))="","",VLOOKUP($F184,杂项枚举说明表!$A$3:$C$7,3,0))</f>
        <v>120004</v>
      </c>
      <c r="AJ184" s="13">
        <v>120006</v>
      </c>
      <c r="AK184" s="13">
        <f>VLOOKUP($M184,杂项枚举说明表!$A$45:$E$49,杂项枚举说明表!$C$43,0)</f>
        <v>150023</v>
      </c>
      <c r="AL184" s="13">
        <f>IF(VLOOKUP($M184,杂项枚举说明表!$A$45:$E$49,杂项枚举说明表!$D$43,0)="","",VLOOKUP($M184,杂项枚举说明表!$A$45:$E$49,杂项枚举说明表!$D$43,0))</f>
        <v>130004</v>
      </c>
      <c r="AM184" s="13">
        <f>IF(VLOOKUP($M184,杂项枚举说明表!$A$45:$E$49,杂项枚举说明表!$E$43,0)="","",VLOOKUP($M184,杂项枚举说明表!$A$45:$E$49,杂项枚举说明表!$E$43,0))</f>
        <v>130004</v>
      </c>
      <c r="AN184" s="13">
        <f>IF(VLOOKUP($M184,杂项枚举说明表!$A$45:$F$49,杂项枚举说明表!$F$43,0)="","",VLOOKUP($M184,杂项枚举说明表!$A$45:$F$49,杂项枚举说明表!$F$43,0))</f>
        <v>260001</v>
      </c>
      <c r="AO184" s="13">
        <f>VLOOKUP($M184,杂项枚举说明表!$A$45:$H$49,杂项枚举说明表!$H$43,0)</f>
        <v>120008</v>
      </c>
      <c r="AP184" s="13">
        <f>VLOOKUP($M184,杂项枚举说明表!$A$45:$I$49,杂项枚举说明表!$I$43,0)</f>
        <v>100001</v>
      </c>
      <c r="AQ184" s="13">
        <v>100002</v>
      </c>
      <c r="AT184" s="1" t="str">
        <f t="shared" si="90"/>
        <v>2石器时代金色一字消</v>
      </c>
      <c r="AU184" s="1">
        <f t="shared" si="91"/>
        <v>1204</v>
      </c>
    </row>
    <row r="185" spans="1:47" x14ac:dyDescent="0.2">
      <c r="A185" s="33">
        <f t="shared" si="92"/>
        <v>180</v>
      </c>
      <c r="B185" s="33">
        <f t="shared" si="141"/>
        <v>1205</v>
      </c>
      <c r="C185" s="33">
        <v>10405</v>
      </c>
      <c r="D185" s="33" t="str">
        <f t="shared" si="86"/>
        <v>石器时代紫色防御塔</v>
      </c>
      <c r="E185" s="33" t="str">
        <f t="shared" si="87"/>
        <v>石器时代紫色一字消</v>
      </c>
      <c r="F185" s="33">
        <v>3</v>
      </c>
      <c r="G185" s="33" t="str">
        <f>VLOOKUP($F185,杂项枚举说明表!$A$3:$C$7,杂项枚举说明表!$B$1,0)</f>
        <v>一字消</v>
      </c>
      <c r="H185" s="13">
        <v>1</v>
      </c>
      <c r="I185" s="35">
        <f t="shared" si="88"/>
        <v>2</v>
      </c>
      <c r="J185" s="35" t="str">
        <f>VLOOKUP(I185,杂项枚举说明表!$A$67:$B$69,杂项枚举说明表!$B$66,0)</f>
        <v>塔防模式</v>
      </c>
      <c r="K185" s="6">
        <v>1</v>
      </c>
      <c r="L185" s="6">
        <v>2</v>
      </c>
      <c r="M185" s="37">
        <f t="shared" si="139"/>
        <v>5</v>
      </c>
      <c r="N185" s="37" t="str">
        <f>VLOOKUP(M185,杂项枚举说明表!$A$45:$B$49,杂项枚举说明表!$B$43,0)</f>
        <v>紫色</v>
      </c>
      <c r="O185" s="9">
        <v>1305</v>
      </c>
      <c r="P185" s="11" t="s">
        <v>570</v>
      </c>
      <c r="Q185" s="37" t="s">
        <v>109</v>
      </c>
      <c r="R185" s="37" t="str">
        <f t="shared" si="89"/>
        <v>紫色防御塔</v>
      </c>
      <c r="S185" s="9" t="s">
        <v>97</v>
      </c>
      <c r="T185" s="9" t="str">
        <f>IF(I185=2,"",VLOOKUP(E185,[1]t_eliminate_effect_s说明表!$L:$M,2,0))</f>
        <v/>
      </c>
      <c r="U185" s="9" t="str">
        <f>VLOOKUP(B185,组合消除配置调用说明表!$D$1:$E$999999,2,0)</f>
        <v/>
      </c>
      <c r="V185" s="35">
        <v>0</v>
      </c>
      <c r="W185" s="35" t="str">
        <f>VLOOKUP(V185,杂项枚举说明表!$A$88:$B$94,2,0)</f>
        <v>通用能量</v>
      </c>
      <c r="X185" s="35" t="str">
        <f>IF(I185=2,"0",VLOOKUP(AB185,杂项枚举说明表!$A$23:$C$27,杂项枚举说明表!$C$22,0)*VLOOKUP(F185,杂项枚举说明表!$A$3:$D$7,杂项枚举说明表!$D$1,0))</f>
        <v>0</v>
      </c>
      <c r="Y185" s="35">
        <v>0</v>
      </c>
      <c r="Z185" s="9">
        <f t="shared" ref="Z185:AA185" si="145">Z184+1</f>
        <v>15</v>
      </c>
      <c r="AA185" s="9">
        <f t="shared" si="145"/>
        <v>15</v>
      </c>
      <c r="AB185" s="6">
        <v>1</v>
      </c>
      <c r="AC185" s="6" t="str">
        <f>VLOOKUP(AB185,杂项枚举说明表!$A$23:$B$27,2,2)</f>
        <v>石器时代</v>
      </c>
      <c r="AD185" s="6">
        <v>0</v>
      </c>
      <c r="AE185" s="35">
        <f t="shared" si="140"/>
        <v>6</v>
      </c>
      <c r="AF185" s="35" t="str">
        <f>IF(AE185="","",VLOOKUP(AE185,杂项枚举说明表!$A$109:$B$113,杂项枚举说明表!$B$108,0))</f>
        <v>魔像</v>
      </c>
      <c r="AH185" s="13">
        <v>40045</v>
      </c>
      <c r="AI185" s="13">
        <f>IF((VLOOKUP($F185,杂项枚举说明表!$A$3:$C$7,3,0))="","",VLOOKUP($F185,杂项枚举说明表!$A$3:$C$7,3,0))</f>
        <v>120004</v>
      </c>
      <c r="AJ185" s="13">
        <v>120006</v>
      </c>
      <c r="AK185" s="13">
        <f>VLOOKUP($M185,杂项枚举说明表!$A$45:$E$49,杂项枚举说明表!$C$43,0)</f>
        <v>150023</v>
      </c>
      <c r="AL185" s="13">
        <f>IF(VLOOKUP($M185,杂项枚举说明表!$A$45:$E$49,杂项枚举说明表!$D$43,0)="","",VLOOKUP($M185,杂项枚举说明表!$A$45:$E$49,杂项枚举说明表!$D$43,0))</f>
        <v>130005</v>
      </c>
      <c r="AM185" s="13">
        <f>IF(VLOOKUP($M185,杂项枚举说明表!$A$45:$E$49,杂项枚举说明表!$E$43,0)="","",VLOOKUP($M185,杂项枚举说明表!$A$45:$E$49,杂项枚举说明表!$E$43,0))</f>
        <v>130005</v>
      </c>
      <c r="AN185" s="13">
        <f>IF(VLOOKUP($M185,杂项枚举说明表!$A$45:$F$49,杂项枚举说明表!$F$43,0)="","",VLOOKUP($M185,杂项枚举说明表!$A$45:$F$49,杂项枚举说明表!$F$43,0))</f>
        <v>260001</v>
      </c>
      <c r="AO185" s="13">
        <f>VLOOKUP($M185,杂项枚举说明表!$A$45:$H$49,杂项枚举说明表!$H$43,0)</f>
        <v>120008</v>
      </c>
      <c r="AP185" s="13">
        <f>VLOOKUP($M185,杂项枚举说明表!$A$45:$I$49,杂项枚举说明表!$I$43,0)</f>
        <v>100001</v>
      </c>
      <c r="AQ185" s="13">
        <v>100002</v>
      </c>
      <c r="AT185" s="1" t="str">
        <f t="shared" si="90"/>
        <v>2石器时代紫色一字消</v>
      </c>
      <c r="AU185" s="1">
        <f t="shared" si="91"/>
        <v>1205</v>
      </c>
    </row>
    <row r="186" spans="1:47" x14ac:dyDescent="0.2">
      <c r="A186" s="33">
        <f t="shared" si="92"/>
        <v>181</v>
      </c>
      <c r="B186" s="33">
        <f t="shared" si="141"/>
        <v>1211</v>
      </c>
      <c r="C186" s="33">
        <v>10401</v>
      </c>
      <c r="D186" s="33" t="str">
        <f t="shared" si="86"/>
        <v>青铜时代蓝色防御塔</v>
      </c>
      <c r="E186" s="33" t="str">
        <f t="shared" si="87"/>
        <v>青铜时代蓝色一字消</v>
      </c>
      <c r="F186" s="33">
        <v>3</v>
      </c>
      <c r="G186" s="33" t="str">
        <f>VLOOKUP($F186,杂项枚举说明表!$A$3:$C$7,杂项枚举说明表!$B$1,0)</f>
        <v>一字消</v>
      </c>
      <c r="H186" s="13">
        <v>1</v>
      </c>
      <c r="I186" s="35">
        <f t="shared" si="88"/>
        <v>2</v>
      </c>
      <c r="J186" s="35" t="str">
        <f>VLOOKUP(I186,杂项枚举说明表!$A$67:$B$69,杂项枚举说明表!$B$66,0)</f>
        <v>塔防模式</v>
      </c>
      <c r="K186" s="6">
        <v>1</v>
      </c>
      <c r="L186" s="6">
        <v>2</v>
      </c>
      <c r="M186" s="37">
        <f t="shared" si="139"/>
        <v>1</v>
      </c>
      <c r="N186" s="37" t="str">
        <f>VLOOKUP(M186,杂项枚举说明表!$A$45:$B$49,杂项枚举说明表!$B$43,0)</f>
        <v>蓝色</v>
      </c>
      <c r="O186" s="9">
        <v>1311</v>
      </c>
      <c r="P186" s="11" t="s">
        <v>570</v>
      </c>
      <c r="Q186" s="37" t="s">
        <v>109</v>
      </c>
      <c r="R186" s="37" t="str">
        <f t="shared" si="89"/>
        <v>蓝色防御塔</v>
      </c>
      <c r="S186" s="9" t="s">
        <v>98</v>
      </c>
      <c r="T186" s="9" t="str">
        <f>IF(I186=2,"",VLOOKUP(E186,[1]t_eliminate_effect_s说明表!$L:$M,2,0))</f>
        <v/>
      </c>
      <c r="U186" s="9" t="str">
        <f>VLOOKUP(B186,组合消除配置调用说明表!$D$1:$E$999999,2,0)</f>
        <v/>
      </c>
      <c r="V186" s="35">
        <v>0</v>
      </c>
      <c r="W186" s="35" t="str">
        <f>VLOOKUP(V186,杂项枚举说明表!$A$88:$B$94,2,0)</f>
        <v>通用能量</v>
      </c>
      <c r="X186" s="35" t="str">
        <f>IF(I186=2,"0",VLOOKUP(AB186,杂项枚举说明表!$A$23:$C$27,杂项枚举说明表!$C$22,0)*VLOOKUP(F186,杂项枚举说明表!$A$3:$D$7,杂项枚举说明表!$D$1,0))</f>
        <v>0</v>
      </c>
      <c r="Y186" s="35">
        <v>0</v>
      </c>
      <c r="Z186" s="9">
        <f>Z170+1</f>
        <v>11</v>
      </c>
      <c r="AA186" s="9">
        <f>AA170+1</f>
        <v>11</v>
      </c>
      <c r="AB186" s="6">
        <v>2</v>
      </c>
      <c r="AC186" s="6" t="str">
        <f>VLOOKUP(AB186,杂项枚举说明表!$A$23:$B$27,2,2)</f>
        <v>青铜时代</v>
      </c>
      <c r="AD186" s="6">
        <v>0</v>
      </c>
      <c r="AE186" s="35">
        <f t="shared" si="140"/>
        <v>2</v>
      </c>
      <c r="AF186" s="35" t="str">
        <f>IF(AE186="","",VLOOKUP(AE186,杂项枚举说明表!$A$109:$B$113,杂项枚举说明表!$B$108,0))</f>
        <v>步兵营</v>
      </c>
      <c r="AH186" s="13">
        <v>40041</v>
      </c>
      <c r="AI186" s="13">
        <f>IF((VLOOKUP($F186,杂项枚举说明表!$A$3:$C$7,3,0))="","",VLOOKUP($F186,杂项枚举说明表!$A$3:$C$7,3,0))</f>
        <v>120004</v>
      </c>
      <c r="AJ186" s="13">
        <v>120006</v>
      </c>
      <c r="AK186" s="13">
        <f>VLOOKUP($M186,杂项枚举说明表!$A$45:$E$49,杂项枚举说明表!$C$43,0)</f>
        <v>150023</v>
      </c>
      <c r="AL186" s="13">
        <f>IF(VLOOKUP($M186,杂项枚举说明表!$A$45:$E$49,杂项枚举说明表!$D$43,0)="","",VLOOKUP($M186,杂项枚举说明表!$A$45:$E$49,杂项枚举说明表!$D$43,0))</f>
        <v>130001</v>
      </c>
      <c r="AM186" s="13">
        <f>IF(VLOOKUP($M186,杂项枚举说明表!$A$45:$E$49,杂项枚举说明表!$E$43,0)="","",VLOOKUP($M186,杂项枚举说明表!$A$45:$E$49,杂项枚举说明表!$E$43,0))</f>
        <v>130001</v>
      </c>
      <c r="AN186" s="13">
        <f>IF(VLOOKUP($M186,杂项枚举说明表!$A$45:$F$49,杂项枚举说明表!$F$43,0)="","",VLOOKUP($M186,杂项枚举说明表!$A$45:$F$49,杂项枚举说明表!$F$43,0))</f>
        <v>260001</v>
      </c>
      <c r="AO186" s="13">
        <f>VLOOKUP($M186,杂项枚举说明表!$A$45:$H$49,杂项枚举说明表!$H$43,0)</f>
        <v>120008</v>
      </c>
      <c r="AP186" s="13">
        <f>VLOOKUP($M186,杂项枚举说明表!$A$45:$I$49,杂项枚举说明表!$I$43,0)</f>
        <v>100001</v>
      </c>
      <c r="AQ186" s="13">
        <v>100002</v>
      </c>
      <c r="AT186" s="1" t="str">
        <f t="shared" si="90"/>
        <v>2青铜时代蓝色一字消</v>
      </c>
      <c r="AU186" s="1">
        <f t="shared" si="91"/>
        <v>1211</v>
      </c>
    </row>
    <row r="187" spans="1:47" x14ac:dyDescent="0.2">
      <c r="A187" s="33">
        <f t="shared" si="92"/>
        <v>182</v>
      </c>
      <c r="B187" s="33">
        <f t="shared" si="141"/>
        <v>1212</v>
      </c>
      <c r="C187" s="33">
        <v>10402</v>
      </c>
      <c r="D187" s="33" t="str">
        <f t="shared" si="86"/>
        <v>青铜时代绿色防御塔</v>
      </c>
      <c r="E187" s="33" t="str">
        <f t="shared" si="87"/>
        <v>青铜时代绿色一字消</v>
      </c>
      <c r="F187" s="33">
        <v>3</v>
      </c>
      <c r="G187" s="33" t="str">
        <f>VLOOKUP($F187,杂项枚举说明表!$A$3:$C$7,杂项枚举说明表!$B$1,0)</f>
        <v>一字消</v>
      </c>
      <c r="H187" s="13">
        <v>1</v>
      </c>
      <c r="I187" s="35">
        <f t="shared" si="88"/>
        <v>2</v>
      </c>
      <c r="J187" s="35" t="str">
        <f>VLOOKUP(I187,杂项枚举说明表!$A$67:$B$69,杂项枚举说明表!$B$66,0)</f>
        <v>塔防模式</v>
      </c>
      <c r="K187" s="6">
        <v>1</v>
      </c>
      <c r="L187" s="6">
        <v>2</v>
      </c>
      <c r="M187" s="37">
        <f t="shared" si="139"/>
        <v>2</v>
      </c>
      <c r="N187" s="37" t="str">
        <f>VLOOKUP(M187,杂项枚举说明表!$A$45:$B$49,杂项枚举说明表!$B$43,0)</f>
        <v>绿色</v>
      </c>
      <c r="O187" s="9">
        <v>1312</v>
      </c>
      <c r="P187" s="11" t="s">
        <v>570</v>
      </c>
      <c r="Q187" s="37" t="s">
        <v>109</v>
      </c>
      <c r="R187" s="37" t="str">
        <f t="shared" si="89"/>
        <v>绿色防御塔</v>
      </c>
      <c r="S187" s="9" t="s">
        <v>98</v>
      </c>
      <c r="T187" s="9" t="str">
        <f>IF(I187=2,"",VLOOKUP(E187,[1]t_eliminate_effect_s说明表!$L:$M,2,0))</f>
        <v/>
      </c>
      <c r="U187" s="9" t="str">
        <f>VLOOKUP(B187,组合消除配置调用说明表!$D$1:$E$999999,2,0)</f>
        <v/>
      </c>
      <c r="V187" s="35">
        <v>0</v>
      </c>
      <c r="W187" s="35" t="str">
        <f>VLOOKUP(V187,杂项枚举说明表!$A$88:$B$94,2,0)</f>
        <v>通用能量</v>
      </c>
      <c r="X187" s="35" t="str">
        <f>IF(I187=2,"0",VLOOKUP(AB187,杂项枚举说明表!$A$23:$C$27,杂项枚举说明表!$C$22,0)*VLOOKUP(F187,杂项枚举说明表!$A$3:$D$7,杂项枚举说明表!$D$1,0))</f>
        <v>0</v>
      </c>
      <c r="Y187" s="35">
        <v>0</v>
      </c>
      <c r="Z187" s="9">
        <f t="shared" ref="Z187:AA187" si="146">Z186+1</f>
        <v>12</v>
      </c>
      <c r="AA187" s="9">
        <f t="shared" si="146"/>
        <v>12</v>
      </c>
      <c r="AB187" s="6">
        <v>2</v>
      </c>
      <c r="AC187" s="6" t="str">
        <f>VLOOKUP(AB187,杂项枚举说明表!$A$23:$B$27,2,2)</f>
        <v>青铜时代</v>
      </c>
      <c r="AD187" s="6">
        <v>0</v>
      </c>
      <c r="AE187" s="35">
        <f t="shared" si="140"/>
        <v>3</v>
      </c>
      <c r="AF187" s="35" t="str">
        <f>IF(AE187="","",VLOOKUP(AE187,杂项枚举说明表!$A$109:$B$113,杂项枚举说明表!$B$108,0))</f>
        <v>弓兵营</v>
      </c>
      <c r="AH187" s="13">
        <v>40042</v>
      </c>
      <c r="AI187" s="13">
        <f>IF((VLOOKUP($F187,杂项枚举说明表!$A$3:$C$7,3,0))="","",VLOOKUP($F187,杂项枚举说明表!$A$3:$C$7,3,0))</f>
        <v>120004</v>
      </c>
      <c r="AJ187" s="13">
        <v>120006</v>
      </c>
      <c r="AK187" s="13">
        <f>VLOOKUP($M187,杂项枚举说明表!$A$45:$E$49,杂项枚举说明表!$C$43,0)</f>
        <v>150023</v>
      </c>
      <c r="AL187" s="13">
        <f>IF(VLOOKUP($M187,杂项枚举说明表!$A$45:$E$49,杂项枚举说明表!$D$43,0)="","",VLOOKUP($M187,杂项枚举说明表!$A$45:$E$49,杂项枚举说明表!$D$43,0))</f>
        <v>130002</v>
      </c>
      <c r="AM187" s="13">
        <f>IF(VLOOKUP($M187,杂项枚举说明表!$A$45:$E$49,杂项枚举说明表!$E$43,0)="","",VLOOKUP($M187,杂项枚举说明表!$A$45:$E$49,杂项枚举说明表!$E$43,0))</f>
        <v>130002</v>
      </c>
      <c r="AN187" s="13">
        <f>IF(VLOOKUP($M187,杂项枚举说明表!$A$45:$F$49,杂项枚举说明表!$F$43,0)="","",VLOOKUP($M187,杂项枚举说明表!$A$45:$F$49,杂项枚举说明表!$F$43,0))</f>
        <v>260001</v>
      </c>
      <c r="AO187" s="13">
        <f>VLOOKUP($M187,杂项枚举说明表!$A$45:$H$49,杂项枚举说明表!$H$43,0)</f>
        <v>120008</v>
      </c>
      <c r="AP187" s="13">
        <f>VLOOKUP($M187,杂项枚举说明表!$A$45:$I$49,杂项枚举说明表!$I$43,0)</f>
        <v>100001</v>
      </c>
      <c r="AQ187" s="13">
        <v>100002</v>
      </c>
      <c r="AT187" s="1" t="str">
        <f t="shared" si="90"/>
        <v>2青铜时代绿色一字消</v>
      </c>
      <c r="AU187" s="1">
        <f t="shared" si="91"/>
        <v>1212</v>
      </c>
    </row>
    <row r="188" spans="1:47" x14ac:dyDescent="0.2">
      <c r="A188" s="33">
        <f t="shared" si="92"/>
        <v>183</v>
      </c>
      <c r="B188" s="33">
        <f t="shared" si="141"/>
        <v>1213</v>
      </c>
      <c r="C188" s="33">
        <v>10403</v>
      </c>
      <c r="D188" s="33" t="str">
        <f t="shared" si="86"/>
        <v>青铜时代红色防御塔</v>
      </c>
      <c r="E188" s="33" t="str">
        <f t="shared" si="87"/>
        <v>青铜时代红色一字消</v>
      </c>
      <c r="F188" s="33">
        <v>3</v>
      </c>
      <c r="G188" s="33" t="str">
        <f>VLOOKUP($F188,杂项枚举说明表!$A$3:$C$7,杂项枚举说明表!$B$1,0)</f>
        <v>一字消</v>
      </c>
      <c r="H188" s="13">
        <v>1</v>
      </c>
      <c r="I188" s="35">
        <f t="shared" si="88"/>
        <v>2</v>
      </c>
      <c r="J188" s="35" t="str">
        <f>VLOOKUP(I188,杂项枚举说明表!$A$67:$B$69,杂项枚举说明表!$B$66,0)</f>
        <v>塔防模式</v>
      </c>
      <c r="K188" s="6">
        <v>1</v>
      </c>
      <c r="L188" s="6">
        <v>2</v>
      </c>
      <c r="M188" s="37">
        <f t="shared" si="139"/>
        <v>3</v>
      </c>
      <c r="N188" s="37" t="str">
        <f>VLOOKUP(M188,杂项枚举说明表!$A$45:$B$49,杂项枚举说明表!$B$43,0)</f>
        <v>红色</v>
      </c>
      <c r="O188" s="9">
        <v>1313</v>
      </c>
      <c r="P188" s="11" t="s">
        <v>570</v>
      </c>
      <c r="Q188" s="37" t="s">
        <v>109</v>
      </c>
      <c r="R188" s="37" t="str">
        <f t="shared" si="89"/>
        <v>红色防御塔</v>
      </c>
      <c r="S188" s="9" t="s">
        <v>97</v>
      </c>
      <c r="T188" s="9" t="str">
        <f>IF(I188=2,"",VLOOKUP(E188,[1]t_eliminate_effect_s说明表!$L:$M,2,0))</f>
        <v/>
      </c>
      <c r="U188" s="9" t="str">
        <f>VLOOKUP(B188,组合消除配置调用说明表!$D$1:$E$999999,2,0)</f>
        <v/>
      </c>
      <c r="V188" s="35">
        <v>0</v>
      </c>
      <c r="W188" s="35" t="str">
        <f>VLOOKUP(V188,杂项枚举说明表!$A$88:$B$94,2,0)</f>
        <v>通用能量</v>
      </c>
      <c r="X188" s="35" t="str">
        <f>IF(I188=2,"0",VLOOKUP(AB188,杂项枚举说明表!$A$23:$C$27,杂项枚举说明表!$C$22,0)*VLOOKUP(F188,杂项枚举说明表!$A$3:$D$7,杂项枚举说明表!$D$1,0))</f>
        <v>0</v>
      </c>
      <c r="Y188" s="35">
        <v>0</v>
      </c>
      <c r="Z188" s="9">
        <f t="shared" ref="Z188:AA188" si="147">Z187+1</f>
        <v>13</v>
      </c>
      <c r="AA188" s="9">
        <f t="shared" si="147"/>
        <v>13</v>
      </c>
      <c r="AB188" s="6">
        <v>2</v>
      </c>
      <c r="AC188" s="6" t="str">
        <f>VLOOKUP(AB188,杂项枚举说明表!$A$23:$B$27,2,2)</f>
        <v>青铜时代</v>
      </c>
      <c r="AD188" s="6">
        <v>0</v>
      </c>
      <c r="AE188" s="35">
        <f t="shared" si="140"/>
        <v>4</v>
      </c>
      <c r="AF188" s="35" t="str">
        <f>IF(AE188="","",VLOOKUP(AE188,杂项枚举说明表!$A$109:$B$113,杂项枚举说明表!$B$108,0))</f>
        <v>骑兵营</v>
      </c>
      <c r="AH188" s="13">
        <v>40043</v>
      </c>
      <c r="AI188" s="13">
        <f>IF((VLOOKUP($F188,杂项枚举说明表!$A$3:$C$7,3,0))="","",VLOOKUP($F188,杂项枚举说明表!$A$3:$C$7,3,0))</f>
        <v>120004</v>
      </c>
      <c r="AJ188" s="13">
        <v>120006</v>
      </c>
      <c r="AK188" s="13">
        <f>VLOOKUP($M188,杂项枚举说明表!$A$45:$E$49,杂项枚举说明表!$C$43,0)</f>
        <v>150023</v>
      </c>
      <c r="AL188" s="13">
        <f>IF(VLOOKUP($M188,杂项枚举说明表!$A$45:$E$49,杂项枚举说明表!$D$43,0)="","",VLOOKUP($M188,杂项枚举说明表!$A$45:$E$49,杂项枚举说明表!$D$43,0))</f>
        <v>130003</v>
      </c>
      <c r="AM188" s="13">
        <f>IF(VLOOKUP($M188,杂项枚举说明表!$A$45:$E$49,杂项枚举说明表!$E$43,0)="","",VLOOKUP($M188,杂项枚举说明表!$A$45:$E$49,杂项枚举说明表!$E$43,0))</f>
        <v>130003</v>
      </c>
      <c r="AN188" s="13">
        <f>IF(VLOOKUP($M188,杂项枚举说明表!$A$45:$F$49,杂项枚举说明表!$F$43,0)="","",VLOOKUP($M188,杂项枚举说明表!$A$45:$F$49,杂项枚举说明表!$F$43,0))</f>
        <v>260001</v>
      </c>
      <c r="AO188" s="13">
        <f>VLOOKUP($M188,杂项枚举说明表!$A$45:$H$49,杂项枚举说明表!$H$43,0)</f>
        <v>120008</v>
      </c>
      <c r="AP188" s="13">
        <f>VLOOKUP($M188,杂项枚举说明表!$A$45:$I$49,杂项枚举说明表!$I$43,0)</f>
        <v>100001</v>
      </c>
      <c r="AQ188" s="13">
        <v>100002</v>
      </c>
      <c r="AT188" s="1" t="str">
        <f t="shared" si="90"/>
        <v>2青铜时代红色一字消</v>
      </c>
      <c r="AU188" s="1">
        <f t="shared" si="91"/>
        <v>1213</v>
      </c>
    </row>
    <row r="189" spans="1:47" x14ac:dyDescent="0.2">
      <c r="A189" s="33">
        <f t="shared" si="92"/>
        <v>184</v>
      </c>
      <c r="B189" s="33">
        <f t="shared" si="141"/>
        <v>1214</v>
      </c>
      <c r="C189" s="33">
        <v>10404</v>
      </c>
      <c r="D189" s="33" t="str">
        <f t="shared" si="86"/>
        <v>青铜时代金色防御塔</v>
      </c>
      <c r="E189" s="33" t="str">
        <f t="shared" si="87"/>
        <v>青铜时代金色一字消</v>
      </c>
      <c r="F189" s="33">
        <v>3</v>
      </c>
      <c r="G189" s="33" t="str">
        <f>VLOOKUP($F189,杂项枚举说明表!$A$3:$C$7,杂项枚举说明表!$B$1,0)</f>
        <v>一字消</v>
      </c>
      <c r="H189" s="13">
        <v>1</v>
      </c>
      <c r="I189" s="35">
        <f t="shared" si="88"/>
        <v>2</v>
      </c>
      <c r="J189" s="35" t="str">
        <f>VLOOKUP(I189,杂项枚举说明表!$A$67:$B$69,杂项枚举说明表!$B$66,0)</f>
        <v>塔防模式</v>
      </c>
      <c r="K189" s="6">
        <v>1</v>
      </c>
      <c r="L189" s="6">
        <v>2</v>
      </c>
      <c r="M189" s="37">
        <f t="shared" si="139"/>
        <v>4</v>
      </c>
      <c r="N189" s="37" t="str">
        <f>VLOOKUP(M189,杂项枚举说明表!$A$45:$B$49,杂项枚举说明表!$B$43,0)</f>
        <v>金色</v>
      </c>
      <c r="O189" s="9">
        <v>1314</v>
      </c>
      <c r="P189" s="11" t="s">
        <v>570</v>
      </c>
      <c r="Q189" s="37" t="s">
        <v>109</v>
      </c>
      <c r="R189" s="37" t="str">
        <f t="shared" si="89"/>
        <v>金色防御塔</v>
      </c>
      <c r="S189" s="9" t="s">
        <v>97</v>
      </c>
      <c r="T189" s="9" t="str">
        <f>IF(I189=2,"",VLOOKUP(E189,[1]t_eliminate_effect_s说明表!$L:$M,2,0))</f>
        <v/>
      </c>
      <c r="U189" s="9" t="str">
        <f>VLOOKUP(B189,组合消除配置调用说明表!$D$1:$E$999999,2,0)</f>
        <v/>
      </c>
      <c r="V189" s="35">
        <v>0</v>
      </c>
      <c r="W189" s="35" t="str">
        <f>VLOOKUP(V189,杂项枚举说明表!$A$88:$B$94,2,0)</f>
        <v>通用能量</v>
      </c>
      <c r="X189" s="35" t="str">
        <f>IF(I189=2,"0",VLOOKUP(AB189,杂项枚举说明表!$A$23:$C$27,杂项枚举说明表!$C$22,0)*VLOOKUP(F189,杂项枚举说明表!$A$3:$D$7,杂项枚举说明表!$D$1,0))</f>
        <v>0</v>
      </c>
      <c r="Y189" s="35">
        <v>0</v>
      </c>
      <c r="Z189" s="9">
        <f t="shared" ref="Z189:AA189" si="148">Z188+1</f>
        <v>14</v>
      </c>
      <c r="AA189" s="9">
        <f t="shared" si="148"/>
        <v>14</v>
      </c>
      <c r="AB189" s="6">
        <v>2</v>
      </c>
      <c r="AC189" s="6" t="str">
        <f>VLOOKUP(AB189,杂项枚举说明表!$A$23:$B$27,2,2)</f>
        <v>青铜时代</v>
      </c>
      <c r="AD189" s="6">
        <v>0</v>
      </c>
      <c r="AE189" s="35">
        <f t="shared" si="140"/>
        <v>5</v>
      </c>
      <c r="AF189" s="35" t="str">
        <f>IF(AE189="","",VLOOKUP(AE189,杂项枚举说明表!$A$109:$B$113,杂项枚举说明表!$B$108,0))</f>
        <v>神像</v>
      </c>
      <c r="AH189" s="13">
        <v>40044</v>
      </c>
      <c r="AI189" s="13">
        <f>IF((VLOOKUP($F189,杂项枚举说明表!$A$3:$C$7,3,0))="","",VLOOKUP($F189,杂项枚举说明表!$A$3:$C$7,3,0))</f>
        <v>120004</v>
      </c>
      <c r="AJ189" s="13">
        <v>120006</v>
      </c>
      <c r="AK189" s="13">
        <f>VLOOKUP($M189,杂项枚举说明表!$A$45:$E$49,杂项枚举说明表!$C$43,0)</f>
        <v>150023</v>
      </c>
      <c r="AL189" s="13">
        <f>IF(VLOOKUP($M189,杂项枚举说明表!$A$45:$E$49,杂项枚举说明表!$D$43,0)="","",VLOOKUP($M189,杂项枚举说明表!$A$45:$E$49,杂项枚举说明表!$D$43,0))</f>
        <v>130004</v>
      </c>
      <c r="AM189" s="13">
        <f>IF(VLOOKUP($M189,杂项枚举说明表!$A$45:$E$49,杂项枚举说明表!$E$43,0)="","",VLOOKUP($M189,杂项枚举说明表!$A$45:$E$49,杂项枚举说明表!$E$43,0))</f>
        <v>130004</v>
      </c>
      <c r="AN189" s="13">
        <f>IF(VLOOKUP($M189,杂项枚举说明表!$A$45:$F$49,杂项枚举说明表!$F$43,0)="","",VLOOKUP($M189,杂项枚举说明表!$A$45:$F$49,杂项枚举说明表!$F$43,0))</f>
        <v>260001</v>
      </c>
      <c r="AO189" s="13">
        <f>VLOOKUP($M189,杂项枚举说明表!$A$45:$H$49,杂项枚举说明表!$H$43,0)</f>
        <v>120008</v>
      </c>
      <c r="AP189" s="13">
        <f>VLOOKUP($M189,杂项枚举说明表!$A$45:$I$49,杂项枚举说明表!$I$43,0)</f>
        <v>100001</v>
      </c>
      <c r="AQ189" s="13">
        <v>100002</v>
      </c>
      <c r="AT189" s="1" t="str">
        <f t="shared" si="90"/>
        <v>2青铜时代金色一字消</v>
      </c>
      <c r="AU189" s="1">
        <f t="shared" si="91"/>
        <v>1214</v>
      </c>
    </row>
    <row r="190" spans="1:47" x14ac:dyDescent="0.2">
      <c r="A190" s="33">
        <f t="shared" si="92"/>
        <v>185</v>
      </c>
      <c r="B190" s="33">
        <f t="shared" si="141"/>
        <v>1215</v>
      </c>
      <c r="C190" s="33">
        <v>10405</v>
      </c>
      <c r="D190" s="33" t="str">
        <f t="shared" si="86"/>
        <v>青铜时代紫色防御塔</v>
      </c>
      <c r="E190" s="33" t="str">
        <f t="shared" si="87"/>
        <v>青铜时代紫色一字消</v>
      </c>
      <c r="F190" s="33">
        <v>3</v>
      </c>
      <c r="G190" s="33" t="str">
        <f>VLOOKUP($F190,杂项枚举说明表!$A$3:$C$7,杂项枚举说明表!$B$1,0)</f>
        <v>一字消</v>
      </c>
      <c r="H190" s="13">
        <v>1</v>
      </c>
      <c r="I190" s="35">
        <f t="shared" si="88"/>
        <v>2</v>
      </c>
      <c r="J190" s="35" t="str">
        <f>VLOOKUP(I190,杂项枚举说明表!$A$67:$B$69,杂项枚举说明表!$B$66,0)</f>
        <v>塔防模式</v>
      </c>
      <c r="K190" s="6">
        <v>1</v>
      </c>
      <c r="L190" s="6">
        <v>2</v>
      </c>
      <c r="M190" s="37">
        <f t="shared" si="139"/>
        <v>5</v>
      </c>
      <c r="N190" s="37" t="str">
        <f>VLOOKUP(M190,杂项枚举说明表!$A$45:$B$49,杂项枚举说明表!$B$43,0)</f>
        <v>紫色</v>
      </c>
      <c r="O190" s="9">
        <v>1315</v>
      </c>
      <c r="P190" s="11" t="s">
        <v>570</v>
      </c>
      <c r="Q190" s="37" t="s">
        <v>109</v>
      </c>
      <c r="R190" s="37" t="str">
        <f t="shared" si="89"/>
        <v>紫色防御塔</v>
      </c>
      <c r="S190" s="9" t="s">
        <v>97</v>
      </c>
      <c r="T190" s="9" t="str">
        <f>IF(I190=2,"",VLOOKUP(E190,[1]t_eliminate_effect_s说明表!$L:$M,2,0))</f>
        <v/>
      </c>
      <c r="U190" s="9" t="str">
        <f>VLOOKUP(B190,组合消除配置调用说明表!$D$1:$E$999999,2,0)</f>
        <v/>
      </c>
      <c r="V190" s="35">
        <v>0</v>
      </c>
      <c r="W190" s="35" t="str">
        <f>VLOOKUP(V190,杂项枚举说明表!$A$88:$B$94,2,0)</f>
        <v>通用能量</v>
      </c>
      <c r="X190" s="35" t="str">
        <f>IF(I190=2,"0",VLOOKUP(AB190,杂项枚举说明表!$A$23:$C$27,杂项枚举说明表!$C$22,0)*VLOOKUP(F190,杂项枚举说明表!$A$3:$D$7,杂项枚举说明表!$D$1,0))</f>
        <v>0</v>
      </c>
      <c r="Y190" s="35">
        <v>0</v>
      </c>
      <c r="Z190" s="9">
        <f t="shared" ref="Z190:AA190" si="149">Z189+1</f>
        <v>15</v>
      </c>
      <c r="AA190" s="9">
        <f t="shared" si="149"/>
        <v>15</v>
      </c>
      <c r="AB190" s="6">
        <v>2</v>
      </c>
      <c r="AC190" s="6" t="str">
        <f>VLOOKUP(AB190,杂项枚举说明表!$A$23:$B$27,2,2)</f>
        <v>青铜时代</v>
      </c>
      <c r="AD190" s="6">
        <v>0</v>
      </c>
      <c r="AE190" s="35">
        <f t="shared" si="140"/>
        <v>6</v>
      </c>
      <c r="AF190" s="35" t="str">
        <f>IF(AE190="","",VLOOKUP(AE190,杂项枚举说明表!$A$109:$B$113,杂项枚举说明表!$B$108,0))</f>
        <v>魔像</v>
      </c>
      <c r="AH190" s="13">
        <v>40045</v>
      </c>
      <c r="AI190" s="13">
        <f>IF((VLOOKUP($F190,杂项枚举说明表!$A$3:$C$7,3,0))="","",VLOOKUP($F190,杂项枚举说明表!$A$3:$C$7,3,0))</f>
        <v>120004</v>
      </c>
      <c r="AJ190" s="13">
        <v>120006</v>
      </c>
      <c r="AK190" s="13">
        <f>VLOOKUP($M190,杂项枚举说明表!$A$45:$E$49,杂项枚举说明表!$C$43,0)</f>
        <v>150023</v>
      </c>
      <c r="AL190" s="13">
        <f>IF(VLOOKUP($M190,杂项枚举说明表!$A$45:$E$49,杂项枚举说明表!$D$43,0)="","",VLOOKUP($M190,杂项枚举说明表!$A$45:$E$49,杂项枚举说明表!$D$43,0))</f>
        <v>130005</v>
      </c>
      <c r="AM190" s="13">
        <f>IF(VLOOKUP($M190,杂项枚举说明表!$A$45:$E$49,杂项枚举说明表!$E$43,0)="","",VLOOKUP($M190,杂项枚举说明表!$A$45:$E$49,杂项枚举说明表!$E$43,0))</f>
        <v>130005</v>
      </c>
      <c r="AN190" s="13">
        <f>IF(VLOOKUP($M190,杂项枚举说明表!$A$45:$F$49,杂项枚举说明表!$F$43,0)="","",VLOOKUP($M190,杂项枚举说明表!$A$45:$F$49,杂项枚举说明表!$F$43,0))</f>
        <v>260001</v>
      </c>
      <c r="AO190" s="13">
        <f>VLOOKUP($M190,杂项枚举说明表!$A$45:$H$49,杂项枚举说明表!$H$43,0)</f>
        <v>120008</v>
      </c>
      <c r="AP190" s="13">
        <f>VLOOKUP($M190,杂项枚举说明表!$A$45:$I$49,杂项枚举说明表!$I$43,0)</f>
        <v>100001</v>
      </c>
      <c r="AQ190" s="13">
        <v>100002</v>
      </c>
      <c r="AT190" s="1" t="str">
        <f t="shared" si="90"/>
        <v>2青铜时代紫色一字消</v>
      </c>
      <c r="AU190" s="1">
        <f t="shared" si="91"/>
        <v>1215</v>
      </c>
    </row>
    <row r="191" spans="1:47" x14ac:dyDescent="0.2">
      <c r="A191" s="33">
        <f t="shared" si="92"/>
        <v>186</v>
      </c>
      <c r="B191" s="33">
        <f t="shared" si="141"/>
        <v>1221</v>
      </c>
      <c r="C191" s="33">
        <v>10401</v>
      </c>
      <c r="D191" s="33" t="str">
        <f t="shared" si="86"/>
        <v>封建时代蓝色防御塔</v>
      </c>
      <c r="E191" s="33" t="str">
        <f t="shared" si="87"/>
        <v>封建时代蓝色一字消</v>
      </c>
      <c r="F191" s="33">
        <v>3</v>
      </c>
      <c r="G191" s="33" t="str">
        <f>VLOOKUP($F191,杂项枚举说明表!$A$3:$C$7,杂项枚举说明表!$B$1,0)</f>
        <v>一字消</v>
      </c>
      <c r="H191" s="13">
        <v>1</v>
      </c>
      <c r="I191" s="35">
        <f t="shared" si="88"/>
        <v>2</v>
      </c>
      <c r="J191" s="35" t="str">
        <f>VLOOKUP(I191,杂项枚举说明表!$A$67:$B$69,杂项枚举说明表!$B$66,0)</f>
        <v>塔防模式</v>
      </c>
      <c r="K191" s="6">
        <v>1</v>
      </c>
      <c r="L191" s="6">
        <v>2</v>
      </c>
      <c r="M191" s="37">
        <f>M176</f>
        <v>1</v>
      </c>
      <c r="N191" s="37" t="str">
        <f>VLOOKUP(M191,杂项枚举说明表!$A$45:$B$49,杂项枚举说明表!$B$43,0)</f>
        <v>蓝色</v>
      </c>
      <c r="O191" s="9">
        <v>1321</v>
      </c>
      <c r="P191" s="11" t="s">
        <v>570</v>
      </c>
      <c r="Q191" s="37" t="s">
        <v>109</v>
      </c>
      <c r="R191" s="37" t="str">
        <f t="shared" si="89"/>
        <v>蓝色防御塔</v>
      </c>
      <c r="S191" s="9" t="s">
        <v>98</v>
      </c>
      <c r="T191" s="9" t="str">
        <f>IF(I191=2,"",VLOOKUP(E191,[1]t_eliminate_effect_s说明表!$L:$M,2,0))</f>
        <v/>
      </c>
      <c r="U191" s="9" t="str">
        <f>VLOOKUP(B191,组合消除配置调用说明表!$D$1:$E$999999,2,0)</f>
        <v/>
      </c>
      <c r="V191" s="35">
        <v>0</v>
      </c>
      <c r="W191" s="35" t="str">
        <f>VLOOKUP(V191,杂项枚举说明表!$A$88:$B$94,2,0)</f>
        <v>通用能量</v>
      </c>
      <c r="X191" s="35" t="str">
        <f>IF(I191=2,"0",VLOOKUP(AB191,杂项枚举说明表!$A$23:$C$27,杂项枚举说明表!$C$22,0)*VLOOKUP(F191,杂项枚举说明表!$A$3:$D$7,杂项枚举说明表!$D$1,0))</f>
        <v>0</v>
      </c>
      <c r="Y191" s="35">
        <v>0</v>
      </c>
      <c r="Z191" s="9">
        <f>Z180+1</f>
        <v>11</v>
      </c>
      <c r="AA191" s="9">
        <f>AA180+1</f>
        <v>11</v>
      </c>
      <c r="AB191" s="6">
        <f>AB186+1</f>
        <v>3</v>
      </c>
      <c r="AC191" s="6" t="str">
        <f>VLOOKUP(AB191,杂项枚举说明表!$A$23:$B$27,2,2)</f>
        <v>封建时代</v>
      </c>
      <c r="AD191" s="6">
        <v>0</v>
      </c>
      <c r="AE191" s="35">
        <f>AE176</f>
        <v>2</v>
      </c>
      <c r="AF191" s="35" t="str">
        <f>IF(AE191="","",VLOOKUP(AE191,杂项枚举说明表!$A$109:$B$113,杂项枚举说明表!$B$108,0))</f>
        <v>步兵营</v>
      </c>
      <c r="AH191" s="13">
        <v>40041</v>
      </c>
      <c r="AI191" s="13">
        <f>IF((VLOOKUP($F191,杂项枚举说明表!$A$3:$C$7,3,0))="","",VLOOKUP($F191,杂项枚举说明表!$A$3:$C$7,3,0))</f>
        <v>120004</v>
      </c>
      <c r="AJ191" s="13">
        <v>120006</v>
      </c>
      <c r="AK191" s="13">
        <f>VLOOKUP($M191,杂项枚举说明表!$A$45:$E$49,杂项枚举说明表!$C$43,0)</f>
        <v>150023</v>
      </c>
      <c r="AL191" s="13">
        <f>IF(VLOOKUP($M191,杂项枚举说明表!$A$45:$E$49,杂项枚举说明表!$D$43,0)="","",VLOOKUP($M191,杂项枚举说明表!$A$45:$E$49,杂项枚举说明表!$D$43,0))</f>
        <v>130001</v>
      </c>
      <c r="AM191" s="13">
        <f>IF(VLOOKUP($M191,杂项枚举说明表!$A$45:$E$49,杂项枚举说明表!$E$43,0)="","",VLOOKUP($M191,杂项枚举说明表!$A$45:$E$49,杂项枚举说明表!$E$43,0))</f>
        <v>130001</v>
      </c>
      <c r="AN191" s="13">
        <f>IF(VLOOKUP($M191,杂项枚举说明表!$A$45:$F$49,杂项枚举说明表!$F$43,0)="","",VLOOKUP($M191,杂项枚举说明表!$A$45:$F$49,杂项枚举说明表!$F$43,0))</f>
        <v>260001</v>
      </c>
      <c r="AO191" s="13">
        <f>VLOOKUP($M191,杂项枚举说明表!$A$45:$H$49,杂项枚举说明表!$H$43,0)</f>
        <v>120008</v>
      </c>
      <c r="AP191" s="13">
        <f>VLOOKUP($M191,杂项枚举说明表!$A$45:$I$49,杂项枚举说明表!$I$43,0)</f>
        <v>100001</v>
      </c>
      <c r="AQ191" s="13">
        <v>100002</v>
      </c>
      <c r="AT191" s="1" t="str">
        <f t="shared" si="90"/>
        <v>2封建时代蓝色一字消</v>
      </c>
      <c r="AU191" s="1">
        <f t="shared" si="91"/>
        <v>1221</v>
      </c>
    </row>
    <row r="192" spans="1:47" x14ac:dyDescent="0.2">
      <c r="A192" s="33">
        <f t="shared" si="92"/>
        <v>187</v>
      </c>
      <c r="B192" s="33">
        <f t="shared" si="141"/>
        <v>1222</v>
      </c>
      <c r="C192" s="33">
        <v>10402</v>
      </c>
      <c r="D192" s="33" t="str">
        <f t="shared" si="86"/>
        <v>封建时代绿色防御塔</v>
      </c>
      <c r="E192" s="33" t="str">
        <f t="shared" si="87"/>
        <v>封建时代绿色一字消</v>
      </c>
      <c r="F192" s="33">
        <v>3</v>
      </c>
      <c r="G192" s="33" t="str">
        <f>VLOOKUP($F192,杂项枚举说明表!$A$3:$C$7,杂项枚举说明表!$B$1,0)</f>
        <v>一字消</v>
      </c>
      <c r="H192" s="13">
        <v>1</v>
      </c>
      <c r="I192" s="35">
        <f t="shared" si="88"/>
        <v>2</v>
      </c>
      <c r="J192" s="35" t="str">
        <f>VLOOKUP(I192,杂项枚举说明表!$A$67:$B$69,杂项枚举说明表!$B$66,0)</f>
        <v>塔防模式</v>
      </c>
      <c r="K192" s="6">
        <v>1</v>
      </c>
      <c r="L192" s="6">
        <v>2</v>
      </c>
      <c r="M192" s="37">
        <f>M177</f>
        <v>2</v>
      </c>
      <c r="N192" s="37" t="str">
        <f>VLOOKUP(M192,杂项枚举说明表!$A$45:$B$49,杂项枚举说明表!$B$43,0)</f>
        <v>绿色</v>
      </c>
      <c r="O192" s="9">
        <v>1322</v>
      </c>
      <c r="P192" s="11" t="s">
        <v>570</v>
      </c>
      <c r="Q192" s="37" t="s">
        <v>109</v>
      </c>
      <c r="R192" s="37" t="str">
        <f t="shared" si="89"/>
        <v>绿色防御塔</v>
      </c>
      <c r="S192" s="9" t="s">
        <v>98</v>
      </c>
      <c r="T192" s="9" t="str">
        <f>IF(I192=2,"",VLOOKUP(E192,[1]t_eliminate_effect_s说明表!$L:$M,2,0))</f>
        <v/>
      </c>
      <c r="U192" s="9" t="str">
        <f>VLOOKUP(B192,组合消除配置调用说明表!$D$1:$E$999999,2,0)</f>
        <v/>
      </c>
      <c r="V192" s="35">
        <v>0</v>
      </c>
      <c r="W192" s="35" t="str">
        <f>VLOOKUP(V192,杂项枚举说明表!$A$88:$B$94,2,0)</f>
        <v>通用能量</v>
      </c>
      <c r="X192" s="35" t="str">
        <f>IF(I192=2,"0",VLOOKUP(AB192,杂项枚举说明表!$A$23:$C$27,杂项枚举说明表!$C$22,0)*VLOOKUP(F192,杂项枚举说明表!$A$3:$D$7,杂项枚举说明表!$D$1,0))</f>
        <v>0</v>
      </c>
      <c r="Y192" s="35">
        <v>0</v>
      </c>
      <c r="Z192" s="9">
        <f t="shared" ref="Z192:AA192" si="150">Z191+1</f>
        <v>12</v>
      </c>
      <c r="AA192" s="9">
        <f t="shared" si="150"/>
        <v>12</v>
      </c>
      <c r="AB192" s="6">
        <f t="shared" ref="AB192:AB205" si="151">AB187+1</f>
        <v>3</v>
      </c>
      <c r="AC192" s="6" t="str">
        <f>VLOOKUP(AB192,杂项枚举说明表!$A$23:$B$27,2,2)</f>
        <v>封建时代</v>
      </c>
      <c r="AD192" s="6">
        <v>0</v>
      </c>
      <c r="AE192" s="35">
        <f>AE177</f>
        <v>3</v>
      </c>
      <c r="AF192" s="35" t="str">
        <f>IF(AE192="","",VLOOKUP(AE192,杂项枚举说明表!$A$109:$B$113,杂项枚举说明表!$B$108,0))</f>
        <v>弓兵营</v>
      </c>
      <c r="AH192" s="13">
        <v>40042</v>
      </c>
      <c r="AI192" s="13">
        <f>IF((VLOOKUP($F192,杂项枚举说明表!$A$3:$C$7,3,0))="","",VLOOKUP($F192,杂项枚举说明表!$A$3:$C$7,3,0))</f>
        <v>120004</v>
      </c>
      <c r="AJ192" s="13">
        <v>120006</v>
      </c>
      <c r="AK192" s="13">
        <f>VLOOKUP($M192,杂项枚举说明表!$A$45:$E$49,杂项枚举说明表!$C$43,0)</f>
        <v>150023</v>
      </c>
      <c r="AL192" s="13">
        <f>IF(VLOOKUP($M192,杂项枚举说明表!$A$45:$E$49,杂项枚举说明表!$D$43,0)="","",VLOOKUP($M192,杂项枚举说明表!$A$45:$E$49,杂项枚举说明表!$D$43,0))</f>
        <v>130002</v>
      </c>
      <c r="AM192" s="13">
        <f>IF(VLOOKUP($M192,杂项枚举说明表!$A$45:$E$49,杂项枚举说明表!$E$43,0)="","",VLOOKUP($M192,杂项枚举说明表!$A$45:$E$49,杂项枚举说明表!$E$43,0))</f>
        <v>130002</v>
      </c>
      <c r="AN192" s="13">
        <f>IF(VLOOKUP($M192,杂项枚举说明表!$A$45:$F$49,杂项枚举说明表!$F$43,0)="","",VLOOKUP($M192,杂项枚举说明表!$A$45:$F$49,杂项枚举说明表!$F$43,0))</f>
        <v>260001</v>
      </c>
      <c r="AO192" s="13">
        <f>VLOOKUP($M192,杂项枚举说明表!$A$45:$H$49,杂项枚举说明表!$H$43,0)</f>
        <v>120008</v>
      </c>
      <c r="AP192" s="13">
        <f>VLOOKUP($M192,杂项枚举说明表!$A$45:$I$49,杂项枚举说明表!$I$43,0)</f>
        <v>100001</v>
      </c>
      <c r="AQ192" s="13">
        <v>100002</v>
      </c>
      <c r="AT192" s="1" t="str">
        <f t="shared" si="90"/>
        <v>2封建时代绿色一字消</v>
      </c>
      <c r="AU192" s="1">
        <f t="shared" si="91"/>
        <v>1222</v>
      </c>
    </row>
    <row r="193" spans="1:47" x14ac:dyDescent="0.2">
      <c r="A193" s="33">
        <f t="shared" si="92"/>
        <v>188</v>
      </c>
      <c r="B193" s="33">
        <f t="shared" si="141"/>
        <v>1223</v>
      </c>
      <c r="C193" s="33">
        <v>10403</v>
      </c>
      <c r="D193" s="33" t="str">
        <f t="shared" si="86"/>
        <v>封建时代红色防御塔</v>
      </c>
      <c r="E193" s="33" t="str">
        <f t="shared" si="87"/>
        <v>封建时代红色一字消</v>
      </c>
      <c r="F193" s="33">
        <v>3</v>
      </c>
      <c r="G193" s="33" t="str">
        <f>VLOOKUP($F193,杂项枚举说明表!$A$3:$C$7,杂项枚举说明表!$B$1,0)</f>
        <v>一字消</v>
      </c>
      <c r="H193" s="13">
        <v>1</v>
      </c>
      <c r="I193" s="35">
        <f t="shared" si="88"/>
        <v>2</v>
      </c>
      <c r="J193" s="35" t="str">
        <f>VLOOKUP(I193,杂项枚举说明表!$A$67:$B$69,杂项枚举说明表!$B$66,0)</f>
        <v>塔防模式</v>
      </c>
      <c r="K193" s="6">
        <v>1</v>
      </c>
      <c r="L193" s="6">
        <v>2</v>
      </c>
      <c r="M193" s="37">
        <f>M178</f>
        <v>3</v>
      </c>
      <c r="N193" s="37" t="str">
        <f>VLOOKUP(M193,杂项枚举说明表!$A$45:$B$49,杂项枚举说明表!$B$43,0)</f>
        <v>红色</v>
      </c>
      <c r="O193" s="9">
        <v>1323</v>
      </c>
      <c r="P193" s="11" t="s">
        <v>570</v>
      </c>
      <c r="Q193" s="37" t="s">
        <v>109</v>
      </c>
      <c r="R193" s="37" t="str">
        <f t="shared" si="89"/>
        <v>红色防御塔</v>
      </c>
      <c r="S193" s="9" t="s">
        <v>97</v>
      </c>
      <c r="T193" s="9" t="str">
        <f>IF(I193=2,"",VLOOKUP(E193,[1]t_eliminate_effect_s说明表!$L:$M,2,0))</f>
        <v/>
      </c>
      <c r="U193" s="9" t="str">
        <f>VLOOKUP(B193,组合消除配置调用说明表!$D$1:$E$999999,2,0)</f>
        <v/>
      </c>
      <c r="V193" s="35">
        <v>0</v>
      </c>
      <c r="W193" s="35" t="str">
        <f>VLOOKUP(V193,杂项枚举说明表!$A$88:$B$94,2,0)</f>
        <v>通用能量</v>
      </c>
      <c r="X193" s="35" t="str">
        <f>IF(I193=2,"0",VLOOKUP(AB193,杂项枚举说明表!$A$23:$C$27,杂项枚举说明表!$C$22,0)*VLOOKUP(F193,杂项枚举说明表!$A$3:$D$7,杂项枚举说明表!$D$1,0))</f>
        <v>0</v>
      </c>
      <c r="Y193" s="35">
        <v>0</v>
      </c>
      <c r="Z193" s="9">
        <f t="shared" ref="Z193:AA193" si="152">Z192+1</f>
        <v>13</v>
      </c>
      <c r="AA193" s="9">
        <f t="shared" si="152"/>
        <v>13</v>
      </c>
      <c r="AB193" s="6">
        <f t="shared" si="151"/>
        <v>3</v>
      </c>
      <c r="AC193" s="6" t="str">
        <f>VLOOKUP(AB193,杂项枚举说明表!$A$23:$B$27,2,2)</f>
        <v>封建时代</v>
      </c>
      <c r="AD193" s="6">
        <v>0</v>
      </c>
      <c r="AE193" s="35">
        <f>AE178</f>
        <v>4</v>
      </c>
      <c r="AF193" s="35" t="str">
        <f>IF(AE193="","",VLOOKUP(AE193,杂项枚举说明表!$A$109:$B$113,杂项枚举说明表!$B$108,0))</f>
        <v>骑兵营</v>
      </c>
      <c r="AH193" s="13">
        <v>40043</v>
      </c>
      <c r="AI193" s="13">
        <f>IF((VLOOKUP($F193,杂项枚举说明表!$A$3:$C$7,3,0))="","",VLOOKUP($F193,杂项枚举说明表!$A$3:$C$7,3,0))</f>
        <v>120004</v>
      </c>
      <c r="AJ193" s="13">
        <v>120006</v>
      </c>
      <c r="AK193" s="13">
        <f>VLOOKUP($M193,杂项枚举说明表!$A$45:$E$49,杂项枚举说明表!$C$43,0)</f>
        <v>150023</v>
      </c>
      <c r="AL193" s="13">
        <f>IF(VLOOKUP($M193,杂项枚举说明表!$A$45:$E$49,杂项枚举说明表!$D$43,0)="","",VLOOKUP($M193,杂项枚举说明表!$A$45:$E$49,杂项枚举说明表!$D$43,0))</f>
        <v>130003</v>
      </c>
      <c r="AM193" s="13">
        <f>IF(VLOOKUP($M193,杂项枚举说明表!$A$45:$E$49,杂项枚举说明表!$E$43,0)="","",VLOOKUP($M193,杂项枚举说明表!$A$45:$E$49,杂项枚举说明表!$E$43,0))</f>
        <v>130003</v>
      </c>
      <c r="AN193" s="13">
        <f>IF(VLOOKUP($M193,杂项枚举说明表!$A$45:$F$49,杂项枚举说明表!$F$43,0)="","",VLOOKUP($M193,杂项枚举说明表!$A$45:$F$49,杂项枚举说明表!$F$43,0))</f>
        <v>260001</v>
      </c>
      <c r="AO193" s="13">
        <f>VLOOKUP($M193,杂项枚举说明表!$A$45:$H$49,杂项枚举说明表!$H$43,0)</f>
        <v>120008</v>
      </c>
      <c r="AP193" s="13">
        <f>VLOOKUP($M193,杂项枚举说明表!$A$45:$I$49,杂项枚举说明表!$I$43,0)</f>
        <v>100001</v>
      </c>
      <c r="AQ193" s="13">
        <v>100002</v>
      </c>
      <c r="AT193" s="1" t="str">
        <f t="shared" si="90"/>
        <v>2封建时代红色一字消</v>
      </c>
      <c r="AU193" s="1">
        <f t="shared" si="91"/>
        <v>1223</v>
      </c>
    </row>
    <row r="194" spans="1:47" x14ac:dyDescent="0.2">
      <c r="A194" s="33">
        <f t="shared" si="92"/>
        <v>189</v>
      </c>
      <c r="B194" s="33">
        <f t="shared" si="141"/>
        <v>1224</v>
      </c>
      <c r="C194" s="33">
        <v>10404</v>
      </c>
      <c r="D194" s="33" t="str">
        <f t="shared" si="86"/>
        <v>封建时代金色防御塔</v>
      </c>
      <c r="E194" s="33" t="str">
        <f t="shared" si="87"/>
        <v>封建时代金色一字消</v>
      </c>
      <c r="F194" s="33">
        <v>3</v>
      </c>
      <c r="G194" s="33" t="str">
        <f>VLOOKUP($F194,杂项枚举说明表!$A$3:$C$7,杂项枚举说明表!$B$1,0)</f>
        <v>一字消</v>
      </c>
      <c r="H194" s="13">
        <v>1</v>
      </c>
      <c r="I194" s="35">
        <f t="shared" si="88"/>
        <v>2</v>
      </c>
      <c r="J194" s="35" t="str">
        <f>VLOOKUP(I194,杂项枚举说明表!$A$67:$B$69,杂项枚举说明表!$B$66,0)</f>
        <v>塔防模式</v>
      </c>
      <c r="K194" s="6">
        <v>1</v>
      </c>
      <c r="L194" s="6">
        <v>2</v>
      </c>
      <c r="M194" s="37">
        <f>M179</f>
        <v>4</v>
      </c>
      <c r="N194" s="37" t="str">
        <f>VLOOKUP(M194,杂项枚举说明表!$A$45:$B$49,杂项枚举说明表!$B$43,0)</f>
        <v>金色</v>
      </c>
      <c r="O194" s="9">
        <v>1324</v>
      </c>
      <c r="P194" s="11" t="s">
        <v>570</v>
      </c>
      <c r="Q194" s="37" t="s">
        <v>109</v>
      </c>
      <c r="R194" s="37" t="str">
        <f t="shared" si="89"/>
        <v>金色防御塔</v>
      </c>
      <c r="S194" s="9" t="s">
        <v>97</v>
      </c>
      <c r="T194" s="9" t="str">
        <f>IF(I194=2,"",VLOOKUP(E194,[1]t_eliminate_effect_s说明表!$L:$M,2,0))</f>
        <v/>
      </c>
      <c r="U194" s="9" t="str">
        <f>VLOOKUP(B194,组合消除配置调用说明表!$D$1:$E$999999,2,0)</f>
        <v/>
      </c>
      <c r="V194" s="35">
        <v>0</v>
      </c>
      <c r="W194" s="35" t="str">
        <f>VLOOKUP(V194,杂项枚举说明表!$A$88:$B$94,2,0)</f>
        <v>通用能量</v>
      </c>
      <c r="X194" s="35" t="str">
        <f>IF(I194=2,"0",VLOOKUP(AB194,杂项枚举说明表!$A$23:$C$27,杂项枚举说明表!$C$22,0)*VLOOKUP(F194,杂项枚举说明表!$A$3:$D$7,杂项枚举说明表!$D$1,0))</f>
        <v>0</v>
      </c>
      <c r="Y194" s="35">
        <v>0</v>
      </c>
      <c r="Z194" s="9">
        <f t="shared" ref="Z194:AA194" si="153">Z193+1</f>
        <v>14</v>
      </c>
      <c r="AA194" s="9">
        <f t="shared" si="153"/>
        <v>14</v>
      </c>
      <c r="AB194" s="6">
        <f t="shared" si="151"/>
        <v>3</v>
      </c>
      <c r="AC194" s="6" t="str">
        <f>VLOOKUP(AB194,杂项枚举说明表!$A$23:$B$27,2,2)</f>
        <v>封建时代</v>
      </c>
      <c r="AD194" s="6">
        <v>0</v>
      </c>
      <c r="AE194" s="35">
        <f>AE179</f>
        <v>5</v>
      </c>
      <c r="AF194" s="35" t="str">
        <f>IF(AE194="","",VLOOKUP(AE194,杂项枚举说明表!$A$109:$B$113,杂项枚举说明表!$B$108,0))</f>
        <v>神像</v>
      </c>
      <c r="AH194" s="13">
        <v>40044</v>
      </c>
      <c r="AI194" s="13">
        <f>IF((VLOOKUP($F194,杂项枚举说明表!$A$3:$C$7,3,0))="","",VLOOKUP($F194,杂项枚举说明表!$A$3:$C$7,3,0))</f>
        <v>120004</v>
      </c>
      <c r="AJ194" s="13">
        <v>120006</v>
      </c>
      <c r="AK194" s="13">
        <f>VLOOKUP($M194,杂项枚举说明表!$A$45:$E$49,杂项枚举说明表!$C$43,0)</f>
        <v>150023</v>
      </c>
      <c r="AL194" s="13">
        <f>IF(VLOOKUP($M194,杂项枚举说明表!$A$45:$E$49,杂项枚举说明表!$D$43,0)="","",VLOOKUP($M194,杂项枚举说明表!$A$45:$E$49,杂项枚举说明表!$D$43,0))</f>
        <v>130004</v>
      </c>
      <c r="AM194" s="13">
        <f>IF(VLOOKUP($M194,杂项枚举说明表!$A$45:$E$49,杂项枚举说明表!$E$43,0)="","",VLOOKUP($M194,杂项枚举说明表!$A$45:$E$49,杂项枚举说明表!$E$43,0))</f>
        <v>130004</v>
      </c>
      <c r="AN194" s="13">
        <f>IF(VLOOKUP($M194,杂项枚举说明表!$A$45:$F$49,杂项枚举说明表!$F$43,0)="","",VLOOKUP($M194,杂项枚举说明表!$A$45:$F$49,杂项枚举说明表!$F$43,0))</f>
        <v>260001</v>
      </c>
      <c r="AO194" s="13">
        <f>VLOOKUP($M194,杂项枚举说明表!$A$45:$H$49,杂项枚举说明表!$H$43,0)</f>
        <v>120008</v>
      </c>
      <c r="AP194" s="13">
        <f>VLOOKUP($M194,杂项枚举说明表!$A$45:$I$49,杂项枚举说明表!$I$43,0)</f>
        <v>100001</v>
      </c>
      <c r="AQ194" s="13">
        <v>100002</v>
      </c>
      <c r="AT194" s="1" t="str">
        <f t="shared" si="90"/>
        <v>2封建时代金色一字消</v>
      </c>
      <c r="AU194" s="1">
        <f t="shared" si="91"/>
        <v>1224</v>
      </c>
    </row>
    <row r="195" spans="1:47" x14ac:dyDescent="0.2">
      <c r="A195" s="33">
        <f t="shared" si="92"/>
        <v>190</v>
      </c>
      <c r="B195" s="33">
        <f t="shared" si="141"/>
        <v>1225</v>
      </c>
      <c r="C195" s="33">
        <v>10405</v>
      </c>
      <c r="D195" s="33" t="str">
        <f t="shared" si="86"/>
        <v>封建时代紫色防御塔</v>
      </c>
      <c r="E195" s="33" t="str">
        <f t="shared" si="87"/>
        <v>封建时代紫色一字消</v>
      </c>
      <c r="F195" s="33">
        <v>3</v>
      </c>
      <c r="G195" s="33" t="str">
        <f>VLOOKUP($F195,杂项枚举说明表!$A$3:$C$7,杂项枚举说明表!$B$1,0)</f>
        <v>一字消</v>
      </c>
      <c r="H195" s="13">
        <v>1</v>
      </c>
      <c r="I195" s="35">
        <f t="shared" si="88"/>
        <v>2</v>
      </c>
      <c r="J195" s="35" t="str">
        <f>VLOOKUP(I195,杂项枚举说明表!$A$67:$B$69,杂项枚举说明表!$B$66,0)</f>
        <v>塔防模式</v>
      </c>
      <c r="K195" s="6">
        <v>1</v>
      </c>
      <c r="L195" s="6">
        <v>2</v>
      </c>
      <c r="M195" s="37">
        <f>M180</f>
        <v>5</v>
      </c>
      <c r="N195" s="37" t="str">
        <f>VLOOKUP(M195,杂项枚举说明表!$A$45:$B$49,杂项枚举说明表!$B$43,0)</f>
        <v>紫色</v>
      </c>
      <c r="O195" s="9">
        <v>1325</v>
      </c>
      <c r="P195" s="11" t="s">
        <v>570</v>
      </c>
      <c r="Q195" s="37" t="s">
        <v>109</v>
      </c>
      <c r="R195" s="37" t="str">
        <f t="shared" si="89"/>
        <v>紫色防御塔</v>
      </c>
      <c r="S195" s="9" t="s">
        <v>97</v>
      </c>
      <c r="T195" s="9" t="str">
        <f>IF(I195=2,"",VLOOKUP(E195,[1]t_eliminate_effect_s说明表!$L:$M,2,0))</f>
        <v/>
      </c>
      <c r="U195" s="9" t="str">
        <f>VLOOKUP(B195,组合消除配置调用说明表!$D$1:$E$999999,2,0)</f>
        <v/>
      </c>
      <c r="V195" s="35">
        <v>0</v>
      </c>
      <c r="W195" s="35" t="str">
        <f>VLOOKUP(V195,杂项枚举说明表!$A$88:$B$94,2,0)</f>
        <v>通用能量</v>
      </c>
      <c r="X195" s="35" t="str">
        <f>IF(I195=2,"0",VLOOKUP(AB195,杂项枚举说明表!$A$23:$C$27,杂项枚举说明表!$C$22,0)*VLOOKUP(F195,杂项枚举说明表!$A$3:$D$7,杂项枚举说明表!$D$1,0))</f>
        <v>0</v>
      </c>
      <c r="Y195" s="35">
        <v>0</v>
      </c>
      <c r="Z195" s="9">
        <f t="shared" ref="Z195:AA195" si="154">Z194+1</f>
        <v>15</v>
      </c>
      <c r="AA195" s="9">
        <f t="shared" si="154"/>
        <v>15</v>
      </c>
      <c r="AB195" s="6">
        <f t="shared" si="151"/>
        <v>3</v>
      </c>
      <c r="AC195" s="6" t="str">
        <f>VLOOKUP(AB195,杂项枚举说明表!$A$23:$B$27,2,2)</f>
        <v>封建时代</v>
      </c>
      <c r="AD195" s="6">
        <v>0</v>
      </c>
      <c r="AE195" s="35">
        <f>AE180</f>
        <v>6</v>
      </c>
      <c r="AF195" s="35" t="str">
        <f>IF(AE195="","",VLOOKUP(AE195,杂项枚举说明表!$A$109:$B$113,杂项枚举说明表!$B$108,0))</f>
        <v>魔像</v>
      </c>
      <c r="AH195" s="13">
        <v>40045</v>
      </c>
      <c r="AI195" s="13">
        <f>IF((VLOOKUP($F195,杂项枚举说明表!$A$3:$C$7,3,0))="","",VLOOKUP($F195,杂项枚举说明表!$A$3:$C$7,3,0))</f>
        <v>120004</v>
      </c>
      <c r="AJ195" s="13">
        <v>120006</v>
      </c>
      <c r="AK195" s="13">
        <f>VLOOKUP($M195,杂项枚举说明表!$A$45:$E$49,杂项枚举说明表!$C$43,0)</f>
        <v>150023</v>
      </c>
      <c r="AL195" s="13">
        <f>IF(VLOOKUP($M195,杂项枚举说明表!$A$45:$E$49,杂项枚举说明表!$D$43,0)="","",VLOOKUP($M195,杂项枚举说明表!$A$45:$E$49,杂项枚举说明表!$D$43,0))</f>
        <v>130005</v>
      </c>
      <c r="AM195" s="13">
        <f>IF(VLOOKUP($M195,杂项枚举说明表!$A$45:$E$49,杂项枚举说明表!$E$43,0)="","",VLOOKUP($M195,杂项枚举说明表!$A$45:$E$49,杂项枚举说明表!$E$43,0))</f>
        <v>130005</v>
      </c>
      <c r="AN195" s="13">
        <f>IF(VLOOKUP($M195,杂项枚举说明表!$A$45:$F$49,杂项枚举说明表!$F$43,0)="","",VLOOKUP($M195,杂项枚举说明表!$A$45:$F$49,杂项枚举说明表!$F$43,0))</f>
        <v>260001</v>
      </c>
      <c r="AO195" s="13">
        <f>VLOOKUP($M195,杂项枚举说明表!$A$45:$H$49,杂项枚举说明表!$H$43,0)</f>
        <v>120008</v>
      </c>
      <c r="AP195" s="13">
        <f>VLOOKUP($M195,杂项枚举说明表!$A$45:$I$49,杂项枚举说明表!$I$43,0)</f>
        <v>100001</v>
      </c>
      <c r="AQ195" s="13">
        <v>100002</v>
      </c>
      <c r="AT195" s="1" t="str">
        <f t="shared" si="90"/>
        <v>2封建时代紫色一字消</v>
      </c>
      <c r="AU195" s="1">
        <f t="shared" si="91"/>
        <v>1225</v>
      </c>
    </row>
    <row r="196" spans="1:47" x14ac:dyDescent="0.2">
      <c r="A196" s="33">
        <f t="shared" si="92"/>
        <v>191</v>
      </c>
      <c r="B196" s="33">
        <f t="shared" si="141"/>
        <v>1231</v>
      </c>
      <c r="C196" s="33">
        <v>10501</v>
      </c>
      <c r="D196" s="33" t="str">
        <f t="shared" si="86"/>
        <v>工业时代蓝色防御塔</v>
      </c>
      <c r="E196" s="33" t="str">
        <f t="shared" si="87"/>
        <v>工业时代蓝色一字消</v>
      </c>
      <c r="F196" s="33">
        <v>3</v>
      </c>
      <c r="G196" s="33" t="str">
        <f>VLOOKUP($F196,杂项枚举说明表!$A$3:$C$7,杂项枚举说明表!$B$1,0)</f>
        <v>一字消</v>
      </c>
      <c r="H196" s="13">
        <v>1</v>
      </c>
      <c r="I196" s="35">
        <f t="shared" si="88"/>
        <v>2</v>
      </c>
      <c r="J196" s="35" t="str">
        <f>VLOOKUP(I196,杂项枚举说明表!$A$67:$B$69,杂项枚举说明表!$B$66,0)</f>
        <v>塔防模式</v>
      </c>
      <c r="K196" s="6">
        <v>1</v>
      </c>
      <c r="L196" s="6">
        <v>2</v>
      </c>
      <c r="M196" s="37">
        <f t="shared" si="94"/>
        <v>1</v>
      </c>
      <c r="N196" s="37" t="str">
        <f>VLOOKUP(M196,杂项枚举说明表!$A$45:$B$49,杂项枚举说明表!$B$43,0)</f>
        <v>蓝色</v>
      </c>
      <c r="O196" s="9">
        <v>1331</v>
      </c>
      <c r="P196" s="11" t="s">
        <v>570</v>
      </c>
      <c r="Q196" s="37" t="s">
        <v>109</v>
      </c>
      <c r="R196" s="37" t="str">
        <f t="shared" si="89"/>
        <v>蓝色防御塔</v>
      </c>
      <c r="S196" s="9" t="s">
        <v>97</v>
      </c>
      <c r="T196" s="9" t="str">
        <f>IF(I196=2,"",VLOOKUP(E196,[1]t_eliminate_effect_s说明表!$L:$M,2,0))</f>
        <v/>
      </c>
      <c r="U196" s="9" t="str">
        <f>VLOOKUP(B196,组合消除配置调用说明表!$D$1:$E$999999,2,0)</f>
        <v/>
      </c>
      <c r="V196" s="35">
        <v>0</v>
      </c>
      <c r="W196" s="35" t="str">
        <f>VLOOKUP(V196,杂项枚举说明表!$A$88:$B$94,2,0)</f>
        <v>通用能量</v>
      </c>
      <c r="X196" s="35" t="str">
        <f>IF(I196=2,"0",VLOOKUP(AB196,杂项枚举说明表!$A$23:$C$27,杂项枚举说明表!$C$22,0)*VLOOKUP(F196,杂项枚举说明表!$A$3:$D$7,杂项枚举说明表!$D$1,0))</f>
        <v>0</v>
      </c>
      <c r="Y196" s="35">
        <v>0</v>
      </c>
      <c r="Z196" s="9">
        <f>Z191</f>
        <v>11</v>
      </c>
      <c r="AA196" s="9">
        <f>AA191</f>
        <v>11</v>
      </c>
      <c r="AB196" s="6">
        <f t="shared" si="151"/>
        <v>4</v>
      </c>
      <c r="AC196" s="6" t="str">
        <f>VLOOKUP(AB196,杂项枚举说明表!$A$23:$B$27,2,2)</f>
        <v>工业时代</v>
      </c>
      <c r="AD196" s="6">
        <v>0</v>
      </c>
      <c r="AE196" s="35">
        <f t="shared" si="97"/>
        <v>2</v>
      </c>
      <c r="AF196" s="35" t="str">
        <f>IF(AE196="","",VLOOKUP(AE196,杂项枚举说明表!$A$109:$B$113,杂项枚举说明表!$B$108,0))</f>
        <v>步兵营</v>
      </c>
      <c r="AH196" s="13">
        <v>40046</v>
      </c>
      <c r="AI196" s="13">
        <f>IF((VLOOKUP($F196,杂项枚举说明表!$A$3:$C$7,3,0))="","",VLOOKUP($F196,杂项枚举说明表!$A$3:$C$7,3,0))</f>
        <v>120004</v>
      </c>
      <c r="AJ196" s="13">
        <v>120006</v>
      </c>
      <c r="AK196" s="13">
        <f>VLOOKUP($M196,杂项枚举说明表!$A$45:$E$49,杂项枚举说明表!$C$43,0)</f>
        <v>150023</v>
      </c>
      <c r="AL196" s="13">
        <f>IF(VLOOKUP($M196,杂项枚举说明表!$A$45:$E$49,杂项枚举说明表!$D$43,0)="","",VLOOKUP($M196,杂项枚举说明表!$A$45:$E$49,杂项枚举说明表!$D$43,0))</f>
        <v>130001</v>
      </c>
      <c r="AM196" s="13">
        <f>IF(VLOOKUP($M196,杂项枚举说明表!$A$45:$E$49,杂项枚举说明表!$E$43,0)="","",VLOOKUP($M196,杂项枚举说明表!$A$45:$E$49,杂项枚举说明表!$E$43,0))</f>
        <v>130001</v>
      </c>
      <c r="AN196" s="13">
        <f>IF(VLOOKUP($M196,杂项枚举说明表!$A$45:$F$49,杂项枚举说明表!$F$43,0)="","",VLOOKUP($M196,杂项枚举说明表!$A$45:$F$49,杂项枚举说明表!$F$43,0))</f>
        <v>260001</v>
      </c>
      <c r="AO196" s="13">
        <f>VLOOKUP($M196,杂项枚举说明表!$A$45:$H$49,杂项枚举说明表!$H$43,0)</f>
        <v>120008</v>
      </c>
      <c r="AP196" s="13">
        <f>VLOOKUP($M196,杂项枚举说明表!$A$45:$I$49,杂项枚举说明表!$I$43,0)</f>
        <v>100001</v>
      </c>
      <c r="AQ196" s="13">
        <v>100002</v>
      </c>
      <c r="AT196" s="1" t="str">
        <f t="shared" si="90"/>
        <v>2工业时代蓝色一字消</v>
      </c>
      <c r="AU196" s="1">
        <f t="shared" si="91"/>
        <v>1231</v>
      </c>
    </row>
    <row r="197" spans="1:47" x14ac:dyDescent="0.2">
      <c r="A197" s="33">
        <f t="shared" si="92"/>
        <v>192</v>
      </c>
      <c r="B197" s="33">
        <f t="shared" si="141"/>
        <v>1232</v>
      </c>
      <c r="C197" s="33">
        <v>10502</v>
      </c>
      <c r="D197" s="33" t="str">
        <f t="shared" si="86"/>
        <v>工业时代绿色防御塔</v>
      </c>
      <c r="E197" s="33" t="str">
        <f t="shared" si="87"/>
        <v>工业时代绿色一字消</v>
      </c>
      <c r="F197" s="33">
        <v>3</v>
      </c>
      <c r="G197" s="33" t="str">
        <f>VLOOKUP($F197,杂项枚举说明表!$A$3:$C$7,杂项枚举说明表!$B$1,0)</f>
        <v>一字消</v>
      </c>
      <c r="H197" s="13">
        <v>1</v>
      </c>
      <c r="I197" s="35">
        <f t="shared" si="88"/>
        <v>2</v>
      </c>
      <c r="J197" s="35" t="str">
        <f>VLOOKUP(I197,杂项枚举说明表!$A$67:$B$69,杂项枚举说明表!$B$66,0)</f>
        <v>塔防模式</v>
      </c>
      <c r="K197" s="6">
        <v>1</v>
      </c>
      <c r="L197" s="6">
        <v>2</v>
      </c>
      <c r="M197" s="37">
        <f t="shared" si="94"/>
        <v>2</v>
      </c>
      <c r="N197" s="37" t="str">
        <f>VLOOKUP(M197,杂项枚举说明表!$A$45:$B$49,杂项枚举说明表!$B$43,0)</f>
        <v>绿色</v>
      </c>
      <c r="O197" s="9">
        <v>1332</v>
      </c>
      <c r="P197" s="11" t="s">
        <v>570</v>
      </c>
      <c r="Q197" s="37" t="s">
        <v>109</v>
      </c>
      <c r="R197" s="37" t="str">
        <f t="shared" si="89"/>
        <v>绿色防御塔</v>
      </c>
      <c r="S197" s="9" t="s">
        <v>97</v>
      </c>
      <c r="T197" s="9" t="str">
        <f>IF(I197=2,"",VLOOKUP(E197,[1]t_eliminate_effect_s说明表!$L:$M,2,0))</f>
        <v/>
      </c>
      <c r="U197" s="9" t="str">
        <f>VLOOKUP(B197,组合消除配置调用说明表!$D$1:$E$999999,2,0)</f>
        <v/>
      </c>
      <c r="V197" s="35">
        <v>0</v>
      </c>
      <c r="W197" s="35" t="str">
        <f>VLOOKUP(V197,杂项枚举说明表!$A$88:$B$94,2,0)</f>
        <v>通用能量</v>
      </c>
      <c r="X197" s="35" t="str">
        <f>IF(I197=2,"0",VLOOKUP(AB197,杂项枚举说明表!$A$23:$C$27,杂项枚举说明表!$C$22,0)*VLOOKUP(F197,杂项枚举说明表!$A$3:$D$7,杂项枚举说明表!$D$1,0))</f>
        <v>0</v>
      </c>
      <c r="Y197" s="35">
        <v>0</v>
      </c>
      <c r="Z197" s="9">
        <f t="shared" ref="Z197:AA197" si="155">Z192</f>
        <v>12</v>
      </c>
      <c r="AA197" s="9">
        <f t="shared" si="155"/>
        <v>12</v>
      </c>
      <c r="AB197" s="6">
        <f t="shared" si="151"/>
        <v>4</v>
      </c>
      <c r="AC197" s="6" t="str">
        <f>VLOOKUP(AB197,杂项枚举说明表!$A$23:$B$27,2,2)</f>
        <v>工业时代</v>
      </c>
      <c r="AD197" s="6">
        <v>0</v>
      </c>
      <c r="AE197" s="35">
        <f t="shared" si="97"/>
        <v>3</v>
      </c>
      <c r="AF197" s="35" t="str">
        <f>IF(AE197="","",VLOOKUP(AE197,杂项枚举说明表!$A$109:$B$113,杂项枚举说明表!$B$108,0))</f>
        <v>弓兵营</v>
      </c>
      <c r="AH197" s="13">
        <v>40047</v>
      </c>
      <c r="AI197" s="13">
        <f>IF((VLOOKUP($F197,杂项枚举说明表!$A$3:$C$7,3,0))="","",VLOOKUP($F197,杂项枚举说明表!$A$3:$C$7,3,0))</f>
        <v>120004</v>
      </c>
      <c r="AJ197" s="13">
        <v>120006</v>
      </c>
      <c r="AK197" s="13">
        <f>VLOOKUP($M197,杂项枚举说明表!$A$45:$E$49,杂项枚举说明表!$C$43,0)</f>
        <v>150023</v>
      </c>
      <c r="AL197" s="13">
        <f>IF(VLOOKUP($M197,杂项枚举说明表!$A$45:$E$49,杂项枚举说明表!$D$43,0)="","",VLOOKUP($M197,杂项枚举说明表!$A$45:$E$49,杂项枚举说明表!$D$43,0))</f>
        <v>130002</v>
      </c>
      <c r="AM197" s="13">
        <f>IF(VLOOKUP($M197,杂项枚举说明表!$A$45:$E$49,杂项枚举说明表!$E$43,0)="","",VLOOKUP($M197,杂项枚举说明表!$A$45:$E$49,杂项枚举说明表!$E$43,0))</f>
        <v>130002</v>
      </c>
      <c r="AN197" s="13">
        <f>IF(VLOOKUP($M197,杂项枚举说明表!$A$45:$F$49,杂项枚举说明表!$F$43,0)="","",VLOOKUP($M197,杂项枚举说明表!$A$45:$F$49,杂项枚举说明表!$F$43,0))</f>
        <v>260001</v>
      </c>
      <c r="AO197" s="13">
        <f>VLOOKUP($M197,杂项枚举说明表!$A$45:$H$49,杂项枚举说明表!$H$43,0)</f>
        <v>120008</v>
      </c>
      <c r="AP197" s="13">
        <f>VLOOKUP($M197,杂项枚举说明表!$A$45:$I$49,杂项枚举说明表!$I$43,0)</f>
        <v>100001</v>
      </c>
      <c r="AQ197" s="13">
        <v>100002</v>
      </c>
      <c r="AT197" s="1" t="str">
        <f t="shared" si="90"/>
        <v>2工业时代绿色一字消</v>
      </c>
      <c r="AU197" s="1">
        <f t="shared" si="91"/>
        <v>1232</v>
      </c>
    </row>
    <row r="198" spans="1:47" x14ac:dyDescent="0.2">
      <c r="A198" s="33">
        <f t="shared" si="92"/>
        <v>193</v>
      </c>
      <c r="B198" s="33">
        <f t="shared" si="141"/>
        <v>1233</v>
      </c>
      <c r="C198" s="33">
        <v>10503</v>
      </c>
      <c r="D198" s="33" t="str">
        <f t="shared" ref="D198:D261" si="156">CONCATENATE(AC198,R198)</f>
        <v>工业时代红色防御塔</v>
      </c>
      <c r="E198" s="33" t="str">
        <f t="shared" ref="E198:E261" si="157">CONCATENATE(AC198,N198,G198)</f>
        <v>工业时代红色一字消</v>
      </c>
      <c r="F198" s="33">
        <v>3</v>
      </c>
      <c r="G198" s="33" t="str">
        <f>VLOOKUP($F198,杂项枚举说明表!$A$3:$C$7,杂项枚举说明表!$B$1,0)</f>
        <v>一字消</v>
      </c>
      <c r="H198" s="13">
        <v>1</v>
      </c>
      <c r="I198" s="35">
        <f t="shared" ref="I198:I261" si="158">IF(AND(B198&gt;1000,B198&lt;3000),2,IF(B198&gt;3000,3,1))</f>
        <v>2</v>
      </c>
      <c r="J198" s="35" t="str">
        <f>VLOOKUP(I198,杂项枚举说明表!$A$67:$B$69,杂项枚举说明表!$B$66,0)</f>
        <v>塔防模式</v>
      </c>
      <c r="K198" s="6">
        <v>1</v>
      </c>
      <c r="L198" s="6">
        <v>2</v>
      </c>
      <c r="M198" s="37">
        <f t="shared" si="94"/>
        <v>3</v>
      </c>
      <c r="N198" s="37" t="str">
        <f>VLOOKUP(M198,杂项枚举说明表!$A$45:$B$49,杂项枚举说明表!$B$43,0)</f>
        <v>红色</v>
      </c>
      <c r="O198" s="9">
        <v>1333</v>
      </c>
      <c r="P198" s="11" t="s">
        <v>570</v>
      </c>
      <c r="Q198" s="37" t="s">
        <v>109</v>
      </c>
      <c r="R198" s="37" t="str">
        <f t="shared" ref="R198:R261" si="159">CONCATENATE(N198,Q198)</f>
        <v>红色防御塔</v>
      </c>
      <c r="S198" s="9" t="s">
        <v>97</v>
      </c>
      <c r="T198" s="9" t="str">
        <f>IF(I198=2,"",VLOOKUP(E198,[1]t_eliminate_effect_s说明表!$L:$M,2,0))</f>
        <v/>
      </c>
      <c r="U198" s="9" t="str">
        <f>VLOOKUP(B198,组合消除配置调用说明表!$D$1:$E$999999,2,0)</f>
        <v/>
      </c>
      <c r="V198" s="35">
        <v>0</v>
      </c>
      <c r="W198" s="35" t="str">
        <f>VLOOKUP(V198,杂项枚举说明表!$A$88:$B$94,2,0)</f>
        <v>通用能量</v>
      </c>
      <c r="X198" s="35" t="str">
        <f>IF(I198=2,"0",VLOOKUP(AB198,杂项枚举说明表!$A$23:$C$27,杂项枚举说明表!$C$22,0)*VLOOKUP(F198,杂项枚举说明表!$A$3:$D$7,杂项枚举说明表!$D$1,0))</f>
        <v>0</v>
      </c>
      <c r="Y198" s="35">
        <v>0</v>
      </c>
      <c r="Z198" s="9">
        <f t="shared" ref="Z198:AA198" si="160">Z193</f>
        <v>13</v>
      </c>
      <c r="AA198" s="9">
        <f t="shared" si="160"/>
        <v>13</v>
      </c>
      <c r="AB198" s="6">
        <f t="shared" si="151"/>
        <v>4</v>
      </c>
      <c r="AC198" s="6" t="str">
        <f>VLOOKUP(AB198,杂项枚举说明表!$A$23:$B$27,2,2)</f>
        <v>工业时代</v>
      </c>
      <c r="AD198" s="6">
        <v>0</v>
      </c>
      <c r="AE198" s="35">
        <f t="shared" si="97"/>
        <v>4</v>
      </c>
      <c r="AF198" s="35" t="str">
        <f>IF(AE198="","",VLOOKUP(AE198,杂项枚举说明表!$A$109:$B$113,杂项枚举说明表!$B$108,0))</f>
        <v>骑兵营</v>
      </c>
      <c r="AH198" s="13">
        <v>40048</v>
      </c>
      <c r="AI198" s="13">
        <f>IF((VLOOKUP($F198,杂项枚举说明表!$A$3:$C$7,3,0))="","",VLOOKUP($F198,杂项枚举说明表!$A$3:$C$7,3,0))</f>
        <v>120004</v>
      </c>
      <c r="AJ198" s="13">
        <v>120006</v>
      </c>
      <c r="AK198" s="13">
        <f>VLOOKUP($M198,杂项枚举说明表!$A$45:$E$49,杂项枚举说明表!$C$43,0)</f>
        <v>150023</v>
      </c>
      <c r="AL198" s="13">
        <f>IF(VLOOKUP($M198,杂项枚举说明表!$A$45:$E$49,杂项枚举说明表!$D$43,0)="","",VLOOKUP($M198,杂项枚举说明表!$A$45:$E$49,杂项枚举说明表!$D$43,0))</f>
        <v>130003</v>
      </c>
      <c r="AM198" s="13">
        <f>IF(VLOOKUP($M198,杂项枚举说明表!$A$45:$E$49,杂项枚举说明表!$E$43,0)="","",VLOOKUP($M198,杂项枚举说明表!$A$45:$E$49,杂项枚举说明表!$E$43,0))</f>
        <v>130003</v>
      </c>
      <c r="AN198" s="13">
        <f>IF(VLOOKUP($M198,杂项枚举说明表!$A$45:$F$49,杂项枚举说明表!$F$43,0)="","",VLOOKUP($M198,杂项枚举说明表!$A$45:$F$49,杂项枚举说明表!$F$43,0))</f>
        <v>260001</v>
      </c>
      <c r="AO198" s="13">
        <f>VLOOKUP($M198,杂项枚举说明表!$A$45:$H$49,杂项枚举说明表!$H$43,0)</f>
        <v>120008</v>
      </c>
      <c r="AP198" s="13">
        <f>VLOOKUP($M198,杂项枚举说明表!$A$45:$I$49,杂项枚举说明表!$I$43,0)</f>
        <v>100001</v>
      </c>
      <c r="AQ198" s="13">
        <v>100002</v>
      </c>
      <c r="AT198" s="1" t="str">
        <f t="shared" ref="AT198:AT261" si="161">_xlfn.CONCAT(I198,E198)</f>
        <v>2工业时代红色一字消</v>
      </c>
      <c r="AU198" s="1">
        <f t="shared" ref="AU198:AU261" si="162">B198</f>
        <v>1233</v>
      </c>
    </row>
    <row r="199" spans="1:47" x14ac:dyDescent="0.2">
      <c r="A199" s="33">
        <f t="shared" ref="A199:A262" si="163">ROW()-5</f>
        <v>194</v>
      </c>
      <c r="B199" s="33">
        <f t="shared" si="141"/>
        <v>1234</v>
      </c>
      <c r="C199" s="33">
        <v>10504</v>
      </c>
      <c r="D199" s="33" t="str">
        <f t="shared" si="156"/>
        <v>工业时代金色防御塔</v>
      </c>
      <c r="E199" s="33" t="str">
        <f t="shared" si="157"/>
        <v>工业时代金色一字消</v>
      </c>
      <c r="F199" s="33">
        <v>3</v>
      </c>
      <c r="G199" s="33" t="str">
        <f>VLOOKUP($F199,杂项枚举说明表!$A$3:$C$7,杂项枚举说明表!$B$1,0)</f>
        <v>一字消</v>
      </c>
      <c r="H199" s="13">
        <v>1</v>
      </c>
      <c r="I199" s="35">
        <f t="shared" si="158"/>
        <v>2</v>
      </c>
      <c r="J199" s="35" t="str">
        <f>VLOOKUP(I199,杂项枚举说明表!$A$67:$B$69,杂项枚举说明表!$B$66,0)</f>
        <v>塔防模式</v>
      </c>
      <c r="K199" s="6">
        <v>1</v>
      </c>
      <c r="L199" s="6">
        <v>2</v>
      </c>
      <c r="M199" s="37">
        <f t="shared" si="94"/>
        <v>4</v>
      </c>
      <c r="N199" s="37" t="str">
        <f>VLOOKUP(M199,杂项枚举说明表!$A$45:$B$49,杂项枚举说明表!$B$43,0)</f>
        <v>金色</v>
      </c>
      <c r="O199" s="9">
        <v>1334</v>
      </c>
      <c r="P199" s="11" t="s">
        <v>570</v>
      </c>
      <c r="Q199" s="37" t="s">
        <v>109</v>
      </c>
      <c r="R199" s="37" t="str">
        <f t="shared" si="159"/>
        <v>金色防御塔</v>
      </c>
      <c r="S199" s="9" t="s">
        <v>97</v>
      </c>
      <c r="T199" s="9" t="str">
        <f>IF(I199=2,"",VLOOKUP(E199,[1]t_eliminate_effect_s说明表!$L:$M,2,0))</f>
        <v/>
      </c>
      <c r="U199" s="9" t="str">
        <f>VLOOKUP(B199,组合消除配置调用说明表!$D$1:$E$999999,2,0)</f>
        <v/>
      </c>
      <c r="V199" s="35">
        <v>0</v>
      </c>
      <c r="W199" s="35" t="str">
        <f>VLOOKUP(V199,杂项枚举说明表!$A$88:$B$94,2,0)</f>
        <v>通用能量</v>
      </c>
      <c r="X199" s="35" t="str">
        <f>IF(I199=2,"0",VLOOKUP(AB199,杂项枚举说明表!$A$23:$C$27,杂项枚举说明表!$C$22,0)*VLOOKUP(F199,杂项枚举说明表!$A$3:$D$7,杂项枚举说明表!$D$1,0))</f>
        <v>0</v>
      </c>
      <c r="Y199" s="35">
        <v>0</v>
      </c>
      <c r="Z199" s="9">
        <f t="shared" ref="Z199:AA199" si="164">Z194</f>
        <v>14</v>
      </c>
      <c r="AA199" s="9">
        <f t="shared" si="164"/>
        <v>14</v>
      </c>
      <c r="AB199" s="6">
        <f t="shared" si="151"/>
        <v>4</v>
      </c>
      <c r="AC199" s="6" t="str">
        <f>VLOOKUP(AB199,杂项枚举说明表!$A$23:$B$27,2,2)</f>
        <v>工业时代</v>
      </c>
      <c r="AD199" s="6">
        <v>0</v>
      </c>
      <c r="AE199" s="35">
        <f t="shared" si="97"/>
        <v>5</v>
      </c>
      <c r="AF199" s="35" t="str">
        <f>IF(AE199="","",VLOOKUP(AE199,杂项枚举说明表!$A$109:$B$113,杂项枚举说明表!$B$108,0))</f>
        <v>神像</v>
      </c>
      <c r="AH199" s="13">
        <v>40049</v>
      </c>
      <c r="AI199" s="13">
        <f>IF((VLOOKUP($F199,杂项枚举说明表!$A$3:$C$7,3,0))="","",VLOOKUP($F199,杂项枚举说明表!$A$3:$C$7,3,0))</f>
        <v>120004</v>
      </c>
      <c r="AJ199" s="13">
        <v>120006</v>
      </c>
      <c r="AK199" s="13">
        <f>VLOOKUP($M199,杂项枚举说明表!$A$45:$E$49,杂项枚举说明表!$C$43,0)</f>
        <v>150023</v>
      </c>
      <c r="AL199" s="13">
        <f>IF(VLOOKUP($M199,杂项枚举说明表!$A$45:$E$49,杂项枚举说明表!$D$43,0)="","",VLOOKUP($M199,杂项枚举说明表!$A$45:$E$49,杂项枚举说明表!$D$43,0))</f>
        <v>130004</v>
      </c>
      <c r="AM199" s="13">
        <f>IF(VLOOKUP($M199,杂项枚举说明表!$A$45:$E$49,杂项枚举说明表!$E$43,0)="","",VLOOKUP($M199,杂项枚举说明表!$A$45:$E$49,杂项枚举说明表!$E$43,0))</f>
        <v>130004</v>
      </c>
      <c r="AN199" s="13">
        <f>IF(VLOOKUP($M199,杂项枚举说明表!$A$45:$F$49,杂项枚举说明表!$F$43,0)="","",VLOOKUP($M199,杂项枚举说明表!$A$45:$F$49,杂项枚举说明表!$F$43,0))</f>
        <v>260001</v>
      </c>
      <c r="AO199" s="13">
        <f>VLOOKUP($M199,杂项枚举说明表!$A$45:$H$49,杂项枚举说明表!$H$43,0)</f>
        <v>120008</v>
      </c>
      <c r="AP199" s="13">
        <f>VLOOKUP($M199,杂项枚举说明表!$A$45:$I$49,杂项枚举说明表!$I$43,0)</f>
        <v>100001</v>
      </c>
      <c r="AQ199" s="13">
        <v>100002</v>
      </c>
      <c r="AT199" s="1" t="str">
        <f t="shared" si="161"/>
        <v>2工业时代金色一字消</v>
      </c>
      <c r="AU199" s="1">
        <f t="shared" si="162"/>
        <v>1234</v>
      </c>
    </row>
    <row r="200" spans="1:47" x14ac:dyDescent="0.2">
      <c r="A200" s="33">
        <f t="shared" si="163"/>
        <v>195</v>
      </c>
      <c r="B200" s="33">
        <f t="shared" si="141"/>
        <v>1235</v>
      </c>
      <c r="C200" s="33">
        <v>10505</v>
      </c>
      <c r="D200" s="33" t="str">
        <f t="shared" si="156"/>
        <v>工业时代紫色防御塔</v>
      </c>
      <c r="E200" s="33" t="str">
        <f t="shared" si="157"/>
        <v>工业时代紫色一字消</v>
      </c>
      <c r="F200" s="33">
        <v>3</v>
      </c>
      <c r="G200" s="33" t="str">
        <f>VLOOKUP($F200,杂项枚举说明表!$A$3:$C$7,杂项枚举说明表!$B$1,0)</f>
        <v>一字消</v>
      </c>
      <c r="H200" s="13">
        <v>1</v>
      </c>
      <c r="I200" s="35">
        <f t="shared" si="158"/>
        <v>2</v>
      </c>
      <c r="J200" s="35" t="str">
        <f>VLOOKUP(I200,杂项枚举说明表!$A$67:$B$69,杂项枚举说明表!$B$66,0)</f>
        <v>塔防模式</v>
      </c>
      <c r="K200" s="6">
        <v>1</v>
      </c>
      <c r="L200" s="6">
        <v>2</v>
      </c>
      <c r="M200" s="37">
        <f t="shared" si="94"/>
        <v>5</v>
      </c>
      <c r="N200" s="37" t="str">
        <f>VLOOKUP(M200,杂项枚举说明表!$A$45:$B$49,杂项枚举说明表!$B$43,0)</f>
        <v>紫色</v>
      </c>
      <c r="O200" s="9">
        <v>1335</v>
      </c>
      <c r="P200" s="11" t="s">
        <v>570</v>
      </c>
      <c r="Q200" s="37" t="s">
        <v>109</v>
      </c>
      <c r="R200" s="37" t="str">
        <f t="shared" si="159"/>
        <v>紫色防御塔</v>
      </c>
      <c r="S200" s="9" t="s">
        <v>97</v>
      </c>
      <c r="T200" s="9" t="str">
        <f>IF(I200=2,"",VLOOKUP(E200,[1]t_eliminate_effect_s说明表!$L:$M,2,0))</f>
        <v/>
      </c>
      <c r="U200" s="9" t="str">
        <f>VLOOKUP(B200,组合消除配置调用说明表!$D$1:$E$999999,2,0)</f>
        <v/>
      </c>
      <c r="V200" s="35">
        <v>0</v>
      </c>
      <c r="W200" s="35" t="str">
        <f>VLOOKUP(V200,杂项枚举说明表!$A$88:$B$94,2,0)</f>
        <v>通用能量</v>
      </c>
      <c r="X200" s="35" t="str">
        <f>IF(I200=2,"0",VLOOKUP(AB200,杂项枚举说明表!$A$23:$C$27,杂项枚举说明表!$C$22,0)*VLOOKUP(F200,杂项枚举说明表!$A$3:$D$7,杂项枚举说明表!$D$1,0))</f>
        <v>0</v>
      </c>
      <c r="Y200" s="35">
        <v>0</v>
      </c>
      <c r="Z200" s="9">
        <f t="shared" ref="Z200:AA200" si="165">Z195</f>
        <v>15</v>
      </c>
      <c r="AA200" s="9">
        <f t="shared" si="165"/>
        <v>15</v>
      </c>
      <c r="AB200" s="6">
        <f t="shared" si="151"/>
        <v>4</v>
      </c>
      <c r="AC200" s="6" t="str">
        <f>VLOOKUP(AB200,杂项枚举说明表!$A$23:$B$27,2,2)</f>
        <v>工业时代</v>
      </c>
      <c r="AD200" s="6">
        <v>0</v>
      </c>
      <c r="AE200" s="35">
        <f t="shared" si="97"/>
        <v>6</v>
      </c>
      <c r="AF200" s="35" t="str">
        <f>IF(AE200="","",VLOOKUP(AE200,杂项枚举说明表!$A$109:$B$113,杂项枚举说明表!$B$108,0))</f>
        <v>魔像</v>
      </c>
      <c r="AH200" s="13">
        <v>40050</v>
      </c>
      <c r="AI200" s="13">
        <f>IF((VLOOKUP($F200,杂项枚举说明表!$A$3:$C$7,3,0))="","",VLOOKUP($F200,杂项枚举说明表!$A$3:$C$7,3,0))</f>
        <v>120004</v>
      </c>
      <c r="AJ200" s="13">
        <v>120006</v>
      </c>
      <c r="AK200" s="13">
        <f>VLOOKUP($M200,杂项枚举说明表!$A$45:$E$49,杂项枚举说明表!$C$43,0)</f>
        <v>150023</v>
      </c>
      <c r="AL200" s="13">
        <f>IF(VLOOKUP($M200,杂项枚举说明表!$A$45:$E$49,杂项枚举说明表!$D$43,0)="","",VLOOKUP($M200,杂项枚举说明表!$A$45:$E$49,杂项枚举说明表!$D$43,0))</f>
        <v>130005</v>
      </c>
      <c r="AM200" s="13">
        <f>IF(VLOOKUP($M200,杂项枚举说明表!$A$45:$E$49,杂项枚举说明表!$E$43,0)="","",VLOOKUP($M200,杂项枚举说明表!$A$45:$E$49,杂项枚举说明表!$E$43,0))</f>
        <v>130005</v>
      </c>
      <c r="AN200" s="13">
        <f>IF(VLOOKUP($M200,杂项枚举说明表!$A$45:$F$49,杂项枚举说明表!$F$43,0)="","",VLOOKUP($M200,杂项枚举说明表!$A$45:$F$49,杂项枚举说明表!$F$43,0))</f>
        <v>260001</v>
      </c>
      <c r="AO200" s="13">
        <f>VLOOKUP($M200,杂项枚举说明表!$A$45:$H$49,杂项枚举说明表!$H$43,0)</f>
        <v>120008</v>
      </c>
      <c r="AP200" s="13">
        <f>VLOOKUP($M200,杂项枚举说明表!$A$45:$I$49,杂项枚举说明表!$I$43,0)</f>
        <v>100001</v>
      </c>
      <c r="AQ200" s="13">
        <v>100002</v>
      </c>
      <c r="AT200" s="1" t="str">
        <f t="shared" si="161"/>
        <v>2工业时代紫色一字消</v>
      </c>
      <c r="AU200" s="1">
        <f t="shared" si="162"/>
        <v>1235</v>
      </c>
    </row>
    <row r="201" spans="1:47" x14ac:dyDescent="0.2">
      <c r="A201" s="33">
        <f t="shared" si="163"/>
        <v>196</v>
      </c>
      <c r="B201" s="33">
        <f t="shared" si="141"/>
        <v>1241</v>
      </c>
      <c r="C201" s="33">
        <v>10601</v>
      </c>
      <c r="D201" s="33" t="str">
        <f t="shared" si="156"/>
        <v>现代蓝色防御塔</v>
      </c>
      <c r="E201" s="33" t="str">
        <f t="shared" si="157"/>
        <v>现代蓝色一字消</v>
      </c>
      <c r="F201" s="33">
        <v>3</v>
      </c>
      <c r="G201" s="33" t="str">
        <f>VLOOKUP($F201,杂项枚举说明表!$A$3:$C$7,杂项枚举说明表!$B$1,0)</f>
        <v>一字消</v>
      </c>
      <c r="H201" s="13">
        <v>1</v>
      </c>
      <c r="I201" s="35">
        <f t="shared" si="158"/>
        <v>2</v>
      </c>
      <c r="J201" s="35" t="str">
        <f>VLOOKUP(I201,杂项枚举说明表!$A$67:$B$69,杂项枚举说明表!$B$66,0)</f>
        <v>塔防模式</v>
      </c>
      <c r="K201" s="6">
        <v>1</v>
      </c>
      <c r="L201" s="6">
        <v>2</v>
      </c>
      <c r="M201" s="37">
        <f t="shared" ref="M201:M230" si="166">M196</f>
        <v>1</v>
      </c>
      <c r="N201" s="37" t="str">
        <f>VLOOKUP(M201,杂项枚举说明表!$A$45:$B$49,杂项枚举说明表!$B$43,0)</f>
        <v>蓝色</v>
      </c>
      <c r="O201" s="9">
        <v>1341</v>
      </c>
      <c r="P201" s="11" t="s">
        <v>570</v>
      </c>
      <c r="Q201" s="37" t="s">
        <v>109</v>
      </c>
      <c r="R201" s="37" t="str">
        <f t="shared" si="159"/>
        <v>蓝色防御塔</v>
      </c>
      <c r="S201" s="9" t="s">
        <v>97</v>
      </c>
      <c r="T201" s="9" t="str">
        <f>IF(I201=2,"",VLOOKUP(E201,[1]t_eliminate_effect_s说明表!$L:$M,2,0))</f>
        <v/>
      </c>
      <c r="U201" s="9" t="str">
        <f>VLOOKUP(B201,组合消除配置调用说明表!$D$1:$E$999999,2,0)</f>
        <v/>
      </c>
      <c r="V201" s="35">
        <v>0</v>
      </c>
      <c r="W201" s="35" t="str">
        <f>VLOOKUP(V201,杂项枚举说明表!$A$88:$B$94,2,0)</f>
        <v>通用能量</v>
      </c>
      <c r="X201" s="35" t="str">
        <f>IF(I201=2,"0",VLOOKUP(AB201,杂项枚举说明表!$A$23:$C$27,杂项枚举说明表!$C$22,0)*VLOOKUP(F201,杂项枚举说明表!$A$3:$D$7,杂项枚举说明表!$D$1,0))</f>
        <v>0</v>
      </c>
      <c r="Y201" s="35">
        <v>0</v>
      </c>
      <c r="Z201" s="9">
        <f t="shared" ref="Z201:AA201" si="167">Z196</f>
        <v>11</v>
      </c>
      <c r="AA201" s="9">
        <f t="shared" si="167"/>
        <v>11</v>
      </c>
      <c r="AB201" s="6">
        <f t="shared" si="151"/>
        <v>5</v>
      </c>
      <c r="AC201" s="6" t="str">
        <f>VLOOKUP(AB201,杂项枚举说明表!$A$23:$B$27,2,2)</f>
        <v>现代</v>
      </c>
      <c r="AD201" s="6">
        <v>0</v>
      </c>
      <c r="AE201" s="35">
        <f t="shared" ref="AE201:AE230" si="168">AE196</f>
        <v>2</v>
      </c>
      <c r="AF201" s="35" t="str">
        <f>IF(AE201="","",VLOOKUP(AE201,杂项枚举说明表!$A$109:$B$113,杂项枚举说明表!$B$108,0))</f>
        <v>步兵营</v>
      </c>
      <c r="AH201" s="13">
        <v>40051</v>
      </c>
      <c r="AI201" s="13">
        <f>IF((VLOOKUP($F201,杂项枚举说明表!$A$3:$C$7,3,0))="","",VLOOKUP($F201,杂项枚举说明表!$A$3:$C$7,3,0))</f>
        <v>120004</v>
      </c>
      <c r="AJ201" s="13">
        <v>120006</v>
      </c>
      <c r="AK201" s="13">
        <f>VLOOKUP($M201,杂项枚举说明表!$A$45:$E$49,杂项枚举说明表!$C$43,0)</f>
        <v>150023</v>
      </c>
      <c r="AL201" s="13">
        <f>IF(VLOOKUP($M201,杂项枚举说明表!$A$45:$E$49,杂项枚举说明表!$D$43,0)="","",VLOOKUP($M201,杂项枚举说明表!$A$45:$E$49,杂项枚举说明表!$D$43,0))</f>
        <v>130001</v>
      </c>
      <c r="AM201" s="13">
        <f>IF(VLOOKUP($M201,杂项枚举说明表!$A$45:$E$49,杂项枚举说明表!$E$43,0)="","",VLOOKUP($M201,杂项枚举说明表!$A$45:$E$49,杂项枚举说明表!$E$43,0))</f>
        <v>130001</v>
      </c>
      <c r="AN201" s="13">
        <f>IF(VLOOKUP($M201,杂项枚举说明表!$A$45:$F$49,杂项枚举说明表!$F$43,0)="","",VLOOKUP($M201,杂项枚举说明表!$A$45:$F$49,杂项枚举说明表!$F$43,0))</f>
        <v>260001</v>
      </c>
      <c r="AO201" s="13">
        <f>VLOOKUP($M201,杂项枚举说明表!$A$45:$H$49,杂项枚举说明表!$H$43,0)</f>
        <v>120008</v>
      </c>
      <c r="AP201" s="13">
        <f>VLOOKUP($M201,杂项枚举说明表!$A$45:$I$49,杂项枚举说明表!$I$43,0)</f>
        <v>100001</v>
      </c>
      <c r="AQ201" s="13">
        <v>100002</v>
      </c>
      <c r="AT201" s="1" t="str">
        <f t="shared" si="161"/>
        <v>2现代蓝色一字消</v>
      </c>
      <c r="AU201" s="1">
        <f t="shared" si="162"/>
        <v>1241</v>
      </c>
    </row>
    <row r="202" spans="1:47" x14ac:dyDescent="0.2">
      <c r="A202" s="33">
        <f t="shared" si="163"/>
        <v>197</v>
      </c>
      <c r="B202" s="33">
        <f t="shared" si="141"/>
        <v>1242</v>
      </c>
      <c r="C202" s="33">
        <v>10602</v>
      </c>
      <c r="D202" s="33" t="str">
        <f t="shared" si="156"/>
        <v>现代绿色防御塔</v>
      </c>
      <c r="E202" s="33" t="str">
        <f t="shared" si="157"/>
        <v>现代绿色一字消</v>
      </c>
      <c r="F202" s="33">
        <v>3</v>
      </c>
      <c r="G202" s="33" t="str">
        <f>VLOOKUP($F202,杂项枚举说明表!$A$3:$C$7,杂项枚举说明表!$B$1,0)</f>
        <v>一字消</v>
      </c>
      <c r="H202" s="13">
        <v>1</v>
      </c>
      <c r="I202" s="35">
        <f t="shared" si="158"/>
        <v>2</v>
      </c>
      <c r="J202" s="35" t="str">
        <f>VLOOKUP(I202,杂项枚举说明表!$A$67:$B$69,杂项枚举说明表!$B$66,0)</f>
        <v>塔防模式</v>
      </c>
      <c r="K202" s="6">
        <v>1</v>
      </c>
      <c r="L202" s="6">
        <v>2</v>
      </c>
      <c r="M202" s="37">
        <f t="shared" si="166"/>
        <v>2</v>
      </c>
      <c r="N202" s="37" t="str">
        <f>VLOOKUP(M202,杂项枚举说明表!$A$45:$B$49,杂项枚举说明表!$B$43,0)</f>
        <v>绿色</v>
      </c>
      <c r="O202" s="9">
        <v>1342</v>
      </c>
      <c r="P202" s="11" t="s">
        <v>570</v>
      </c>
      <c r="Q202" s="37" t="s">
        <v>109</v>
      </c>
      <c r="R202" s="37" t="str">
        <f t="shared" si="159"/>
        <v>绿色防御塔</v>
      </c>
      <c r="S202" s="9" t="s">
        <v>97</v>
      </c>
      <c r="T202" s="9" t="str">
        <f>IF(I202=2,"",VLOOKUP(E202,[1]t_eliminate_effect_s说明表!$L:$M,2,0))</f>
        <v/>
      </c>
      <c r="U202" s="9" t="str">
        <f>VLOOKUP(B202,组合消除配置调用说明表!$D$1:$E$999999,2,0)</f>
        <v/>
      </c>
      <c r="V202" s="35">
        <v>0</v>
      </c>
      <c r="W202" s="35" t="str">
        <f>VLOOKUP(V202,杂项枚举说明表!$A$88:$B$94,2,0)</f>
        <v>通用能量</v>
      </c>
      <c r="X202" s="35" t="str">
        <f>IF(I202=2,"0",VLOOKUP(AB202,杂项枚举说明表!$A$23:$C$27,杂项枚举说明表!$C$22,0)*VLOOKUP(F202,杂项枚举说明表!$A$3:$D$7,杂项枚举说明表!$D$1,0))</f>
        <v>0</v>
      </c>
      <c r="Y202" s="35">
        <v>0</v>
      </c>
      <c r="Z202" s="9">
        <f t="shared" ref="Z202:AA202" si="169">Z197</f>
        <v>12</v>
      </c>
      <c r="AA202" s="9">
        <f t="shared" si="169"/>
        <v>12</v>
      </c>
      <c r="AB202" s="6">
        <f t="shared" si="151"/>
        <v>5</v>
      </c>
      <c r="AC202" s="6" t="str">
        <f>VLOOKUP(AB202,杂项枚举说明表!$A$23:$B$27,2,2)</f>
        <v>现代</v>
      </c>
      <c r="AD202" s="6">
        <v>0</v>
      </c>
      <c r="AE202" s="35">
        <f t="shared" si="168"/>
        <v>3</v>
      </c>
      <c r="AF202" s="35" t="str">
        <f>IF(AE202="","",VLOOKUP(AE202,杂项枚举说明表!$A$109:$B$113,杂项枚举说明表!$B$108,0))</f>
        <v>弓兵营</v>
      </c>
      <c r="AH202" s="13">
        <v>40052</v>
      </c>
      <c r="AI202" s="13">
        <f>IF((VLOOKUP($F202,杂项枚举说明表!$A$3:$C$7,3,0))="","",VLOOKUP($F202,杂项枚举说明表!$A$3:$C$7,3,0))</f>
        <v>120004</v>
      </c>
      <c r="AJ202" s="13">
        <v>120006</v>
      </c>
      <c r="AK202" s="13">
        <f>VLOOKUP($M202,杂项枚举说明表!$A$45:$E$49,杂项枚举说明表!$C$43,0)</f>
        <v>150023</v>
      </c>
      <c r="AL202" s="13">
        <f>IF(VLOOKUP($M202,杂项枚举说明表!$A$45:$E$49,杂项枚举说明表!$D$43,0)="","",VLOOKUP($M202,杂项枚举说明表!$A$45:$E$49,杂项枚举说明表!$D$43,0))</f>
        <v>130002</v>
      </c>
      <c r="AM202" s="13">
        <f>IF(VLOOKUP($M202,杂项枚举说明表!$A$45:$E$49,杂项枚举说明表!$E$43,0)="","",VLOOKUP($M202,杂项枚举说明表!$A$45:$E$49,杂项枚举说明表!$E$43,0))</f>
        <v>130002</v>
      </c>
      <c r="AN202" s="13">
        <f>IF(VLOOKUP($M202,杂项枚举说明表!$A$45:$F$49,杂项枚举说明表!$F$43,0)="","",VLOOKUP($M202,杂项枚举说明表!$A$45:$F$49,杂项枚举说明表!$F$43,0))</f>
        <v>260001</v>
      </c>
      <c r="AO202" s="13">
        <f>VLOOKUP($M202,杂项枚举说明表!$A$45:$H$49,杂项枚举说明表!$H$43,0)</f>
        <v>120008</v>
      </c>
      <c r="AP202" s="13">
        <f>VLOOKUP($M202,杂项枚举说明表!$A$45:$I$49,杂项枚举说明表!$I$43,0)</f>
        <v>100001</v>
      </c>
      <c r="AQ202" s="13">
        <v>100002</v>
      </c>
      <c r="AT202" s="1" t="str">
        <f t="shared" si="161"/>
        <v>2现代绿色一字消</v>
      </c>
      <c r="AU202" s="1">
        <f t="shared" si="162"/>
        <v>1242</v>
      </c>
    </row>
    <row r="203" spans="1:47" x14ac:dyDescent="0.2">
      <c r="A203" s="33">
        <f t="shared" si="163"/>
        <v>198</v>
      </c>
      <c r="B203" s="33">
        <f t="shared" si="141"/>
        <v>1243</v>
      </c>
      <c r="C203" s="33">
        <v>10603</v>
      </c>
      <c r="D203" s="33" t="str">
        <f t="shared" si="156"/>
        <v>现代红色防御塔</v>
      </c>
      <c r="E203" s="33" t="str">
        <f t="shared" si="157"/>
        <v>现代红色一字消</v>
      </c>
      <c r="F203" s="33">
        <v>3</v>
      </c>
      <c r="G203" s="33" t="str">
        <f>VLOOKUP($F203,杂项枚举说明表!$A$3:$C$7,杂项枚举说明表!$B$1,0)</f>
        <v>一字消</v>
      </c>
      <c r="H203" s="13">
        <v>1</v>
      </c>
      <c r="I203" s="35">
        <f t="shared" si="158"/>
        <v>2</v>
      </c>
      <c r="J203" s="35" t="str">
        <f>VLOOKUP(I203,杂项枚举说明表!$A$67:$B$69,杂项枚举说明表!$B$66,0)</f>
        <v>塔防模式</v>
      </c>
      <c r="K203" s="6">
        <v>1</v>
      </c>
      <c r="L203" s="6">
        <v>2</v>
      </c>
      <c r="M203" s="37">
        <f t="shared" si="166"/>
        <v>3</v>
      </c>
      <c r="N203" s="37" t="str">
        <f>VLOOKUP(M203,杂项枚举说明表!$A$45:$B$49,杂项枚举说明表!$B$43,0)</f>
        <v>红色</v>
      </c>
      <c r="O203" s="9">
        <v>1343</v>
      </c>
      <c r="P203" s="11" t="s">
        <v>570</v>
      </c>
      <c r="Q203" s="37" t="s">
        <v>109</v>
      </c>
      <c r="R203" s="37" t="str">
        <f t="shared" si="159"/>
        <v>红色防御塔</v>
      </c>
      <c r="S203" s="9" t="s">
        <v>97</v>
      </c>
      <c r="T203" s="9" t="str">
        <f>IF(I203=2,"",VLOOKUP(E203,[1]t_eliminate_effect_s说明表!$L:$M,2,0))</f>
        <v/>
      </c>
      <c r="U203" s="9" t="str">
        <f>VLOOKUP(B203,组合消除配置调用说明表!$D$1:$E$999999,2,0)</f>
        <v/>
      </c>
      <c r="V203" s="35">
        <v>0</v>
      </c>
      <c r="W203" s="35" t="str">
        <f>VLOOKUP(V203,杂项枚举说明表!$A$88:$B$94,2,0)</f>
        <v>通用能量</v>
      </c>
      <c r="X203" s="35" t="str">
        <f>IF(I203=2,"0",VLOOKUP(AB203,杂项枚举说明表!$A$23:$C$27,杂项枚举说明表!$C$22,0)*VLOOKUP(F203,杂项枚举说明表!$A$3:$D$7,杂项枚举说明表!$D$1,0))</f>
        <v>0</v>
      </c>
      <c r="Y203" s="35">
        <v>0</v>
      </c>
      <c r="Z203" s="9">
        <f t="shared" ref="Z203:AA203" si="170">Z198</f>
        <v>13</v>
      </c>
      <c r="AA203" s="9">
        <f t="shared" si="170"/>
        <v>13</v>
      </c>
      <c r="AB203" s="6">
        <f t="shared" si="151"/>
        <v>5</v>
      </c>
      <c r="AC203" s="6" t="str">
        <f>VLOOKUP(AB203,杂项枚举说明表!$A$23:$B$27,2,2)</f>
        <v>现代</v>
      </c>
      <c r="AD203" s="6">
        <v>0</v>
      </c>
      <c r="AE203" s="35">
        <f t="shared" si="168"/>
        <v>4</v>
      </c>
      <c r="AF203" s="35" t="str">
        <f>IF(AE203="","",VLOOKUP(AE203,杂项枚举说明表!$A$109:$B$113,杂项枚举说明表!$B$108,0))</f>
        <v>骑兵营</v>
      </c>
      <c r="AH203" s="13">
        <v>40053</v>
      </c>
      <c r="AI203" s="13">
        <f>IF((VLOOKUP($F203,杂项枚举说明表!$A$3:$C$7,3,0))="","",VLOOKUP($F203,杂项枚举说明表!$A$3:$C$7,3,0))</f>
        <v>120004</v>
      </c>
      <c r="AJ203" s="13">
        <v>120006</v>
      </c>
      <c r="AK203" s="13">
        <f>VLOOKUP($M203,杂项枚举说明表!$A$45:$E$49,杂项枚举说明表!$C$43,0)</f>
        <v>150023</v>
      </c>
      <c r="AL203" s="13">
        <f>IF(VLOOKUP($M203,杂项枚举说明表!$A$45:$E$49,杂项枚举说明表!$D$43,0)="","",VLOOKUP($M203,杂项枚举说明表!$A$45:$E$49,杂项枚举说明表!$D$43,0))</f>
        <v>130003</v>
      </c>
      <c r="AM203" s="13">
        <f>IF(VLOOKUP($M203,杂项枚举说明表!$A$45:$E$49,杂项枚举说明表!$E$43,0)="","",VLOOKUP($M203,杂项枚举说明表!$A$45:$E$49,杂项枚举说明表!$E$43,0))</f>
        <v>130003</v>
      </c>
      <c r="AN203" s="13">
        <f>IF(VLOOKUP($M203,杂项枚举说明表!$A$45:$F$49,杂项枚举说明表!$F$43,0)="","",VLOOKUP($M203,杂项枚举说明表!$A$45:$F$49,杂项枚举说明表!$F$43,0))</f>
        <v>260001</v>
      </c>
      <c r="AO203" s="13">
        <f>VLOOKUP($M203,杂项枚举说明表!$A$45:$H$49,杂项枚举说明表!$H$43,0)</f>
        <v>120008</v>
      </c>
      <c r="AP203" s="13">
        <f>VLOOKUP($M203,杂项枚举说明表!$A$45:$I$49,杂项枚举说明表!$I$43,0)</f>
        <v>100001</v>
      </c>
      <c r="AQ203" s="13">
        <v>100002</v>
      </c>
      <c r="AT203" s="1" t="str">
        <f t="shared" si="161"/>
        <v>2现代红色一字消</v>
      </c>
      <c r="AU203" s="1">
        <f t="shared" si="162"/>
        <v>1243</v>
      </c>
    </row>
    <row r="204" spans="1:47" x14ac:dyDescent="0.2">
      <c r="A204" s="33">
        <f t="shared" si="163"/>
        <v>199</v>
      </c>
      <c r="B204" s="33">
        <f t="shared" si="141"/>
        <v>1244</v>
      </c>
      <c r="C204" s="33">
        <v>10604</v>
      </c>
      <c r="D204" s="33" t="str">
        <f t="shared" si="156"/>
        <v>现代金色防御塔</v>
      </c>
      <c r="E204" s="33" t="str">
        <f t="shared" si="157"/>
        <v>现代金色一字消</v>
      </c>
      <c r="F204" s="33">
        <v>3</v>
      </c>
      <c r="G204" s="33" t="str">
        <f>VLOOKUP($F204,杂项枚举说明表!$A$3:$C$7,杂项枚举说明表!$B$1,0)</f>
        <v>一字消</v>
      </c>
      <c r="H204" s="13">
        <v>1</v>
      </c>
      <c r="I204" s="35">
        <f t="shared" si="158"/>
        <v>2</v>
      </c>
      <c r="J204" s="35" t="str">
        <f>VLOOKUP(I204,杂项枚举说明表!$A$67:$B$69,杂项枚举说明表!$B$66,0)</f>
        <v>塔防模式</v>
      </c>
      <c r="K204" s="6">
        <v>1</v>
      </c>
      <c r="L204" s="6">
        <v>2</v>
      </c>
      <c r="M204" s="37">
        <f t="shared" si="166"/>
        <v>4</v>
      </c>
      <c r="N204" s="37" t="str">
        <f>VLOOKUP(M204,杂项枚举说明表!$A$45:$B$49,杂项枚举说明表!$B$43,0)</f>
        <v>金色</v>
      </c>
      <c r="O204" s="9">
        <v>1344</v>
      </c>
      <c r="P204" s="11" t="s">
        <v>570</v>
      </c>
      <c r="Q204" s="37" t="s">
        <v>109</v>
      </c>
      <c r="R204" s="37" t="str">
        <f t="shared" si="159"/>
        <v>金色防御塔</v>
      </c>
      <c r="S204" s="9" t="s">
        <v>97</v>
      </c>
      <c r="T204" s="9" t="str">
        <f>IF(I204=2,"",VLOOKUP(E204,[1]t_eliminate_effect_s说明表!$L:$M,2,0))</f>
        <v/>
      </c>
      <c r="U204" s="9" t="str">
        <f>VLOOKUP(B204,组合消除配置调用说明表!$D$1:$E$999999,2,0)</f>
        <v/>
      </c>
      <c r="V204" s="35">
        <v>0</v>
      </c>
      <c r="W204" s="35" t="str">
        <f>VLOOKUP(V204,杂项枚举说明表!$A$88:$B$94,2,0)</f>
        <v>通用能量</v>
      </c>
      <c r="X204" s="35" t="str">
        <f>IF(I204=2,"0",VLOOKUP(AB204,杂项枚举说明表!$A$23:$C$27,杂项枚举说明表!$C$22,0)*VLOOKUP(F204,杂项枚举说明表!$A$3:$D$7,杂项枚举说明表!$D$1,0))</f>
        <v>0</v>
      </c>
      <c r="Y204" s="35">
        <v>0</v>
      </c>
      <c r="Z204" s="9">
        <f t="shared" ref="Z204:AA204" si="171">Z199</f>
        <v>14</v>
      </c>
      <c r="AA204" s="9">
        <f t="shared" si="171"/>
        <v>14</v>
      </c>
      <c r="AB204" s="6">
        <f t="shared" si="151"/>
        <v>5</v>
      </c>
      <c r="AC204" s="6" t="str">
        <f>VLOOKUP(AB204,杂项枚举说明表!$A$23:$B$27,2,2)</f>
        <v>现代</v>
      </c>
      <c r="AD204" s="6">
        <v>0</v>
      </c>
      <c r="AE204" s="35">
        <f t="shared" si="168"/>
        <v>5</v>
      </c>
      <c r="AF204" s="35" t="str">
        <f>IF(AE204="","",VLOOKUP(AE204,杂项枚举说明表!$A$109:$B$113,杂项枚举说明表!$B$108,0))</f>
        <v>神像</v>
      </c>
      <c r="AH204" s="13">
        <v>40054</v>
      </c>
      <c r="AI204" s="13">
        <f>IF((VLOOKUP($F204,杂项枚举说明表!$A$3:$C$7,3,0))="","",VLOOKUP($F204,杂项枚举说明表!$A$3:$C$7,3,0))</f>
        <v>120004</v>
      </c>
      <c r="AJ204" s="13">
        <v>120006</v>
      </c>
      <c r="AK204" s="13">
        <f>VLOOKUP($M204,杂项枚举说明表!$A$45:$E$49,杂项枚举说明表!$C$43,0)</f>
        <v>150023</v>
      </c>
      <c r="AL204" s="13">
        <f>IF(VLOOKUP($M204,杂项枚举说明表!$A$45:$E$49,杂项枚举说明表!$D$43,0)="","",VLOOKUP($M204,杂项枚举说明表!$A$45:$E$49,杂项枚举说明表!$D$43,0))</f>
        <v>130004</v>
      </c>
      <c r="AM204" s="13">
        <f>IF(VLOOKUP($M204,杂项枚举说明表!$A$45:$E$49,杂项枚举说明表!$E$43,0)="","",VLOOKUP($M204,杂项枚举说明表!$A$45:$E$49,杂项枚举说明表!$E$43,0))</f>
        <v>130004</v>
      </c>
      <c r="AN204" s="13">
        <f>IF(VLOOKUP($M204,杂项枚举说明表!$A$45:$F$49,杂项枚举说明表!$F$43,0)="","",VLOOKUP($M204,杂项枚举说明表!$A$45:$F$49,杂项枚举说明表!$F$43,0))</f>
        <v>260001</v>
      </c>
      <c r="AO204" s="13">
        <f>VLOOKUP($M204,杂项枚举说明表!$A$45:$H$49,杂项枚举说明表!$H$43,0)</f>
        <v>120008</v>
      </c>
      <c r="AP204" s="13">
        <f>VLOOKUP($M204,杂项枚举说明表!$A$45:$I$49,杂项枚举说明表!$I$43,0)</f>
        <v>100001</v>
      </c>
      <c r="AQ204" s="13">
        <v>100002</v>
      </c>
      <c r="AT204" s="1" t="str">
        <f t="shared" si="161"/>
        <v>2现代金色一字消</v>
      </c>
      <c r="AU204" s="1">
        <f t="shared" si="162"/>
        <v>1244</v>
      </c>
    </row>
    <row r="205" spans="1:47" x14ac:dyDescent="0.2">
      <c r="A205" s="33">
        <f t="shared" si="163"/>
        <v>200</v>
      </c>
      <c r="B205" s="33">
        <f t="shared" si="141"/>
        <v>1245</v>
      </c>
      <c r="C205" s="33">
        <v>10605</v>
      </c>
      <c r="D205" s="33" t="str">
        <f t="shared" si="156"/>
        <v>现代紫色防御塔</v>
      </c>
      <c r="E205" s="33" t="str">
        <f t="shared" si="157"/>
        <v>现代紫色一字消</v>
      </c>
      <c r="F205" s="33">
        <v>3</v>
      </c>
      <c r="G205" s="33" t="str">
        <f>VLOOKUP($F205,杂项枚举说明表!$A$3:$C$7,杂项枚举说明表!$B$1,0)</f>
        <v>一字消</v>
      </c>
      <c r="H205" s="13">
        <v>1</v>
      </c>
      <c r="I205" s="35">
        <f t="shared" si="158"/>
        <v>2</v>
      </c>
      <c r="J205" s="35" t="str">
        <f>VLOOKUP(I205,杂项枚举说明表!$A$67:$B$69,杂项枚举说明表!$B$66,0)</f>
        <v>塔防模式</v>
      </c>
      <c r="K205" s="6">
        <v>1</v>
      </c>
      <c r="L205" s="6">
        <v>2</v>
      </c>
      <c r="M205" s="37">
        <f t="shared" si="166"/>
        <v>5</v>
      </c>
      <c r="N205" s="37" t="str">
        <f>VLOOKUP(M205,杂项枚举说明表!$A$45:$B$49,杂项枚举说明表!$B$43,0)</f>
        <v>紫色</v>
      </c>
      <c r="O205" s="9">
        <v>1345</v>
      </c>
      <c r="P205" s="11" t="s">
        <v>570</v>
      </c>
      <c r="Q205" s="37" t="s">
        <v>109</v>
      </c>
      <c r="R205" s="37" t="str">
        <f t="shared" si="159"/>
        <v>紫色防御塔</v>
      </c>
      <c r="S205" s="9" t="s">
        <v>97</v>
      </c>
      <c r="T205" s="9" t="str">
        <f>IF(I205=2,"",VLOOKUP(E205,[1]t_eliminate_effect_s说明表!$L:$M,2,0))</f>
        <v/>
      </c>
      <c r="U205" s="9" t="str">
        <f>VLOOKUP(B205,组合消除配置调用说明表!$D$1:$E$999999,2,0)</f>
        <v/>
      </c>
      <c r="V205" s="35">
        <v>0</v>
      </c>
      <c r="W205" s="35" t="str">
        <f>VLOOKUP(V205,杂项枚举说明表!$A$88:$B$94,2,0)</f>
        <v>通用能量</v>
      </c>
      <c r="X205" s="35" t="str">
        <f>IF(I205=2,"0",VLOOKUP(AB205,杂项枚举说明表!$A$23:$C$27,杂项枚举说明表!$C$22,0)*VLOOKUP(F205,杂项枚举说明表!$A$3:$D$7,杂项枚举说明表!$D$1,0))</f>
        <v>0</v>
      </c>
      <c r="Y205" s="35">
        <v>0</v>
      </c>
      <c r="Z205" s="9">
        <f t="shared" ref="Z205:AA205" si="172">Z200</f>
        <v>15</v>
      </c>
      <c r="AA205" s="9">
        <f t="shared" si="172"/>
        <v>15</v>
      </c>
      <c r="AB205" s="6">
        <f t="shared" si="151"/>
        <v>5</v>
      </c>
      <c r="AC205" s="6" t="str">
        <f>VLOOKUP(AB205,杂项枚举说明表!$A$23:$B$27,2,2)</f>
        <v>现代</v>
      </c>
      <c r="AD205" s="6">
        <v>0</v>
      </c>
      <c r="AE205" s="35">
        <f t="shared" si="168"/>
        <v>6</v>
      </c>
      <c r="AF205" s="35" t="str">
        <f>IF(AE205="","",VLOOKUP(AE205,杂项枚举说明表!$A$109:$B$113,杂项枚举说明表!$B$108,0))</f>
        <v>魔像</v>
      </c>
      <c r="AH205" s="13">
        <v>40055</v>
      </c>
      <c r="AI205" s="13">
        <f>IF((VLOOKUP($F205,杂项枚举说明表!$A$3:$C$7,3,0))="","",VLOOKUP($F205,杂项枚举说明表!$A$3:$C$7,3,0))</f>
        <v>120004</v>
      </c>
      <c r="AJ205" s="13">
        <v>120006</v>
      </c>
      <c r="AK205" s="13">
        <f>VLOOKUP($M205,杂项枚举说明表!$A$45:$E$49,杂项枚举说明表!$C$43,0)</f>
        <v>150023</v>
      </c>
      <c r="AL205" s="13">
        <f>IF(VLOOKUP($M205,杂项枚举说明表!$A$45:$E$49,杂项枚举说明表!$D$43,0)="","",VLOOKUP($M205,杂项枚举说明表!$A$45:$E$49,杂项枚举说明表!$D$43,0))</f>
        <v>130005</v>
      </c>
      <c r="AM205" s="13">
        <f>IF(VLOOKUP($M205,杂项枚举说明表!$A$45:$E$49,杂项枚举说明表!$E$43,0)="","",VLOOKUP($M205,杂项枚举说明表!$A$45:$E$49,杂项枚举说明表!$E$43,0))</f>
        <v>130005</v>
      </c>
      <c r="AN205" s="13">
        <f>IF(VLOOKUP($M205,杂项枚举说明表!$A$45:$F$49,杂项枚举说明表!$F$43,0)="","",VLOOKUP($M205,杂项枚举说明表!$A$45:$F$49,杂项枚举说明表!$F$43,0))</f>
        <v>260001</v>
      </c>
      <c r="AO205" s="13">
        <f>VLOOKUP($M205,杂项枚举说明表!$A$45:$H$49,杂项枚举说明表!$H$43,0)</f>
        <v>120008</v>
      </c>
      <c r="AP205" s="13">
        <f>VLOOKUP($M205,杂项枚举说明表!$A$45:$I$49,杂项枚举说明表!$I$43,0)</f>
        <v>100001</v>
      </c>
      <c r="AQ205" s="13">
        <v>100002</v>
      </c>
      <c r="AT205" s="1" t="str">
        <f t="shared" si="161"/>
        <v>2现代紫色一字消</v>
      </c>
      <c r="AU205" s="1">
        <f t="shared" si="162"/>
        <v>1245</v>
      </c>
    </row>
    <row r="206" spans="1:47" x14ac:dyDescent="0.2">
      <c r="A206" s="33">
        <f t="shared" si="163"/>
        <v>201</v>
      </c>
      <c r="B206" s="33">
        <f t="shared" si="141"/>
        <v>1301</v>
      </c>
      <c r="C206" s="33">
        <v>10701</v>
      </c>
      <c r="D206" s="33" t="str">
        <f t="shared" si="156"/>
        <v>石器时代蓝色技能</v>
      </c>
      <c r="E206" s="33" t="str">
        <f t="shared" si="157"/>
        <v>石器时代蓝色小炸弹</v>
      </c>
      <c r="F206" s="33">
        <v>4</v>
      </c>
      <c r="G206" s="33" t="str">
        <f>VLOOKUP($F206,杂项枚举说明表!$A$3:$C$7,杂项枚举说明表!$B$1,0)</f>
        <v>小炸弹</v>
      </c>
      <c r="H206" s="13">
        <v>1</v>
      </c>
      <c r="I206" s="35">
        <f t="shared" si="158"/>
        <v>2</v>
      </c>
      <c r="J206" s="35" t="str">
        <f>VLOOKUP(I206,杂项枚举说明表!$A$67:$B$69,杂项枚举说明表!$B$66,0)</f>
        <v>塔防模式</v>
      </c>
      <c r="K206" s="6">
        <v>2</v>
      </c>
      <c r="L206" s="6">
        <v>4</v>
      </c>
      <c r="M206" s="37">
        <f t="shared" ref="M206:M215" si="173">M186</f>
        <v>1</v>
      </c>
      <c r="N206" s="37" t="str">
        <f>VLOOKUP(M206,杂项枚举说明表!$A$45:$B$49,杂项枚举说明表!$B$43,0)</f>
        <v>蓝色</v>
      </c>
      <c r="O206" s="9">
        <v>1401</v>
      </c>
      <c r="P206" s="11" t="s">
        <v>570</v>
      </c>
      <c r="Q206" s="37" t="s">
        <v>432</v>
      </c>
      <c r="R206" s="37" t="str">
        <f t="shared" si="159"/>
        <v>蓝色技能</v>
      </c>
      <c r="S206" s="9" t="s">
        <v>100</v>
      </c>
      <c r="T206" s="9" t="str">
        <f>IF(I206=2,"",VLOOKUP(E206,[1]t_eliminate_effect_s说明表!$L:$M,2,0))</f>
        <v/>
      </c>
      <c r="U206" s="9" t="str">
        <f>VLOOKUP(B206,组合消除配置调用说明表!$D$1:$E$999999,2,0)</f>
        <v/>
      </c>
      <c r="V206" s="35">
        <v>0</v>
      </c>
      <c r="W206" s="35" t="str">
        <f>VLOOKUP(V206,杂项枚举说明表!$A$88:$B$94,2,0)</f>
        <v>通用能量</v>
      </c>
      <c r="X206" s="35" t="str">
        <f>IF(I206=2,"0",VLOOKUP(AB206,杂项枚举说明表!$A$23:$C$27,杂项枚举说明表!$C$22,0)*VLOOKUP(F206,杂项枚举说明表!$A$3:$D$7,杂项枚举说明表!$D$1,0))</f>
        <v>0</v>
      </c>
      <c r="Y206" s="35">
        <v>0</v>
      </c>
      <c r="Z206" s="9">
        <f>Z190+1</f>
        <v>16</v>
      </c>
      <c r="AA206" s="9">
        <f>AA190+1</f>
        <v>16</v>
      </c>
      <c r="AB206" s="6">
        <v>1</v>
      </c>
      <c r="AC206" s="6" t="str">
        <f>VLOOKUP(AB206,杂项枚举说明表!$A$23:$B$27,2,2)</f>
        <v>石器时代</v>
      </c>
      <c r="AD206" s="6">
        <v>0</v>
      </c>
      <c r="AE206" s="35">
        <f t="shared" ref="AE206:AE215" si="174">AE186</f>
        <v>2</v>
      </c>
      <c r="AF206" s="35" t="str">
        <f>IF(AE206="","",VLOOKUP(AE206,杂项枚举说明表!$A$109:$B$113,杂项枚举说明表!$B$108,0))</f>
        <v>步兵营</v>
      </c>
      <c r="AH206" s="13">
        <v>40056</v>
      </c>
      <c r="AI206" s="13">
        <f>IF((VLOOKUP($F206,杂项枚举说明表!$A$3:$C$7,3,0))="","",VLOOKUP($F206,杂项枚举说明表!$A$3:$C$7,3,0))</f>
        <v>120004</v>
      </c>
      <c r="AJ206" s="13">
        <v>120006</v>
      </c>
      <c r="AK206" s="13">
        <f>VLOOKUP($M206,杂项枚举说明表!$A$45:$E$49,杂项枚举说明表!$C$43,0)</f>
        <v>150023</v>
      </c>
      <c r="AL206" s="13">
        <f>IF(VLOOKUP($M206,杂项枚举说明表!$A$45:$E$49,杂项枚举说明表!$D$43,0)="","",VLOOKUP($M206,杂项枚举说明表!$A$45:$E$49,杂项枚举说明表!$D$43,0))</f>
        <v>130001</v>
      </c>
      <c r="AM206" s="13">
        <f>IF(VLOOKUP($M206,杂项枚举说明表!$A$45:$E$49,杂项枚举说明表!$E$43,0)="","",VLOOKUP($M206,杂项枚举说明表!$A$45:$E$49,杂项枚举说明表!$E$43,0))</f>
        <v>130001</v>
      </c>
      <c r="AN206" s="13">
        <f>IF(VLOOKUP($M206,杂项枚举说明表!$A$45:$F$49,杂项枚举说明表!$F$43,0)="","",VLOOKUP($M206,杂项枚举说明表!$A$45:$F$49,杂项枚举说明表!$F$43,0))</f>
        <v>260001</v>
      </c>
      <c r="AO206" s="13">
        <f>VLOOKUP($M206,杂项枚举说明表!$A$45:$H$49,杂项枚举说明表!$H$43,0)</f>
        <v>120008</v>
      </c>
      <c r="AP206" s="13">
        <f>VLOOKUP($M206,杂项枚举说明表!$A$45:$I$49,杂项枚举说明表!$I$43,0)</f>
        <v>100001</v>
      </c>
      <c r="AQ206" s="13">
        <v>100002</v>
      </c>
      <c r="AT206" s="1" t="str">
        <f t="shared" si="161"/>
        <v>2石器时代蓝色小炸弹</v>
      </c>
      <c r="AU206" s="1">
        <f t="shared" si="162"/>
        <v>1301</v>
      </c>
    </row>
    <row r="207" spans="1:47" x14ac:dyDescent="0.2">
      <c r="A207" s="33">
        <f t="shared" si="163"/>
        <v>202</v>
      </c>
      <c r="B207" s="33">
        <f t="shared" si="141"/>
        <v>1302</v>
      </c>
      <c r="C207" s="33">
        <v>10702</v>
      </c>
      <c r="D207" s="33" t="str">
        <f t="shared" si="156"/>
        <v>石器时代绿色技能</v>
      </c>
      <c r="E207" s="33" t="str">
        <f t="shared" si="157"/>
        <v>石器时代绿色小炸弹</v>
      </c>
      <c r="F207" s="33">
        <v>4</v>
      </c>
      <c r="G207" s="33" t="str">
        <f>VLOOKUP($F207,杂项枚举说明表!$A$3:$C$7,杂项枚举说明表!$B$1,0)</f>
        <v>小炸弹</v>
      </c>
      <c r="H207" s="13">
        <v>1</v>
      </c>
      <c r="I207" s="35">
        <f t="shared" si="158"/>
        <v>2</v>
      </c>
      <c r="J207" s="35" t="str">
        <f>VLOOKUP(I207,杂项枚举说明表!$A$67:$B$69,杂项枚举说明表!$B$66,0)</f>
        <v>塔防模式</v>
      </c>
      <c r="K207" s="6">
        <v>2</v>
      </c>
      <c r="L207" s="6">
        <v>4</v>
      </c>
      <c r="M207" s="37">
        <f t="shared" si="173"/>
        <v>2</v>
      </c>
      <c r="N207" s="37" t="str">
        <f>VLOOKUP(M207,杂项枚举说明表!$A$45:$B$49,杂项枚举说明表!$B$43,0)</f>
        <v>绿色</v>
      </c>
      <c r="O207" s="9">
        <v>1402</v>
      </c>
      <c r="P207" s="11" t="s">
        <v>570</v>
      </c>
      <c r="Q207" s="37" t="s">
        <v>432</v>
      </c>
      <c r="R207" s="37" t="str">
        <f t="shared" si="159"/>
        <v>绿色技能</v>
      </c>
      <c r="S207" s="9" t="s">
        <v>100</v>
      </c>
      <c r="T207" s="9" t="str">
        <f>IF(I207=2,"",VLOOKUP(E207,[1]t_eliminate_effect_s说明表!$L:$M,2,0))</f>
        <v/>
      </c>
      <c r="U207" s="9" t="str">
        <f>VLOOKUP(B207,组合消除配置调用说明表!$D$1:$E$999999,2,0)</f>
        <v/>
      </c>
      <c r="V207" s="35">
        <v>0</v>
      </c>
      <c r="W207" s="35" t="str">
        <f>VLOOKUP(V207,杂项枚举说明表!$A$88:$B$94,2,0)</f>
        <v>通用能量</v>
      </c>
      <c r="X207" s="35" t="str">
        <f>IF(I207=2,"0",VLOOKUP(AB207,杂项枚举说明表!$A$23:$C$27,杂项枚举说明表!$C$22,0)*VLOOKUP(F207,杂项枚举说明表!$A$3:$D$7,杂项枚举说明表!$D$1,0))</f>
        <v>0</v>
      </c>
      <c r="Y207" s="35">
        <v>0</v>
      </c>
      <c r="Z207" s="9">
        <f t="shared" ref="Z207:AA207" si="175">Z206+1</f>
        <v>17</v>
      </c>
      <c r="AA207" s="9">
        <f t="shared" si="175"/>
        <v>17</v>
      </c>
      <c r="AB207" s="6">
        <v>1</v>
      </c>
      <c r="AC207" s="6" t="str">
        <f>VLOOKUP(AB207,杂项枚举说明表!$A$23:$B$27,2,2)</f>
        <v>石器时代</v>
      </c>
      <c r="AD207" s="6">
        <v>0</v>
      </c>
      <c r="AE207" s="35">
        <f t="shared" si="174"/>
        <v>3</v>
      </c>
      <c r="AF207" s="35" t="str">
        <f>IF(AE207="","",VLOOKUP(AE207,杂项枚举说明表!$A$109:$B$113,杂项枚举说明表!$B$108,0))</f>
        <v>弓兵营</v>
      </c>
      <c r="AH207" s="13">
        <v>40057</v>
      </c>
      <c r="AI207" s="13">
        <f>IF((VLOOKUP($F207,杂项枚举说明表!$A$3:$C$7,3,0))="","",VLOOKUP($F207,杂项枚举说明表!$A$3:$C$7,3,0))</f>
        <v>120004</v>
      </c>
      <c r="AJ207" s="13">
        <v>120006</v>
      </c>
      <c r="AK207" s="13">
        <f>VLOOKUP($M207,杂项枚举说明表!$A$45:$E$49,杂项枚举说明表!$C$43,0)</f>
        <v>150023</v>
      </c>
      <c r="AL207" s="13">
        <f>IF(VLOOKUP($M207,杂项枚举说明表!$A$45:$E$49,杂项枚举说明表!$D$43,0)="","",VLOOKUP($M207,杂项枚举说明表!$A$45:$E$49,杂项枚举说明表!$D$43,0))</f>
        <v>130002</v>
      </c>
      <c r="AM207" s="13">
        <f>IF(VLOOKUP($M207,杂项枚举说明表!$A$45:$E$49,杂项枚举说明表!$E$43,0)="","",VLOOKUP($M207,杂项枚举说明表!$A$45:$E$49,杂项枚举说明表!$E$43,0))</f>
        <v>130002</v>
      </c>
      <c r="AN207" s="13">
        <f>IF(VLOOKUP($M207,杂项枚举说明表!$A$45:$F$49,杂项枚举说明表!$F$43,0)="","",VLOOKUP($M207,杂项枚举说明表!$A$45:$F$49,杂项枚举说明表!$F$43,0))</f>
        <v>260001</v>
      </c>
      <c r="AO207" s="13">
        <f>VLOOKUP($M207,杂项枚举说明表!$A$45:$H$49,杂项枚举说明表!$H$43,0)</f>
        <v>120008</v>
      </c>
      <c r="AP207" s="13">
        <f>VLOOKUP($M207,杂项枚举说明表!$A$45:$I$49,杂项枚举说明表!$I$43,0)</f>
        <v>100001</v>
      </c>
      <c r="AQ207" s="13">
        <v>100002</v>
      </c>
      <c r="AT207" s="1" t="str">
        <f t="shared" si="161"/>
        <v>2石器时代绿色小炸弹</v>
      </c>
      <c r="AU207" s="1">
        <f t="shared" si="162"/>
        <v>1302</v>
      </c>
    </row>
    <row r="208" spans="1:47" x14ac:dyDescent="0.2">
      <c r="A208" s="33">
        <f t="shared" si="163"/>
        <v>203</v>
      </c>
      <c r="B208" s="33">
        <f t="shared" si="141"/>
        <v>1303</v>
      </c>
      <c r="C208" s="33">
        <v>10703</v>
      </c>
      <c r="D208" s="33" t="str">
        <f t="shared" si="156"/>
        <v>石器时代红色技能</v>
      </c>
      <c r="E208" s="33" t="str">
        <f t="shared" si="157"/>
        <v>石器时代红色小炸弹</v>
      </c>
      <c r="F208" s="33">
        <v>4</v>
      </c>
      <c r="G208" s="33" t="str">
        <f>VLOOKUP($F208,杂项枚举说明表!$A$3:$C$7,杂项枚举说明表!$B$1,0)</f>
        <v>小炸弹</v>
      </c>
      <c r="H208" s="13">
        <v>1</v>
      </c>
      <c r="I208" s="35">
        <f t="shared" si="158"/>
        <v>2</v>
      </c>
      <c r="J208" s="35" t="str">
        <f>VLOOKUP(I208,杂项枚举说明表!$A$67:$B$69,杂项枚举说明表!$B$66,0)</f>
        <v>塔防模式</v>
      </c>
      <c r="K208" s="6">
        <v>2</v>
      </c>
      <c r="L208" s="6">
        <v>4</v>
      </c>
      <c r="M208" s="37">
        <f t="shared" si="173"/>
        <v>3</v>
      </c>
      <c r="N208" s="37" t="str">
        <f>VLOOKUP(M208,杂项枚举说明表!$A$45:$B$49,杂项枚举说明表!$B$43,0)</f>
        <v>红色</v>
      </c>
      <c r="O208" s="9">
        <v>1403</v>
      </c>
      <c r="P208" s="11" t="s">
        <v>570</v>
      </c>
      <c r="Q208" s="37" t="s">
        <v>432</v>
      </c>
      <c r="R208" s="37" t="str">
        <f t="shared" si="159"/>
        <v>红色技能</v>
      </c>
      <c r="S208" s="9" t="s">
        <v>99</v>
      </c>
      <c r="T208" s="9" t="str">
        <f>IF(I208=2,"",VLOOKUP(E208,[1]t_eliminate_effect_s说明表!$L:$M,2,0))</f>
        <v/>
      </c>
      <c r="U208" s="9" t="str">
        <f>VLOOKUP(B208,组合消除配置调用说明表!$D$1:$E$999999,2,0)</f>
        <v/>
      </c>
      <c r="V208" s="35">
        <v>0</v>
      </c>
      <c r="W208" s="35" t="str">
        <f>VLOOKUP(V208,杂项枚举说明表!$A$88:$B$94,2,0)</f>
        <v>通用能量</v>
      </c>
      <c r="X208" s="35" t="str">
        <f>IF(I208=2,"0",VLOOKUP(AB208,杂项枚举说明表!$A$23:$C$27,杂项枚举说明表!$C$22,0)*VLOOKUP(F208,杂项枚举说明表!$A$3:$D$7,杂项枚举说明表!$D$1,0))</f>
        <v>0</v>
      </c>
      <c r="Y208" s="35">
        <v>0</v>
      </c>
      <c r="Z208" s="9">
        <f t="shared" ref="Z208:AA208" si="176">Z207+1</f>
        <v>18</v>
      </c>
      <c r="AA208" s="9">
        <f t="shared" si="176"/>
        <v>18</v>
      </c>
      <c r="AB208" s="6">
        <v>1</v>
      </c>
      <c r="AC208" s="6" t="str">
        <f>VLOOKUP(AB208,杂项枚举说明表!$A$23:$B$27,2,2)</f>
        <v>石器时代</v>
      </c>
      <c r="AD208" s="6">
        <v>0</v>
      </c>
      <c r="AE208" s="35">
        <f t="shared" si="174"/>
        <v>4</v>
      </c>
      <c r="AF208" s="35" t="str">
        <f>IF(AE208="","",VLOOKUP(AE208,杂项枚举说明表!$A$109:$B$113,杂项枚举说明表!$B$108,0))</f>
        <v>骑兵营</v>
      </c>
      <c r="AH208" s="13">
        <v>40058</v>
      </c>
      <c r="AI208" s="13">
        <f>IF((VLOOKUP($F208,杂项枚举说明表!$A$3:$C$7,3,0))="","",VLOOKUP($F208,杂项枚举说明表!$A$3:$C$7,3,0))</f>
        <v>120004</v>
      </c>
      <c r="AJ208" s="13">
        <v>120006</v>
      </c>
      <c r="AK208" s="13">
        <f>VLOOKUP($M208,杂项枚举说明表!$A$45:$E$49,杂项枚举说明表!$C$43,0)</f>
        <v>150023</v>
      </c>
      <c r="AL208" s="13">
        <f>IF(VLOOKUP($M208,杂项枚举说明表!$A$45:$E$49,杂项枚举说明表!$D$43,0)="","",VLOOKUP($M208,杂项枚举说明表!$A$45:$E$49,杂项枚举说明表!$D$43,0))</f>
        <v>130003</v>
      </c>
      <c r="AM208" s="13">
        <f>IF(VLOOKUP($M208,杂项枚举说明表!$A$45:$E$49,杂项枚举说明表!$E$43,0)="","",VLOOKUP($M208,杂项枚举说明表!$A$45:$E$49,杂项枚举说明表!$E$43,0))</f>
        <v>130003</v>
      </c>
      <c r="AN208" s="13">
        <f>IF(VLOOKUP($M208,杂项枚举说明表!$A$45:$F$49,杂项枚举说明表!$F$43,0)="","",VLOOKUP($M208,杂项枚举说明表!$A$45:$F$49,杂项枚举说明表!$F$43,0))</f>
        <v>260001</v>
      </c>
      <c r="AO208" s="13">
        <f>VLOOKUP($M208,杂项枚举说明表!$A$45:$H$49,杂项枚举说明表!$H$43,0)</f>
        <v>120008</v>
      </c>
      <c r="AP208" s="13">
        <f>VLOOKUP($M208,杂项枚举说明表!$A$45:$I$49,杂项枚举说明表!$I$43,0)</f>
        <v>100001</v>
      </c>
      <c r="AQ208" s="13">
        <v>100002</v>
      </c>
      <c r="AT208" s="1" t="str">
        <f t="shared" si="161"/>
        <v>2石器时代红色小炸弹</v>
      </c>
      <c r="AU208" s="1">
        <f t="shared" si="162"/>
        <v>1303</v>
      </c>
    </row>
    <row r="209" spans="1:47" x14ac:dyDescent="0.2">
      <c r="A209" s="33">
        <f t="shared" si="163"/>
        <v>204</v>
      </c>
      <c r="B209" s="33">
        <f t="shared" si="141"/>
        <v>1304</v>
      </c>
      <c r="C209" s="33">
        <v>10704</v>
      </c>
      <c r="D209" s="33" t="str">
        <f t="shared" si="156"/>
        <v>石器时代金色技能</v>
      </c>
      <c r="E209" s="33" t="str">
        <f t="shared" si="157"/>
        <v>石器时代金色小炸弹</v>
      </c>
      <c r="F209" s="33">
        <v>4</v>
      </c>
      <c r="G209" s="33" t="str">
        <f>VLOOKUP($F209,杂项枚举说明表!$A$3:$C$7,杂项枚举说明表!$B$1,0)</f>
        <v>小炸弹</v>
      </c>
      <c r="H209" s="13">
        <v>1</v>
      </c>
      <c r="I209" s="35">
        <f t="shared" si="158"/>
        <v>2</v>
      </c>
      <c r="J209" s="35" t="str">
        <f>VLOOKUP(I209,杂项枚举说明表!$A$67:$B$69,杂项枚举说明表!$B$66,0)</f>
        <v>塔防模式</v>
      </c>
      <c r="K209" s="6">
        <v>2</v>
      </c>
      <c r="L209" s="6">
        <v>4</v>
      </c>
      <c r="M209" s="37">
        <f t="shared" si="173"/>
        <v>4</v>
      </c>
      <c r="N209" s="37" t="str">
        <f>VLOOKUP(M209,杂项枚举说明表!$A$45:$B$49,杂项枚举说明表!$B$43,0)</f>
        <v>金色</v>
      </c>
      <c r="O209" s="9">
        <v>1404</v>
      </c>
      <c r="P209" s="11" t="s">
        <v>570</v>
      </c>
      <c r="Q209" s="37" t="s">
        <v>432</v>
      </c>
      <c r="R209" s="37" t="str">
        <f t="shared" si="159"/>
        <v>金色技能</v>
      </c>
      <c r="S209" s="9" t="s">
        <v>99</v>
      </c>
      <c r="T209" s="9" t="str">
        <f>IF(I209=2,"",VLOOKUP(E209,[1]t_eliminate_effect_s说明表!$L:$M,2,0))</f>
        <v/>
      </c>
      <c r="U209" s="9" t="str">
        <f>VLOOKUP(B209,组合消除配置调用说明表!$D$1:$E$999999,2,0)</f>
        <v/>
      </c>
      <c r="V209" s="35">
        <v>0</v>
      </c>
      <c r="W209" s="35" t="str">
        <f>VLOOKUP(V209,杂项枚举说明表!$A$88:$B$94,2,0)</f>
        <v>通用能量</v>
      </c>
      <c r="X209" s="35" t="str">
        <f>IF(I209=2,"0",VLOOKUP(AB209,杂项枚举说明表!$A$23:$C$27,杂项枚举说明表!$C$22,0)*VLOOKUP(F209,杂项枚举说明表!$A$3:$D$7,杂项枚举说明表!$D$1,0))</f>
        <v>0</v>
      </c>
      <c r="Y209" s="35">
        <v>0</v>
      </c>
      <c r="Z209" s="9">
        <f t="shared" ref="Z209:AA209" si="177">Z208+1</f>
        <v>19</v>
      </c>
      <c r="AA209" s="9">
        <f t="shared" si="177"/>
        <v>19</v>
      </c>
      <c r="AB209" s="6">
        <v>1</v>
      </c>
      <c r="AC209" s="6" t="str">
        <f>VLOOKUP(AB209,杂项枚举说明表!$A$23:$B$27,2,2)</f>
        <v>石器时代</v>
      </c>
      <c r="AD209" s="6">
        <v>0</v>
      </c>
      <c r="AE209" s="35">
        <f t="shared" si="174"/>
        <v>5</v>
      </c>
      <c r="AF209" s="35" t="str">
        <f>IF(AE209="","",VLOOKUP(AE209,杂项枚举说明表!$A$109:$B$113,杂项枚举说明表!$B$108,0))</f>
        <v>神像</v>
      </c>
      <c r="AH209" s="13">
        <v>40059</v>
      </c>
      <c r="AI209" s="13">
        <f>IF((VLOOKUP($F209,杂项枚举说明表!$A$3:$C$7,3,0))="","",VLOOKUP($F209,杂项枚举说明表!$A$3:$C$7,3,0))</f>
        <v>120004</v>
      </c>
      <c r="AJ209" s="13">
        <v>120006</v>
      </c>
      <c r="AK209" s="13">
        <f>VLOOKUP($M209,杂项枚举说明表!$A$45:$E$49,杂项枚举说明表!$C$43,0)</f>
        <v>150023</v>
      </c>
      <c r="AL209" s="13">
        <f>IF(VLOOKUP($M209,杂项枚举说明表!$A$45:$E$49,杂项枚举说明表!$D$43,0)="","",VLOOKUP($M209,杂项枚举说明表!$A$45:$E$49,杂项枚举说明表!$D$43,0))</f>
        <v>130004</v>
      </c>
      <c r="AM209" s="13">
        <f>IF(VLOOKUP($M209,杂项枚举说明表!$A$45:$E$49,杂项枚举说明表!$E$43,0)="","",VLOOKUP($M209,杂项枚举说明表!$A$45:$E$49,杂项枚举说明表!$E$43,0))</f>
        <v>130004</v>
      </c>
      <c r="AN209" s="13">
        <f>IF(VLOOKUP($M209,杂项枚举说明表!$A$45:$F$49,杂项枚举说明表!$F$43,0)="","",VLOOKUP($M209,杂项枚举说明表!$A$45:$F$49,杂项枚举说明表!$F$43,0))</f>
        <v>260001</v>
      </c>
      <c r="AO209" s="13">
        <f>VLOOKUP($M209,杂项枚举说明表!$A$45:$H$49,杂项枚举说明表!$H$43,0)</f>
        <v>120008</v>
      </c>
      <c r="AP209" s="13">
        <f>VLOOKUP($M209,杂项枚举说明表!$A$45:$I$49,杂项枚举说明表!$I$43,0)</f>
        <v>100001</v>
      </c>
      <c r="AQ209" s="13">
        <v>100002</v>
      </c>
      <c r="AT209" s="1" t="str">
        <f t="shared" si="161"/>
        <v>2石器时代金色小炸弹</v>
      </c>
      <c r="AU209" s="1">
        <f t="shared" si="162"/>
        <v>1304</v>
      </c>
    </row>
    <row r="210" spans="1:47" x14ac:dyDescent="0.2">
      <c r="A210" s="33">
        <f t="shared" si="163"/>
        <v>205</v>
      </c>
      <c r="B210" s="33">
        <f t="shared" si="141"/>
        <v>1305</v>
      </c>
      <c r="C210" s="33">
        <v>10705</v>
      </c>
      <c r="D210" s="33" t="str">
        <f t="shared" si="156"/>
        <v>石器时代紫色技能</v>
      </c>
      <c r="E210" s="33" t="str">
        <f t="shared" si="157"/>
        <v>石器时代紫色小炸弹</v>
      </c>
      <c r="F210" s="33">
        <v>4</v>
      </c>
      <c r="G210" s="33" t="str">
        <f>VLOOKUP($F210,杂项枚举说明表!$A$3:$C$7,杂项枚举说明表!$B$1,0)</f>
        <v>小炸弹</v>
      </c>
      <c r="H210" s="13">
        <v>1</v>
      </c>
      <c r="I210" s="35">
        <f t="shared" si="158"/>
        <v>2</v>
      </c>
      <c r="J210" s="35" t="str">
        <f>VLOOKUP(I210,杂项枚举说明表!$A$67:$B$69,杂项枚举说明表!$B$66,0)</f>
        <v>塔防模式</v>
      </c>
      <c r="K210" s="6">
        <v>2</v>
      </c>
      <c r="L210" s="6">
        <v>4</v>
      </c>
      <c r="M210" s="37">
        <f t="shared" si="173"/>
        <v>5</v>
      </c>
      <c r="N210" s="37" t="str">
        <f>VLOOKUP(M210,杂项枚举说明表!$A$45:$B$49,杂项枚举说明表!$B$43,0)</f>
        <v>紫色</v>
      </c>
      <c r="O210" s="9">
        <v>1405</v>
      </c>
      <c r="P210" s="11" t="s">
        <v>570</v>
      </c>
      <c r="Q210" s="37" t="s">
        <v>432</v>
      </c>
      <c r="R210" s="37" t="str">
        <f t="shared" si="159"/>
        <v>紫色技能</v>
      </c>
      <c r="S210" s="9" t="s">
        <v>99</v>
      </c>
      <c r="T210" s="9" t="str">
        <f>IF(I210=2,"",VLOOKUP(E210,[1]t_eliminate_effect_s说明表!$L:$M,2,0))</f>
        <v/>
      </c>
      <c r="U210" s="9" t="str">
        <f>VLOOKUP(B210,组合消除配置调用说明表!$D$1:$E$999999,2,0)</f>
        <v/>
      </c>
      <c r="V210" s="35">
        <v>0</v>
      </c>
      <c r="W210" s="35" t="str">
        <f>VLOOKUP(V210,杂项枚举说明表!$A$88:$B$94,2,0)</f>
        <v>通用能量</v>
      </c>
      <c r="X210" s="35" t="str">
        <f>IF(I210=2,"0",VLOOKUP(AB210,杂项枚举说明表!$A$23:$C$27,杂项枚举说明表!$C$22,0)*VLOOKUP(F210,杂项枚举说明表!$A$3:$D$7,杂项枚举说明表!$D$1,0))</f>
        <v>0</v>
      </c>
      <c r="Y210" s="35">
        <v>0</v>
      </c>
      <c r="Z210" s="9">
        <f t="shared" ref="Z210:AA210" si="178">Z209+1</f>
        <v>20</v>
      </c>
      <c r="AA210" s="9">
        <f t="shared" si="178"/>
        <v>20</v>
      </c>
      <c r="AB210" s="6">
        <v>1</v>
      </c>
      <c r="AC210" s="6" t="str">
        <f>VLOOKUP(AB210,杂项枚举说明表!$A$23:$B$27,2,2)</f>
        <v>石器时代</v>
      </c>
      <c r="AD210" s="6">
        <v>0</v>
      </c>
      <c r="AE210" s="35">
        <f t="shared" si="174"/>
        <v>6</v>
      </c>
      <c r="AF210" s="35" t="str">
        <f>IF(AE210="","",VLOOKUP(AE210,杂项枚举说明表!$A$109:$B$113,杂项枚举说明表!$B$108,0))</f>
        <v>魔像</v>
      </c>
      <c r="AH210" s="13">
        <v>40060</v>
      </c>
      <c r="AI210" s="13">
        <f>IF((VLOOKUP($F210,杂项枚举说明表!$A$3:$C$7,3,0))="","",VLOOKUP($F210,杂项枚举说明表!$A$3:$C$7,3,0))</f>
        <v>120004</v>
      </c>
      <c r="AJ210" s="13">
        <v>120006</v>
      </c>
      <c r="AK210" s="13">
        <f>VLOOKUP($M210,杂项枚举说明表!$A$45:$E$49,杂项枚举说明表!$C$43,0)</f>
        <v>150023</v>
      </c>
      <c r="AL210" s="13">
        <f>IF(VLOOKUP($M210,杂项枚举说明表!$A$45:$E$49,杂项枚举说明表!$D$43,0)="","",VLOOKUP($M210,杂项枚举说明表!$A$45:$E$49,杂项枚举说明表!$D$43,0))</f>
        <v>130005</v>
      </c>
      <c r="AM210" s="13">
        <f>IF(VLOOKUP($M210,杂项枚举说明表!$A$45:$E$49,杂项枚举说明表!$E$43,0)="","",VLOOKUP($M210,杂项枚举说明表!$A$45:$E$49,杂项枚举说明表!$E$43,0))</f>
        <v>130005</v>
      </c>
      <c r="AN210" s="13">
        <f>IF(VLOOKUP($M210,杂项枚举说明表!$A$45:$F$49,杂项枚举说明表!$F$43,0)="","",VLOOKUP($M210,杂项枚举说明表!$A$45:$F$49,杂项枚举说明表!$F$43,0))</f>
        <v>260001</v>
      </c>
      <c r="AO210" s="13">
        <f>VLOOKUP($M210,杂项枚举说明表!$A$45:$H$49,杂项枚举说明表!$H$43,0)</f>
        <v>120008</v>
      </c>
      <c r="AP210" s="13">
        <f>VLOOKUP($M210,杂项枚举说明表!$A$45:$I$49,杂项枚举说明表!$I$43,0)</f>
        <v>100001</v>
      </c>
      <c r="AQ210" s="13">
        <v>100002</v>
      </c>
      <c r="AT210" s="1" t="str">
        <f t="shared" si="161"/>
        <v>2石器时代紫色小炸弹</v>
      </c>
      <c r="AU210" s="1">
        <f t="shared" si="162"/>
        <v>1305</v>
      </c>
    </row>
    <row r="211" spans="1:47" x14ac:dyDescent="0.2">
      <c r="A211" s="33">
        <f t="shared" si="163"/>
        <v>206</v>
      </c>
      <c r="B211" s="33">
        <f t="shared" si="141"/>
        <v>1311</v>
      </c>
      <c r="C211" s="33">
        <v>10701</v>
      </c>
      <c r="D211" s="33" t="str">
        <f t="shared" si="156"/>
        <v>青铜时代蓝色技能</v>
      </c>
      <c r="E211" s="33" t="str">
        <f t="shared" si="157"/>
        <v>青铜时代蓝色小炸弹</v>
      </c>
      <c r="F211" s="33">
        <v>4</v>
      </c>
      <c r="G211" s="33" t="str">
        <f>VLOOKUP($F211,杂项枚举说明表!$A$3:$C$7,杂项枚举说明表!$B$1,0)</f>
        <v>小炸弹</v>
      </c>
      <c r="H211" s="13">
        <v>1</v>
      </c>
      <c r="I211" s="35">
        <f t="shared" si="158"/>
        <v>2</v>
      </c>
      <c r="J211" s="35" t="str">
        <f>VLOOKUP(I211,杂项枚举说明表!$A$67:$B$69,杂项枚举说明表!$B$66,0)</f>
        <v>塔防模式</v>
      </c>
      <c r="K211" s="6">
        <v>2</v>
      </c>
      <c r="L211" s="6">
        <v>4</v>
      </c>
      <c r="M211" s="37">
        <f t="shared" si="173"/>
        <v>1</v>
      </c>
      <c r="N211" s="37" t="str">
        <f>VLOOKUP(M211,杂项枚举说明表!$A$45:$B$49,杂项枚举说明表!$B$43,0)</f>
        <v>蓝色</v>
      </c>
      <c r="O211" s="9">
        <v>1411</v>
      </c>
      <c r="P211" s="11" t="s">
        <v>570</v>
      </c>
      <c r="Q211" s="37" t="s">
        <v>432</v>
      </c>
      <c r="R211" s="37" t="str">
        <f t="shared" si="159"/>
        <v>蓝色技能</v>
      </c>
      <c r="S211" s="9" t="s">
        <v>100</v>
      </c>
      <c r="T211" s="9" t="str">
        <f>IF(I211=2,"",VLOOKUP(E211,[1]t_eliminate_effect_s说明表!$L:$M,2,0))</f>
        <v/>
      </c>
      <c r="U211" s="9" t="str">
        <f>VLOOKUP(B211,组合消除配置调用说明表!$D$1:$E$999999,2,0)</f>
        <v/>
      </c>
      <c r="V211" s="35">
        <v>0</v>
      </c>
      <c r="W211" s="35" t="str">
        <f>VLOOKUP(V211,杂项枚举说明表!$A$88:$B$94,2,0)</f>
        <v>通用能量</v>
      </c>
      <c r="X211" s="35" t="str">
        <f>IF(I211=2,"0",VLOOKUP(AB211,杂项枚举说明表!$A$23:$C$27,杂项枚举说明表!$C$22,0)*VLOOKUP(F211,杂项枚举说明表!$A$3:$D$7,杂项枚举说明表!$D$1,0))</f>
        <v>0</v>
      </c>
      <c r="Y211" s="35">
        <v>0</v>
      </c>
      <c r="Z211" s="9">
        <f>Z195+1</f>
        <v>16</v>
      </c>
      <c r="AA211" s="9">
        <f>AA195+1</f>
        <v>16</v>
      </c>
      <c r="AB211" s="6">
        <v>2</v>
      </c>
      <c r="AC211" s="6" t="str">
        <f>VLOOKUP(AB211,杂项枚举说明表!$A$23:$B$27,2,2)</f>
        <v>青铜时代</v>
      </c>
      <c r="AD211" s="6">
        <v>0</v>
      </c>
      <c r="AE211" s="35">
        <f t="shared" si="174"/>
        <v>2</v>
      </c>
      <c r="AF211" s="35" t="str">
        <f>IF(AE211="","",VLOOKUP(AE211,杂项枚举说明表!$A$109:$B$113,杂项枚举说明表!$B$108,0))</f>
        <v>步兵营</v>
      </c>
      <c r="AH211" s="13">
        <v>40056</v>
      </c>
      <c r="AI211" s="13">
        <f>IF((VLOOKUP($F211,杂项枚举说明表!$A$3:$C$7,3,0))="","",VLOOKUP($F211,杂项枚举说明表!$A$3:$C$7,3,0))</f>
        <v>120004</v>
      </c>
      <c r="AJ211" s="13">
        <v>120006</v>
      </c>
      <c r="AK211" s="13">
        <f>VLOOKUP($M211,杂项枚举说明表!$A$45:$E$49,杂项枚举说明表!$C$43,0)</f>
        <v>150023</v>
      </c>
      <c r="AL211" s="13">
        <f>IF(VLOOKUP($M211,杂项枚举说明表!$A$45:$E$49,杂项枚举说明表!$D$43,0)="","",VLOOKUP($M211,杂项枚举说明表!$A$45:$E$49,杂项枚举说明表!$D$43,0))</f>
        <v>130001</v>
      </c>
      <c r="AM211" s="13">
        <f>IF(VLOOKUP($M211,杂项枚举说明表!$A$45:$E$49,杂项枚举说明表!$E$43,0)="","",VLOOKUP($M211,杂项枚举说明表!$A$45:$E$49,杂项枚举说明表!$E$43,0))</f>
        <v>130001</v>
      </c>
      <c r="AN211" s="13">
        <f>IF(VLOOKUP($M211,杂项枚举说明表!$A$45:$F$49,杂项枚举说明表!$F$43,0)="","",VLOOKUP($M211,杂项枚举说明表!$A$45:$F$49,杂项枚举说明表!$F$43,0))</f>
        <v>260001</v>
      </c>
      <c r="AO211" s="13">
        <f>VLOOKUP($M211,杂项枚举说明表!$A$45:$H$49,杂项枚举说明表!$H$43,0)</f>
        <v>120008</v>
      </c>
      <c r="AP211" s="13">
        <f>VLOOKUP($M211,杂项枚举说明表!$A$45:$I$49,杂项枚举说明表!$I$43,0)</f>
        <v>100001</v>
      </c>
      <c r="AQ211" s="13">
        <v>100002</v>
      </c>
      <c r="AT211" s="1" t="str">
        <f t="shared" si="161"/>
        <v>2青铜时代蓝色小炸弹</v>
      </c>
      <c r="AU211" s="1">
        <f t="shared" si="162"/>
        <v>1311</v>
      </c>
    </row>
    <row r="212" spans="1:47" x14ac:dyDescent="0.2">
      <c r="A212" s="33">
        <f t="shared" si="163"/>
        <v>207</v>
      </c>
      <c r="B212" s="33">
        <f t="shared" si="141"/>
        <v>1312</v>
      </c>
      <c r="C212" s="33">
        <v>10702</v>
      </c>
      <c r="D212" s="33" t="str">
        <f t="shared" si="156"/>
        <v>青铜时代绿色技能</v>
      </c>
      <c r="E212" s="33" t="str">
        <f t="shared" si="157"/>
        <v>青铜时代绿色小炸弹</v>
      </c>
      <c r="F212" s="33">
        <v>4</v>
      </c>
      <c r="G212" s="33" t="str">
        <f>VLOOKUP($F212,杂项枚举说明表!$A$3:$C$7,杂项枚举说明表!$B$1,0)</f>
        <v>小炸弹</v>
      </c>
      <c r="H212" s="13">
        <v>1</v>
      </c>
      <c r="I212" s="35">
        <f t="shared" si="158"/>
        <v>2</v>
      </c>
      <c r="J212" s="35" t="str">
        <f>VLOOKUP(I212,杂项枚举说明表!$A$67:$B$69,杂项枚举说明表!$B$66,0)</f>
        <v>塔防模式</v>
      </c>
      <c r="K212" s="6">
        <v>2</v>
      </c>
      <c r="L212" s="6">
        <v>4</v>
      </c>
      <c r="M212" s="37">
        <f t="shared" si="173"/>
        <v>2</v>
      </c>
      <c r="N212" s="37" t="str">
        <f>VLOOKUP(M212,杂项枚举说明表!$A$45:$B$49,杂项枚举说明表!$B$43,0)</f>
        <v>绿色</v>
      </c>
      <c r="O212" s="9">
        <v>1412</v>
      </c>
      <c r="P212" s="11" t="s">
        <v>570</v>
      </c>
      <c r="Q212" s="37" t="s">
        <v>432</v>
      </c>
      <c r="R212" s="37" t="str">
        <f t="shared" si="159"/>
        <v>绿色技能</v>
      </c>
      <c r="S212" s="9" t="s">
        <v>100</v>
      </c>
      <c r="T212" s="9" t="str">
        <f>IF(I212=2,"",VLOOKUP(E212,[1]t_eliminate_effect_s说明表!$L:$M,2,0))</f>
        <v/>
      </c>
      <c r="U212" s="9" t="str">
        <f>VLOOKUP(B212,组合消除配置调用说明表!$D$1:$E$999999,2,0)</f>
        <v/>
      </c>
      <c r="V212" s="35">
        <v>0</v>
      </c>
      <c r="W212" s="35" t="str">
        <f>VLOOKUP(V212,杂项枚举说明表!$A$88:$B$94,2,0)</f>
        <v>通用能量</v>
      </c>
      <c r="X212" s="35" t="str">
        <f>IF(I212=2,"0",VLOOKUP(AB212,杂项枚举说明表!$A$23:$C$27,杂项枚举说明表!$C$22,0)*VLOOKUP(F212,杂项枚举说明表!$A$3:$D$7,杂项枚举说明表!$D$1,0))</f>
        <v>0</v>
      </c>
      <c r="Y212" s="35">
        <v>0</v>
      </c>
      <c r="Z212" s="9">
        <f t="shared" ref="Z212:AA212" si="179">Z211+1</f>
        <v>17</v>
      </c>
      <c r="AA212" s="9">
        <f t="shared" si="179"/>
        <v>17</v>
      </c>
      <c r="AB212" s="6">
        <v>2</v>
      </c>
      <c r="AC212" s="6" t="str">
        <f>VLOOKUP(AB212,杂项枚举说明表!$A$23:$B$27,2,2)</f>
        <v>青铜时代</v>
      </c>
      <c r="AD212" s="6">
        <v>0</v>
      </c>
      <c r="AE212" s="35">
        <f t="shared" si="174"/>
        <v>3</v>
      </c>
      <c r="AF212" s="35" t="str">
        <f>IF(AE212="","",VLOOKUP(AE212,杂项枚举说明表!$A$109:$B$113,杂项枚举说明表!$B$108,0))</f>
        <v>弓兵营</v>
      </c>
      <c r="AH212" s="13">
        <v>40057</v>
      </c>
      <c r="AI212" s="13">
        <f>IF((VLOOKUP($F212,杂项枚举说明表!$A$3:$C$7,3,0))="","",VLOOKUP($F212,杂项枚举说明表!$A$3:$C$7,3,0))</f>
        <v>120004</v>
      </c>
      <c r="AJ212" s="13">
        <v>120006</v>
      </c>
      <c r="AK212" s="13">
        <f>VLOOKUP($M212,杂项枚举说明表!$A$45:$E$49,杂项枚举说明表!$C$43,0)</f>
        <v>150023</v>
      </c>
      <c r="AL212" s="13">
        <f>IF(VLOOKUP($M212,杂项枚举说明表!$A$45:$E$49,杂项枚举说明表!$D$43,0)="","",VLOOKUP($M212,杂项枚举说明表!$A$45:$E$49,杂项枚举说明表!$D$43,0))</f>
        <v>130002</v>
      </c>
      <c r="AM212" s="13">
        <f>IF(VLOOKUP($M212,杂项枚举说明表!$A$45:$E$49,杂项枚举说明表!$E$43,0)="","",VLOOKUP($M212,杂项枚举说明表!$A$45:$E$49,杂项枚举说明表!$E$43,0))</f>
        <v>130002</v>
      </c>
      <c r="AN212" s="13">
        <f>IF(VLOOKUP($M212,杂项枚举说明表!$A$45:$F$49,杂项枚举说明表!$F$43,0)="","",VLOOKUP($M212,杂项枚举说明表!$A$45:$F$49,杂项枚举说明表!$F$43,0))</f>
        <v>260001</v>
      </c>
      <c r="AO212" s="13">
        <f>VLOOKUP($M212,杂项枚举说明表!$A$45:$H$49,杂项枚举说明表!$H$43,0)</f>
        <v>120008</v>
      </c>
      <c r="AP212" s="13">
        <f>VLOOKUP($M212,杂项枚举说明表!$A$45:$I$49,杂项枚举说明表!$I$43,0)</f>
        <v>100001</v>
      </c>
      <c r="AQ212" s="13">
        <v>100002</v>
      </c>
      <c r="AT212" s="1" t="str">
        <f t="shared" si="161"/>
        <v>2青铜时代绿色小炸弹</v>
      </c>
      <c r="AU212" s="1">
        <f t="shared" si="162"/>
        <v>1312</v>
      </c>
    </row>
    <row r="213" spans="1:47" x14ac:dyDescent="0.2">
      <c r="A213" s="33">
        <f t="shared" si="163"/>
        <v>208</v>
      </c>
      <c r="B213" s="33">
        <f t="shared" si="141"/>
        <v>1313</v>
      </c>
      <c r="C213" s="33">
        <v>10703</v>
      </c>
      <c r="D213" s="33" t="str">
        <f t="shared" si="156"/>
        <v>青铜时代红色技能</v>
      </c>
      <c r="E213" s="33" t="str">
        <f t="shared" si="157"/>
        <v>青铜时代红色小炸弹</v>
      </c>
      <c r="F213" s="33">
        <v>4</v>
      </c>
      <c r="G213" s="33" t="str">
        <f>VLOOKUP($F213,杂项枚举说明表!$A$3:$C$7,杂项枚举说明表!$B$1,0)</f>
        <v>小炸弹</v>
      </c>
      <c r="H213" s="13">
        <v>1</v>
      </c>
      <c r="I213" s="35">
        <f t="shared" si="158"/>
        <v>2</v>
      </c>
      <c r="J213" s="35" t="str">
        <f>VLOOKUP(I213,杂项枚举说明表!$A$67:$B$69,杂项枚举说明表!$B$66,0)</f>
        <v>塔防模式</v>
      </c>
      <c r="K213" s="6">
        <v>2</v>
      </c>
      <c r="L213" s="6">
        <v>4</v>
      </c>
      <c r="M213" s="37">
        <f t="shared" si="173"/>
        <v>3</v>
      </c>
      <c r="N213" s="37" t="str">
        <f>VLOOKUP(M213,杂项枚举说明表!$A$45:$B$49,杂项枚举说明表!$B$43,0)</f>
        <v>红色</v>
      </c>
      <c r="O213" s="9">
        <v>1413</v>
      </c>
      <c r="P213" s="11" t="s">
        <v>570</v>
      </c>
      <c r="Q213" s="37" t="s">
        <v>432</v>
      </c>
      <c r="R213" s="37" t="str">
        <f t="shared" si="159"/>
        <v>红色技能</v>
      </c>
      <c r="S213" s="9" t="s">
        <v>99</v>
      </c>
      <c r="T213" s="9" t="str">
        <f>IF(I213=2,"",VLOOKUP(E213,[1]t_eliminate_effect_s说明表!$L:$M,2,0))</f>
        <v/>
      </c>
      <c r="U213" s="9" t="str">
        <f>VLOOKUP(B213,组合消除配置调用说明表!$D$1:$E$999999,2,0)</f>
        <v/>
      </c>
      <c r="V213" s="35">
        <v>0</v>
      </c>
      <c r="W213" s="35" t="str">
        <f>VLOOKUP(V213,杂项枚举说明表!$A$88:$B$94,2,0)</f>
        <v>通用能量</v>
      </c>
      <c r="X213" s="35" t="str">
        <f>IF(I213=2,"0",VLOOKUP(AB213,杂项枚举说明表!$A$23:$C$27,杂项枚举说明表!$C$22,0)*VLOOKUP(F213,杂项枚举说明表!$A$3:$D$7,杂项枚举说明表!$D$1,0))</f>
        <v>0</v>
      </c>
      <c r="Y213" s="35">
        <v>0</v>
      </c>
      <c r="Z213" s="9">
        <f t="shared" ref="Z213:AA213" si="180">Z212+1</f>
        <v>18</v>
      </c>
      <c r="AA213" s="9">
        <f t="shared" si="180"/>
        <v>18</v>
      </c>
      <c r="AB213" s="6">
        <v>2</v>
      </c>
      <c r="AC213" s="6" t="str">
        <f>VLOOKUP(AB213,杂项枚举说明表!$A$23:$B$27,2,2)</f>
        <v>青铜时代</v>
      </c>
      <c r="AD213" s="6">
        <v>0</v>
      </c>
      <c r="AE213" s="35">
        <f t="shared" si="174"/>
        <v>4</v>
      </c>
      <c r="AF213" s="35" t="str">
        <f>IF(AE213="","",VLOOKUP(AE213,杂项枚举说明表!$A$109:$B$113,杂项枚举说明表!$B$108,0))</f>
        <v>骑兵营</v>
      </c>
      <c r="AH213" s="13">
        <v>40058</v>
      </c>
      <c r="AI213" s="13">
        <f>IF((VLOOKUP($F213,杂项枚举说明表!$A$3:$C$7,3,0))="","",VLOOKUP($F213,杂项枚举说明表!$A$3:$C$7,3,0))</f>
        <v>120004</v>
      </c>
      <c r="AJ213" s="13">
        <v>120006</v>
      </c>
      <c r="AK213" s="13">
        <f>VLOOKUP($M213,杂项枚举说明表!$A$45:$E$49,杂项枚举说明表!$C$43,0)</f>
        <v>150023</v>
      </c>
      <c r="AL213" s="13">
        <f>IF(VLOOKUP($M213,杂项枚举说明表!$A$45:$E$49,杂项枚举说明表!$D$43,0)="","",VLOOKUP($M213,杂项枚举说明表!$A$45:$E$49,杂项枚举说明表!$D$43,0))</f>
        <v>130003</v>
      </c>
      <c r="AM213" s="13">
        <f>IF(VLOOKUP($M213,杂项枚举说明表!$A$45:$E$49,杂项枚举说明表!$E$43,0)="","",VLOOKUP($M213,杂项枚举说明表!$A$45:$E$49,杂项枚举说明表!$E$43,0))</f>
        <v>130003</v>
      </c>
      <c r="AN213" s="13">
        <f>IF(VLOOKUP($M213,杂项枚举说明表!$A$45:$F$49,杂项枚举说明表!$F$43,0)="","",VLOOKUP($M213,杂项枚举说明表!$A$45:$F$49,杂项枚举说明表!$F$43,0))</f>
        <v>260001</v>
      </c>
      <c r="AO213" s="13">
        <f>VLOOKUP($M213,杂项枚举说明表!$A$45:$H$49,杂项枚举说明表!$H$43,0)</f>
        <v>120008</v>
      </c>
      <c r="AP213" s="13">
        <f>VLOOKUP($M213,杂项枚举说明表!$A$45:$I$49,杂项枚举说明表!$I$43,0)</f>
        <v>100001</v>
      </c>
      <c r="AQ213" s="13">
        <v>100002</v>
      </c>
      <c r="AT213" s="1" t="str">
        <f t="shared" si="161"/>
        <v>2青铜时代红色小炸弹</v>
      </c>
      <c r="AU213" s="1">
        <f t="shared" si="162"/>
        <v>1313</v>
      </c>
    </row>
    <row r="214" spans="1:47" x14ac:dyDescent="0.2">
      <c r="A214" s="33">
        <f t="shared" si="163"/>
        <v>209</v>
      </c>
      <c r="B214" s="33">
        <f t="shared" si="141"/>
        <v>1314</v>
      </c>
      <c r="C214" s="33">
        <v>10704</v>
      </c>
      <c r="D214" s="33" t="str">
        <f t="shared" si="156"/>
        <v>青铜时代金色技能</v>
      </c>
      <c r="E214" s="33" t="str">
        <f t="shared" si="157"/>
        <v>青铜时代金色小炸弹</v>
      </c>
      <c r="F214" s="33">
        <v>4</v>
      </c>
      <c r="G214" s="33" t="str">
        <f>VLOOKUP($F214,杂项枚举说明表!$A$3:$C$7,杂项枚举说明表!$B$1,0)</f>
        <v>小炸弹</v>
      </c>
      <c r="H214" s="13">
        <v>1</v>
      </c>
      <c r="I214" s="35">
        <f t="shared" si="158"/>
        <v>2</v>
      </c>
      <c r="J214" s="35" t="str">
        <f>VLOOKUP(I214,杂项枚举说明表!$A$67:$B$69,杂项枚举说明表!$B$66,0)</f>
        <v>塔防模式</v>
      </c>
      <c r="K214" s="6">
        <v>2</v>
      </c>
      <c r="L214" s="6">
        <v>4</v>
      </c>
      <c r="M214" s="37">
        <f t="shared" si="173"/>
        <v>4</v>
      </c>
      <c r="N214" s="37" t="str">
        <f>VLOOKUP(M214,杂项枚举说明表!$A$45:$B$49,杂项枚举说明表!$B$43,0)</f>
        <v>金色</v>
      </c>
      <c r="O214" s="9">
        <v>1414</v>
      </c>
      <c r="P214" s="11" t="s">
        <v>570</v>
      </c>
      <c r="Q214" s="37" t="s">
        <v>432</v>
      </c>
      <c r="R214" s="37" t="str">
        <f t="shared" si="159"/>
        <v>金色技能</v>
      </c>
      <c r="S214" s="9" t="s">
        <v>99</v>
      </c>
      <c r="T214" s="9" t="str">
        <f>IF(I214=2,"",VLOOKUP(E214,[1]t_eliminate_effect_s说明表!$L:$M,2,0))</f>
        <v/>
      </c>
      <c r="U214" s="9" t="str">
        <f>VLOOKUP(B214,组合消除配置调用说明表!$D$1:$E$999999,2,0)</f>
        <v/>
      </c>
      <c r="V214" s="35">
        <v>0</v>
      </c>
      <c r="W214" s="35" t="str">
        <f>VLOOKUP(V214,杂项枚举说明表!$A$88:$B$94,2,0)</f>
        <v>通用能量</v>
      </c>
      <c r="X214" s="35" t="str">
        <f>IF(I214=2,"0",VLOOKUP(AB214,杂项枚举说明表!$A$23:$C$27,杂项枚举说明表!$C$22,0)*VLOOKUP(F214,杂项枚举说明表!$A$3:$D$7,杂项枚举说明表!$D$1,0))</f>
        <v>0</v>
      </c>
      <c r="Y214" s="35">
        <v>0</v>
      </c>
      <c r="Z214" s="9">
        <f t="shared" ref="Z214:AA214" si="181">Z213+1</f>
        <v>19</v>
      </c>
      <c r="AA214" s="9">
        <f t="shared" si="181"/>
        <v>19</v>
      </c>
      <c r="AB214" s="6">
        <v>2</v>
      </c>
      <c r="AC214" s="6" t="str">
        <f>VLOOKUP(AB214,杂项枚举说明表!$A$23:$B$27,2,2)</f>
        <v>青铜时代</v>
      </c>
      <c r="AD214" s="6">
        <v>0</v>
      </c>
      <c r="AE214" s="35">
        <f t="shared" si="174"/>
        <v>5</v>
      </c>
      <c r="AF214" s="35" t="str">
        <f>IF(AE214="","",VLOOKUP(AE214,杂项枚举说明表!$A$109:$B$113,杂项枚举说明表!$B$108,0))</f>
        <v>神像</v>
      </c>
      <c r="AH214" s="13">
        <v>40059</v>
      </c>
      <c r="AI214" s="13">
        <f>IF((VLOOKUP($F214,杂项枚举说明表!$A$3:$C$7,3,0))="","",VLOOKUP($F214,杂项枚举说明表!$A$3:$C$7,3,0))</f>
        <v>120004</v>
      </c>
      <c r="AJ214" s="13">
        <v>120006</v>
      </c>
      <c r="AK214" s="13">
        <f>VLOOKUP($M214,杂项枚举说明表!$A$45:$E$49,杂项枚举说明表!$C$43,0)</f>
        <v>150023</v>
      </c>
      <c r="AL214" s="13">
        <f>IF(VLOOKUP($M214,杂项枚举说明表!$A$45:$E$49,杂项枚举说明表!$D$43,0)="","",VLOOKUP($M214,杂项枚举说明表!$A$45:$E$49,杂项枚举说明表!$D$43,0))</f>
        <v>130004</v>
      </c>
      <c r="AM214" s="13">
        <f>IF(VLOOKUP($M214,杂项枚举说明表!$A$45:$E$49,杂项枚举说明表!$E$43,0)="","",VLOOKUP($M214,杂项枚举说明表!$A$45:$E$49,杂项枚举说明表!$E$43,0))</f>
        <v>130004</v>
      </c>
      <c r="AN214" s="13">
        <f>IF(VLOOKUP($M214,杂项枚举说明表!$A$45:$F$49,杂项枚举说明表!$F$43,0)="","",VLOOKUP($M214,杂项枚举说明表!$A$45:$F$49,杂项枚举说明表!$F$43,0))</f>
        <v>260001</v>
      </c>
      <c r="AO214" s="13">
        <f>VLOOKUP($M214,杂项枚举说明表!$A$45:$H$49,杂项枚举说明表!$H$43,0)</f>
        <v>120008</v>
      </c>
      <c r="AP214" s="13">
        <f>VLOOKUP($M214,杂项枚举说明表!$A$45:$I$49,杂项枚举说明表!$I$43,0)</f>
        <v>100001</v>
      </c>
      <c r="AQ214" s="13">
        <v>100002</v>
      </c>
      <c r="AT214" s="1" t="str">
        <f t="shared" si="161"/>
        <v>2青铜时代金色小炸弹</v>
      </c>
      <c r="AU214" s="1">
        <f t="shared" si="162"/>
        <v>1314</v>
      </c>
    </row>
    <row r="215" spans="1:47" x14ac:dyDescent="0.2">
      <c r="A215" s="33">
        <f t="shared" si="163"/>
        <v>210</v>
      </c>
      <c r="B215" s="33">
        <f t="shared" si="141"/>
        <v>1315</v>
      </c>
      <c r="C215" s="33">
        <v>10705</v>
      </c>
      <c r="D215" s="33" t="str">
        <f t="shared" si="156"/>
        <v>青铜时代紫色技能</v>
      </c>
      <c r="E215" s="33" t="str">
        <f t="shared" si="157"/>
        <v>青铜时代紫色小炸弹</v>
      </c>
      <c r="F215" s="33">
        <v>4</v>
      </c>
      <c r="G215" s="33" t="str">
        <f>VLOOKUP($F215,杂项枚举说明表!$A$3:$C$7,杂项枚举说明表!$B$1,0)</f>
        <v>小炸弹</v>
      </c>
      <c r="H215" s="13">
        <v>1</v>
      </c>
      <c r="I215" s="35">
        <f t="shared" si="158"/>
        <v>2</v>
      </c>
      <c r="J215" s="35" t="str">
        <f>VLOOKUP(I215,杂项枚举说明表!$A$67:$B$69,杂项枚举说明表!$B$66,0)</f>
        <v>塔防模式</v>
      </c>
      <c r="K215" s="6">
        <v>2</v>
      </c>
      <c r="L215" s="6">
        <v>4</v>
      </c>
      <c r="M215" s="37">
        <f t="shared" si="173"/>
        <v>5</v>
      </c>
      <c r="N215" s="37" t="str">
        <f>VLOOKUP(M215,杂项枚举说明表!$A$45:$B$49,杂项枚举说明表!$B$43,0)</f>
        <v>紫色</v>
      </c>
      <c r="O215" s="9">
        <v>1415</v>
      </c>
      <c r="P215" s="11" t="s">
        <v>570</v>
      </c>
      <c r="Q215" s="37" t="s">
        <v>432</v>
      </c>
      <c r="R215" s="37" t="str">
        <f t="shared" si="159"/>
        <v>紫色技能</v>
      </c>
      <c r="S215" s="9" t="s">
        <v>99</v>
      </c>
      <c r="T215" s="9" t="str">
        <f>IF(I215=2,"",VLOOKUP(E215,[1]t_eliminate_effect_s说明表!$L:$M,2,0))</f>
        <v/>
      </c>
      <c r="U215" s="9" t="str">
        <f>VLOOKUP(B215,组合消除配置调用说明表!$D$1:$E$999999,2,0)</f>
        <v/>
      </c>
      <c r="V215" s="35">
        <v>0</v>
      </c>
      <c r="W215" s="35" t="str">
        <f>VLOOKUP(V215,杂项枚举说明表!$A$88:$B$94,2,0)</f>
        <v>通用能量</v>
      </c>
      <c r="X215" s="35" t="str">
        <f>IF(I215=2,"0",VLOOKUP(AB215,杂项枚举说明表!$A$23:$C$27,杂项枚举说明表!$C$22,0)*VLOOKUP(F215,杂项枚举说明表!$A$3:$D$7,杂项枚举说明表!$D$1,0))</f>
        <v>0</v>
      </c>
      <c r="Y215" s="35">
        <v>0</v>
      </c>
      <c r="Z215" s="9">
        <f t="shared" ref="Z215:AA215" si="182">Z214+1</f>
        <v>20</v>
      </c>
      <c r="AA215" s="9">
        <f t="shared" si="182"/>
        <v>20</v>
      </c>
      <c r="AB215" s="6">
        <v>2</v>
      </c>
      <c r="AC215" s="6" t="str">
        <f>VLOOKUP(AB215,杂项枚举说明表!$A$23:$B$27,2,2)</f>
        <v>青铜时代</v>
      </c>
      <c r="AD215" s="6">
        <v>0</v>
      </c>
      <c r="AE215" s="35">
        <f t="shared" si="174"/>
        <v>6</v>
      </c>
      <c r="AF215" s="35" t="str">
        <f>IF(AE215="","",VLOOKUP(AE215,杂项枚举说明表!$A$109:$B$113,杂项枚举说明表!$B$108,0))</f>
        <v>魔像</v>
      </c>
      <c r="AH215" s="13">
        <v>40060</v>
      </c>
      <c r="AI215" s="13">
        <f>IF((VLOOKUP($F215,杂项枚举说明表!$A$3:$C$7,3,0))="","",VLOOKUP($F215,杂项枚举说明表!$A$3:$C$7,3,0))</f>
        <v>120004</v>
      </c>
      <c r="AJ215" s="13">
        <v>120006</v>
      </c>
      <c r="AK215" s="13">
        <f>VLOOKUP($M215,杂项枚举说明表!$A$45:$E$49,杂项枚举说明表!$C$43,0)</f>
        <v>150023</v>
      </c>
      <c r="AL215" s="13">
        <f>IF(VLOOKUP($M215,杂项枚举说明表!$A$45:$E$49,杂项枚举说明表!$D$43,0)="","",VLOOKUP($M215,杂项枚举说明表!$A$45:$E$49,杂项枚举说明表!$D$43,0))</f>
        <v>130005</v>
      </c>
      <c r="AM215" s="13">
        <f>IF(VLOOKUP($M215,杂项枚举说明表!$A$45:$E$49,杂项枚举说明表!$E$43,0)="","",VLOOKUP($M215,杂项枚举说明表!$A$45:$E$49,杂项枚举说明表!$E$43,0))</f>
        <v>130005</v>
      </c>
      <c r="AN215" s="13">
        <f>IF(VLOOKUP($M215,杂项枚举说明表!$A$45:$F$49,杂项枚举说明表!$F$43,0)="","",VLOOKUP($M215,杂项枚举说明表!$A$45:$F$49,杂项枚举说明表!$F$43,0))</f>
        <v>260001</v>
      </c>
      <c r="AO215" s="13">
        <f>VLOOKUP($M215,杂项枚举说明表!$A$45:$H$49,杂项枚举说明表!$H$43,0)</f>
        <v>120008</v>
      </c>
      <c r="AP215" s="13">
        <f>VLOOKUP($M215,杂项枚举说明表!$A$45:$I$49,杂项枚举说明表!$I$43,0)</f>
        <v>100001</v>
      </c>
      <c r="AQ215" s="13">
        <v>100002</v>
      </c>
      <c r="AT215" s="1" t="str">
        <f t="shared" si="161"/>
        <v>2青铜时代紫色小炸弹</v>
      </c>
      <c r="AU215" s="1">
        <f t="shared" si="162"/>
        <v>1315</v>
      </c>
    </row>
    <row r="216" spans="1:47" x14ac:dyDescent="0.2">
      <c r="A216" s="33">
        <f t="shared" si="163"/>
        <v>211</v>
      </c>
      <c r="B216" s="33">
        <f t="shared" si="141"/>
        <v>1321</v>
      </c>
      <c r="C216" s="33">
        <v>10801</v>
      </c>
      <c r="D216" s="33" t="str">
        <f t="shared" si="156"/>
        <v>封建时代蓝色技能</v>
      </c>
      <c r="E216" s="33" t="str">
        <f t="shared" si="157"/>
        <v>封建时代蓝色小炸弹</v>
      </c>
      <c r="F216" s="33">
        <v>4</v>
      </c>
      <c r="G216" s="33" t="str">
        <f>VLOOKUP($F216,杂项枚举说明表!$A$3:$C$7,杂项枚举说明表!$B$1,0)</f>
        <v>小炸弹</v>
      </c>
      <c r="H216" s="13">
        <v>1</v>
      </c>
      <c r="I216" s="35">
        <f t="shared" si="158"/>
        <v>2</v>
      </c>
      <c r="J216" s="35" t="str">
        <f>VLOOKUP(I216,杂项枚举说明表!$A$67:$B$69,杂项枚举说明表!$B$66,0)</f>
        <v>塔防模式</v>
      </c>
      <c r="K216" s="6">
        <v>2</v>
      </c>
      <c r="L216" s="6">
        <v>4</v>
      </c>
      <c r="M216" s="37">
        <f t="shared" si="166"/>
        <v>1</v>
      </c>
      <c r="N216" s="37" t="str">
        <f>VLOOKUP(M216,杂项枚举说明表!$A$45:$B$49,杂项枚举说明表!$B$43,0)</f>
        <v>蓝色</v>
      </c>
      <c r="O216" s="9">
        <v>1421</v>
      </c>
      <c r="P216" s="11" t="s">
        <v>570</v>
      </c>
      <c r="Q216" s="37" t="s">
        <v>432</v>
      </c>
      <c r="R216" s="37" t="str">
        <f t="shared" si="159"/>
        <v>蓝色技能</v>
      </c>
      <c r="S216" s="9" t="s">
        <v>99</v>
      </c>
      <c r="T216" s="9" t="str">
        <f>IF(I216=2,"",VLOOKUP(E216,[1]t_eliminate_effect_s说明表!$L:$M,2,0))</f>
        <v/>
      </c>
      <c r="U216" s="9" t="str">
        <f>VLOOKUP(B216,组合消除配置调用说明表!$D$1:$E$999999,2,0)</f>
        <v/>
      </c>
      <c r="V216" s="35">
        <v>0</v>
      </c>
      <c r="W216" s="35" t="str">
        <f>VLOOKUP(V216,杂项枚举说明表!$A$88:$B$94,2,0)</f>
        <v>通用能量</v>
      </c>
      <c r="X216" s="35" t="str">
        <f>IF(I216=2,"0",VLOOKUP(AB216,杂项枚举说明表!$A$23:$C$27,杂项枚举说明表!$C$22,0)*VLOOKUP(F216,杂项枚举说明表!$A$3:$D$7,杂项枚举说明表!$D$1,0))</f>
        <v>0</v>
      </c>
      <c r="Y216" s="35">
        <v>0</v>
      </c>
      <c r="Z216" s="9">
        <f>Z211</f>
        <v>16</v>
      </c>
      <c r="AA216" s="9">
        <f>AA211</f>
        <v>16</v>
      </c>
      <c r="AB216" s="6">
        <f>AB211+1</f>
        <v>3</v>
      </c>
      <c r="AC216" s="6" t="str">
        <f>VLOOKUP(AB216,杂项枚举说明表!$A$23:$B$27,2,2)</f>
        <v>封建时代</v>
      </c>
      <c r="AD216" s="6">
        <v>0</v>
      </c>
      <c r="AE216" s="35">
        <f t="shared" si="168"/>
        <v>2</v>
      </c>
      <c r="AF216" s="35" t="str">
        <f>IF(AE216="","",VLOOKUP(AE216,杂项枚举说明表!$A$109:$B$113,杂项枚举说明表!$B$108,0))</f>
        <v>步兵营</v>
      </c>
      <c r="AH216" s="13">
        <v>40061</v>
      </c>
      <c r="AI216" s="13">
        <f>IF((VLOOKUP($F216,杂项枚举说明表!$A$3:$C$7,3,0))="","",VLOOKUP($F216,杂项枚举说明表!$A$3:$C$7,3,0))</f>
        <v>120004</v>
      </c>
      <c r="AJ216" s="13">
        <v>120006</v>
      </c>
      <c r="AK216" s="13">
        <f>VLOOKUP($M216,杂项枚举说明表!$A$45:$E$49,杂项枚举说明表!$C$43,0)</f>
        <v>150023</v>
      </c>
      <c r="AL216" s="13">
        <f>IF(VLOOKUP($M216,杂项枚举说明表!$A$45:$E$49,杂项枚举说明表!$D$43,0)="","",VLOOKUP($M216,杂项枚举说明表!$A$45:$E$49,杂项枚举说明表!$D$43,0))</f>
        <v>130001</v>
      </c>
      <c r="AM216" s="13">
        <f>IF(VLOOKUP($M216,杂项枚举说明表!$A$45:$E$49,杂项枚举说明表!$E$43,0)="","",VLOOKUP($M216,杂项枚举说明表!$A$45:$E$49,杂项枚举说明表!$E$43,0))</f>
        <v>130001</v>
      </c>
      <c r="AN216" s="13">
        <f>IF(VLOOKUP($M216,杂项枚举说明表!$A$45:$F$49,杂项枚举说明表!$F$43,0)="","",VLOOKUP($M216,杂项枚举说明表!$A$45:$F$49,杂项枚举说明表!$F$43,0))</f>
        <v>260001</v>
      </c>
      <c r="AO216" s="13">
        <f>VLOOKUP($M216,杂项枚举说明表!$A$45:$H$49,杂项枚举说明表!$H$43,0)</f>
        <v>120008</v>
      </c>
      <c r="AP216" s="13">
        <f>VLOOKUP($M216,杂项枚举说明表!$A$45:$I$49,杂项枚举说明表!$I$43,0)</f>
        <v>100001</v>
      </c>
      <c r="AQ216" s="13">
        <v>100002</v>
      </c>
      <c r="AT216" s="1" t="str">
        <f t="shared" si="161"/>
        <v>2封建时代蓝色小炸弹</v>
      </c>
      <c r="AU216" s="1">
        <f t="shared" si="162"/>
        <v>1321</v>
      </c>
    </row>
    <row r="217" spans="1:47" x14ac:dyDescent="0.2">
      <c r="A217" s="33">
        <f t="shared" si="163"/>
        <v>212</v>
      </c>
      <c r="B217" s="33">
        <f t="shared" si="141"/>
        <v>1322</v>
      </c>
      <c r="C217" s="33">
        <v>10802</v>
      </c>
      <c r="D217" s="33" t="str">
        <f t="shared" si="156"/>
        <v>封建时代绿色技能</v>
      </c>
      <c r="E217" s="33" t="str">
        <f t="shared" si="157"/>
        <v>封建时代绿色小炸弹</v>
      </c>
      <c r="F217" s="33">
        <v>4</v>
      </c>
      <c r="G217" s="33" t="str">
        <f>VLOOKUP($F217,杂项枚举说明表!$A$3:$C$7,杂项枚举说明表!$B$1,0)</f>
        <v>小炸弹</v>
      </c>
      <c r="H217" s="13">
        <v>1</v>
      </c>
      <c r="I217" s="35">
        <f t="shared" si="158"/>
        <v>2</v>
      </c>
      <c r="J217" s="35" t="str">
        <f>VLOOKUP(I217,杂项枚举说明表!$A$67:$B$69,杂项枚举说明表!$B$66,0)</f>
        <v>塔防模式</v>
      </c>
      <c r="K217" s="6">
        <v>2</v>
      </c>
      <c r="L217" s="6">
        <v>4</v>
      </c>
      <c r="M217" s="37">
        <f t="shared" si="166"/>
        <v>2</v>
      </c>
      <c r="N217" s="37" t="str">
        <f>VLOOKUP(M217,杂项枚举说明表!$A$45:$B$49,杂项枚举说明表!$B$43,0)</f>
        <v>绿色</v>
      </c>
      <c r="O217" s="9">
        <v>1422</v>
      </c>
      <c r="P217" s="11" t="s">
        <v>570</v>
      </c>
      <c r="Q217" s="37" t="s">
        <v>432</v>
      </c>
      <c r="R217" s="37" t="str">
        <f t="shared" si="159"/>
        <v>绿色技能</v>
      </c>
      <c r="S217" s="9" t="s">
        <v>99</v>
      </c>
      <c r="T217" s="9" t="str">
        <f>IF(I217=2,"",VLOOKUP(E217,[1]t_eliminate_effect_s说明表!$L:$M,2,0))</f>
        <v/>
      </c>
      <c r="U217" s="9" t="str">
        <f>VLOOKUP(B217,组合消除配置调用说明表!$D$1:$E$999999,2,0)</f>
        <v/>
      </c>
      <c r="V217" s="35">
        <v>0</v>
      </c>
      <c r="W217" s="35" t="str">
        <f>VLOOKUP(V217,杂项枚举说明表!$A$88:$B$94,2,0)</f>
        <v>通用能量</v>
      </c>
      <c r="X217" s="35" t="str">
        <f>IF(I217=2,"0",VLOOKUP(AB217,杂项枚举说明表!$A$23:$C$27,杂项枚举说明表!$C$22,0)*VLOOKUP(F217,杂项枚举说明表!$A$3:$D$7,杂项枚举说明表!$D$1,0))</f>
        <v>0</v>
      </c>
      <c r="Y217" s="35">
        <v>0</v>
      </c>
      <c r="Z217" s="9">
        <f t="shared" ref="Z217:AA217" si="183">Z212</f>
        <v>17</v>
      </c>
      <c r="AA217" s="9">
        <f t="shared" si="183"/>
        <v>17</v>
      </c>
      <c r="AB217" s="6">
        <f t="shared" ref="AB217:AB230" si="184">AB212+1</f>
        <v>3</v>
      </c>
      <c r="AC217" s="6" t="str">
        <f>VLOOKUP(AB217,杂项枚举说明表!$A$23:$B$27,2,2)</f>
        <v>封建时代</v>
      </c>
      <c r="AD217" s="6">
        <v>0</v>
      </c>
      <c r="AE217" s="35">
        <f t="shared" si="168"/>
        <v>3</v>
      </c>
      <c r="AF217" s="35" t="str">
        <f>IF(AE217="","",VLOOKUP(AE217,杂项枚举说明表!$A$109:$B$113,杂项枚举说明表!$B$108,0))</f>
        <v>弓兵营</v>
      </c>
      <c r="AH217" s="13">
        <v>40062</v>
      </c>
      <c r="AI217" s="13">
        <f>IF((VLOOKUP($F217,杂项枚举说明表!$A$3:$C$7,3,0))="","",VLOOKUP($F217,杂项枚举说明表!$A$3:$C$7,3,0))</f>
        <v>120004</v>
      </c>
      <c r="AJ217" s="13">
        <v>120006</v>
      </c>
      <c r="AK217" s="13">
        <f>VLOOKUP($M217,杂项枚举说明表!$A$45:$E$49,杂项枚举说明表!$C$43,0)</f>
        <v>150023</v>
      </c>
      <c r="AL217" s="13">
        <f>IF(VLOOKUP($M217,杂项枚举说明表!$A$45:$E$49,杂项枚举说明表!$D$43,0)="","",VLOOKUP($M217,杂项枚举说明表!$A$45:$E$49,杂项枚举说明表!$D$43,0))</f>
        <v>130002</v>
      </c>
      <c r="AM217" s="13">
        <f>IF(VLOOKUP($M217,杂项枚举说明表!$A$45:$E$49,杂项枚举说明表!$E$43,0)="","",VLOOKUP($M217,杂项枚举说明表!$A$45:$E$49,杂项枚举说明表!$E$43,0))</f>
        <v>130002</v>
      </c>
      <c r="AN217" s="13">
        <f>IF(VLOOKUP($M217,杂项枚举说明表!$A$45:$F$49,杂项枚举说明表!$F$43,0)="","",VLOOKUP($M217,杂项枚举说明表!$A$45:$F$49,杂项枚举说明表!$F$43,0))</f>
        <v>260001</v>
      </c>
      <c r="AO217" s="13">
        <f>VLOOKUP($M217,杂项枚举说明表!$A$45:$H$49,杂项枚举说明表!$H$43,0)</f>
        <v>120008</v>
      </c>
      <c r="AP217" s="13">
        <f>VLOOKUP($M217,杂项枚举说明表!$A$45:$I$49,杂项枚举说明表!$I$43,0)</f>
        <v>100001</v>
      </c>
      <c r="AQ217" s="13">
        <v>100002</v>
      </c>
      <c r="AT217" s="1" t="str">
        <f t="shared" si="161"/>
        <v>2封建时代绿色小炸弹</v>
      </c>
      <c r="AU217" s="1">
        <f t="shared" si="162"/>
        <v>1322</v>
      </c>
    </row>
    <row r="218" spans="1:47" x14ac:dyDescent="0.2">
      <c r="A218" s="33">
        <f t="shared" si="163"/>
        <v>213</v>
      </c>
      <c r="B218" s="33">
        <f t="shared" si="141"/>
        <v>1323</v>
      </c>
      <c r="C218" s="33">
        <v>10803</v>
      </c>
      <c r="D218" s="33" t="str">
        <f t="shared" si="156"/>
        <v>封建时代红色技能</v>
      </c>
      <c r="E218" s="33" t="str">
        <f t="shared" si="157"/>
        <v>封建时代红色小炸弹</v>
      </c>
      <c r="F218" s="33">
        <v>4</v>
      </c>
      <c r="G218" s="33" t="str">
        <f>VLOOKUP($F218,杂项枚举说明表!$A$3:$C$7,杂项枚举说明表!$B$1,0)</f>
        <v>小炸弹</v>
      </c>
      <c r="H218" s="13">
        <v>1</v>
      </c>
      <c r="I218" s="35">
        <f t="shared" si="158"/>
        <v>2</v>
      </c>
      <c r="J218" s="35" t="str">
        <f>VLOOKUP(I218,杂项枚举说明表!$A$67:$B$69,杂项枚举说明表!$B$66,0)</f>
        <v>塔防模式</v>
      </c>
      <c r="K218" s="6">
        <v>2</v>
      </c>
      <c r="L218" s="6">
        <v>4</v>
      </c>
      <c r="M218" s="37">
        <f t="shared" si="166"/>
        <v>3</v>
      </c>
      <c r="N218" s="37" t="str">
        <f>VLOOKUP(M218,杂项枚举说明表!$A$45:$B$49,杂项枚举说明表!$B$43,0)</f>
        <v>红色</v>
      </c>
      <c r="O218" s="9">
        <v>1423</v>
      </c>
      <c r="P218" s="11" t="s">
        <v>570</v>
      </c>
      <c r="Q218" s="37" t="s">
        <v>432</v>
      </c>
      <c r="R218" s="37" t="str">
        <f t="shared" si="159"/>
        <v>红色技能</v>
      </c>
      <c r="S218" s="9" t="s">
        <v>99</v>
      </c>
      <c r="T218" s="9" t="str">
        <f>IF(I218=2,"",VLOOKUP(E218,[1]t_eliminate_effect_s说明表!$L:$M,2,0))</f>
        <v/>
      </c>
      <c r="U218" s="9" t="str">
        <f>VLOOKUP(B218,组合消除配置调用说明表!$D$1:$E$999999,2,0)</f>
        <v/>
      </c>
      <c r="V218" s="35">
        <v>0</v>
      </c>
      <c r="W218" s="35" t="str">
        <f>VLOOKUP(V218,杂项枚举说明表!$A$88:$B$94,2,0)</f>
        <v>通用能量</v>
      </c>
      <c r="X218" s="35" t="str">
        <f>IF(I218=2,"0",VLOOKUP(AB218,杂项枚举说明表!$A$23:$C$27,杂项枚举说明表!$C$22,0)*VLOOKUP(F218,杂项枚举说明表!$A$3:$D$7,杂项枚举说明表!$D$1,0))</f>
        <v>0</v>
      </c>
      <c r="Y218" s="35">
        <v>0</v>
      </c>
      <c r="Z218" s="9">
        <f t="shared" ref="Z218:AA218" si="185">Z213</f>
        <v>18</v>
      </c>
      <c r="AA218" s="9">
        <f t="shared" si="185"/>
        <v>18</v>
      </c>
      <c r="AB218" s="6">
        <f t="shared" si="184"/>
        <v>3</v>
      </c>
      <c r="AC218" s="6" t="str">
        <f>VLOOKUP(AB218,杂项枚举说明表!$A$23:$B$27,2,2)</f>
        <v>封建时代</v>
      </c>
      <c r="AD218" s="6">
        <v>0</v>
      </c>
      <c r="AE218" s="35">
        <f t="shared" si="168"/>
        <v>4</v>
      </c>
      <c r="AF218" s="35" t="str">
        <f>IF(AE218="","",VLOOKUP(AE218,杂项枚举说明表!$A$109:$B$113,杂项枚举说明表!$B$108,0))</f>
        <v>骑兵营</v>
      </c>
      <c r="AH218" s="13">
        <v>40063</v>
      </c>
      <c r="AI218" s="13">
        <f>IF((VLOOKUP($F218,杂项枚举说明表!$A$3:$C$7,3,0))="","",VLOOKUP($F218,杂项枚举说明表!$A$3:$C$7,3,0))</f>
        <v>120004</v>
      </c>
      <c r="AJ218" s="13">
        <v>120006</v>
      </c>
      <c r="AK218" s="13">
        <f>VLOOKUP($M218,杂项枚举说明表!$A$45:$E$49,杂项枚举说明表!$C$43,0)</f>
        <v>150023</v>
      </c>
      <c r="AL218" s="13">
        <f>IF(VLOOKUP($M218,杂项枚举说明表!$A$45:$E$49,杂项枚举说明表!$D$43,0)="","",VLOOKUP($M218,杂项枚举说明表!$A$45:$E$49,杂项枚举说明表!$D$43,0))</f>
        <v>130003</v>
      </c>
      <c r="AM218" s="13">
        <f>IF(VLOOKUP($M218,杂项枚举说明表!$A$45:$E$49,杂项枚举说明表!$E$43,0)="","",VLOOKUP($M218,杂项枚举说明表!$A$45:$E$49,杂项枚举说明表!$E$43,0))</f>
        <v>130003</v>
      </c>
      <c r="AN218" s="13">
        <f>IF(VLOOKUP($M218,杂项枚举说明表!$A$45:$F$49,杂项枚举说明表!$F$43,0)="","",VLOOKUP($M218,杂项枚举说明表!$A$45:$F$49,杂项枚举说明表!$F$43,0))</f>
        <v>260001</v>
      </c>
      <c r="AO218" s="13">
        <f>VLOOKUP($M218,杂项枚举说明表!$A$45:$H$49,杂项枚举说明表!$H$43,0)</f>
        <v>120008</v>
      </c>
      <c r="AP218" s="13">
        <f>VLOOKUP($M218,杂项枚举说明表!$A$45:$I$49,杂项枚举说明表!$I$43,0)</f>
        <v>100001</v>
      </c>
      <c r="AQ218" s="13">
        <v>100002</v>
      </c>
      <c r="AT218" s="1" t="str">
        <f t="shared" si="161"/>
        <v>2封建时代红色小炸弹</v>
      </c>
      <c r="AU218" s="1">
        <f t="shared" si="162"/>
        <v>1323</v>
      </c>
    </row>
    <row r="219" spans="1:47" x14ac:dyDescent="0.2">
      <c r="A219" s="33">
        <f t="shared" si="163"/>
        <v>214</v>
      </c>
      <c r="B219" s="33">
        <f t="shared" si="141"/>
        <v>1324</v>
      </c>
      <c r="C219" s="33">
        <v>10804</v>
      </c>
      <c r="D219" s="33" t="str">
        <f t="shared" si="156"/>
        <v>封建时代金色技能</v>
      </c>
      <c r="E219" s="33" t="str">
        <f t="shared" si="157"/>
        <v>封建时代金色小炸弹</v>
      </c>
      <c r="F219" s="33">
        <v>4</v>
      </c>
      <c r="G219" s="33" t="str">
        <f>VLOOKUP($F219,杂项枚举说明表!$A$3:$C$7,杂项枚举说明表!$B$1,0)</f>
        <v>小炸弹</v>
      </c>
      <c r="H219" s="13">
        <v>1</v>
      </c>
      <c r="I219" s="35">
        <f t="shared" si="158"/>
        <v>2</v>
      </c>
      <c r="J219" s="35" t="str">
        <f>VLOOKUP(I219,杂项枚举说明表!$A$67:$B$69,杂项枚举说明表!$B$66,0)</f>
        <v>塔防模式</v>
      </c>
      <c r="K219" s="6">
        <v>2</v>
      </c>
      <c r="L219" s="6">
        <v>4</v>
      </c>
      <c r="M219" s="37">
        <f t="shared" si="166"/>
        <v>4</v>
      </c>
      <c r="N219" s="37" t="str">
        <f>VLOOKUP(M219,杂项枚举说明表!$A$45:$B$49,杂项枚举说明表!$B$43,0)</f>
        <v>金色</v>
      </c>
      <c r="O219" s="9">
        <v>1424</v>
      </c>
      <c r="P219" s="11" t="s">
        <v>570</v>
      </c>
      <c r="Q219" s="37" t="s">
        <v>432</v>
      </c>
      <c r="R219" s="37" t="str">
        <f t="shared" si="159"/>
        <v>金色技能</v>
      </c>
      <c r="S219" s="9" t="s">
        <v>99</v>
      </c>
      <c r="T219" s="9" t="str">
        <f>IF(I219=2,"",VLOOKUP(E219,[1]t_eliminate_effect_s说明表!$L:$M,2,0))</f>
        <v/>
      </c>
      <c r="U219" s="9" t="str">
        <f>VLOOKUP(B219,组合消除配置调用说明表!$D$1:$E$999999,2,0)</f>
        <v/>
      </c>
      <c r="V219" s="35">
        <v>0</v>
      </c>
      <c r="W219" s="35" t="str">
        <f>VLOOKUP(V219,杂项枚举说明表!$A$88:$B$94,2,0)</f>
        <v>通用能量</v>
      </c>
      <c r="X219" s="35" t="str">
        <f>IF(I219=2,"0",VLOOKUP(AB219,杂项枚举说明表!$A$23:$C$27,杂项枚举说明表!$C$22,0)*VLOOKUP(F219,杂项枚举说明表!$A$3:$D$7,杂项枚举说明表!$D$1,0))</f>
        <v>0</v>
      </c>
      <c r="Y219" s="35">
        <v>0</v>
      </c>
      <c r="Z219" s="9">
        <f t="shared" ref="Z219:AA219" si="186">Z214</f>
        <v>19</v>
      </c>
      <c r="AA219" s="9">
        <f t="shared" si="186"/>
        <v>19</v>
      </c>
      <c r="AB219" s="6">
        <f t="shared" si="184"/>
        <v>3</v>
      </c>
      <c r="AC219" s="6" t="str">
        <f>VLOOKUP(AB219,杂项枚举说明表!$A$23:$B$27,2,2)</f>
        <v>封建时代</v>
      </c>
      <c r="AD219" s="6">
        <v>0</v>
      </c>
      <c r="AE219" s="35">
        <f t="shared" si="168"/>
        <v>5</v>
      </c>
      <c r="AF219" s="35" t="str">
        <f>IF(AE219="","",VLOOKUP(AE219,杂项枚举说明表!$A$109:$B$113,杂项枚举说明表!$B$108,0))</f>
        <v>神像</v>
      </c>
      <c r="AH219" s="13">
        <v>40064</v>
      </c>
      <c r="AI219" s="13">
        <f>IF((VLOOKUP($F219,杂项枚举说明表!$A$3:$C$7,3,0))="","",VLOOKUP($F219,杂项枚举说明表!$A$3:$C$7,3,0))</f>
        <v>120004</v>
      </c>
      <c r="AJ219" s="13">
        <v>120006</v>
      </c>
      <c r="AK219" s="13">
        <f>VLOOKUP($M219,杂项枚举说明表!$A$45:$E$49,杂项枚举说明表!$C$43,0)</f>
        <v>150023</v>
      </c>
      <c r="AL219" s="13">
        <f>IF(VLOOKUP($M219,杂项枚举说明表!$A$45:$E$49,杂项枚举说明表!$D$43,0)="","",VLOOKUP($M219,杂项枚举说明表!$A$45:$E$49,杂项枚举说明表!$D$43,0))</f>
        <v>130004</v>
      </c>
      <c r="AM219" s="13">
        <f>IF(VLOOKUP($M219,杂项枚举说明表!$A$45:$E$49,杂项枚举说明表!$E$43,0)="","",VLOOKUP($M219,杂项枚举说明表!$A$45:$E$49,杂项枚举说明表!$E$43,0))</f>
        <v>130004</v>
      </c>
      <c r="AN219" s="13">
        <f>IF(VLOOKUP($M219,杂项枚举说明表!$A$45:$F$49,杂项枚举说明表!$F$43,0)="","",VLOOKUP($M219,杂项枚举说明表!$A$45:$F$49,杂项枚举说明表!$F$43,0))</f>
        <v>260001</v>
      </c>
      <c r="AO219" s="13">
        <f>VLOOKUP($M219,杂项枚举说明表!$A$45:$H$49,杂项枚举说明表!$H$43,0)</f>
        <v>120008</v>
      </c>
      <c r="AP219" s="13">
        <f>VLOOKUP($M219,杂项枚举说明表!$A$45:$I$49,杂项枚举说明表!$I$43,0)</f>
        <v>100001</v>
      </c>
      <c r="AQ219" s="13">
        <v>100002</v>
      </c>
      <c r="AT219" s="1" t="str">
        <f t="shared" si="161"/>
        <v>2封建时代金色小炸弹</v>
      </c>
      <c r="AU219" s="1">
        <f t="shared" si="162"/>
        <v>1324</v>
      </c>
    </row>
    <row r="220" spans="1:47" x14ac:dyDescent="0.2">
      <c r="A220" s="33">
        <f t="shared" si="163"/>
        <v>215</v>
      </c>
      <c r="B220" s="33">
        <f t="shared" si="141"/>
        <v>1325</v>
      </c>
      <c r="C220" s="33">
        <v>10805</v>
      </c>
      <c r="D220" s="33" t="str">
        <f t="shared" si="156"/>
        <v>封建时代紫色技能</v>
      </c>
      <c r="E220" s="33" t="str">
        <f t="shared" si="157"/>
        <v>封建时代紫色小炸弹</v>
      </c>
      <c r="F220" s="33">
        <v>4</v>
      </c>
      <c r="G220" s="33" t="str">
        <f>VLOOKUP($F220,杂项枚举说明表!$A$3:$C$7,杂项枚举说明表!$B$1,0)</f>
        <v>小炸弹</v>
      </c>
      <c r="H220" s="13">
        <v>1</v>
      </c>
      <c r="I220" s="35">
        <f t="shared" si="158"/>
        <v>2</v>
      </c>
      <c r="J220" s="35" t="str">
        <f>VLOOKUP(I220,杂项枚举说明表!$A$67:$B$69,杂项枚举说明表!$B$66,0)</f>
        <v>塔防模式</v>
      </c>
      <c r="K220" s="6">
        <v>2</v>
      </c>
      <c r="L220" s="6">
        <v>4</v>
      </c>
      <c r="M220" s="37">
        <f t="shared" si="166"/>
        <v>5</v>
      </c>
      <c r="N220" s="37" t="str">
        <f>VLOOKUP(M220,杂项枚举说明表!$A$45:$B$49,杂项枚举说明表!$B$43,0)</f>
        <v>紫色</v>
      </c>
      <c r="O220" s="9">
        <v>1425</v>
      </c>
      <c r="P220" s="11" t="s">
        <v>570</v>
      </c>
      <c r="Q220" s="37" t="s">
        <v>432</v>
      </c>
      <c r="R220" s="37" t="str">
        <f t="shared" si="159"/>
        <v>紫色技能</v>
      </c>
      <c r="S220" s="9" t="s">
        <v>99</v>
      </c>
      <c r="T220" s="9" t="str">
        <f>IF(I220=2,"",VLOOKUP(E220,[1]t_eliminate_effect_s说明表!$L:$M,2,0))</f>
        <v/>
      </c>
      <c r="U220" s="9" t="str">
        <f>VLOOKUP(B220,组合消除配置调用说明表!$D$1:$E$999999,2,0)</f>
        <v/>
      </c>
      <c r="V220" s="35">
        <v>0</v>
      </c>
      <c r="W220" s="35" t="str">
        <f>VLOOKUP(V220,杂项枚举说明表!$A$88:$B$94,2,0)</f>
        <v>通用能量</v>
      </c>
      <c r="X220" s="35" t="str">
        <f>IF(I220=2,"0",VLOOKUP(AB220,杂项枚举说明表!$A$23:$C$27,杂项枚举说明表!$C$22,0)*VLOOKUP(F220,杂项枚举说明表!$A$3:$D$7,杂项枚举说明表!$D$1,0))</f>
        <v>0</v>
      </c>
      <c r="Y220" s="35">
        <v>0</v>
      </c>
      <c r="Z220" s="9">
        <f t="shared" ref="Z220:AA220" si="187">Z215</f>
        <v>20</v>
      </c>
      <c r="AA220" s="9">
        <f t="shared" si="187"/>
        <v>20</v>
      </c>
      <c r="AB220" s="6">
        <f t="shared" si="184"/>
        <v>3</v>
      </c>
      <c r="AC220" s="6" t="str">
        <f>VLOOKUP(AB220,杂项枚举说明表!$A$23:$B$27,2,2)</f>
        <v>封建时代</v>
      </c>
      <c r="AD220" s="6">
        <v>0</v>
      </c>
      <c r="AE220" s="35">
        <f t="shared" si="168"/>
        <v>6</v>
      </c>
      <c r="AF220" s="35" t="str">
        <f>IF(AE220="","",VLOOKUP(AE220,杂项枚举说明表!$A$109:$B$113,杂项枚举说明表!$B$108,0))</f>
        <v>魔像</v>
      </c>
      <c r="AH220" s="13">
        <v>40065</v>
      </c>
      <c r="AI220" s="13">
        <f>IF((VLOOKUP($F220,杂项枚举说明表!$A$3:$C$7,3,0))="","",VLOOKUP($F220,杂项枚举说明表!$A$3:$C$7,3,0))</f>
        <v>120004</v>
      </c>
      <c r="AJ220" s="13">
        <v>120006</v>
      </c>
      <c r="AK220" s="13">
        <f>VLOOKUP($M220,杂项枚举说明表!$A$45:$E$49,杂项枚举说明表!$C$43,0)</f>
        <v>150023</v>
      </c>
      <c r="AL220" s="13">
        <f>IF(VLOOKUP($M220,杂项枚举说明表!$A$45:$E$49,杂项枚举说明表!$D$43,0)="","",VLOOKUP($M220,杂项枚举说明表!$A$45:$E$49,杂项枚举说明表!$D$43,0))</f>
        <v>130005</v>
      </c>
      <c r="AM220" s="13">
        <f>IF(VLOOKUP($M220,杂项枚举说明表!$A$45:$E$49,杂项枚举说明表!$E$43,0)="","",VLOOKUP($M220,杂项枚举说明表!$A$45:$E$49,杂项枚举说明表!$E$43,0))</f>
        <v>130005</v>
      </c>
      <c r="AN220" s="13">
        <f>IF(VLOOKUP($M220,杂项枚举说明表!$A$45:$F$49,杂项枚举说明表!$F$43,0)="","",VLOOKUP($M220,杂项枚举说明表!$A$45:$F$49,杂项枚举说明表!$F$43,0))</f>
        <v>260001</v>
      </c>
      <c r="AO220" s="13">
        <f>VLOOKUP($M220,杂项枚举说明表!$A$45:$H$49,杂项枚举说明表!$H$43,0)</f>
        <v>120008</v>
      </c>
      <c r="AP220" s="13">
        <f>VLOOKUP($M220,杂项枚举说明表!$A$45:$I$49,杂项枚举说明表!$I$43,0)</f>
        <v>100001</v>
      </c>
      <c r="AQ220" s="13">
        <v>100002</v>
      </c>
      <c r="AT220" s="1" t="str">
        <f t="shared" si="161"/>
        <v>2封建时代紫色小炸弹</v>
      </c>
      <c r="AU220" s="1">
        <f t="shared" si="162"/>
        <v>1325</v>
      </c>
    </row>
    <row r="221" spans="1:47" x14ac:dyDescent="0.2">
      <c r="A221" s="33">
        <f t="shared" si="163"/>
        <v>216</v>
      </c>
      <c r="B221" s="33">
        <f t="shared" si="141"/>
        <v>1331</v>
      </c>
      <c r="C221" s="33">
        <v>10701</v>
      </c>
      <c r="D221" s="33" t="str">
        <f t="shared" si="156"/>
        <v>工业时代蓝色技能</v>
      </c>
      <c r="E221" s="33" t="str">
        <f t="shared" si="157"/>
        <v>工业时代蓝色小炸弹</v>
      </c>
      <c r="F221" s="33">
        <v>4</v>
      </c>
      <c r="G221" s="33" t="str">
        <f>VLOOKUP($F221,杂项枚举说明表!$A$3:$C$7,杂项枚举说明表!$B$1,0)</f>
        <v>小炸弹</v>
      </c>
      <c r="H221" s="13">
        <v>1</v>
      </c>
      <c r="I221" s="35">
        <f t="shared" si="158"/>
        <v>2</v>
      </c>
      <c r="J221" s="35" t="str">
        <f>VLOOKUP(I221,杂项枚举说明表!$A$67:$B$69,杂项枚举说明表!$B$66,0)</f>
        <v>塔防模式</v>
      </c>
      <c r="K221" s="6">
        <v>2</v>
      </c>
      <c r="L221" s="6">
        <v>4</v>
      </c>
      <c r="M221" s="37">
        <f>M201</f>
        <v>1</v>
      </c>
      <c r="N221" s="37" t="str">
        <f>VLOOKUP(M221,杂项枚举说明表!$A$45:$B$49,杂项枚举说明表!$B$43,0)</f>
        <v>蓝色</v>
      </c>
      <c r="O221" s="9">
        <v>1431</v>
      </c>
      <c r="P221" s="11" t="s">
        <v>570</v>
      </c>
      <c r="Q221" s="37" t="s">
        <v>432</v>
      </c>
      <c r="R221" s="37" t="str">
        <f t="shared" si="159"/>
        <v>蓝色技能</v>
      </c>
      <c r="S221" s="9" t="s">
        <v>100</v>
      </c>
      <c r="T221" s="9" t="str">
        <f>IF(I221=2,"",VLOOKUP(E221,[1]t_eliminate_effect_s说明表!$L:$M,2,0))</f>
        <v/>
      </c>
      <c r="U221" s="9" t="str">
        <f>VLOOKUP(B221,组合消除配置调用说明表!$D$1:$E$999999,2,0)</f>
        <v/>
      </c>
      <c r="V221" s="35">
        <v>0</v>
      </c>
      <c r="W221" s="35" t="str">
        <f>VLOOKUP(V221,杂项枚举说明表!$A$88:$B$94,2,0)</f>
        <v>通用能量</v>
      </c>
      <c r="X221" s="35" t="str">
        <f>IF(I221=2,"0",VLOOKUP(AB221,杂项枚举说明表!$A$23:$C$27,杂项枚举说明表!$C$22,0)*VLOOKUP(F221,杂项枚举说明表!$A$3:$D$7,杂项枚举说明表!$D$1,0))</f>
        <v>0</v>
      </c>
      <c r="Y221" s="35">
        <v>0</v>
      </c>
      <c r="Z221" s="9">
        <f>Z205+1</f>
        <v>16</v>
      </c>
      <c r="AA221" s="9">
        <f>AA205+1</f>
        <v>16</v>
      </c>
      <c r="AB221" s="6">
        <f t="shared" si="184"/>
        <v>4</v>
      </c>
      <c r="AC221" s="6" t="str">
        <f>VLOOKUP(AB221,杂项枚举说明表!$A$23:$B$27,2,2)</f>
        <v>工业时代</v>
      </c>
      <c r="AD221" s="6">
        <v>0</v>
      </c>
      <c r="AE221" s="35">
        <f>AE201</f>
        <v>2</v>
      </c>
      <c r="AF221" s="35" t="str">
        <f>IF(AE221="","",VLOOKUP(AE221,杂项枚举说明表!$A$109:$B$113,杂项枚举说明表!$B$108,0))</f>
        <v>步兵营</v>
      </c>
      <c r="AH221" s="13">
        <v>40056</v>
      </c>
      <c r="AI221" s="13">
        <f>IF((VLOOKUP($F221,杂项枚举说明表!$A$3:$C$7,3,0))="","",VLOOKUP($F221,杂项枚举说明表!$A$3:$C$7,3,0))</f>
        <v>120004</v>
      </c>
      <c r="AJ221" s="13">
        <v>120006</v>
      </c>
      <c r="AK221" s="13">
        <f>VLOOKUP($M221,杂项枚举说明表!$A$45:$E$49,杂项枚举说明表!$C$43,0)</f>
        <v>150023</v>
      </c>
      <c r="AL221" s="13">
        <f>IF(VLOOKUP($M221,杂项枚举说明表!$A$45:$E$49,杂项枚举说明表!$D$43,0)="","",VLOOKUP($M221,杂项枚举说明表!$A$45:$E$49,杂项枚举说明表!$D$43,0))</f>
        <v>130001</v>
      </c>
      <c r="AM221" s="13">
        <f>IF(VLOOKUP($M221,杂项枚举说明表!$A$45:$E$49,杂项枚举说明表!$E$43,0)="","",VLOOKUP($M221,杂项枚举说明表!$A$45:$E$49,杂项枚举说明表!$E$43,0))</f>
        <v>130001</v>
      </c>
      <c r="AN221" s="13">
        <f>IF(VLOOKUP($M221,杂项枚举说明表!$A$45:$F$49,杂项枚举说明表!$F$43,0)="","",VLOOKUP($M221,杂项枚举说明表!$A$45:$F$49,杂项枚举说明表!$F$43,0))</f>
        <v>260001</v>
      </c>
      <c r="AO221" s="13">
        <f>VLOOKUP($M221,杂项枚举说明表!$A$45:$H$49,杂项枚举说明表!$H$43,0)</f>
        <v>120008</v>
      </c>
      <c r="AP221" s="13">
        <f>VLOOKUP($M221,杂项枚举说明表!$A$45:$I$49,杂项枚举说明表!$I$43,0)</f>
        <v>100001</v>
      </c>
      <c r="AQ221" s="13">
        <v>100002</v>
      </c>
      <c r="AT221" s="1" t="str">
        <f t="shared" si="161"/>
        <v>2工业时代蓝色小炸弹</v>
      </c>
      <c r="AU221" s="1">
        <f t="shared" si="162"/>
        <v>1331</v>
      </c>
    </row>
    <row r="222" spans="1:47" x14ac:dyDescent="0.2">
      <c r="A222" s="33">
        <f t="shared" si="163"/>
        <v>217</v>
      </c>
      <c r="B222" s="33">
        <f t="shared" si="141"/>
        <v>1332</v>
      </c>
      <c r="C222" s="33">
        <v>10702</v>
      </c>
      <c r="D222" s="33" t="str">
        <f t="shared" si="156"/>
        <v>工业时代绿色技能</v>
      </c>
      <c r="E222" s="33" t="str">
        <f t="shared" si="157"/>
        <v>工业时代绿色小炸弹</v>
      </c>
      <c r="F222" s="33">
        <v>4</v>
      </c>
      <c r="G222" s="33" t="str">
        <f>VLOOKUP($F222,杂项枚举说明表!$A$3:$C$7,杂项枚举说明表!$B$1,0)</f>
        <v>小炸弹</v>
      </c>
      <c r="H222" s="13">
        <v>1</v>
      </c>
      <c r="I222" s="35">
        <f t="shared" si="158"/>
        <v>2</v>
      </c>
      <c r="J222" s="35" t="str">
        <f>VLOOKUP(I222,杂项枚举说明表!$A$67:$B$69,杂项枚举说明表!$B$66,0)</f>
        <v>塔防模式</v>
      </c>
      <c r="K222" s="6">
        <v>2</v>
      </c>
      <c r="L222" s="6">
        <v>4</v>
      </c>
      <c r="M222" s="37">
        <f>M202</f>
        <v>2</v>
      </c>
      <c r="N222" s="37" t="str">
        <f>VLOOKUP(M222,杂项枚举说明表!$A$45:$B$49,杂项枚举说明表!$B$43,0)</f>
        <v>绿色</v>
      </c>
      <c r="O222" s="9">
        <v>1432</v>
      </c>
      <c r="P222" s="11" t="s">
        <v>570</v>
      </c>
      <c r="Q222" s="37" t="s">
        <v>432</v>
      </c>
      <c r="R222" s="37" t="str">
        <f t="shared" si="159"/>
        <v>绿色技能</v>
      </c>
      <c r="S222" s="9" t="s">
        <v>100</v>
      </c>
      <c r="T222" s="9" t="str">
        <f>IF(I222=2,"",VLOOKUP(E222,[1]t_eliminate_effect_s说明表!$L:$M,2,0))</f>
        <v/>
      </c>
      <c r="U222" s="9" t="str">
        <f>VLOOKUP(B222,组合消除配置调用说明表!$D$1:$E$999999,2,0)</f>
        <v/>
      </c>
      <c r="V222" s="35">
        <v>0</v>
      </c>
      <c r="W222" s="35" t="str">
        <f>VLOOKUP(V222,杂项枚举说明表!$A$88:$B$94,2,0)</f>
        <v>通用能量</v>
      </c>
      <c r="X222" s="35" t="str">
        <f>IF(I222=2,"0",VLOOKUP(AB222,杂项枚举说明表!$A$23:$C$27,杂项枚举说明表!$C$22,0)*VLOOKUP(F222,杂项枚举说明表!$A$3:$D$7,杂项枚举说明表!$D$1,0))</f>
        <v>0</v>
      </c>
      <c r="Y222" s="35">
        <v>0</v>
      </c>
      <c r="Z222" s="9">
        <f t="shared" ref="Z222:AA222" si="188">Z221+1</f>
        <v>17</v>
      </c>
      <c r="AA222" s="9">
        <f t="shared" si="188"/>
        <v>17</v>
      </c>
      <c r="AB222" s="6">
        <f t="shared" si="184"/>
        <v>4</v>
      </c>
      <c r="AC222" s="6" t="str">
        <f>VLOOKUP(AB222,杂项枚举说明表!$A$23:$B$27,2,2)</f>
        <v>工业时代</v>
      </c>
      <c r="AD222" s="6">
        <v>0</v>
      </c>
      <c r="AE222" s="35">
        <f>AE202</f>
        <v>3</v>
      </c>
      <c r="AF222" s="35" t="str">
        <f>IF(AE222="","",VLOOKUP(AE222,杂项枚举说明表!$A$109:$B$113,杂项枚举说明表!$B$108,0))</f>
        <v>弓兵营</v>
      </c>
      <c r="AH222" s="13">
        <v>40057</v>
      </c>
      <c r="AI222" s="13">
        <f>IF((VLOOKUP($F222,杂项枚举说明表!$A$3:$C$7,3,0))="","",VLOOKUP($F222,杂项枚举说明表!$A$3:$C$7,3,0))</f>
        <v>120004</v>
      </c>
      <c r="AJ222" s="13">
        <v>120006</v>
      </c>
      <c r="AK222" s="13">
        <f>VLOOKUP($M222,杂项枚举说明表!$A$45:$E$49,杂项枚举说明表!$C$43,0)</f>
        <v>150023</v>
      </c>
      <c r="AL222" s="13">
        <f>IF(VLOOKUP($M222,杂项枚举说明表!$A$45:$E$49,杂项枚举说明表!$D$43,0)="","",VLOOKUP($M222,杂项枚举说明表!$A$45:$E$49,杂项枚举说明表!$D$43,0))</f>
        <v>130002</v>
      </c>
      <c r="AM222" s="13">
        <f>IF(VLOOKUP($M222,杂项枚举说明表!$A$45:$E$49,杂项枚举说明表!$E$43,0)="","",VLOOKUP($M222,杂项枚举说明表!$A$45:$E$49,杂项枚举说明表!$E$43,0))</f>
        <v>130002</v>
      </c>
      <c r="AN222" s="13">
        <f>IF(VLOOKUP($M222,杂项枚举说明表!$A$45:$F$49,杂项枚举说明表!$F$43,0)="","",VLOOKUP($M222,杂项枚举说明表!$A$45:$F$49,杂项枚举说明表!$F$43,0))</f>
        <v>260001</v>
      </c>
      <c r="AO222" s="13">
        <f>VLOOKUP($M222,杂项枚举说明表!$A$45:$H$49,杂项枚举说明表!$H$43,0)</f>
        <v>120008</v>
      </c>
      <c r="AP222" s="13">
        <f>VLOOKUP($M222,杂项枚举说明表!$A$45:$I$49,杂项枚举说明表!$I$43,0)</f>
        <v>100001</v>
      </c>
      <c r="AQ222" s="13">
        <v>100002</v>
      </c>
      <c r="AT222" s="1" t="str">
        <f t="shared" si="161"/>
        <v>2工业时代绿色小炸弹</v>
      </c>
      <c r="AU222" s="1">
        <f t="shared" si="162"/>
        <v>1332</v>
      </c>
    </row>
    <row r="223" spans="1:47" x14ac:dyDescent="0.2">
      <c r="A223" s="33">
        <f t="shared" si="163"/>
        <v>218</v>
      </c>
      <c r="B223" s="33">
        <f t="shared" si="141"/>
        <v>1333</v>
      </c>
      <c r="C223" s="33">
        <v>10703</v>
      </c>
      <c r="D223" s="33" t="str">
        <f t="shared" si="156"/>
        <v>工业时代红色技能</v>
      </c>
      <c r="E223" s="33" t="str">
        <f t="shared" si="157"/>
        <v>工业时代红色小炸弹</v>
      </c>
      <c r="F223" s="33">
        <v>4</v>
      </c>
      <c r="G223" s="33" t="str">
        <f>VLOOKUP($F223,杂项枚举说明表!$A$3:$C$7,杂项枚举说明表!$B$1,0)</f>
        <v>小炸弹</v>
      </c>
      <c r="H223" s="13">
        <v>1</v>
      </c>
      <c r="I223" s="35">
        <f t="shared" si="158"/>
        <v>2</v>
      </c>
      <c r="J223" s="35" t="str">
        <f>VLOOKUP(I223,杂项枚举说明表!$A$67:$B$69,杂项枚举说明表!$B$66,0)</f>
        <v>塔防模式</v>
      </c>
      <c r="K223" s="6">
        <v>2</v>
      </c>
      <c r="L223" s="6">
        <v>4</v>
      </c>
      <c r="M223" s="37">
        <f>M203</f>
        <v>3</v>
      </c>
      <c r="N223" s="37" t="str">
        <f>VLOOKUP(M223,杂项枚举说明表!$A$45:$B$49,杂项枚举说明表!$B$43,0)</f>
        <v>红色</v>
      </c>
      <c r="O223" s="9">
        <v>1433</v>
      </c>
      <c r="P223" s="11" t="s">
        <v>570</v>
      </c>
      <c r="Q223" s="37" t="s">
        <v>432</v>
      </c>
      <c r="R223" s="37" t="str">
        <f t="shared" si="159"/>
        <v>红色技能</v>
      </c>
      <c r="S223" s="9" t="s">
        <v>99</v>
      </c>
      <c r="T223" s="9" t="str">
        <f>IF(I223=2,"",VLOOKUP(E223,[1]t_eliminate_effect_s说明表!$L:$M,2,0))</f>
        <v/>
      </c>
      <c r="U223" s="9" t="str">
        <f>VLOOKUP(B223,组合消除配置调用说明表!$D$1:$E$999999,2,0)</f>
        <v/>
      </c>
      <c r="V223" s="35">
        <v>0</v>
      </c>
      <c r="W223" s="35" t="str">
        <f>VLOOKUP(V223,杂项枚举说明表!$A$88:$B$94,2,0)</f>
        <v>通用能量</v>
      </c>
      <c r="X223" s="35" t="str">
        <f>IF(I223=2,"0",VLOOKUP(AB223,杂项枚举说明表!$A$23:$C$27,杂项枚举说明表!$C$22,0)*VLOOKUP(F223,杂项枚举说明表!$A$3:$D$7,杂项枚举说明表!$D$1,0))</f>
        <v>0</v>
      </c>
      <c r="Y223" s="35">
        <v>0</v>
      </c>
      <c r="Z223" s="9">
        <f t="shared" ref="Z223:AA223" si="189">Z222+1</f>
        <v>18</v>
      </c>
      <c r="AA223" s="9">
        <f t="shared" si="189"/>
        <v>18</v>
      </c>
      <c r="AB223" s="6">
        <f t="shared" si="184"/>
        <v>4</v>
      </c>
      <c r="AC223" s="6" t="str">
        <f>VLOOKUP(AB223,杂项枚举说明表!$A$23:$B$27,2,2)</f>
        <v>工业时代</v>
      </c>
      <c r="AD223" s="6">
        <v>0</v>
      </c>
      <c r="AE223" s="35">
        <f>AE203</f>
        <v>4</v>
      </c>
      <c r="AF223" s="35" t="str">
        <f>IF(AE223="","",VLOOKUP(AE223,杂项枚举说明表!$A$109:$B$113,杂项枚举说明表!$B$108,0))</f>
        <v>骑兵营</v>
      </c>
      <c r="AH223" s="13">
        <v>40058</v>
      </c>
      <c r="AI223" s="13">
        <f>IF((VLOOKUP($F223,杂项枚举说明表!$A$3:$C$7,3,0))="","",VLOOKUP($F223,杂项枚举说明表!$A$3:$C$7,3,0))</f>
        <v>120004</v>
      </c>
      <c r="AJ223" s="13">
        <v>120006</v>
      </c>
      <c r="AK223" s="13">
        <f>VLOOKUP($M223,杂项枚举说明表!$A$45:$E$49,杂项枚举说明表!$C$43,0)</f>
        <v>150023</v>
      </c>
      <c r="AL223" s="13">
        <f>IF(VLOOKUP($M223,杂项枚举说明表!$A$45:$E$49,杂项枚举说明表!$D$43,0)="","",VLOOKUP($M223,杂项枚举说明表!$A$45:$E$49,杂项枚举说明表!$D$43,0))</f>
        <v>130003</v>
      </c>
      <c r="AM223" s="13">
        <f>IF(VLOOKUP($M223,杂项枚举说明表!$A$45:$E$49,杂项枚举说明表!$E$43,0)="","",VLOOKUP($M223,杂项枚举说明表!$A$45:$E$49,杂项枚举说明表!$E$43,0))</f>
        <v>130003</v>
      </c>
      <c r="AN223" s="13">
        <f>IF(VLOOKUP($M223,杂项枚举说明表!$A$45:$F$49,杂项枚举说明表!$F$43,0)="","",VLOOKUP($M223,杂项枚举说明表!$A$45:$F$49,杂项枚举说明表!$F$43,0))</f>
        <v>260001</v>
      </c>
      <c r="AO223" s="13">
        <f>VLOOKUP($M223,杂项枚举说明表!$A$45:$H$49,杂项枚举说明表!$H$43,0)</f>
        <v>120008</v>
      </c>
      <c r="AP223" s="13">
        <f>VLOOKUP($M223,杂项枚举说明表!$A$45:$I$49,杂项枚举说明表!$I$43,0)</f>
        <v>100001</v>
      </c>
      <c r="AQ223" s="13">
        <v>100002</v>
      </c>
      <c r="AT223" s="1" t="str">
        <f t="shared" si="161"/>
        <v>2工业时代红色小炸弹</v>
      </c>
      <c r="AU223" s="1">
        <f t="shared" si="162"/>
        <v>1333</v>
      </c>
    </row>
    <row r="224" spans="1:47" x14ac:dyDescent="0.2">
      <c r="A224" s="33">
        <f t="shared" si="163"/>
        <v>219</v>
      </c>
      <c r="B224" s="33">
        <f t="shared" si="141"/>
        <v>1334</v>
      </c>
      <c r="C224" s="33">
        <v>10704</v>
      </c>
      <c r="D224" s="33" t="str">
        <f t="shared" si="156"/>
        <v>工业时代金色技能</v>
      </c>
      <c r="E224" s="33" t="str">
        <f t="shared" si="157"/>
        <v>工业时代金色小炸弹</v>
      </c>
      <c r="F224" s="33">
        <v>4</v>
      </c>
      <c r="G224" s="33" t="str">
        <f>VLOOKUP($F224,杂项枚举说明表!$A$3:$C$7,杂项枚举说明表!$B$1,0)</f>
        <v>小炸弹</v>
      </c>
      <c r="H224" s="13">
        <v>1</v>
      </c>
      <c r="I224" s="35">
        <f t="shared" si="158"/>
        <v>2</v>
      </c>
      <c r="J224" s="35" t="str">
        <f>VLOOKUP(I224,杂项枚举说明表!$A$67:$B$69,杂项枚举说明表!$B$66,0)</f>
        <v>塔防模式</v>
      </c>
      <c r="K224" s="6">
        <v>2</v>
      </c>
      <c r="L224" s="6">
        <v>4</v>
      </c>
      <c r="M224" s="37">
        <f>M204</f>
        <v>4</v>
      </c>
      <c r="N224" s="37" t="str">
        <f>VLOOKUP(M224,杂项枚举说明表!$A$45:$B$49,杂项枚举说明表!$B$43,0)</f>
        <v>金色</v>
      </c>
      <c r="O224" s="9">
        <v>1434</v>
      </c>
      <c r="P224" s="11" t="s">
        <v>570</v>
      </c>
      <c r="Q224" s="37" t="s">
        <v>432</v>
      </c>
      <c r="R224" s="37" t="str">
        <f t="shared" si="159"/>
        <v>金色技能</v>
      </c>
      <c r="S224" s="9" t="s">
        <v>99</v>
      </c>
      <c r="T224" s="9" t="str">
        <f>IF(I224=2,"",VLOOKUP(E224,[1]t_eliminate_effect_s说明表!$L:$M,2,0))</f>
        <v/>
      </c>
      <c r="U224" s="9" t="str">
        <f>VLOOKUP(B224,组合消除配置调用说明表!$D$1:$E$999999,2,0)</f>
        <v/>
      </c>
      <c r="V224" s="35">
        <v>0</v>
      </c>
      <c r="W224" s="35" t="str">
        <f>VLOOKUP(V224,杂项枚举说明表!$A$88:$B$94,2,0)</f>
        <v>通用能量</v>
      </c>
      <c r="X224" s="35" t="str">
        <f>IF(I224=2,"0",VLOOKUP(AB224,杂项枚举说明表!$A$23:$C$27,杂项枚举说明表!$C$22,0)*VLOOKUP(F224,杂项枚举说明表!$A$3:$D$7,杂项枚举说明表!$D$1,0))</f>
        <v>0</v>
      </c>
      <c r="Y224" s="35">
        <v>0</v>
      </c>
      <c r="Z224" s="9">
        <f t="shared" ref="Z224:AA224" si="190">Z223+1</f>
        <v>19</v>
      </c>
      <c r="AA224" s="9">
        <f t="shared" si="190"/>
        <v>19</v>
      </c>
      <c r="AB224" s="6">
        <f t="shared" si="184"/>
        <v>4</v>
      </c>
      <c r="AC224" s="6" t="str">
        <f>VLOOKUP(AB224,杂项枚举说明表!$A$23:$B$27,2,2)</f>
        <v>工业时代</v>
      </c>
      <c r="AD224" s="6">
        <v>0</v>
      </c>
      <c r="AE224" s="35">
        <f>AE204</f>
        <v>5</v>
      </c>
      <c r="AF224" s="35" t="str">
        <f>IF(AE224="","",VLOOKUP(AE224,杂项枚举说明表!$A$109:$B$113,杂项枚举说明表!$B$108,0))</f>
        <v>神像</v>
      </c>
      <c r="AH224" s="13">
        <v>40059</v>
      </c>
      <c r="AI224" s="13">
        <f>IF((VLOOKUP($F224,杂项枚举说明表!$A$3:$C$7,3,0))="","",VLOOKUP($F224,杂项枚举说明表!$A$3:$C$7,3,0))</f>
        <v>120004</v>
      </c>
      <c r="AJ224" s="13">
        <v>120006</v>
      </c>
      <c r="AK224" s="13">
        <f>VLOOKUP($M224,杂项枚举说明表!$A$45:$E$49,杂项枚举说明表!$C$43,0)</f>
        <v>150023</v>
      </c>
      <c r="AL224" s="13">
        <f>IF(VLOOKUP($M224,杂项枚举说明表!$A$45:$E$49,杂项枚举说明表!$D$43,0)="","",VLOOKUP($M224,杂项枚举说明表!$A$45:$E$49,杂项枚举说明表!$D$43,0))</f>
        <v>130004</v>
      </c>
      <c r="AM224" s="13">
        <f>IF(VLOOKUP($M224,杂项枚举说明表!$A$45:$E$49,杂项枚举说明表!$E$43,0)="","",VLOOKUP($M224,杂项枚举说明表!$A$45:$E$49,杂项枚举说明表!$E$43,0))</f>
        <v>130004</v>
      </c>
      <c r="AN224" s="13">
        <f>IF(VLOOKUP($M224,杂项枚举说明表!$A$45:$F$49,杂项枚举说明表!$F$43,0)="","",VLOOKUP($M224,杂项枚举说明表!$A$45:$F$49,杂项枚举说明表!$F$43,0))</f>
        <v>260001</v>
      </c>
      <c r="AO224" s="13">
        <f>VLOOKUP($M224,杂项枚举说明表!$A$45:$H$49,杂项枚举说明表!$H$43,0)</f>
        <v>120008</v>
      </c>
      <c r="AP224" s="13">
        <f>VLOOKUP($M224,杂项枚举说明表!$A$45:$I$49,杂项枚举说明表!$I$43,0)</f>
        <v>100001</v>
      </c>
      <c r="AQ224" s="13">
        <v>100002</v>
      </c>
      <c r="AT224" s="1" t="str">
        <f t="shared" si="161"/>
        <v>2工业时代金色小炸弹</v>
      </c>
      <c r="AU224" s="1">
        <f t="shared" si="162"/>
        <v>1334</v>
      </c>
    </row>
    <row r="225" spans="1:47" x14ac:dyDescent="0.2">
      <c r="A225" s="33">
        <f t="shared" si="163"/>
        <v>220</v>
      </c>
      <c r="B225" s="33">
        <f t="shared" si="141"/>
        <v>1335</v>
      </c>
      <c r="C225" s="33">
        <v>10705</v>
      </c>
      <c r="D225" s="33" t="str">
        <f t="shared" si="156"/>
        <v>工业时代紫色技能</v>
      </c>
      <c r="E225" s="33" t="str">
        <f t="shared" si="157"/>
        <v>工业时代紫色小炸弹</v>
      </c>
      <c r="F225" s="33">
        <v>4</v>
      </c>
      <c r="G225" s="33" t="str">
        <f>VLOOKUP($F225,杂项枚举说明表!$A$3:$C$7,杂项枚举说明表!$B$1,0)</f>
        <v>小炸弹</v>
      </c>
      <c r="H225" s="13">
        <v>1</v>
      </c>
      <c r="I225" s="35">
        <f t="shared" si="158"/>
        <v>2</v>
      </c>
      <c r="J225" s="35" t="str">
        <f>VLOOKUP(I225,杂项枚举说明表!$A$67:$B$69,杂项枚举说明表!$B$66,0)</f>
        <v>塔防模式</v>
      </c>
      <c r="K225" s="6">
        <v>2</v>
      </c>
      <c r="L225" s="6">
        <v>4</v>
      </c>
      <c r="M225" s="37">
        <f>M205</f>
        <v>5</v>
      </c>
      <c r="N225" s="37" t="str">
        <f>VLOOKUP(M225,杂项枚举说明表!$A$45:$B$49,杂项枚举说明表!$B$43,0)</f>
        <v>紫色</v>
      </c>
      <c r="O225" s="9">
        <v>1435</v>
      </c>
      <c r="P225" s="11" t="s">
        <v>570</v>
      </c>
      <c r="Q225" s="37" t="s">
        <v>432</v>
      </c>
      <c r="R225" s="37" t="str">
        <f t="shared" si="159"/>
        <v>紫色技能</v>
      </c>
      <c r="S225" s="9" t="s">
        <v>99</v>
      </c>
      <c r="T225" s="9" t="str">
        <f>IF(I225=2,"",VLOOKUP(E225,[1]t_eliminate_effect_s说明表!$L:$M,2,0))</f>
        <v/>
      </c>
      <c r="U225" s="9" t="str">
        <f>VLOOKUP(B225,组合消除配置调用说明表!$D$1:$E$999999,2,0)</f>
        <v/>
      </c>
      <c r="V225" s="35">
        <v>0</v>
      </c>
      <c r="W225" s="35" t="str">
        <f>VLOOKUP(V225,杂项枚举说明表!$A$88:$B$94,2,0)</f>
        <v>通用能量</v>
      </c>
      <c r="X225" s="35" t="str">
        <f>IF(I225=2,"0",VLOOKUP(AB225,杂项枚举说明表!$A$23:$C$27,杂项枚举说明表!$C$22,0)*VLOOKUP(F225,杂项枚举说明表!$A$3:$D$7,杂项枚举说明表!$D$1,0))</f>
        <v>0</v>
      </c>
      <c r="Y225" s="35">
        <v>0</v>
      </c>
      <c r="Z225" s="9">
        <f t="shared" ref="Z225:AA225" si="191">Z224+1</f>
        <v>20</v>
      </c>
      <c r="AA225" s="9">
        <f t="shared" si="191"/>
        <v>20</v>
      </c>
      <c r="AB225" s="6">
        <f t="shared" si="184"/>
        <v>4</v>
      </c>
      <c r="AC225" s="6" t="str">
        <f>VLOOKUP(AB225,杂项枚举说明表!$A$23:$B$27,2,2)</f>
        <v>工业时代</v>
      </c>
      <c r="AD225" s="6">
        <v>0</v>
      </c>
      <c r="AE225" s="35">
        <f>AE205</f>
        <v>6</v>
      </c>
      <c r="AF225" s="35" t="str">
        <f>IF(AE225="","",VLOOKUP(AE225,杂项枚举说明表!$A$109:$B$113,杂项枚举说明表!$B$108,0))</f>
        <v>魔像</v>
      </c>
      <c r="AH225" s="13">
        <v>40060</v>
      </c>
      <c r="AI225" s="13">
        <f>IF((VLOOKUP($F225,杂项枚举说明表!$A$3:$C$7,3,0))="","",VLOOKUP($F225,杂项枚举说明表!$A$3:$C$7,3,0))</f>
        <v>120004</v>
      </c>
      <c r="AJ225" s="13">
        <v>120006</v>
      </c>
      <c r="AK225" s="13">
        <f>VLOOKUP($M225,杂项枚举说明表!$A$45:$E$49,杂项枚举说明表!$C$43,0)</f>
        <v>150023</v>
      </c>
      <c r="AL225" s="13">
        <f>IF(VLOOKUP($M225,杂项枚举说明表!$A$45:$E$49,杂项枚举说明表!$D$43,0)="","",VLOOKUP($M225,杂项枚举说明表!$A$45:$E$49,杂项枚举说明表!$D$43,0))</f>
        <v>130005</v>
      </c>
      <c r="AM225" s="13">
        <f>IF(VLOOKUP($M225,杂项枚举说明表!$A$45:$E$49,杂项枚举说明表!$E$43,0)="","",VLOOKUP($M225,杂项枚举说明表!$A$45:$E$49,杂项枚举说明表!$E$43,0))</f>
        <v>130005</v>
      </c>
      <c r="AN225" s="13">
        <f>IF(VLOOKUP($M225,杂项枚举说明表!$A$45:$F$49,杂项枚举说明表!$F$43,0)="","",VLOOKUP($M225,杂项枚举说明表!$A$45:$F$49,杂项枚举说明表!$F$43,0))</f>
        <v>260001</v>
      </c>
      <c r="AO225" s="13">
        <f>VLOOKUP($M225,杂项枚举说明表!$A$45:$H$49,杂项枚举说明表!$H$43,0)</f>
        <v>120008</v>
      </c>
      <c r="AP225" s="13">
        <f>VLOOKUP($M225,杂项枚举说明表!$A$45:$I$49,杂项枚举说明表!$I$43,0)</f>
        <v>100001</v>
      </c>
      <c r="AQ225" s="13">
        <v>100002</v>
      </c>
      <c r="AT225" s="1" t="str">
        <f t="shared" si="161"/>
        <v>2工业时代紫色小炸弹</v>
      </c>
      <c r="AU225" s="1">
        <f t="shared" si="162"/>
        <v>1335</v>
      </c>
    </row>
    <row r="226" spans="1:47" x14ac:dyDescent="0.2">
      <c r="A226" s="33">
        <f t="shared" si="163"/>
        <v>221</v>
      </c>
      <c r="B226" s="33">
        <f t="shared" si="141"/>
        <v>1341</v>
      </c>
      <c r="C226" s="33">
        <v>10801</v>
      </c>
      <c r="D226" s="33" t="str">
        <f t="shared" si="156"/>
        <v>现代蓝色技能</v>
      </c>
      <c r="E226" s="33" t="str">
        <f t="shared" si="157"/>
        <v>现代蓝色小炸弹</v>
      </c>
      <c r="F226" s="33">
        <v>4</v>
      </c>
      <c r="G226" s="33" t="str">
        <f>VLOOKUP($F226,杂项枚举说明表!$A$3:$C$7,杂项枚举说明表!$B$1,0)</f>
        <v>小炸弹</v>
      </c>
      <c r="H226" s="13">
        <v>1</v>
      </c>
      <c r="I226" s="35">
        <f t="shared" si="158"/>
        <v>2</v>
      </c>
      <c r="J226" s="35" t="str">
        <f>VLOOKUP(I226,杂项枚举说明表!$A$67:$B$69,杂项枚举说明表!$B$66,0)</f>
        <v>塔防模式</v>
      </c>
      <c r="K226" s="6">
        <v>2</v>
      </c>
      <c r="L226" s="6">
        <v>4</v>
      </c>
      <c r="M226" s="37">
        <f t="shared" si="166"/>
        <v>1</v>
      </c>
      <c r="N226" s="37" t="str">
        <f>VLOOKUP(M226,杂项枚举说明表!$A$45:$B$49,杂项枚举说明表!$B$43,0)</f>
        <v>蓝色</v>
      </c>
      <c r="O226" s="9">
        <v>1441</v>
      </c>
      <c r="P226" s="11" t="s">
        <v>570</v>
      </c>
      <c r="Q226" s="37" t="s">
        <v>432</v>
      </c>
      <c r="R226" s="37" t="str">
        <f t="shared" si="159"/>
        <v>蓝色技能</v>
      </c>
      <c r="S226" s="9" t="s">
        <v>99</v>
      </c>
      <c r="T226" s="9" t="str">
        <f>IF(I226=2,"",VLOOKUP(E226,[1]t_eliminate_effect_s说明表!$L:$M,2,0))</f>
        <v/>
      </c>
      <c r="U226" s="9" t="str">
        <f>VLOOKUP(B226,组合消除配置调用说明表!$D$1:$E$999999,2,0)</f>
        <v/>
      </c>
      <c r="V226" s="35">
        <v>0</v>
      </c>
      <c r="W226" s="35" t="str">
        <f>VLOOKUP(V226,杂项枚举说明表!$A$88:$B$94,2,0)</f>
        <v>通用能量</v>
      </c>
      <c r="X226" s="35" t="str">
        <f>IF(I226=2,"0",VLOOKUP(AB226,杂项枚举说明表!$A$23:$C$27,杂项枚举说明表!$C$22,0)*VLOOKUP(F226,杂项枚举说明表!$A$3:$D$7,杂项枚举说明表!$D$1,0))</f>
        <v>0</v>
      </c>
      <c r="Y226" s="35">
        <v>0</v>
      </c>
      <c r="Z226" s="9">
        <f>Z221</f>
        <v>16</v>
      </c>
      <c r="AA226" s="9">
        <f>AA221</f>
        <v>16</v>
      </c>
      <c r="AB226" s="6">
        <f t="shared" si="184"/>
        <v>5</v>
      </c>
      <c r="AC226" s="6" t="str">
        <f>VLOOKUP(AB226,杂项枚举说明表!$A$23:$B$27,2,2)</f>
        <v>现代</v>
      </c>
      <c r="AD226" s="6">
        <v>0</v>
      </c>
      <c r="AE226" s="35">
        <f t="shared" si="168"/>
        <v>2</v>
      </c>
      <c r="AF226" s="35" t="str">
        <f>IF(AE226="","",VLOOKUP(AE226,杂项枚举说明表!$A$109:$B$113,杂项枚举说明表!$B$108,0))</f>
        <v>步兵营</v>
      </c>
      <c r="AH226" s="13">
        <v>40061</v>
      </c>
      <c r="AI226" s="13">
        <f>IF((VLOOKUP($F226,杂项枚举说明表!$A$3:$C$7,3,0))="","",VLOOKUP($F226,杂项枚举说明表!$A$3:$C$7,3,0))</f>
        <v>120004</v>
      </c>
      <c r="AJ226" s="13">
        <v>120006</v>
      </c>
      <c r="AK226" s="13">
        <f>VLOOKUP($M226,杂项枚举说明表!$A$45:$E$49,杂项枚举说明表!$C$43,0)</f>
        <v>150023</v>
      </c>
      <c r="AL226" s="13">
        <f>IF(VLOOKUP($M226,杂项枚举说明表!$A$45:$E$49,杂项枚举说明表!$D$43,0)="","",VLOOKUP($M226,杂项枚举说明表!$A$45:$E$49,杂项枚举说明表!$D$43,0))</f>
        <v>130001</v>
      </c>
      <c r="AM226" s="13">
        <f>IF(VLOOKUP($M226,杂项枚举说明表!$A$45:$E$49,杂项枚举说明表!$E$43,0)="","",VLOOKUP($M226,杂项枚举说明表!$A$45:$E$49,杂项枚举说明表!$E$43,0))</f>
        <v>130001</v>
      </c>
      <c r="AN226" s="13">
        <f>IF(VLOOKUP($M226,杂项枚举说明表!$A$45:$F$49,杂项枚举说明表!$F$43,0)="","",VLOOKUP($M226,杂项枚举说明表!$A$45:$F$49,杂项枚举说明表!$F$43,0))</f>
        <v>260001</v>
      </c>
      <c r="AO226" s="13">
        <f>VLOOKUP($M226,杂项枚举说明表!$A$45:$H$49,杂项枚举说明表!$H$43,0)</f>
        <v>120008</v>
      </c>
      <c r="AP226" s="13">
        <f>VLOOKUP($M226,杂项枚举说明表!$A$45:$I$49,杂项枚举说明表!$I$43,0)</f>
        <v>100001</v>
      </c>
      <c r="AQ226" s="13">
        <v>100002</v>
      </c>
      <c r="AT226" s="1" t="str">
        <f t="shared" si="161"/>
        <v>2现代蓝色小炸弹</v>
      </c>
      <c r="AU226" s="1">
        <f t="shared" si="162"/>
        <v>1341</v>
      </c>
    </row>
    <row r="227" spans="1:47" x14ac:dyDescent="0.2">
      <c r="A227" s="33">
        <f t="shared" si="163"/>
        <v>222</v>
      </c>
      <c r="B227" s="33">
        <f t="shared" si="141"/>
        <v>1342</v>
      </c>
      <c r="C227" s="33">
        <v>10802</v>
      </c>
      <c r="D227" s="33" t="str">
        <f t="shared" si="156"/>
        <v>现代绿色技能</v>
      </c>
      <c r="E227" s="33" t="str">
        <f t="shared" si="157"/>
        <v>现代绿色小炸弹</v>
      </c>
      <c r="F227" s="33">
        <v>4</v>
      </c>
      <c r="G227" s="33" t="str">
        <f>VLOOKUP($F227,杂项枚举说明表!$A$3:$C$7,杂项枚举说明表!$B$1,0)</f>
        <v>小炸弹</v>
      </c>
      <c r="H227" s="13">
        <v>1</v>
      </c>
      <c r="I227" s="35">
        <f t="shared" si="158"/>
        <v>2</v>
      </c>
      <c r="J227" s="35" t="str">
        <f>VLOOKUP(I227,杂项枚举说明表!$A$67:$B$69,杂项枚举说明表!$B$66,0)</f>
        <v>塔防模式</v>
      </c>
      <c r="K227" s="6">
        <v>2</v>
      </c>
      <c r="L227" s="6">
        <v>4</v>
      </c>
      <c r="M227" s="37">
        <f t="shared" si="166"/>
        <v>2</v>
      </c>
      <c r="N227" s="37" t="str">
        <f>VLOOKUP(M227,杂项枚举说明表!$A$45:$B$49,杂项枚举说明表!$B$43,0)</f>
        <v>绿色</v>
      </c>
      <c r="O227" s="9">
        <v>1442</v>
      </c>
      <c r="P227" s="11" t="s">
        <v>570</v>
      </c>
      <c r="Q227" s="37" t="s">
        <v>432</v>
      </c>
      <c r="R227" s="37" t="str">
        <f t="shared" si="159"/>
        <v>绿色技能</v>
      </c>
      <c r="S227" s="9" t="s">
        <v>99</v>
      </c>
      <c r="T227" s="9" t="str">
        <f>IF(I227=2,"",VLOOKUP(E227,[1]t_eliminate_effect_s说明表!$L:$M,2,0))</f>
        <v/>
      </c>
      <c r="U227" s="9" t="str">
        <f>VLOOKUP(B227,组合消除配置调用说明表!$D$1:$E$999999,2,0)</f>
        <v/>
      </c>
      <c r="V227" s="35">
        <v>0</v>
      </c>
      <c r="W227" s="35" t="str">
        <f>VLOOKUP(V227,杂项枚举说明表!$A$88:$B$94,2,0)</f>
        <v>通用能量</v>
      </c>
      <c r="X227" s="35" t="str">
        <f>IF(I227=2,"0",VLOOKUP(AB227,杂项枚举说明表!$A$23:$C$27,杂项枚举说明表!$C$22,0)*VLOOKUP(F227,杂项枚举说明表!$A$3:$D$7,杂项枚举说明表!$D$1,0))</f>
        <v>0</v>
      </c>
      <c r="Y227" s="35">
        <v>0</v>
      </c>
      <c r="Z227" s="9">
        <f t="shared" ref="Z227:AA227" si="192">Z222</f>
        <v>17</v>
      </c>
      <c r="AA227" s="9">
        <f t="shared" si="192"/>
        <v>17</v>
      </c>
      <c r="AB227" s="6">
        <f t="shared" si="184"/>
        <v>5</v>
      </c>
      <c r="AC227" s="6" t="str">
        <f>VLOOKUP(AB227,杂项枚举说明表!$A$23:$B$27,2,2)</f>
        <v>现代</v>
      </c>
      <c r="AD227" s="6">
        <v>0</v>
      </c>
      <c r="AE227" s="35">
        <f t="shared" si="168"/>
        <v>3</v>
      </c>
      <c r="AF227" s="35" t="str">
        <f>IF(AE227="","",VLOOKUP(AE227,杂项枚举说明表!$A$109:$B$113,杂项枚举说明表!$B$108,0))</f>
        <v>弓兵营</v>
      </c>
      <c r="AH227" s="13">
        <v>40062</v>
      </c>
      <c r="AI227" s="13">
        <f>IF((VLOOKUP($F227,杂项枚举说明表!$A$3:$C$7,3,0))="","",VLOOKUP($F227,杂项枚举说明表!$A$3:$C$7,3,0))</f>
        <v>120004</v>
      </c>
      <c r="AJ227" s="13">
        <v>120006</v>
      </c>
      <c r="AK227" s="13">
        <f>VLOOKUP($M227,杂项枚举说明表!$A$45:$E$49,杂项枚举说明表!$C$43,0)</f>
        <v>150023</v>
      </c>
      <c r="AL227" s="13">
        <f>IF(VLOOKUP($M227,杂项枚举说明表!$A$45:$E$49,杂项枚举说明表!$D$43,0)="","",VLOOKUP($M227,杂项枚举说明表!$A$45:$E$49,杂项枚举说明表!$D$43,0))</f>
        <v>130002</v>
      </c>
      <c r="AM227" s="13">
        <f>IF(VLOOKUP($M227,杂项枚举说明表!$A$45:$E$49,杂项枚举说明表!$E$43,0)="","",VLOOKUP($M227,杂项枚举说明表!$A$45:$E$49,杂项枚举说明表!$E$43,0))</f>
        <v>130002</v>
      </c>
      <c r="AN227" s="13">
        <f>IF(VLOOKUP($M227,杂项枚举说明表!$A$45:$F$49,杂项枚举说明表!$F$43,0)="","",VLOOKUP($M227,杂项枚举说明表!$A$45:$F$49,杂项枚举说明表!$F$43,0))</f>
        <v>260001</v>
      </c>
      <c r="AO227" s="13">
        <f>VLOOKUP($M227,杂项枚举说明表!$A$45:$H$49,杂项枚举说明表!$H$43,0)</f>
        <v>120008</v>
      </c>
      <c r="AP227" s="13">
        <f>VLOOKUP($M227,杂项枚举说明表!$A$45:$I$49,杂项枚举说明表!$I$43,0)</f>
        <v>100001</v>
      </c>
      <c r="AQ227" s="13">
        <v>100002</v>
      </c>
      <c r="AT227" s="1" t="str">
        <f t="shared" si="161"/>
        <v>2现代绿色小炸弹</v>
      </c>
      <c r="AU227" s="1">
        <f t="shared" si="162"/>
        <v>1342</v>
      </c>
    </row>
    <row r="228" spans="1:47" x14ac:dyDescent="0.2">
      <c r="A228" s="33">
        <f t="shared" si="163"/>
        <v>223</v>
      </c>
      <c r="B228" s="33">
        <f t="shared" si="141"/>
        <v>1343</v>
      </c>
      <c r="C228" s="33">
        <v>10803</v>
      </c>
      <c r="D228" s="33" t="str">
        <f t="shared" si="156"/>
        <v>现代红色技能</v>
      </c>
      <c r="E228" s="33" t="str">
        <f t="shared" si="157"/>
        <v>现代红色小炸弹</v>
      </c>
      <c r="F228" s="33">
        <v>4</v>
      </c>
      <c r="G228" s="33" t="str">
        <f>VLOOKUP($F228,杂项枚举说明表!$A$3:$C$7,杂项枚举说明表!$B$1,0)</f>
        <v>小炸弹</v>
      </c>
      <c r="H228" s="13">
        <v>1</v>
      </c>
      <c r="I228" s="35">
        <f t="shared" si="158"/>
        <v>2</v>
      </c>
      <c r="J228" s="35" t="str">
        <f>VLOOKUP(I228,杂项枚举说明表!$A$67:$B$69,杂项枚举说明表!$B$66,0)</f>
        <v>塔防模式</v>
      </c>
      <c r="K228" s="6">
        <v>2</v>
      </c>
      <c r="L228" s="6">
        <v>4</v>
      </c>
      <c r="M228" s="37">
        <f t="shared" si="166"/>
        <v>3</v>
      </c>
      <c r="N228" s="37" t="str">
        <f>VLOOKUP(M228,杂项枚举说明表!$A$45:$B$49,杂项枚举说明表!$B$43,0)</f>
        <v>红色</v>
      </c>
      <c r="O228" s="9">
        <v>1443</v>
      </c>
      <c r="P228" s="11" t="s">
        <v>570</v>
      </c>
      <c r="Q228" s="37" t="s">
        <v>432</v>
      </c>
      <c r="R228" s="37" t="str">
        <f t="shared" si="159"/>
        <v>红色技能</v>
      </c>
      <c r="S228" s="9" t="s">
        <v>99</v>
      </c>
      <c r="T228" s="9" t="str">
        <f>IF(I228=2,"",VLOOKUP(E228,[1]t_eliminate_effect_s说明表!$L:$M,2,0))</f>
        <v/>
      </c>
      <c r="U228" s="9" t="str">
        <f>VLOOKUP(B228,组合消除配置调用说明表!$D$1:$E$999999,2,0)</f>
        <v/>
      </c>
      <c r="V228" s="35">
        <v>0</v>
      </c>
      <c r="W228" s="35" t="str">
        <f>VLOOKUP(V228,杂项枚举说明表!$A$88:$B$94,2,0)</f>
        <v>通用能量</v>
      </c>
      <c r="X228" s="35" t="str">
        <f>IF(I228=2,"0",VLOOKUP(AB228,杂项枚举说明表!$A$23:$C$27,杂项枚举说明表!$C$22,0)*VLOOKUP(F228,杂项枚举说明表!$A$3:$D$7,杂项枚举说明表!$D$1,0))</f>
        <v>0</v>
      </c>
      <c r="Y228" s="35">
        <v>0</v>
      </c>
      <c r="Z228" s="9">
        <f t="shared" ref="Z228:AA228" si="193">Z223</f>
        <v>18</v>
      </c>
      <c r="AA228" s="9">
        <f t="shared" si="193"/>
        <v>18</v>
      </c>
      <c r="AB228" s="6">
        <f t="shared" si="184"/>
        <v>5</v>
      </c>
      <c r="AC228" s="6" t="str">
        <f>VLOOKUP(AB228,杂项枚举说明表!$A$23:$B$27,2,2)</f>
        <v>现代</v>
      </c>
      <c r="AD228" s="6">
        <v>0</v>
      </c>
      <c r="AE228" s="35">
        <f t="shared" si="168"/>
        <v>4</v>
      </c>
      <c r="AF228" s="35" t="str">
        <f>IF(AE228="","",VLOOKUP(AE228,杂项枚举说明表!$A$109:$B$113,杂项枚举说明表!$B$108,0))</f>
        <v>骑兵营</v>
      </c>
      <c r="AH228" s="13">
        <v>40063</v>
      </c>
      <c r="AI228" s="13">
        <f>IF((VLOOKUP($F228,杂项枚举说明表!$A$3:$C$7,3,0))="","",VLOOKUP($F228,杂项枚举说明表!$A$3:$C$7,3,0))</f>
        <v>120004</v>
      </c>
      <c r="AJ228" s="13">
        <v>120006</v>
      </c>
      <c r="AK228" s="13">
        <f>VLOOKUP($M228,杂项枚举说明表!$A$45:$E$49,杂项枚举说明表!$C$43,0)</f>
        <v>150023</v>
      </c>
      <c r="AL228" s="13">
        <f>IF(VLOOKUP($M228,杂项枚举说明表!$A$45:$E$49,杂项枚举说明表!$D$43,0)="","",VLOOKUP($M228,杂项枚举说明表!$A$45:$E$49,杂项枚举说明表!$D$43,0))</f>
        <v>130003</v>
      </c>
      <c r="AM228" s="13">
        <f>IF(VLOOKUP($M228,杂项枚举说明表!$A$45:$E$49,杂项枚举说明表!$E$43,0)="","",VLOOKUP($M228,杂项枚举说明表!$A$45:$E$49,杂项枚举说明表!$E$43,0))</f>
        <v>130003</v>
      </c>
      <c r="AN228" s="13">
        <f>IF(VLOOKUP($M228,杂项枚举说明表!$A$45:$F$49,杂项枚举说明表!$F$43,0)="","",VLOOKUP($M228,杂项枚举说明表!$A$45:$F$49,杂项枚举说明表!$F$43,0))</f>
        <v>260001</v>
      </c>
      <c r="AO228" s="13">
        <f>VLOOKUP($M228,杂项枚举说明表!$A$45:$H$49,杂项枚举说明表!$H$43,0)</f>
        <v>120008</v>
      </c>
      <c r="AP228" s="13">
        <f>VLOOKUP($M228,杂项枚举说明表!$A$45:$I$49,杂项枚举说明表!$I$43,0)</f>
        <v>100001</v>
      </c>
      <c r="AQ228" s="13">
        <v>100002</v>
      </c>
      <c r="AT228" s="1" t="str">
        <f t="shared" si="161"/>
        <v>2现代红色小炸弹</v>
      </c>
      <c r="AU228" s="1">
        <f t="shared" si="162"/>
        <v>1343</v>
      </c>
    </row>
    <row r="229" spans="1:47" x14ac:dyDescent="0.2">
      <c r="A229" s="33">
        <f t="shared" si="163"/>
        <v>224</v>
      </c>
      <c r="B229" s="33">
        <f t="shared" si="141"/>
        <v>1344</v>
      </c>
      <c r="C229" s="33">
        <v>10804</v>
      </c>
      <c r="D229" s="33" t="str">
        <f t="shared" si="156"/>
        <v>现代金色技能</v>
      </c>
      <c r="E229" s="33" t="str">
        <f t="shared" si="157"/>
        <v>现代金色小炸弹</v>
      </c>
      <c r="F229" s="33">
        <v>4</v>
      </c>
      <c r="G229" s="33" t="str">
        <f>VLOOKUP($F229,杂项枚举说明表!$A$3:$C$7,杂项枚举说明表!$B$1,0)</f>
        <v>小炸弹</v>
      </c>
      <c r="H229" s="13">
        <v>1</v>
      </c>
      <c r="I229" s="35">
        <f t="shared" si="158"/>
        <v>2</v>
      </c>
      <c r="J229" s="35" t="str">
        <f>VLOOKUP(I229,杂项枚举说明表!$A$67:$B$69,杂项枚举说明表!$B$66,0)</f>
        <v>塔防模式</v>
      </c>
      <c r="K229" s="6">
        <v>2</v>
      </c>
      <c r="L229" s="6">
        <v>4</v>
      </c>
      <c r="M229" s="37">
        <f t="shared" si="166"/>
        <v>4</v>
      </c>
      <c r="N229" s="37" t="str">
        <f>VLOOKUP(M229,杂项枚举说明表!$A$45:$B$49,杂项枚举说明表!$B$43,0)</f>
        <v>金色</v>
      </c>
      <c r="O229" s="9">
        <v>1444</v>
      </c>
      <c r="P229" s="11" t="s">
        <v>570</v>
      </c>
      <c r="Q229" s="37" t="s">
        <v>432</v>
      </c>
      <c r="R229" s="37" t="str">
        <f t="shared" si="159"/>
        <v>金色技能</v>
      </c>
      <c r="S229" s="9" t="s">
        <v>99</v>
      </c>
      <c r="T229" s="9" t="str">
        <f>IF(I229=2,"",VLOOKUP(E229,[1]t_eliminate_effect_s说明表!$L:$M,2,0))</f>
        <v/>
      </c>
      <c r="U229" s="9" t="str">
        <f>VLOOKUP(B229,组合消除配置调用说明表!$D$1:$E$999999,2,0)</f>
        <v/>
      </c>
      <c r="V229" s="35">
        <v>0</v>
      </c>
      <c r="W229" s="35" t="str">
        <f>VLOOKUP(V229,杂项枚举说明表!$A$88:$B$94,2,0)</f>
        <v>通用能量</v>
      </c>
      <c r="X229" s="35" t="str">
        <f>IF(I229=2,"0",VLOOKUP(AB229,杂项枚举说明表!$A$23:$C$27,杂项枚举说明表!$C$22,0)*VLOOKUP(F229,杂项枚举说明表!$A$3:$D$7,杂项枚举说明表!$D$1,0))</f>
        <v>0</v>
      </c>
      <c r="Y229" s="35">
        <v>0</v>
      </c>
      <c r="Z229" s="9">
        <f t="shared" ref="Z229:AA229" si="194">Z224</f>
        <v>19</v>
      </c>
      <c r="AA229" s="9">
        <f t="shared" si="194"/>
        <v>19</v>
      </c>
      <c r="AB229" s="6">
        <f t="shared" si="184"/>
        <v>5</v>
      </c>
      <c r="AC229" s="6" t="str">
        <f>VLOOKUP(AB229,杂项枚举说明表!$A$23:$B$27,2,2)</f>
        <v>现代</v>
      </c>
      <c r="AD229" s="6">
        <v>0</v>
      </c>
      <c r="AE229" s="35">
        <f t="shared" si="168"/>
        <v>5</v>
      </c>
      <c r="AF229" s="35" t="str">
        <f>IF(AE229="","",VLOOKUP(AE229,杂项枚举说明表!$A$109:$B$113,杂项枚举说明表!$B$108,0))</f>
        <v>神像</v>
      </c>
      <c r="AH229" s="13">
        <v>40064</v>
      </c>
      <c r="AI229" s="13">
        <f>IF((VLOOKUP($F229,杂项枚举说明表!$A$3:$C$7,3,0))="","",VLOOKUP($F229,杂项枚举说明表!$A$3:$C$7,3,0))</f>
        <v>120004</v>
      </c>
      <c r="AJ229" s="13">
        <v>120006</v>
      </c>
      <c r="AK229" s="13">
        <f>VLOOKUP($M229,杂项枚举说明表!$A$45:$E$49,杂项枚举说明表!$C$43,0)</f>
        <v>150023</v>
      </c>
      <c r="AL229" s="13">
        <f>IF(VLOOKUP($M229,杂项枚举说明表!$A$45:$E$49,杂项枚举说明表!$D$43,0)="","",VLOOKUP($M229,杂项枚举说明表!$A$45:$E$49,杂项枚举说明表!$D$43,0))</f>
        <v>130004</v>
      </c>
      <c r="AM229" s="13">
        <f>IF(VLOOKUP($M229,杂项枚举说明表!$A$45:$E$49,杂项枚举说明表!$E$43,0)="","",VLOOKUP($M229,杂项枚举说明表!$A$45:$E$49,杂项枚举说明表!$E$43,0))</f>
        <v>130004</v>
      </c>
      <c r="AN229" s="13">
        <f>IF(VLOOKUP($M229,杂项枚举说明表!$A$45:$F$49,杂项枚举说明表!$F$43,0)="","",VLOOKUP($M229,杂项枚举说明表!$A$45:$F$49,杂项枚举说明表!$F$43,0))</f>
        <v>260001</v>
      </c>
      <c r="AO229" s="13">
        <f>VLOOKUP($M229,杂项枚举说明表!$A$45:$H$49,杂项枚举说明表!$H$43,0)</f>
        <v>120008</v>
      </c>
      <c r="AP229" s="13">
        <f>VLOOKUP($M229,杂项枚举说明表!$A$45:$I$49,杂项枚举说明表!$I$43,0)</f>
        <v>100001</v>
      </c>
      <c r="AQ229" s="13">
        <v>100002</v>
      </c>
      <c r="AT229" s="1" t="str">
        <f t="shared" si="161"/>
        <v>2现代金色小炸弹</v>
      </c>
      <c r="AU229" s="1">
        <f t="shared" si="162"/>
        <v>1344</v>
      </c>
    </row>
    <row r="230" spans="1:47" x14ac:dyDescent="0.2">
      <c r="A230" s="33">
        <f t="shared" si="163"/>
        <v>225</v>
      </c>
      <c r="B230" s="33">
        <f t="shared" si="141"/>
        <v>1345</v>
      </c>
      <c r="C230" s="33">
        <v>10805</v>
      </c>
      <c r="D230" s="33" t="str">
        <f t="shared" si="156"/>
        <v>现代紫色技能</v>
      </c>
      <c r="E230" s="33" t="str">
        <f t="shared" si="157"/>
        <v>现代紫色小炸弹</v>
      </c>
      <c r="F230" s="33">
        <v>4</v>
      </c>
      <c r="G230" s="33" t="str">
        <f>VLOOKUP($F230,杂项枚举说明表!$A$3:$C$7,杂项枚举说明表!$B$1,0)</f>
        <v>小炸弹</v>
      </c>
      <c r="H230" s="13">
        <v>1</v>
      </c>
      <c r="I230" s="35">
        <f t="shared" si="158"/>
        <v>2</v>
      </c>
      <c r="J230" s="35" t="str">
        <f>VLOOKUP(I230,杂项枚举说明表!$A$67:$B$69,杂项枚举说明表!$B$66,0)</f>
        <v>塔防模式</v>
      </c>
      <c r="K230" s="6">
        <v>2</v>
      </c>
      <c r="L230" s="6">
        <v>4</v>
      </c>
      <c r="M230" s="37">
        <f t="shared" si="166"/>
        <v>5</v>
      </c>
      <c r="N230" s="37" t="str">
        <f>VLOOKUP(M230,杂项枚举说明表!$A$45:$B$49,杂项枚举说明表!$B$43,0)</f>
        <v>紫色</v>
      </c>
      <c r="O230" s="9">
        <v>1445</v>
      </c>
      <c r="P230" s="11" t="s">
        <v>570</v>
      </c>
      <c r="Q230" s="37" t="s">
        <v>432</v>
      </c>
      <c r="R230" s="37" t="str">
        <f t="shared" si="159"/>
        <v>紫色技能</v>
      </c>
      <c r="S230" s="9" t="s">
        <v>99</v>
      </c>
      <c r="T230" s="9" t="str">
        <f>IF(I230=2,"",VLOOKUP(E230,[1]t_eliminate_effect_s说明表!$L:$M,2,0))</f>
        <v/>
      </c>
      <c r="U230" s="9" t="str">
        <f>VLOOKUP(B230,组合消除配置调用说明表!$D$1:$E$999999,2,0)</f>
        <v/>
      </c>
      <c r="V230" s="35">
        <v>0</v>
      </c>
      <c r="W230" s="35" t="str">
        <f>VLOOKUP(V230,杂项枚举说明表!$A$88:$B$94,2,0)</f>
        <v>通用能量</v>
      </c>
      <c r="X230" s="35" t="str">
        <f>IF(I230=2,"0",VLOOKUP(AB230,杂项枚举说明表!$A$23:$C$27,杂项枚举说明表!$C$22,0)*VLOOKUP(F230,杂项枚举说明表!$A$3:$D$7,杂项枚举说明表!$D$1,0))</f>
        <v>0</v>
      </c>
      <c r="Y230" s="35">
        <v>0</v>
      </c>
      <c r="Z230" s="9">
        <f t="shared" ref="Z230:AA230" si="195">Z225</f>
        <v>20</v>
      </c>
      <c r="AA230" s="9">
        <f t="shared" si="195"/>
        <v>20</v>
      </c>
      <c r="AB230" s="6">
        <f t="shared" si="184"/>
        <v>5</v>
      </c>
      <c r="AC230" s="6" t="str">
        <f>VLOOKUP(AB230,杂项枚举说明表!$A$23:$B$27,2,2)</f>
        <v>现代</v>
      </c>
      <c r="AD230" s="6">
        <v>0</v>
      </c>
      <c r="AE230" s="35">
        <f t="shared" si="168"/>
        <v>6</v>
      </c>
      <c r="AF230" s="35" t="str">
        <f>IF(AE230="","",VLOOKUP(AE230,杂项枚举说明表!$A$109:$B$113,杂项枚举说明表!$B$108,0))</f>
        <v>魔像</v>
      </c>
      <c r="AH230" s="13">
        <v>40065</v>
      </c>
      <c r="AI230" s="13">
        <f>IF((VLOOKUP($F230,杂项枚举说明表!$A$3:$C$7,3,0))="","",VLOOKUP($F230,杂项枚举说明表!$A$3:$C$7,3,0))</f>
        <v>120004</v>
      </c>
      <c r="AJ230" s="13">
        <v>120006</v>
      </c>
      <c r="AK230" s="13">
        <f>VLOOKUP($M230,杂项枚举说明表!$A$45:$E$49,杂项枚举说明表!$C$43,0)</f>
        <v>150023</v>
      </c>
      <c r="AL230" s="13">
        <f>IF(VLOOKUP($M230,杂项枚举说明表!$A$45:$E$49,杂项枚举说明表!$D$43,0)="","",VLOOKUP($M230,杂项枚举说明表!$A$45:$E$49,杂项枚举说明表!$D$43,0))</f>
        <v>130005</v>
      </c>
      <c r="AM230" s="13">
        <f>IF(VLOOKUP($M230,杂项枚举说明表!$A$45:$E$49,杂项枚举说明表!$E$43,0)="","",VLOOKUP($M230,杂项枚举说明表!$A$45:$E$49,杂项枚举说明表!$E$43,0))</f>
        <v>130005</v>
      </c>
      <c r="AN230" s="13">
        <f>IF(VLOOKUP($M230,杂项枚举说明表!$A$45:$F$49,杂项枚举说明表!$F$43,0)="","",VLOOKUP($M230,杂项枚举说明表!$A$45:$F$49,杂项枚举说明表!$F$43,0))</f>
        <v>260001</v>
      </c>
      <c r="AO230" s="13">
        <f>VLOOKUP($M230,杂项枚举说明表!$A$45:$H$49,杂项枚举说明表!$H$43,0)</f>
        <v>120008</v>
      </c>
      <c r="AP230" s="13">
        <f>VLOOKUP($M230,杂项枚举说明表!$A$45:$I$49,杂项枚举说明表!$I$43,0)</f>
        <v>100001</v>
      </c>
      <c r="AQ230" s="13">
        <v>100002</v>
      </c>
      <c r="AT230" s="1" t="str">
        <f t="shared" si="161"/>
        <v>2现代紫色小炸弹</v>
      </c>
      <c r="AU230" s="1">
        <f t="shared" si="162"/>
        <v>1345</v>
      </c>
    </row>
    <row r="231" spans="1:47" x14ac:dyDescent="0.2">
      <c r="A231" s="33">
        <f t="shared" si="163"/>
        <v>226</v>
      </c>
      <c r="B231" s="33">
        <f t="shared" si="141"/>
        <v>1401</v>
      </c>
      <c r="C231" s="33">
        <v>10901</v>
      </c>
      <c r="D231" s="33" t="str">
        <f t="shared" si="156"/>
        <v>石器时代蓝色拒马</v>
      </c>
      <c r="E231" s="33" t="str">
        <f t="shared" si="157"/>
        <v>石器时代蓝色同色消</v>
      </c>
      <c r="F231" s="33">
        <v>5</v>
      </c>
      <c r="G231" s="33" t="str">
        <f>VLOOKUP($F231,杂项枚举说明表!$A$3:$C$7,杂项枚举说明表!$B$1,0)</f>
        <v>同色消</v>
      </c>
      <c r="H231" s="13">
        <v>1</v>
      </c>
      <c r="I231" s="35">
        <f t="shared" si="158"/>
        <v>2</v>
      </c>
      <c r="J231" s="35" t="str">
        <f>VLOOKUP(I231,杂项枚举说明表!$A$67:$B$69,杂项枚举说明表!$B$66,0)</f>
        <v>塔防模式</v>
      </c>
      <c r="K231" s="6">
        <v>2</v>
      </c>
      <c r="L231" s="6">
        <v>5</v>
      </c>
      <c r="M231" s="37">
        <f t="shared" ref="M231:M250" si="196">M211</f>
        <v>1</v>
      </c>
      <c r="N231" s="37" t="str">
        <f>VLOOKUP(M231,杂项枚举说明表!$A$45:$B$49,杂项枚举说明表!$B$43,0)</f>
        <v>蓝色</v>
      </c>
      <c r="O231" s="9">
        <v>1501</v>
      </c>
      <c r="P231" s="11" t="s">
        <v>570</v>
      </c>
      <c r="Q231" s="37" t="s">
        <v>433</v>
      </c>
      <c r="R231" s="37" t="str">
        <f t="shared" si="159"/>
        <v>蓝色拒马</v>
      </c>
      <c r="S231" s="9" t="s">
        <v>102</v>
      </c>
      <c r="T231" s="9" t="str">
        <f>IF(I231=2,"",VLOOKUP(E231,[1]t_eliminate_effect_s说明表!$L:$M,2,0))</f>
        <v/>
      </c>
      <c r="U231" s="9" t="str">
        <f>VLOOKUP(B231,组合消除配置调用说明表!$D$1:$E$999999,2,0)</f>
        <v/>
      </c>
      <c r="V231" s="35">
        <v>0</v>
      </c>
      <c r="W231" s="35" t="str">
        <f>VLOOKUP(V231,杂项枚举说明表!$A$88:$B$94,2,0)</f>
        <v>通用能量</v>
      </c>
      <c r="X231" s="35" t="str">
        <f>IF(I231=2,"0",VLOOKUP(AB231,杂项枚举说明表!$A$23:$C$27,杂项枚举说明表!$C$22,0)*VLOOKUP(F231,杂项枚举说明表!$A$3:$D$7,杂项枚举说明表!$D$1,0))</f>
        <v>0</v>
      </c>
      <c r="Y231" s="35">
        <v>0</v>
      </c>
      <c r="Z231" s="9">
        <f>Z215+1</f>
        <v>21</v>
      </c>
      <c r="AA231" s="9">
        <f>AA215+1</f>
        <v>21</v>
      </c>
      <c r="AB231" s="6">
        <v>1</v>
      </c>
      <c r="AC231" s="6" t="str">
        <f>VLOOKUP(AB231,杂项枚举说明表!$A$23:$B$27,2,2)</f>
        <v>石器时代</v>
      </c>
      <c r="AD231" s="6">
        <v>0</v>
      </c>
      <c r="AE231" s="35">
        <f t="shared" ref="AE231:AE250" si="197">AE211</f>
        <v>2</v>
      </c>
      <c r="AF231" s="35" t="str">
        <f>IF(AE231="","",VLOOKUP(AE231,杂项枚举说明表!$A$109:$B$113,杂项枚举说明表!$B$108,0))</f>
        <v>步兵营</v>
      </c>
      <c r="AH231" s="13">
        <v>40066</v>
      </c>
      <c r="AI231" s="13">
        <f>IF((VLOOKUP($F231,杂项枚举说明表!$A$3:$C$7,3,0))="","",VLOOKUP($F231,杂项枚举说明表!$A$3:$C$7,3,0))</f>
        <v>120004</v>
      </c>
      <c r="AJ231" s="13">
        <v>120006</v>
      </c>
      <c r="AK231" s="13">
        <f>VLOOKUP($M231,杂项枚举说明表!$A$45:$E$49,杂项枚举说明表!$C$43,0)</f>
        <v>150023</v>
      </c>
      <c r="AL231" s="13">
        <f>IF(VLOOKUP($M231,杂项枚举说明表!$A$45:$E$49,杂项枚举说明表!$D$43,0)="","",VLOOKUP($M231,杂项枚举说明表!$A$45:$E$49,杂项枚举说明表!$D$43,0))</f>
        <v>130001</v>
      </c>
      <c r="AM231" s="13">
        <f>IF(VLOOKUP($M231,杂项枚举说明表!$A$45:$E$49,杂项枚举说明表!$E$43,0)="","",VLOOKUP($M231,杂项枚举说明表!$A$45:$E$49,杂项枚举说明表!$E$43,0))</f>
        <v>130001</v>
      </c>
      <c r="AN231" s="13">
        <f>IF(VLOOKUP($M231,杂项枚举说明表!$A$45:$F$49,杂项枚举说明表!$F$43,0)="","",VLOOKUP($M231,杂项枚举说明表!$A$45:$F$49,杂项枚举说明表!$F$43,0))</f>
        <v>260001</v>
      </c>
      <c r="AO231" s="13">
        <f>VLOOKUP($M231,杂项枚举说明表!$A$45:$H$49,杂项枚举说明表!$H$43,0)</f>
        <v>120008</v>
      </c>
      <c r="AP231" s="13">
        <f>VLOOKUP($M231,杂项枚举说明表!$A$45:$I$49,杂项枚举说明表!$I$43,0)</f>
        <v>100001</v>
      </c>
      <c r="AQ231" s="13">
        <v>100002</v>
      </c>
      <c r="AT231" s="1" t="str">
        <f t="shared" si="161"/>
        <v>2石器时代蓝色同色消</v>
      </c>
      <c r="AU231" s="1">
        <f t="shared" si="162"/>
        <v>1401</v>
      </c>
    </row>
    <row r="232" spans="1:47" x14ac:dyDescent="0.2">
      <c r="A232" s="33">
        <f t="shared" si="163"/>
        <v>227</v>
      </c>
      <c r="B232" s="33">
        <f t="shared" si="141"/>
        <v>1402</v>
      </c>
      <c r="C232" s="33">
        <v>10902</v>
      </c>
      <c r="D232" s="33" t="str">
        <f t="shared" si="156"/>
        <v>石器时代绿色拒马</v>
      </c>
      <c r="E232" s="33" t="str">
        <f t="shared" si="157"/>
        <v>石器时代绿色同色消</v>
      </c>
      <c r="F232" s="33">
        <v>5</v>
      </c>
      <c r="G232" s="33" t="str">
        <f>VLOOKUP($F232,杂项枚举说明表!$A$3:$C$7,杂项枚举说明表!$B$1,0)</f>
        <v>同色消</v>
      </c>
      <c r="H232" s="13">
        <v>1</v>
      </c>
      <c r="I232" s="35">
        <f t="shared" si="158"/>
        <v>2</v>
      </c>
      <c r="J232" s="35" t="str">
        <f>VLOOKUP(I232,杂项枚举说明表!$A$67:$B$69,杂项枚举说明表!$B$66,0)</f>
        <v>塔防模式</v>
      </c>
      <c r="K232" s="6">
        <v>2</v>
      </c>
      <c r="L232" s="6">
        <v>5</v>
      </c>
      <c r="M232" s="37">
        <f t="shared" si="196"/>
        <v>2</v>
      </c>
      <c r="N232" s="37" t="str">
        <f>VLOOKUP(M232,杂项枚举说明表!$A$45:$B$49,杂项枚举说明表!$B$43,0)</f>
        <v>绿色</v>
      </c>
      <c r="O232" s="9">
        <v>1502</v>
      </c>
      <c r="P232" s="11" t="s">
        <v>570</v>
      </c>
      <c r="Q232" s="37" t="s">
        <v>433</v>
      </c>
      <c r="R232" s="37" t="str">
        <f t="shared" si="159"/>
        <v>绿色拒马</v>
      </c>
      <c r="S232" s="9" t="s">
        <v>102</v>
      </c>
      <c r="T232" s="9" t="str">
        <f>IF(I232=2,"",VLOOKUP(E232,[1]t_eliminate_effect_s说明表!$L:$M,2,0))</f>
        <v/>
      </c>
      <c r="U232" s="9" t="str">
        <f>VLOOKUP(B232,组合消除配置调用说明表!$D$1:$E$999999,2,0)</f>
        <v/>
      </c>
      <c r="V232" s="35">
        <v>0</v>
      </c>
      <c r="W232" s="35" t="str">
        <f>VLOOKUP(V232,杂项枚举说明表!$A$88:$B$94,2,0)</f>
        <v>通用能量</v>
      </c>
      <c r="X232" s="35" t="str">
        <f>IF(I232=2,"0",VLOOKUP(AB232,杂项枚举说明表!$A$23:$C$27,杂项枚举说明表!$C$22,0)*VLOOKUP(F232,杂项枚举说明表!$A$3:$D$7,杂项枚举说明表!$D$1,0))</f>
        <v>0</v>
      </c>
      <c r="Y232" s="35">
        <v>0</v>
      </c>
      <c r="Z232" s="9">
        <f t="shared" ref="Z232:AA232" si="198">Z231+1</f>
        <v>22</v>
      </c>
      <c r="AA232" s="9">
        <f t="shared" si="198"/>
        <v>22</v>
      </c>
      <c r="AB232" s="6">
        <v>1</v>
      </c>
      <c r="AC232" s="6" t="str">
        <f>VLOOKUP(AB232,杂项枚举说明表!$A$23:$B$27,2,2)</f>
        <v>石器时代</v>
      </c>
      <c r="AD232" s="6">
        <v>0</v>
      </c>
      <c r="AE232" s="35">
        <f t="shared" si="197"/>
        <v>3</v>
      </c>
      <c r="AF232" s="35" t="str">
        <f>IF(AE232="","",VLOOKUP(AE232,杂项枚举说明表!$A$109:$B$113,杂项枚举说明表!$B$108,0))</f>
        <v>弓兵营</v>
      </c>
      <c r="AH232" s="13">
        <v>40067</v>
      </c>
      <c r="AI232" s="13">
        <f>IF((VLOOKUP($F232,杂项枚举说明表!$A$3:$C$7,3,0))="","",VLOOKUP($F232,杂项枚举说明表!$A$3:$C$7,3,0))</f>
        <v>120004</v>
      </c>
      <c r="AJ232" s="13">
        <v>120006</v>
      </c>
      <c r="AK232" s="13">
        <f>VLOOKUP($M232,杂项枚举说明表!$A$45:$E$49,杂项枚举说明表!$C$43,0)</f>
        <v>150023</v>
      </c>
      <c r="AL232" s="13">
        <f>IF(VLOOKUP($M232,杂项枚举说明表!$A$45:$E$49,杂项枚举说明表!$D$43,0)="","",VLOOKUP($M232,杂项枚举说明表!$A$45:$E$49,杂项枚举说明表!$D$43,0))</f>
        <v>130002</v>
      </c>
      <c r="AM232" s="13">
        <f>IF(VLOOKUP($M232,杂项枚举说明表!$A$45:$E$49,杂项枚举说明表!$E$43,0)="","",VLOOKUP($M232,杂项枚举说明表!$A$45:$E$49,杂项枚举说明表!$E$43,0))</f>
        <v>130002</v>
      </c>
      <c r="AN232" s="13">
        <f>IF(VLOOKUP($M232,杂项枚举说明表!$A$45:$F$49,杂项枚举说明表!$F$43,0)="","",VLOOKUP($M232,杂项枚举说明表!$A$45:$F$49,杂项枚举说明表!$F$43,0))</f>
        <v>260001</v>
      </c>
      <c r="AO232" s="13">
        <f>VLOOKUP($M232,杂项枚举说明表!$A$45:$H$49,杂项枚举说明表!$H$43,0)</f>
        <v>120008</v>
      </c>
      <c r="AP232" s="13">
        <f>VLOOKUP($M232,杂项枚举说明表!$A$45:$I$49,杂项枚举说明表!$I$43,0)</f>
        <v>100001</v>
      </c>
      <c r="AQ232" s="13">
        <v>100002</v>
      </c>
      <c r="AT232" s="1" t="str">
        <f t="shared" si="161"/>
        <v>2石器时代绿色同色消</v>
      </c>
      <c r="AU232" s="1">
        <f t="shared" si="162"/>
        <v>1402</v>
      </c>
    </row>
    <row r="233" spans="1:47" x14ac:dyDescent="0.2">
      <c r="A233" s="33">
        <f t="shared" si="163"/>
        <v>228</v>
      </c>
      <c r="B233" s="33">
        <f t="shared" si="141"/>
        <v>1403</v>
      </c>
      <c r="C233" s="33">
        <v>10903</v>
      </c>
      <c r="D233" s="33" t="str">
        <f t="shared" si="156"/>
        <v>石器时代红色拒马</v>
      </c>
      <c r="E233" s="33" t="str">
        <f t="shared" si="157"/>
        <v>石器时代红色同色消</v>
      </c>
      <c r="F233" s="33">
        <v>5</v>
      </c>
      <c r="G233" s="33" t="str">
        <f>VLOOKUP($F233,杂项枚举说明表!$A$3:$C$7,杂项枚举说明表!$B$1,0)</f>
        <v>同色消</v>
      </c>
      <c r="H233" s="13">
        <v>1</v>
      </c>
      <c r="I233" s="35">
        <f t="shared" si="158"/>
        <v>2</v>
      </c>
      <c r="J233" s="35" t="str">
        <f>VLOOKUP(I233,杂项枚举说明表!$A$67:$B$69,杂项枚举说明表!$B$66,0)</f>
        <v>塔防模式</v>
      </c>
      <c r="K233" s="6">
        <v>2</v>
      </c>
      <c r="L233" s="6">
        <v>5</v>
      </c>
      <c r="M233" s="37">
        <f t="shared" si="196"/>
        <v>3</v>
      </c>
      <c r="N233" s="37" t="str">
        <f>VLOOKUP(M233,杂项枚举说明表!$A$45:$B$49,杂项枚举说明表!$B$43,0)</f>
        <v>红色</v>
      </c>
      <c r="O233" s="9">
        <v>1503</v>
      </c>
      <c r="P233" s="11" t="s">
        <v>570</v>
      </c>
      <c r="Q233" s="37" t="s">
        <v>433</v>
      </c>
      <c r="R233" s="37" t="str">
        <f t="shared" si="159"/>
        <v>红色拒马</v>
      </c>
      <c r="S233" s="9" t="s">
        <v>101</v>
      </c>
      <c r="T233" s="9" t="str">
        <f>IF(I233=2,"",VLOOKUP(E233,[1]t_eliminate_effect_s说明表!$L:$M,2,0))</f>
        <v/>
      </c>
      <c r="U233" s="9" t="str">
        <f>VLOOKUP(B233,组合消除配置调用说明表!$D$1:$E$999999,2,0)</f>
        <v/>
      </c>
      <c r="V233" s="35">
        <v>0</v>
      </c>
      <c r="W233" s="35" t="str">
        <f>VLOOKUP(V233,杂项枚举说明表!$A$88:$B$94,2,0)</f>
        <v>通用能量</v>
      </c>
      <c r="X233" s="35" t="str">
        <f>IF(I233=2,"0",VLOOKUP(AB233,杂项枚举说明表!$A$23:$C$27,杂项枚举说明表!$C$22,0)*VLOOKUP(F233,杂项枚举说明表!$A$3:$D$7,杂项枚举说明表!$D$1,0))</f>
        <v>0</v>
      </c>
      <c r="Y233" s="35">
        <v>0</v>
      </c>
      <c r="Z233" s="9">
        <f t="shared" ref="Z233:AA233" si="199">Z232+1</f>
        <v>23</v>
      </c>
      <c r="AA233" s="9">
        <f t="shared" si="199"/>
        <v>23</v>
      </c>
      <c r="AB233" s="6">
        <v>1</v>
      </c>
      <c r="AC233" s="6" t="str">
        <f>VLOOKUP(AB233,杂项枚举说明表!$A$23:$B$27,2,2)</f>
        <v>石器时代</v>
      </c>
      <c r="AD233" s="6">
        <v>0</v>
      </c>
      <c r="AE233" s="35">
        <f t="shared" si="197"/>
        <v>4</v>
      </c>
      <c r="AF233" s="35" t="str">
        <f>IF(AE233="","",VLOOKUP(AE233,杂项枚举说明表!$A$109:$B$113,杂项枚举说明表!$B$108,0))</f>
        <v>骑兵营</v>
      </c>
      <c r="AH233" s="13">
        <v>40068</v>
      </c>
      <c r="AI233" s="13">
        <f>IF((VLOOKUP($F233,杂项枚举说明表!$A$3:$C$7,3,0))="","",VLOOKUP($F233,杂项枚举说明表!$A$3:$C$7,3,0))</f>
        <v>120004</v>
      </c>
      <c r="AJ233" s="13">
        <v>120006</v>
      </c>
      <c r="AK233" s="13">
        <f>VLOOKUP($M233,杂项枚举说明表!$A$45:$E$49,杂项枚举说明表!$C$43,0)</f>
        <v>150023</v>
      </c>
      <c r="AL233" s="13">
        <f>IF(VLOOKUP($M233,杂项枚举说明表!$A$45:$E$49,杂项枚举说明表!$D$43,0)="","",VLOOKUP($M233,杂项枚举说明表!$A$45:$E$49,杂项枚举说明表!$D$43,0))</f>
        <v>130003</v>
      </c>
      <c r="AM233" s="13">
        <f>IF(VLOOKUP($M233,杂项枚举说明表!$A$45:$E$49,杂项枚举说明表!$E$43,0)="","",VLOOKUP($M233,杂项枚举说明表!$A$45:$E$49,杂项枚举说明表!$E$43,0))</f>
        <v>130003</v>
      </c>
      <c r="AN233" s="13">
        <f>IF(VLOOKUP($M233,杂项枚举说明表!$A$45:$F$49,杂项枚举说明表!$F$43,0)="","",VLOOKUP($M233,杂项枚举说明表!$A$45:$F$49,杂项枚举说明表!$F$43,0))</f>
        <v>260001</v>
      </c>
      <c r="AO233" s="13">
        <f>VLOOKUP($M233,杂项枚举说明表!$A$45:$H$49,杂项枚举说明表!$H$43,0)</f>
        <v>120008</v>
      </c>
      <c r="AP233" s="13">
        <f>VLOOKUP($M233,杂项枚举说明表!$A$45:$I$49,杂项枚举说明表!$I$43,0)</f>
        <v>100001</v>
      </c>
      <c r="AQ233" s="13">
        <v>100002</v>
      </c>
      <c r="AT233" s="1" t="str">
        <f t="shared" si="161"/>
        <v>2石器时代红色同色消</v>
      </c>
      <c r="AU233" s="1">
        <f t="shared" si="162"/>
        <v>1403</v>
      </c>
    </row>
    <row r="234" spans="1:47" x14ac:dyDescent="0.2">
      <c r="A234" s="33">
        <f t="shared" si="163"/>
        <v>229</v>
      </c>
      <c r="B234" s="33">
        <f t="shared" si="141"/>
        <v>1404</v>
      </c>
      <c r="C234" s="33">
        <v>10904</v>
      </c>
      <c r="D234" s="33" t="str">
        <f t="shared" si="156"/>
        <v>石器时代金色拒马</v>
      </c>
      <c r="E234" s="33" t="str">
        <f t="shared" si="157"/>
        <v>石器时代金色同色消</v>
      </c>
      <c r="F234" s="33">
        <v>5</v>
      </c>
      <c r="G234" s="33" t="str">
        <f>VLOOKUP($F234,杂项枚举说明表!$A$3:$C$7,杂项枚举说明表!$B$1,0)</f>
        <v>同色消</v>
      </c>
      <c r="H234" s="13">
        <v>1</v>
      </c>
      <c r="I234" s="35">
        <f t="shared" si="158"/>
        <v>2</v>
      </c>
      <c r="J234" s="35" t="str">
        <f>VLOOKUP(I234,杂项枚举说明表!$A$67:$B$69,杂项枚举说明表!$B$66,0)</f>
        <v>塔防模式</v>
      </c>
      <c r="K234" s="6">
        <v>2</v>
      </c>
      <c r="L234" s="6">
        <v>5</v>
      </c>
      <c r="M234" s="37">
        <f t="shared" si="196"/>
        <v>4</v>
      </c>
      <c r="N234" s="37" t="str">
        <f>VLOOKUP(M234,杂项枚举说明表!$A$45:$B$49,杂项枚举说明表!$B$43,0)</f>
        <v>金色</v>
      </c>
      <c r="O234" s="9">
        <v>1504</v>
      </c>
      <c r="P234" s="11" t="s">
        <v>570</v>
      </c>
      <c r="Q234" s="37" t="s">
        <v>433</v>
      </c>
      <c r="R234" s="37" t="str">
        <f t="shared" si="159"/>
        <v>金色拒马</v>
      </c>
      <c r="S234" s="9" t="s">
        <v>101</v>
      </c>
      <c r="T234" s="9" t="str">
        <f>IF(I234=2,"",VLOOKUP(E234,[1]t_eliminate_effect_s说明表!$L:$M,2,0))</f>
        <v/>
      </c>
      <c r="U234" s="9" t="str">
        <f>VLOOKUP(B234,组合消除配置调用说明表!$D$1:$E$999999,2,0)</f>
        <v/>
      </c>
      <c r="V234" s="35">
        <v>0</v>
      </c>
      <c r="W234" s="35" t="str">
        <f>VLOOKUP(V234,杂项枚举说明表!$A$88:$B$94,2,0)</f>
        <v>通用能量</v>
      </c>
      <c r="X234" s="35" t="str">
        <f>IF(I234=2,"0",VLOOKUP(AB234,杂项枚举说明表!$A$23:$C$27,杂项枚举说明表!$C$22,0)*VLOOKUP(F234,杂项枚举说明表!$A$3:$D$7,杂项枚举说明表!$D$1,0))</f>
        <v>0</v>
      </c>
      <c r="Y234" s="35">
        <v>0</v>
      </c>
      <c r="Z234" s="9">
        <f t="shared" ref="Z234:AA234" si="200">Z233+1</f>
        <v>24</v>
      </c>
      <c r="AA234" s="9">
        <f t="shared" si="200"/>
        <v>24</v>
      </c>
      <c r="AB234" s="6">
        <v>1</v>
      </c>
      <c r="AC234" s="6" t="str">
        <f>VLOOKUP(AB234,杂项枚举说明表!$A$23:$B$27,2,2)</f>
        <v>石器时代</v>
      </c>
      <c r="AD234" s="6">
        <v>0</v>
      </c>
      <c r="AE234" s="35">
        <f t="shared" si="197"/>
        <v>5</v>
      </c>
      <c r="AF234" s="35" t="str">
        <f>IF(AE234="","",VLOOKUP(AE234,杂项枚举说明表!$A$109:$B$113,杂项枚举说明表!$B$108,0))</f>
        <v>神像</v>
      </c>
      <c r="AH234" s="13">
        <v>40069</v>
      </c>
      <c r="AI234" s="13">
        <f>IF((VLOOKUP($F234,杂项枚举说明表!$A$3:$C$7,3,0))="","",VLOOKUP($F234,杂项枚举说明表!$A$3:$C$7,3,0))</f>
        <v>120004</v>
      </c>
      <c r="AJ234" s="13">
        <v>120006</v>
      </c>
      <c r="AK234" s="13">
        <f>VLOOKUP($M234,杂项枚举说明表!$A$45:$E$49,杂项枚举说明表!$C$43,0)</f>
        <v>150023</v>
      </c>
      <c r="AL234" s="13">
        <f>IF(VLOOKUP($M234,杂项枚举说明表!$A$45:$E$49,杂项枚举说明表!$D$43,0)="","",VLOOKUP($M234,杂项枚举说明表!$A$45:$E$49,杂项枚举说明表!$D$43,0))</f>
        <v>130004</v>
      </c>
      <c r="AM234" s="13">
        <f>IF(VLOOKUP($M234,杂项枚举说明表!$A$45:$E$49,杂项枚举说明表!$E$43,0)="","",VLOOKUP($M234,杂项枚举说明表!$A$45:$E$49,杂项枚举说明表!$E$43,0))</f>
        <v>130004</v>
      </c>
      <c r="AN234" s="13">
        <f>IF(VLOOKUP($M234,杂项枚举说明表!$A$45:$F$49,杂项枚举说明表!$F$43,0)="","",VLOOKUP($M234,杂项枚举说明表!$A$45:$F$49,杂项枚举说明表!$F$43,0))</f>
        <v>260001</v>
      </c>
      <c r="AO234" s="13">
        <f>VLOOKUP($M234,杂项枚举说明表!$A$45:$H$49,杂项枚举说明表!$H$43,0)</f>
        <v>120008</v>
      </c>
      <c r="AP234" s="13">
        <f>VLOOKUP($M234,杂项枚举说明表!$A$45:$I$49,杂项枚举说明表!$I$43,0)</f>
        <v>100001</v>
      </c>
      <c r="AQ234" s="13">
        <v>100002</v>
      </c>
      <c r="AT234" s="1" t="str">
        <f t="shared" si="161"/>
        <v>2石器时代金色同色消</v>
      </c>
      <c r="AU234" s="1">
        <f t="shared" si="162"/>
        <v>1404</v>
      </c>
    </row>
    <row r="235" spans="1:47" x14ac:dyDescent="0.2">
      <c r="A235" s="33">
        <f t="shared" si="163"/>
        <v>230</v>
      </c>
      <c r="B235" s="33">
        <f t="shared" si="141"/>
        <v>1405</v>
      </c>
      <c r="C235" s="33">
        <v>10905</v>
      </c>
      <c r="D235" s="33" t="str">
        <f t="shared" si="156"/>
        <v>石器时代紫色拒马</v>
      </c>
      <c r="E235" s="33" t="str">
        <f t="shared" si="157"/>
        <v>石器时代紫色同色消</v>
      </c>
      <c r="F235" s="33">
        <v>5</v>
      </c>
      <c r="G235" s="33" t="str">
        <f>VLOOKUP($F235,杂项枚举说明表!$A$3:$C$7,杂项枚举说明表!$B$1,0)</f>
        <v>同色消</v>
      </c>
      <c r="H235" s="13">
        <v>1</v>
      </c>
      <c r="I235" s="35">
        <f t="shared" si="158"/>
        <v>2</v>
      </c>
      <c r="J235" s="35" t="str">
        <f>VLOOKUP(I235,杂项枚举说明表!$A$67:$B$69,杂项枚举说明表!$B$66,0)</f>
        <v>塔防模式</v>
      </c>
      <c r="K235" s="6">
        <v>2</v>
      </c>
      <c r="L235" s="6">
        <v>5</v>
      </c>
      <c r="M235" s="37">
        <f t="shared" si="196"/>
        <v>5</v>
      </c>
      <c r="N235" s="37" t="str">
        <f>VLOOKUP(M235,杂项枚举说明表!$A$45:$B$49,杂项枚举说明表!$B$43,0)</f>
        <v>紫色</v>
      </c>
      <c r="O235" s="9">
        <v>1505</v>
      </c>
      <c r="P235" s="11" t="s">
        <v>570</v>
      </c>
      <c r="Q235" s="37" t="s">
        <v>433</v>
      </c>
      <c r="R235" s="37" t="str">
        <f t="shared" si="159"/>
        <v>紫色拒马</v>
      </c>
      <c r="S235" s="9" t="s">
        <v>101</v>
      </c>
      <c r="T235" s="9" t="str">
        <f>IF(I235=2,"",VLOOKUP(E235,[1]t_eliminate_effect_s说明表!$L:$M,2,0))</f>
        <v/>
      </c>
      <c r="U235" s="9" t="str">
        <f>VLOOKUP(B235,组合消除配置调用说明表!$D$1:$E$999999,2,0)</f>
        <v/>
      </c>
      <c r="V235" s="35">
        <v>0</v>
      </c>
      <c r="W235" s="35" t="str">
        <f>VLOOKUP(V235,杂项枚举说明表!$A$88:$B$94,2,0)</f>
        <v>通用能量</v>
      </c>
      <c r="X235" s="35" t="str">
        <f>IF(I235=2,"0",VLOOKUP(AB235,杂项枚举说明表!$A$23:$C$27,杂项枚举说明表!$C$22,0)*VLOOKUP(F235,杂项枚举说明表!$A$3:$D$7,杂项枚举说明表!$D$1,0))</f>
        <v>0</v>
      </c>
      <c r="Y235" s="35">
        <v>0</v>
      </c>
      <c r="Z235" s="9">
        <f t="shared" ref="Z235:AA235" si="201">Z234+1</f>
        <v>25</v>
      </c>
      <c r="AA235" s="9">
        <f t="shared" si="201"/>
        <v>25</v>
      </c>
      <c r="AB235" s="6">
        <v>1</v>
      </c>
      <c r="AC235" s="6" t="str">
        <f>VLOOKUP(AB235,杂项枚举说明表!$A$23:$B$27,2,2)</f>
        <v>石器时代</v>
      </c>
      <c r="AD235" s="6">
        <v>0</v>
      </c>
      <c r="AE235" s="35">
        <f t="shared" si="197"/>
        <v>6</v>
      </c>
      <c r="AF235" s="35" t="str">
        <f>IF(AE235="","",VLOOKUP(AE235,杂项枚举说明表!$A$109:$B$113,杂项枚举说明表!$B$108,0))</f>
        <v>魔像</v>
      </c>
      <c r="AH235" s="13">
        <v>40070</v>
      </c>
      <c r="AI235" s="13">
        <f>IF((VLOOKUP($F235,杂项枚举说明表!$A$3:$C$7,3,0))="","",VLOOKUP($F235,杂项枚举说明表!$A$3:$C$7,3,0))</f>
        <v>120004</v>
      </c>
      <c r="AJ235" s="13">
        <v>120006</v>
      </c>
      <c r="AK235" s="13">
        <f>VLOOKUP($M235,杂项枚举说明表!$A$45:$E$49,杂项枚举说明表!$C$43,0)</f>
        <v>150023</v>
      </c>
      <c r="AL235" s="13">
        <f>IF(VLOOKUP($M235,杂项枚举说明表!$A$45:$E$49,杂项枚举说明表!$D$43,0)="","",VLOOKUP($M235,杂项枚举说明表!$A$45:$E$49,杂项枚举说明表!$D$43,0))</f>
        <v>130005</v>
      </c>
      <c r="AM235" s="13">
        <f>IF(VLOOKUP($M235,杂项枚举说明表!$A$45:$E$49,杂项枚举说明表!$E$43,0)="","",VLOOKUP($M235,杂项枚举说明表!$A$45:$E$49,杂项枚举说明表!$E$43,0))</f>
        <v>130005</v>
      </c>
      <c r="AN235" s="13">
        <f>IF(VLOOKUP($M235,杂项枚举说明表!$A$45:$F$49,杂项枚举说明表!$F$43,0)="","",VLOOKUP($M235,杂项枚举说明表!$A$45:$F$49,杂项枚举说明表!$F$43,0))</f>
        <v>260001</v>
      </c>
      <c r="AO235" s="13">
        <f>VLOOKUP($M235,杂项枚举说明表!$A$45:$H$49,杂项枚举说明表!$H$43,0)</f>
        <v>120008</v>
      </c>
      <c r="AP235" s="13">
        <f>VLOOKUP($M235,杂项枚举说明表!$A$45:$I$49,杂项枚举说明表!$I$43,0)</f>
        <v>100001</v>
      </c>
      <c r="AQ235" s="13">
        <v>100002</v>
      </c>
      <c r="AT235" s="1" t="str">
        <f t="shared" si="161"/>
        <v>2石器时代紫色同色消</v>
      </c>
      <c r="AU235" s="1">
        <f t="shared" si="162"/>
        <v>1405</v>
      </c>
    </row>
    <row r="236" spans="1:47" x14ac:dyDescent="0.2">
      <c r="A236" s="33">
        <f t="shared" si="163"/>
        <v>231</v>
      </c>
      <c r="B236" s="33">
        <f t="shared" si="141"/>
        <v>1411</v>
      </c>
      <c r="C236" s="33">
        <v>10901</v>
      </c>
      <c r="D236" s="33" t="str">
        <f t="shared" si="156"/>
        <v>青铜时代蓝色拒马</v>
      </c>
      <c r="E236" s="33" t="str">
        <f t="shared" si="157"/>
        <v>青铜时代蓝色同色消</v>
      </c>
      <c r="F236" s="33">
        <v>5</v>
      </c>
      <c r="G236" s="33" t="str">
        <f>VLOOKUP($F236,杂项枚举说明表!$A$3:$C$7,杂项枚举说明表!$B$1,0)</f>
        <v>同色消</v>
      </c>
      <c r="H236" s="13">
        <v>1</v>
      </c>
      <c r="I236" s="35">
        <f t="shared" si="158"/>
        <v>2</v>
      </c>
      <c r="J236" s="35" t="str">
        <f>VLOOKUP(I236,杂项枚举说明表!$A$67:$B$69,杂项枚举说明表!$B$66,0)</f>
        <v>塔防模式</v>
      </c>
      <c r="K236" s="6">
        <v>2</v>
      </c>
      <c r="L236" s="6">
        <v>5</v>
      </c>
      <c r="M236" s="37">
        <f t="shared" si="196"/>
        <v>1</v>
      </c>
      <c r="N236" s="37" t="str">
        <f>VLOOKUP(M236,杂项枚举说明表!$A$45:$B$49,杂项枚举说明表!$B$43,0)</f>
        <v>蓝色</v>
      </c>
      <c r="O236" s="9">
        <v>1511</v>
      </c>
      <c r="P236" s="11" t="s">
        <v>570</v>
      </c>
      <c r="Q236" s="37" t="s">
        <v>433</v>
      </c>
      <c r="R236" s="37" t="str">
        <f t="shared" si="159"/>
        <v>蓝色拒马</v>
      </c>
      <c r="S236" s="9" t="s">
        <v>102</v>
      </c>
      <c r="T236" s="9" t="str">
        <f>IF(I236=2,"",VLOOKUP(E236,[1]t_eliminate_effect_s说明表!$L:$M,2,0))</f>
        <v/>
      </c>
      <c r="U236" s="9" t="str">
        <f>VLOOKUP(B236,组合消除配置调用说明表!$D$1:$E$999999,2,0)</f>
        <v/>
      </c>
      <c r="V236" s="35">
        <v>0</v>
      </c>
      <c r="W236" s="35" t="str">
        <f>VLOOKUP(V236,杂项枚举说明表!$A$88:$B$94,2,0)</f>
        <v>通用能量</v>
      </c>
      <c r="X236" s="35" t="str">
        <f>IF(I236=2,"0",VLOOKUP(AB236,杂项枚举说明表!$A$23:$C$27,杂项枚举说明表!$C$22,0)*VLOOKUP(F236,杂项枚举说明表!$A$3:$D$7,杂项枚举说明表!$D$1,0))</f>
        <v>0</v>
      </c>
      <c r="Y236" s="35">
        <v>0</v>
      </c>
      <c r="Z236" s="9">
        <f>Z220+1</f>
        <v>21</v>
      </c>
      <c r="AA236" s="9">
        <f>AA220+1</f>
        <v>21</v>
      </c>
      <c r="AB236" s="6">
        <f>AB231+1</f>
        <v>2</v>
      </c>
      <c r="AC236" s="6" t="str">
        <f>VLOOKUP(AB236,杂项枚举说明表!$A$23:$B$27,2,2)</f>
        <v>青铜时代</v>
      </c>
      <c r="AD236" s="6">
        <v>0</v>
      </c>
      <c r="AE236" s="35">
        <f t="shared" si="197"/>
        <v>2</v>
      </c>
      <c r="AF236" s="35" t="str">
        <f>IF(AE236="","",VLOOKUP(AE236,杂项枚举说明表!$A$109:$B$113,杂项枚举说明表!$B$108,0))</f>
        <v>步兵营</v>
      </c>
      <c r="AH236" s="13">
        <v>40066</v>
      </c>
      <c r="AI236" s="13">
        <f>IF((VLOOKUP($F236,杂项枚举说明表!$A$3:$C$7,3,0))="","",VLOOKUP($F236,杂项枚举说明表!$A$3:$C$7,3,0))</f>
        <v>120004</v>
      </c>
      <c r="AJ236" s="13">
        <v>120006</v>
      </c>
      <c r="AK236" s="13">
        <f>VLOOKUP($M236,杂项枚举说明表!$A$45:$E$49,杂项枚举说明表!$C$43,0)</f>
        <v>150023</v>
      </c>
      <c r="AL236" s="13">
        <f>IF(VLOOKUP($M236,杂项枚举说明表!$A$45:$E$49,杂项枚举说明表!$D$43,0)="","",VLOOKUP($M236,杂项枚举说明表!$A$45:$E$49,杂项枚举说明表!$D$43,0))</f>
        <v>130001</v>
      </c>
      <c r="AM236" s="13">
        <f>IF(VLOOKUP($M236,杂项枚举说明表!$A$45:$E$49,杂项枚举说明表!$E$43,0)="","",VLOOKUP($M236,杂项枚举说明表!$A$45:$E$49,杂项枚举说明表!$E$43,0))</f>
        <v>130001</v>
      </c>
      <c r="AN236" s="13">
        <f>IF(VLOOKUP($M236,杂项枚举说明表!$A$45:$F$49,杂项枚举说明表!$F$43,0)="","",VLOOKUP($M236,杂项枚举说明表!$A$45:$F$49,杂项枚举说明表!$F$43,0))</f>
        <v>260001</v>
      </c>
      <c r="AO236" s="13">
        <f>VLOOKUP($M236,杂项枚举说明表!$A$45:$H$49,杂项枚举说明表!$H$43,0)</f>
        <v>120008</v>
      </c>
      <c r="AP236" s="13">
        <f>VLOOKUP($M236,杂项枚举说明表!$A$45:$I$49,杂项枚举说明表!$I$43,0)</f>
        <v>100001</v>
      </c>
      <c r="AQ236" s="13">
        <v>100002</v>
      </c>
      <c r="AT236" s="1" t="str">
        <f t="shared" si="161"/>
        <v>2青铜时代蓝色同色消</v>
      </c>
      <c r="AU236" s="1">
        <f t="shared" si="162"/>
        <v>1411</v>
      </c>
    </row>
    <row r="237" spans="1:47" x14ac:dyDescent="0.2">
      <c r="A237" s="33">
        <f t="shared" si="163"/>
        <v>232</v>
      </c>
      <c r="B237" s="33">
        <f t="shared" si="141"/>
        <v>1412</v>
      </c>
      <c r="C237" s="33">
        <v>10902</v>
      </c>
      <c r="D237" s="33" t="str">
        <f t="shared" si="156"/>
        <v>青铜时代绿色拒马</v>
      </c>
      <c r="E237" s="33" t="str">
        <f t="shared" si="157"/>
        <v>青铜时代绿色同色消</v>
      </c>
      <c r="F237" s="33">
        <v>5</v>
      </c>
      <c r="G237" s="33" t="str">
        <f>VLOOKUP($F237,杂项枚举说明表!$A$3:$C$7,杂项枚举说明表!$B$1,0)</f>
        <v>同色消</v>
      </c>
      <c r="H237" s="13">
        <v>1</v>
      </c>
      <c r="I237" s="35">
        <f t="shared" si="158"/>
        <v>2</v>
      </c>
      <c r="J237" s="35" t="str">
        <f>VLOOKUP(I237,杂项枚举说明表!$A$67:$B$69,杂项枚举说明表!$B$66,0)</f>
        <v>塔防模式</v>
      </c>
      <c r="K237" s="6">
        <v>2</v>
      </c>
      <c r="L237" s="6">
        <v>5</v>
      </c>
      <c r="M237" s="37">
        <f t="shared" si="196"/>
        <v>2</v>
      </c>
      <c r="N237" s="37" t="str">
        <f>VLOOKUP(M237,杂项枚举说明表!$A$45:$B$49,杂项枚举说明表!$B$43,0)</f>
        <v>绿色</v>
      </c>
      <c r="O237" s="9">
        <v>1512</v>
      </c>
      <c r="P237" s="11" t="s">
        <v>570</v>
      </c>
      <c r="Q237" s="37" t="s">
        <v>433</v>
      </c>
      <c r="R237" s="37" t="str">
        <f t="shared" si="159"/>
        <v>绿色拒马</v>
      </c>
      <c r="S237" s="9" t="s">
        <v>102</v>
      </c>
      <c r="T237" s="9" t="str">
        <f>IF(I237=2,"",VLOOKUP(E237,[1]t_eliminate_effect_s说明表!$L:$M,2,0))</f>
        <v/>
      </c>
      <c r="U237" s="9" t="str">
        <f>VLOOKUP(B237,组合消除配置调用说明表!$D$1:$E$999999,2,0)</f>
        <v/>
      </c>
      <c r="V237" s="35">
        <v>0</v>
      </c>
      <c r="W237" s="35" t="str">
        <f>VLOOKUP(V237,杂项枚举说明表!$A$88:$B$94,2,0)</f>
        <v>通用能量</v>
      </c>
      <c r="X237" s="35" t="str">
        <f>IF(I237=2,"0",VLOOKUP(AB237,杂项枚举说明表!$A$23:$C$27,杂项枚举说明表!$C$22,0)*VLOOKUP(F237,杂项枚举说明表!$A$3:$D$7,杂项枚举说明表!$D$1,0))</f>
        <v>0</v>
      </c>
      <c r="Y237" s="35">
        <v>0</v>
      </c>
      <c r="Z237" s="9">
        <f t="shared" ref="Z237:AA237" si="202">Z236+1</f>
        <v>22</v>
      </c>
      <c r="AA237" s="9">
        <f t="shared" si="202"/>
        <v>22</v>
      </c>
      <c r="AB237" s="6">
        <f t="shared" ref="AB237:AB240" si="203">AB232+1</f>
        <v>2</v>
      </c>
      <c r="AC237" s="6" t="str">
        <f>VLOOKUP(AB237,杂项枚举说明表!$A$23:$B$27,2,2)</f>
        <v>青铜时代</v>
      </c>
      <c r="AD237" s="6">
        <v>0</v>
      </c>
      <c r="AE237" s="35">
        <f t="shared" si="197"/>
        <v>3</v>
      </c>
      <c r="AF237" s="35" t="str">
        <f>IF(AE237="","",VLOOKUP(AE237,杂项枚举说明表!$A$109:$B$113,杂项枚举说明表!$B$108,0))</f>
        <v>弓兵营</v>
      </c>
      <c r="AH237" s="13">
        <v>40067</v>
      </c>
      <c r="AI237" s="13">
        <f>IF((VLOOKUP($F237,杂项枚举说明表!$A$3:$C$7,3,0))="","",VLOOKUP($F237,杂项枚举说明表!$A$3:$C$7,3,0))</f>
        <v>120004</v>
      </c>
      <c r="AJ237" s="13">
        <v>120006</v>
      </c>
      <c r="AK237" s="13">
        <f>VLOOKUP($M237,杂项枚举说明表!$A$45:$E$49,杂项枚举说明表!$C$43,0)</f>
        <v>150023</v>
      </c>
      <c r="AL237" s="13">
        <f>IF(VLOOKUP($M237,杂项枚举说明表!$A$45:$E$49,杂项枚举说明表!$D$43,0)="","",VLOOKUP($M237,杂项枚举说明表!$A$45:$E$49,杂项枚举说明表!$D$43,0))</f>
        <v>130002</v>
      </c>
      <c r="AM237" s="13">
        <f>IF(VLOOKUP($M237,杂项枚举说明表!$A$45:$E$49,杂项枚举说明表!$E$43,0)="","",VLOOKUP($M237,杂项枚举说明表!$A$45:$E$49,杂项枚举说明表!$E$43,0))</f>
        <v>130002</v>
      </c>
      <c r="AN237" s="13">
        <f>IF(VLOOKUP($M237,杂项枚举说明表!$A$45:$F$49,杂项枚举说明表!$F$43,0)="","",VLOOKUP($M237,杂项枚举说明表!$A$45:$F$49,杂项枚举说明表!$F$43,0))</f>
        <v>260001</v>
      </c>
      <c r="AO237" s="13">
        <f>VLOOKUP($M237,杂项枚举说明表!$A$45:$H$49,杂项枚举说明表!$H$43,0)</f>
        <v>120008</v>
      </c>
      <c r="AP237" s="13">
        <f>VLOOKUP($M237,杂项枚举说明表!$A$45:$I$49,杂项枚举说明表!$I$43,0)</f>
        <v>100001</v>
      </c>
      <c r="AQ237" s="13">
        <v>100002</v>
      </c>
      <c r="AT237" s="1" t="str">
        <f t="shared" si="161"/>
        <v>2青铜时代绿色同色消</v>
      </c>
      <c r="AU237" s="1">
        <f t="shared" si="162"/>
        <v>1412</v>
      </c>
    </row>
    <row r="238" spans="1:47" x14ac:dyDescent="0.2">
      <c r="A238" s="33">
        <f t="shared" si="163"/>
        <v>233</v>
      </c>
      <c r="B238" s="33">
        <f t="shared" si="141"/>
        <v>1413</v>
      </c>
      <c r="C238" s="33">
        <v>10903</v>
      </c>
      <c r="D238" s="33" t="str">
        <f t="shared" si="156"/>
        <v>青铜时代红色拒马</v>
      </c>
      <c r="E238" s="33" t="str">
        <f t="shared" si="157"/>
        <v>青铜时代红色同色消</v>
      </c>
      <c r="F238" s="33">
        <v>5</v>
      </c>
      <c r="G238" s="33" t="str">
        <f>VLOOKUP($F238,杂项枚举说明表!$A$3:$C$7,杂项枚举说明表!$B$1,0)</f>
        <v>同色消</v>
      </c>
      <c r="H238" s="13">
        <v>1</v>
      </c>
      <c r="I238" s="35">
        <f t="shared" si="158"/>
        <v>2</v>
      </c>
      <c r="J238" s="35" t="str">
        <f>VLOOKUP(I238,杂项枚举说明表!$A$67:$B$69,杂项枚举说明表!$B$66,0)</f>
        <v>塔防模式</v>
      </c>
      <c r="K238" s="6">
        <v>2</v>
      </c>
      <c r="L238" s="6">
        <v>5</v>
      </c>
      <c r="M238" s="37">
        <f t="shared" si="196"/>
        <v>3</v>
      </c>
      <c r="N238" s="37" t="str">
        <f>VLOOKUP(M238,杂项枚举说明表!$A$45:$B$49,杂项枚举说明表!$B$43,0)</f>
        <v>红色</v>
      </c>
      <c r="O238" s="9">
        <v>1513</v>
      </c>
      <c r="P238" s="11" t="s">
        <v>570</v>
      </c>
      <c r="Q238" s="37" t="s">
        <v>433</v>
      </c>
      <c r="R238" s="37" t="str">
        <f t="shared" si="159"/>
        <v>红色拒马</v>
      </c>
      <c r="S238" s="9" t="s">
        <v>101</v>
      </c>
      <c r="T238" s="9" t="str">
        <f>IF(I238=2,"",VLOOKUP(E238,[1]t_eliminate_effect_s说明表!$L:$M,2,0))</f>
        <v/>
      </c>
      <c r="U238" s="9" t="str">
        <f>VLOOKUP(B238,组合消除配置调用说明表!$D$1:$E$999999,2,0)</f>
        <v/>
      </c>
      <c r="V238" s="35">
        <v>0</v>
      </c>
      <c r="W238" s="35" t="str">
        <f>VLOOKUP(V238,杂项枚举说明表!$A$88:$B$94,2,0)</f>
        <v>通用能量</v>
      </c>
      <c r="X238" s="35" t="str">
        <f>IF(I238=2,"0",VLOOKUP(AB238,杂项枚举说明表!$A$23:$C$27,杂项枚举说明表!$C$22,0)*VLOOKUP(F238,杂项枚举说明表!$A$3:$D$7,杂项枚举说明表!$D$1,0))</f>
        <v>0</v>
      </c>
      <c r="Y238" s="35">
        <v>0</v>
      </c>
      <c r="Z238" s="9">
        <f t="shared" ref="Z238:AA238" si="204">Z237+1</f>
        <v>23</v>
      </c>
      <c r="AA238" s="9">
        <f t="shared" si="204"/>
        <v>23</v>
      </c>
      <c r="AB238" s="6">
        <f t="shared" si="203"/>
        <v>2</v>
      </c>
      <c r="AC238" s="6" t="str">
        <f>VLOOKUP(AB238,杂项枚举说明表!$A$23:$B$27,2,2)</f>
        <v>青铜时代</v>
      </c>
      <c r="AD238" s="6">
        <v>0</v>
      </c>
      <c r="AE238" s="35">
        <f t="shared" si="197"/>
        <v>4</v>
      </c>
      <c r="AF238" s="35" t="str">
        <f>IF(AE238="","",VLOOKUP(AE238,杂项枚举说明表!$A$109:$B$113,杂项枚举说明表!$B$108,0))</f>
        <v>骑兵营</v>
      </c>
      <c r="AH238" s="13">
        <v>40068</v>
      </c>
      <c r="AI238" s="13">
        <f>IF((VLOOKUP($F238,杂项枚举说明表!$A$3:$C$7,3,0))="","",VLOOKUP($F238,杂项枚举说明表!$A$3:$C$7,3,0))</f>
        <v>120004</v>
      </c>
      <c r="AJ238" s="13">
        <v>120006</v>
      </c>
      <c r="AK238" s="13">
        <f>VLOOKUP($M238,杂项枚举说明表!$A$45:$E$49,杂项枚举说明表!$C$43,0)</f>
        <v>150023</v>
      </c>
      <c r="AL238" s="13">
        <f>IF(VLOOKUP($M238,杂项枚举说明表!$A$45:$E$49,杂项枚举说明表!$D$43,0)="","",VLOOKUP($M238,杂项枚举说明表!$A$45:$E$49,杂项枚举说明表!$D$43,0))</f>
        <v>130003</v>
      </c>
      <c r="AM238" s="13">
        <f>IF(VLOOKUP($M238,杂项枚举说明表!$A$45:$E$49,杂项枚举说明表!$E$43,0)="","",VLOOKUP($M238,杂项枚举说明表!$A$45:$E$49,杂项枚举说明表!$E$43,0))</f>
        <v>130003</v>
      </c>
      <c r="AN238" s="13">
        <f>IF(VLOOKUP($M238,杂项枚举说明表!$A$45:$F$49,杂项枚举说明表!$F$43,0)="","",VLOOKUP($M238,杂项枚举说明表!$A$45:$F$49,杂项枚举说明表!$F$43,0))</f>
        <v>260001</v>
      </c>
      <c r="AO238" s="13">
        <f>VLOOKUP($M238,杂项枚举说明表!$A$45:$H$49,杂项枚举说明表!$H$43,0)</f>
        <v>120008</v>
      </c>
      <c r="AP238" s="13">
        <f>VLOOKUP($M238,杂项枚举说明表!$A$45:$I$49,杂项枚举说明表!$I$43,0)</f>
        <v>100001</v>
      </c>
      <c r="AQ238" s="13">
        <v>100002</v>
      </c>
      <c r="AT238" s="1" t="str">
        <f t="shared" si="161"/>
        <v>2青铜时代红色同色消</v>
      </c>
      <c r="AU238" s="1">
        <f t="shared" si="162"/>
        <v>1413</v>
      </c>
    </row>
    <row r="239" spans="1:47" x14ac:dyDescent="0.2">
      <c r="A239" s="33">
        <f t="shared" si="163"/>
        <v>234</v>
      </c>
      <c r="B239" s="33">
        <f t="shared" si="141"/>
        <v>1414</v>
      </c>
      <c r="C239" s="33">
        <v>10904</v>
      </c>
      <c r="D239" s="33" t="str">
        <f t="shared" si="156"/>
        <v>青铜时代金色拒马</v>
      </c>
      <c r="E239" s="33" t="str">
        <f t="shared" si="157"/>
        <v>青铜时代金色同色消</v>
      </c>
      <c r="F239" s="33">
        <v>5</v>
      </c>
      <c r="G239" s="33" t="str">
        <f>VLOOKUP($F239,杂项枚举说明表!$A$3:$C$7,杂项枚举说明表!$B$1,0)</f>
        <v>同色消</v>
      </c>
      <c r="H239" s="13">
        <v>1</v>
      </c>
      <c r="I239" s="35">
        <f t="shared" si="158"/>
        <v>2</v>
      </c>
      <c r="J239" s="35" t="str">
        <f>VLOOKUP(I239,杂项枚举说明表!$A$67:$B$69,杂项枚举说明表!$B$66,0)</f>
        <v>塔防模式</v>
      </c>
      <c r="K239" s="6">
        <v>2</v>
      </c>
      <c r="L239" s="6">
        <v>5</v>
      </c>
      <c r="M239" s="37">
        <f t="shared" si="196"/>
        <v>4</v>
      </c>
      <c r="N239" s="37" t="str">
        <f>VLOOKUP(M239,杂项枚举说明表!$A$45:$B$49,杂项枚举说明表!$B$43,0)</f>
        <v>金色</v>
      </c>
      <c r="O239" s="9">
        <v>1514</v>
      </c>
      <c r="P239" s="11" t="s">
        <v>570</v>
      </c>
      <c r="Q239" s="37" t="s">
        <v>433</v>
      </c>
      <c r="R239" s="37" t="str">
        <f t="shared" si="159"/>
        <v>金色拒马</v>
      </c>
      <c r="S239" s="9" t="s">
        <v>101</v>
      </c>
      <c r="T239" s="9" t="str">
        <f>IF(I239=2,"",VLOOKUP(E239,[1]t_eliminate_effect_s说明表!$L:$M,2,0))</f>
        <v/>
      </c>
      <c r="U239" s="9" t="str">
        <f>VLOOKUP(B239,组合消除配置调用说明表!$D$1:$E$999999,2,0)</f>
        <v/>
      </c>
      <c r="V239" s="35">
        <v>0</v>
      </c>
      <c r="W239" s="35" t="str">
        <f>VLOOKUP(V239,杂项枚举说明表!$A$88:$B$94,2,0)</f>
        <v>通用能量</v>
      </c>
      <c r="X239" s="35" t="str">
        <f>IF(I239=2,"0",VLOOKUP(AB239,杂项枚举说明表!$A$23:$C$27,杂项枚举说明表!$C$22,0)*VLOOKUP(F239,杂项枚举说明表!$A$3:$D$7,杂项枚举说明表!$D$1,0))</f>
        <v>0</v>
      </c>
      <c r="Y239" s="35">
        <v>0</v>
      </c>
      <c r="Z239" s="9">
        <f t="shared" ref="Z239:AA239" si="205">Z238+1</f>
        <v>24</v>
      </c>
      <c r="AA239" s="9">
        <f t="shared" si="205"/>
        <v>24</v>
      </c>
      <c r="AB239" s="6">
        <f t="shared" si="203"/>
        <v>2</v>
      </c>
      <c r="AC239" s="6" t="str">
        <f>VLOOKUP(AB239,杂项枚举说明表!$A$23:$B$27,2,2)</f>
        <v>青铜时代</v>
      </c>
      <c r="AD239" s="6">
        <v>0</v>
      </c>
      <c r="AE239" s="35">
        <f t="shared" si="197"/>
        <v>5</v>
      </c>
      <c r="AF239" s="35" t="str">
        <f>IF(AE239="","",VLOOKUP(AE239,杂项枚举说明表!$A$109:$B$113,杂项枚举说明表!$B$108,0))</f>
        <v>神像</v>
      </c>
      <c r="AH239" s="13">
        <v>40069</v>
      </c>
      <c r="AI239" s="13">
        <f>IF((VLOOKUP($F239,杂项枚举说明表!$A$3:$C$7,3,0))="","",VLOOKUP($F239,杂项枚举说明表!$A$3:$C$7,3,0))</f>
        <v>120004</v>
      </c>
      <c r="AJ239" s="13">
        <v>120006</v>
      </c>
      <c r="AK239" s="13">
        <f>VLOOKUP($M239,杂项枚举说明表!$A$45:$E$49,杂项枚举说明表!$C$43,0)</f>
        <v>150023</v>
      </c>
      <c r="AL239" s="13">
        <f>IF(VLOOKUP($M239,杂项枚举说明表!$A$45:$E$49,杂项枚举说明表!$D$43,0)="","",VLOOKUP($M239,杂项枚举说明表!$A$45:$E$49,杂项枚举说明表!$D$43,0))</f>
        <v>130004</v>
      </c>
      <c r="AM239" s="13">
        <f>IF(VLOOKUP($M239,杂项枚举说明表!$A$45:$E$49,杂项枚举说明表!$E$43,0)="","",VLOOKUP($M239,杂项枚举说明表!$A$45:$E$49,杂项枚举说明表!$E$43,0))</f>
        <v>130004</v>
      </c>
      <c r="AN239" s="13">
        <f>IF(VLOOKUP($M239,杂项枚举说明表!$A$45:$F$49,杂项枚举说明表!$F$43,0)="","",VLOOKUP($M239,杂项枚举说明表!$A$45:$F$49,杂项枚举说明表!$F$43,0))</f>
        <v>260001</v>
      </c>
      <c r="AO239" s="13">
        <f>VLOOKUP($M239,杂项枚举说明表!$A$45:$H$49,杂项枚举说明表!$H$43,0)</f>
        <v>120008</v>
      </c>
      <c r="AP239" s="13">
        <f>VLOOKUP($M239,杂项枚举说明表!$A$45:$I$49,杂项枚举说明表!$I$43,0)</f>
        <v>100001</v>
      </c>
      <c r="AQ239" s="13">
        <v>100002</v>
      </c>
      <c r="AT239" s="1" t="str">
        <f t="shared" si="161"/>
        <v>2青铜时代金色同色消</v>
      </c>
      <c r="AU239" s="1">
        <f t="shared" si="162"/>
        <v>1414</v>
      </c>
    </row>
    <row r="240" spans="1:47" x14ac:dyDescent="0.2">
      <c r="A240" s="33">
        <f t="shared" si="163"/>
        <v>235</v>
      </c>
      <c r="B240" s="33">
        <f t="shared" si="141"/>
        <v>1415</v>
      </c>
      <c r="C240" s="33">
        <v>10905</v>
      </c>
      <c r="D240" s="33" t="str">
        <f t="shared" si="156"/>
        <v>青铜时代紫色拒马</v>
      </c>
      <c r="E240" s="33" t="str">
        <f t="shared" si="157"/>
        <v>青铜时代紫色同色消</v>
      </c>
      <c r="F240" s="33">
        <v>5</v>
      </c>
      <c r="G240" s="33" t="str">
        <f>VLOOKUP($F240,杂项枚举说明表!$A$3:$C$7,杂项枚举说明表!$B$1,0)</f>
        <v>同色消</v>
      </c>
      <c r="H240" s="13">
        <v>1</v>
      </c>
      <c r="I240" s="35">
        <f t="shared" si="158"/>
        <v>2</v>
      </c>
      <c r="J240" s="35" t="str">
        <f>VLOOKUP(I240,杂项枚举说明表!$A$67:$B$69,杂项枚举说明表!$B$66,0)</f>
        <v>塔防模式</v>
      </c>
      <c r="K240" s="6">
        <v>2</v>
      </c>
      <c r="L240" s="6">
        <v>5</v>
      </c>
      <c r="M240" s="37">
        <f t="shared" si="196"/>
        <v>5</v>
      </c>
      <c r="N240" s="37" t="str">
        <f>VLOOKUP(M240,杂项枚举说明表!$A$45:$B$49,杂项枚举说明表!$B$43,0)</f>
        <v>紫色</v>
      </c>
      <c r="O240" s="9">
        <v>1515</v>
      </c>
      <c r="P240" s="11" t="s">
        <v>570</v>
      </c>
      <c r="Q240" s="37" t="s">
        <v>433</v>
      </c>
      <c r="R240" s="37" t="str">
        <f t="shared" si="159"/>
        <v>紫色拒马</v>
      </c>
      <c r="S240" s="9" t="s">
        <v>101</v>
      </c>
      <c r="T240" s="9" t="str">
        <f>IF(I240=2,"",VLOOKUP(E240,[1]t_eliminate_effect_s说明表!$L:$M,2,0))</f>
        <v/>
      </c>
      <c r="U240" s="9" t="str">
        <f>VLOOKUP(B240,组合消除配置调用说明表!$D$1:$E$999999,2,0)</f>
        <v/>
      </c>
      <c r="V240" s="35">
        <v>0</v>
      </c>
      <c r="W240" s="35" t="str">
        <f>VLOOKUP(V240,杂项枚举说明表!$A$88:$B$94,2,0)</f>
        <v>通用能量</v>
      </c>
      <c r="X240" s="35" t="str">
        <f>IF(I240=2,"0",VLOOKUP(AB240,杂项枚举说明表!$A$23:$C$27,杂项枚举说明表!$C$22,0)*VLOOKUP(F240,杂项枚举说明表!$A$3:$D$7,杂项枚举说明表!$D$1,0))</f>
        <v>0</v>
      </c>
      <c r="Y240" s="35">
        <v>0</v>
      </c>
      <c r="Z240" s="9">
        <f t="shared" ref="Z240:AA240" si="206">Z239+1</f>
        <v>25</v>
      </c>
      <c r="AA240" s="9">
        <f t="shared" si="206"/>
        <v>25</v>
      </c>
      <c r="AB240" s="6">
        <f t="shared" si="203"/>
        <v>2</v>
      </c>
      <c r="AC240" s="6" t="str">
        <f>VLOOKUP(AB240,杂项枚举说明表!$A$23:$B$27,2,2)</f>
        <v>青铜时代</v>
      </c>
      <c r="AD240" s="6">
        <v>0</v>
      </c>
      <c r="AE240" s="35">
        <f t="shared" si="197"/>
        <v>6</v>
      </c>
      <c r="AF240" s="35" t="str">
        <f>IF(AE240="","",VLOOKUP(AE240,杂项枚举说明表!$A$109:$B$113,杂项枚举说明表!$B$108,0))</f>
        <v>魔像</v>
      </c>
      <c r="AH240" s="13">
        <v>40070</v>
      </c>
      <c r="AI240" s="13">
        <f>IF((VLOOKUP($F240,杂项枚举说明表!$A$3:$C$7,3,0))="","",VLOOKUP($F240,杂项枚举说明表!$A$3:$C$7,3,0))</f>
        <v>120004</v>
      </c>
      <c r="AJ240" s="13">
        <v>120006</v>
      </c>
      <c r="AK240" s="13">
        <f>VLOOKUP($M240,杂项枚举说明表!$A$45:$E$49,杂项枚举说明表!$C$43,0)</f>
        <v>150023</v>
      </c>
      <c r="AL240" s="13">
        <f>IF(VLOOKUP($M240,杂项枚举说明表!$A$45:$E$49,杂项枚举说明表!$D$43,0)="","",VLOOKUP($M240,杂项枚举说明表!$A$45:$E$49,杂项枚举说明表!$D$43,0))</f>
        <v>130005</v>
      </c>
      <c r="AM240" s="13">
        <f>IF(VLOOKUP($M240,杂项枚举说明表!$A$45:$E$49,杂项枚举说明表!$E$43,0)="","",VLOOKUP($M240,杂项枚举说明表!$A$45:$E$49,杂项枚举说明表!$E$43,0))</f>
        <v>130005</v>
      </c>
      <c r="AN240" s="13">
        <f>IF(VLOOKUP($M240,杂项枚举说明表!$A$45:$F$49,杂项枚举说明表!$F$43,0)="","",VLOOKUP($M240,杂项枚举说明表!$A$45:$F$49,杂项枚举说明表!$F$43,0))</f>
        <v>260001</v>
      </c>
      <c r="AO240" s="13">
        <f>VLOOKUP($M240,杂项枚举说明表!$A$45:$H$49,杂项枚举说明表!$H$43,0)</f>
        <v>120008</v>
      </c>
      <c r="AP240" s="13">
        <f>VLOOKUP($M240,杂项枚举说明表!$A$45:$I$49,杂项枚举说明表!$I$43,0)</f>
        <v>100001</v>
      </c>
      <c r="AQ240" s="13">
        <v>100002</v>
      </c>
      <c r="AT240" s="1" t="str">
        <f t="shared" si="161"/>
        <v>2青铜时代紫色同色消</v>
      </c>
      <c r="AU240" s="1">
        <f t="shared" si="162"/>
        <v>1415</v>
      </c>
    </row>
    <row r="241" spans="1:47" x14ac:dyDescent="0.2">
      <c r="A241" s="33">
        <f t="shared" si="163"/>
        <v>236</v>
      </c>
      <c r="B241" s="33">
        <f t="shared" si="141"/>
        <v>1421</v>
      </c>
      <c r="C241" s="33">
        <v>10901</v>
      </c>
      <c r="D241" s="33" t="str">
        <f t="shared" si="156"/>
        <v>封建时代蓝色拒马</v>
      </c>
      <c r="E241" s="33" t="str">
        <f t="shared" si="157"/>
        <v>封建时代蓝色同色消</v>
      </c>
      <c r="F241" s="33">
        <v>5</v>
      </c>
      <c r="G241" s="33" t="str">
        <f>VLOOKUP($F241,杂项枚举说明表!$A$3:$C$7,杂项枚举说明表!$B$1,0)</f>
        <v>同色消</v>
      </c>
      <c r="H241" s="13">
        <v>1</v>
      </c>
      <c r="I241" s="35">
        <f t="shared" si="158"/>
        <v>2</v>
      </c>
      <c r="J241" s="35" t="str">
        <f>VLOOKUP(I241,杂项枚举说明表!$A$67:$B$69,杂项枚举说明表!$B$66,0)</f>
        <v>塔防模式</v>
      </c>
      <c r="K241" s="6">
        <v>2</v>
      </c>
      <c r="L241" s="6">
        <v>5</v>
      </c>
      <c r="M241" s="37">
        <f t="shared" si="196"/>
        <v>1</v>
      </c>
      <c r="N241" s="37" t="str">
        <f>VLOOKUP(M241,杂项枚举说明表!$A$45:$B$49,杂项枚举说明表!$B$43,0)</f>
        <v>蓝色</v>
      </c>
      <c r="O241" s="9">
        <v>1521</v>
      </c>
      <c r="P241" s="11" t="s">
        <v>570</v>
      </c>
      <c r="Q241" s="37" t="s">
        <v>433</v>
      </c>
      <c r="R241" s="37" t="str">
        <f t="shared" si="159"/>
        <v>蓝色拒马</v>
      </c>
      <c r="S241" s="9" t="s">
        <v>102</v>
      </c>
      <c r="T241" s="9" t="str">
        <f>IF(I241=2,"",VLOOKUP(E241,[1]t_eliminate_effect_s说明表!$L:$M,2,0))</f>
        <v/>
      </c>
      <c r="U241" s="9" t="str">
        <f>VLOOKUP(B241,组合消除配置调用说明表!$D$1:$E$999999,2,0)</f>
        <v/>
      </c>
      <c r="V241" s="35">
        <v>0</v>
      </c>
      <c r="W241" s="35" t="str">
        <f>VLOOKUP(V241,杂项枚举说明表!$A$88:$B$94,2,0)</f>
        <v>通用能量</v>
      </c>
      <c r="X241" s="35" t="str">
        <f>IF(I241=2,"0",VLOOKUP(AB241,杂项枚举说明表!$A$23:$C$27,杂项枚举说明表!$C$22,0)*VLOOKUP(F241,杂项枚举说明表!$A$3:$D$7,杂项枚举说明表!$D$1,0))</f>
        <v>0</v>
      </c>
      <c r="Y241" s="35">
        <v>0</v>
      </c>
      <c r="Z241" s="9">
        <f>Z225+1</f>
        <v>21</v>
      </c>
      <c r="AA241" s="9">
        <f>AA225+1</f>
        <v>21</v>
      </c>
      <c r="AB241" s="6">
        <v>3</v>
      </c>
      <c r="AC241" s="6" t="str">
        <f>VLOOKUP(AB241,杂项枚举说明表!$A$23:$B$27,2,2)</f>
        <v>封建时代</v>
      </c>
      <c r="AD241" s="6">
        <v>0</v>
      </c>
      <c r="AE241" s="35">
        <f t="shared" si="197"/>
        <v>2</v>
      </c>
      <c r="AF241" s="35" t="str">
        <f>IF(AE241="","",VLOOKUP(AE241,杂项枚举说明表!$A$109:$B$113,杂项枚举说明表!$B$108,0))</f>
        <v>步兵营</v>
      </c>
      <c r="AH241" s="13">
        <v>40066</v>
      </c>
      <c r="AI241" s="13">
        <f>IF((VLOOKUP($F241,杂项枚举说明表!$A$3:$C$7,3,0))="","",VLOOKUP($F241,杂项枚举说明表!$A$3:$C$7,3,0))</f>
        <v>120004</v>
      </c>
      <c r="AJ241" s="13">
        <v>120006</v>
      </c>
      <c r="AK241" s="13">
        <f>VLOOKUP($M241,杂项枚举说明表!$A$45:$E$49,杂项枚举说明表!$C$43,0)</f>
        <v>150023</v>
      </c>
      <c r="AL241" s="13">
        <f>IF(VLOOKUP($M241,杂项枚举说明表!$A$45:$E$49,杂项枚举说明表!$D$43,0)="","",VLOOKUP($M241,杂项枚举说明表!$A$45:$E$49,杂项枚举说明表!$D$43,0))</f>
        <v>130001</v>
      </c>
      <c r="AM241" s="13">
        <f>IF(VLOOKUP($M241,杂项枚举说明表!$A$45:$E$49,杂项枚举说明表!$E$43,0)="","",VLOOKUP($M241,杂项枚举说明表!$A$45:$E$49,杂项枚举说明表!$E$43,0))</f>
        <v>130001</v>
      </c>
      <c r="AN241" s="13">
        <f>IF(VLOOKUP($M241,杂项枚举说明表!$A$45:$F$49,杂项枚举说明表!$F$43,0)="","",VLOOKUP($M241,杂项枚举说明表!$A$45:$F$49,杂项枚举说明表!$F$43,0))</f>
        <v>260001</v>
      </c>
      <c r="AO241" s="13">
        <f>VLOOKUP($M241,杂项枚举说明表!$A$45:$H$49,杂项枚举说明表!$H$43,0)</f>
        <v>120008</v>
      </c>
      <c r="AP241" s="13">
        <f>VLOOKUP($M241,杂项枚举说明表!$A$45:$I$49,杂项枚举说明表!$I$43,0)</f>
        <v>100001</v>
      </c>
      <c r="AQ241" s="13">
        <v>100002</v>
      </c>
      <c r="AT241" s="1" t="str">
        <f t="shared" si="161"/>
        <v>2封建时代蓝色同色消</v>
      </c>
      <c r="AU241" s="1">
        <f t="shared" si="162"/>
        <v>1421</v>
      </c>
    </row>
    <row r="242" spans="1:47" x14ac:dyDescent="0.2">
      <c r="A242" s="33">
        <f t="shared" si="163"/>
        <v>237</v>
      </c>
      <c r="B242" s="33">
        <f t="shared" si="141"/>
        <v>1422</v>
      </c>
      <c r="C242" s="33">
        <v>10902</v>
      </c>
      <c r="D242" s="33" t="str">
        <f t="shared" si="156"/>
        <v>封建时代绿色拒马</v>
      </c>
      <c r="E242" s="33" t="str">
        <f t="shared" si="157"/>
        <v>封建时代绿色同色消</v>
      </c>
      <c r="F242" s="33">
        <v>5</v>
      </c>
      <c r="G242" s="33" t="str">
        <f>VLOOKUP($F242,杂项枚举说明表!$A$3:$C$7,杂项枚举说明表!$B$1,0)</f>
        <v>同色消</v>
      </c>
      <c r="H242" s="13">
        <v>1</v>
      </c>
      <c r="I242" s="35">
        <f t="shared" si="158"/>
        <v>2</v>
      </c>
      <c r="J242" s="35" t="str">
        <f>VLOOKUP(I242,杂项枚举说明表!$A$67:$B$69,杂项枚举说明表!$B$66,0)</f>
        <v>塔防模式</v>
      </c>
      <c r="K242" s="6">
        <v>2</v>
      </c>
      <c r="L242" s="6">
        <v>5</v>
      </c>
      <c r="M242" s="37">
        <f t="shared" si="196"/>
        <v>2</v>
      </c>
      <c r="N242" s="37" t="str">
        <f>VLOOKUP(M242,杂项枚举说明表!$A$45:$B$49,杂项枚举说明表!$B$43,0)</f>
        <v>绿色</v>
      </c>
      <c r="O242" s="9">
        <v>1522</v>
      </c>
      <c r="P242" s="11" t="s">
        <v>570</v>
      </c>
      <c r="Q242" s="37" t="s">
        <v>433</v>
      </c>
      <c r="R242" s="37" t="str">
        <f t="shared" si="159"/>
        <v>绿色拒马</v>
      </c>
      <c r="S242" s="9" t="s">
        <v>102</v>
      </c>
      <c r="T242" s="9" t="str">
        <f>IF(I242=2,"",VLOOKUP(E242,[1]t_eliminate_effect_s说明表!$L:$M,2,0))</f>
        <v/>
      </c>
      <c r="U242" s="9" t="str">
        <f>VLOOKUP(B242,组合消除配置调用说明表!$D$1:$E$999999,2,0)</f>
        <v/>
      </c>
      <c r="V242" s="35">
        <v>0</v>
      </c>
      <c r="W242" s="35" t="str">
        <f>VLOOKUP(V242,杂项枚举说明表!$A$88:$B$94,2,0)</f>
        <v>通用能量</v>
      </c>
      <c r="X242" s="35" t="str">
        <f>IF(I242=2,"0",VLOOKUP(AB242,杂项枚举说明表!$A$23:$C$27,杂项枚举说明表!$C$22,0)*VLOOKUP(F242,杂项枚举说明表!$A$3:$D$7,杂项枚举说明表!$D$1,0))</f>
        <v>0</v>
      </c>
      <c r="Y242" s="35">
        <v>0</v>
      </c>
      <c r="Z242" s="9">
        <f t="shared" ref="Z242:AA242" si="207">Z241+1</f>
        <v>22</v>
      </c>
      <c r="AA242" s="9">
        <f t="shared" si="207"/>
        <v>22</v>
      </c>
      <c r="AB242" s="6">
        <v>3</v>
      </c>
      <c r="AC242" s="6" t="str">
        <f>VLOOKUP(AB242,杂项枚举说明表!$A$23:$B$27,2,2)</f>
        <v>封建时代</v>
      </c>
      <c r="AD242" s="6">
        <v>0</v>
      </c>
      <c r="AE242" s="35">
        <f t="shared" si="197"/>
        <v>3</v>
      </c>
      <c r="AF242" s="35" t="str">
        <f>IF(AE242="","",VLOOKUP(AE242,杂项枚举说明表!$A$109:$B$113,杂项枚举说明表!$B$108,0))</f>
        <v>弓兵营</v>
      </c>
      <c r="AH242" s="13">
        <v>40067</v>
      </c>
      <c r="AI242" s="13">
        <f>IF((VLOOKUP($F242,杂项枚举说明表!$A$3:$C$7,3,0))="","",VLOOKUP($F242,杂项枚举说明表!$A$3:$C$7,3,0))</f>
        <v>120004</v>
      </c>
      <c r="AJ242" s="13">
        <v>120006</v>
      </c>
      <c r="AK242" s="13">
        <f>VLOOKUP($M242,杂项枚举说明表!$A$45:$E$49,杂项枚举说明表!$C$43,0)</f>
        <v>150023</v>
      </c>
      <c r="AL242" s="13">
        <f>IF(VLOOKUP($M242,杂项枚举说明表!$A$45:$E$49,杂项枚举说明表!$D$43,0)="","",VLOOKUP($M242,杂项枚举说明表!$A$45:$E$49,杂项枚举说明表!$D$43,0))</f>
        <v>130002</v>
      </c>
      <c r="AM242" s="13">
        <f>IF(VLOOKUP($M242,杂项枚举说明表!$A$45:$E$49,杂项枚举说明表!$E$43,0)="","",VLOOKUP($M242,杂项枚举说明表!$A$45:$E$49,杂项枚举说明表!$E$43,0))</f>
        <v>130002</v>
      </c>
      <c r="AN242" s="13">
        <f>IF(VLOOKUP($M242,杂项枚举说明表!$A$45:$F$49,杂项枚举说明表!$F$43,0)="","",VLOOKUP($M242,杂项枚举说明表!$A$45:$F$49,杂项枚举说明表!$F$43,0))</f>
        <v>260001</v>
      </c>
      <c r="AO242" s="13">
        <f>VLOOKUP($M242,杂项枚举说明表!$A$45:$H$49,杂项枚举说明表!$H$43,0)</f>
        <v>120008</v>
      </c>
      <c r="AP242" s="13">
        <f>VLOOKUP($M242,杂项枚举说明表!$A$45:$I$49,杂项枚举说明表!$I$43,0)</f>
        <v>100001</v>
      </c>
      <c r="AQ242" s="13">
        <v>100002</v>
      </c>
      <c r="AT242" s="1" t="str">
        <f t="shared" si="161"/>
        <v>2封建时代绿色同色消</v>
      </c>
      <c r="AU242" s="1">
        <f t="shared" si="162"/>
        <v>1422</v>
      </c>
    </row>
    <row r="243" spans="1:47" x14ac:dyDescent="0.2">
      <c r="A243" s="33">
        <f t="shared" si="163"/>
        <v>238</v>
      </c>
      <c r="B243" s="33">
        <f t="shared" si="141"/>
        <v>1423</v>
      </c>
      <c r="C243" s="33">
        <v>10903</v>
      </c>
      <c r="D243" s="33" t="str">
        <f t="shared" si="156"/>
        <v>封建时代红色拒马</v>
      </c>
      <c r="E243" s="33" t="str">
        <f t="shared" si="157"/>
        <v>封建时代红色同色消</v>
      </c>
      <c r="F243" s="33">
        <v>5</v>
      </c>
      <c r="G243" s="33" t="str">
        <f>VLOOKUP($F243,杂项枚举说明表!$A$3:$C$7,杂项枚举说明表!$B$1,0)</f>
        <v>同色消</v>
      </c>
      <c r="H243" s="13">
        <v>1</v>
      </c>
      <c r="I243" s="35">
        <f t="shared" si="158"/>
        <v>2</v>
      </c>
      <c r="J243" s="35" t="str">
        <f>VLOOKUP(I243,杂项枚举说明表!$A$67:$B$69,杂项枚举说明表!$B$66,0)</f>
        <v>塔防模式</v>
      </c>
      <c r="K243" s="6">
        <v>2</v>
      </c>
      <c r="L243" s="6">
        <v>5</v>
      </c>
      <c r="M243" s="37">
        <f t="shared" si="196"/>
        <v>3</v>
      </c>
      <c r="N243" s="37" t="str">
        <f>VLOOKUP(M243,杂项枚举说明表!$A$45:$B$49,杂项枚举说明表!$B$43,0)</f>
        <v>红色</v>
      </c>
      <c r="O243" s="9">
        <v>1523</v>
      </c>
      <c r="P243" s="11" t="s">
        <v>570</v>
      </c>
      <c r="Q243" s="37" t="s">
        <v>433</v>
      </c>
      <c r="R243" s="37" t="str">
        <f t="shared" si="159"/>
        <v>红色拒马</v>
      </c>
      <c r="S243" s="9" t="s">
        <v>101</v>
      </c>
      <c r="T243" s="9" t="str">
        <f>IF(I243=2,"",VLOOKUP(E243,[1]t_eliminate_effect_s说明表!$L:$M,2,0))</f>
        <v/>
      </c>
      <c r="U243" s="9" t="str">
        <f>VLOOKUP(B243,组合消除配置调用说明表!$D$1:$E$999999,2,0)</f>
        <v/>
      </c>
      <c r="V243" s="35">
        <v>0</v>
      </c>
      <c r="W243" s="35" t="str">
        <f>VLOOKUP(V243,杂项枚举说明表!$A$88:$B$94,2,0)</f>
        <v>通用能量</v>
      </c>
      <c r="X243" s="35" t="str">
        <f>IF(I243=2,"0",VLOOKUP(AB243,杂项枚举说明表!$A$23:$C$27,杂项枚举说明表!$C$22,0)*VLOOKUP(F243,杂项枚举说明表!$A$3:$D$7,杂项枚举说明表!$D$1,0))</f>
        <v>0</v>
      </c>
      <c r="Y243" s="35">
        <v>0</v>
      </c>
      <c r="Z243" s="9">
        <f t="shared" ref="Z243:AA243" si="208">Z242+1</f>
        <v>23</v>
      </c>
      <c r="AA243" s="9">
        <f t="shared" si="208"/>
        <v>23</v>
      </c>
      <c r="AB243" s="6">
        <v>3</v>
      </c>
      <c r="AC243" s="6" t="str">
        <f>VLOOKUP(AB243,杂项枚举说明表!$A$23:$B$27,2,2)</f>
        <v>封建时代</v>
      </c>
      <c r="AD243" s="6">
        <v>0</v>
      </c>
      <c r="AE243" s="35">
        <f t="shared" si="197"/>
        <v>4</v>
      </c>
      <c r="AF243" s="35" t="str">
        <f>IF(AE243="","",VLOOKUP(AE243,杂项枚举说明表!$A$109:$B$113,杂项枚举说明表!$B$108,0))</f>
        <v>骑兵营</v>
      </c>
      <c r="AH243" s="13">
        <v>40068</v>
      </c>
      <c r="AI243" s="13">
        <f>IF((VLOOKUP($F243,杂项枚举说明表!$A$3:$C$7,3,0))="","",VLOOKUP($F243,杂项枚举说明表!$A$3:$C$7,3,0))</f>
        <v>120004</v>
      </c>
      <c r="AJ243" s="13">
        <v>120006</v>
      </c>
      <c r="AK243" s="13">
        <f>VLOOKUP($M243,杂项枚举说明表!$A$45:$E$49,杂项枚举说明表!$C$43,0)</f>
        <v>150023</v>
      </c>
      <c r="AL243" s="13">
        <f>IF(VLOOKUP($M243,杂项枚举说明表!$A$45:$E$49,杂项枚举说明表!$D$43,0)="","",VLOOKUP($M243,杂项枚举说明表!$A$45:$E$49,杂项枚举说明表!$D$43,0))</f>
        <v>130003</v>
      </c>
      <c r="AM243" s="13">
        <f>IF(VLOOKUP($M243,杂项枚举说明表!$A$45:$E$49,杂项枚举说明表!$E$43,0)="","",VLOOKUP($M243,杂项枚举说明表!$A$45:$E$49,杂项枚举说明表!$E$43,0))</f>
        <v>130003</v>
      </c>
      <c r="AN243" s="13">
        <f>IF(VLOOKUP($M243,杂项枚举说明表!$A$45:$F$49,杂项枚举说明表!$F$43,0)="","",VLOOKUP($M243,杂项枚举说明表!$A$45:$F$49,杂项枚举说明表!$F$43,0))</f>
        <v>260001</v>
      </c>
      <c r="AO243" s="13">
        <f>VLOOKUP($M243,杂项枚举说明表!$A$45:$H$49,杂项枚举说明表!$H$43,0)</f>
        <v>120008</v>
      </c>
      <c r="AP243" s="13">
        <f>VLOOKUP($M243,杂项枚举说明表!$A$45:$I$49,杂项枚举说明表!$I$43,0)</f>
        <v>100001</v>
      </c>
      <c r="AQ243" s="13">
        <v>100002</v>
      </c>
      <c r="AT243" s="1" t="str">
        <f t="shared" si="161"/>
        <v>2封建时代红色同色消</v>
      </c>
      <c r="AU243" s="1">
        <f t="shared" si="162"/>
        <v>1423</v>
      </c>
    </row>
    <row r="244" spans="1:47" x14ac:dyDescent="0.2">
      <c r="A244" s="33">
        <f t="shared" si="163"/>
        <v>239</v>
      </c>
      <c r="B244" s="33">
        <f t="shared" si="141"/>
        <v>1424</v>
      </c>
      <c r="C244" s="33">
        <v>10904</v>
      </c>
      <c r="D244" s="33" t="str">
        <f t="shared" si="156"/>
        <v>封建时代金色拒马</v>
      </c>
      <c r="E244" s="33" t="str">
        <f t="shared" si="157"/>
        <v>封建时代金色同色消</v>
      </c>
      <c r="F244" s="33">
        <v>5</v>
      </c>
      <c r="G244" s="33" t="str">
        <f>VLOOKUP($F244,杂项枚举说明表!$A$3:$C$7,杂项枚举说明表!$B$1,0)</f>
        <v>同色消</v>
      </c>
      <c r="H244" s="13">
        <v>1</v>
      </c>
      <c r="I244" s="35">
        <f t="shared" si="158"/>
        <v>2</v>
      </c>
      <c r="J244" s="35" t="str">
        <f>VLOOKUP(I244,杂项枚举说明表!$A$67:$B$69,杂项枚举说明表!$B$66,0)</f>
        <v>塔防模式</v>
      </c>
      <c r="K244" s="6">
        <v>2</v>
      </c>
      <c r="L244" s="6">
        <v>5</v>
      </c>
      <c r="M244" s="37">
        <f t="shared" si="196"/>
        <v>4</v>
      </c>
      <c r="N244" s="37" t="str">
        <f>VLOOKUP(M244,杂项枚举说明表!$A$45:$B$49,杂项枚举说明表!$B$43,0)</f>
        <v>金色</v>
      </c>
      <c r="O244" s="9">
        <v>1524</v>
      </c>
      <c r="P244" s="11" t="s">
        <v>570</v>
      </c>
      <c r="Q244" s="37" t="s">
        <v>433</v>
      </c>
      <c r="R244" s="37" t="str">
        <f t="shared" si="159"/>
        <v>金色拒马</v>
      </c>
      <c r="S244" s="9" t="s">
        <v>101</v>
      </c>
      <c r="T244" s="9" t="str">
        <f>IF(I244=2,"",VLOOKUP(E244,[1]t_eliminate_effect_s说明表!$L:$M,2,0))</f>
        <v/>
      </c>
      <c r="U244" s="9" t="str">
        <f>VLOOKUP(B244,组合消除配置调用说明表!$D$1:$E$999999,2,0)</f>
        <v/>
      </c>
      <c r="V244" s="35">
        <v>0</v>
      </c>
      <c r="W244" s="35" t="str">
        <f>VLOOKUP(V244,杂项枚举说明表!$A$88:$B$94,2,0)</f>
        <v>通用能量</v>
      </c>
      <c r="X244" s="35" t="str">
        <f>IF(I244=2,"0",VLOOKUP(AB244,杂项枚举说明表!$A$23:$C$27,杂项枚举说明表!$C$22,0)*VLOOKUP(F244,杂项枚举说明表!$A$3:$D$7,杂项枚举说明表!$D$1,0))</f>
        <v>0</v>
      </c>
      <c r="Y244" s="35">
        <v>0</v>
      </c>
      <c r="Z244" s="9">
        <f t="shared" ref="Z244:AA244" si="209">Z243+1</f>
        <v>24</v>
      </c>
      <c r="AA244" s="9">
        <f t="shared" si="209"/>
        <v>24</v>
      </c>
      <c r="AB244" s="6">
        <v>3</v>
      </c>
      <c r="AC244" s="6" t="str">
        <f>VLOOKUP(AB244,杂项枚举说明表!$A$23:$B$27,2,2)</f>
        <v>封建时代</v>
      </c>
      <c r="AD244" s="6">
        <v>0</v>
      </c>
      <c r="AE244" s="35">
        <f t="shared" si="197"/>
        <v>5</v>
      </c>
      <c r="AF244" s="35" t="str">
        <f>IF(AE244="","",VLOOKUP(AE244,杂项枚举说明表!$A$109:$B$113,杂项枚举说明表!$B$108,0))</f>
        <v>神像</v>
      </c>
      <c r="AH244" s="13">
        <v>40069</v>
      </c>
      <c r="AI244" s="13">
        <f>IF((VLOOKUP($F244,杂项枚举说明表!$A$3:$C$7,3,0))="","",VLOOKUP($F244,杂项枚举说明表!$A$3:$C$7,3,0))</f>
        <v>120004</v>
      </c>
      <c r="AJ244" s="13">
        <v>120006</v>
      </c>
      <c r="AK244" s="13">
        <f>VLOOKUP($M244,杂项枚举说明表!$A$45:$E$49,杂项枚举说明表!$C$43,0)</f>
        <v>150023</v>
      </c>
      <c r="AL244" s="13">
        <f>IF(VLOOKUP($M244,杂项枚举说明表!$A$45:$E$49,杂项枚举说明表!$D$43,0)="","",VLOOKUP($M244,杂项枚举说明表!$A$45:$E$49,杂项枚举说明表!$D$43,0))</f>
        <v>130004</v>
      </c>
      <c r="AM244" s="13">
        <f>IF(VLOOKUP($M244,杂项枚举说明表!$A$45:$E$49,杂项枚举说明表!$E$43,0)="","",VLOOKUP($M244,杂项枚举说明表!$A$45:$E$49,杂项枚举说明表!$E$43,0))</f>
        <v>130004</v>
      </c>
      <c r="AN244" s="13">
        <f>IF(VLOOKUP($M244,杂项枚举说明表!$A$45:$F$49,杂项枚举说明表!$F$43,0)="","",VLOOKUP($M244,杂项枚举说明表!$A$45:$F$49,杂项枚举说明表!$F$43,0))</f>
        <v>260001</v>
      </c>
      <c r="AO244" s="13">
        <f>VLOOKUP($M244,杂项枚举说明表!$A$45:$H$49,杂项枚举说明表!$H$43,0)</f>
        <v>120008</v>
      </c>
      <c r="AP244" s="13">
        <f>VLOOKUP($M244,杂项枚举说明表!$A$45:$I$49,杂项枚举说明表!$I$43,0)</f>
        <v>100001</v>
      </c>
      <c r="AQ244" s="13">
        <v>100002</v>
      </c>
      <c r="AT244" s="1" t="str">
        <f t="shared" si="161"/>
        <v>2封建时代金色同色消</v>
      </c>
      <c r="AU244" s="1">
        <f t="shared" si="162"/>
        <v>1424</v>
      </c>
    </row>
    <row r="245" spans="1:47" x14ac:dyDescent="0.2">
      <c r="A245" s="33">
        <f t="shared" si="163"/>
        <v>240</v>
      </c>
      <c r="B245" s="33">
        <f t="shared" si="141"/>
        <v>1425</v>
      </c>
      <c r="C245" s="33">
        <v>10905</v>
      </c>
      <c r="D245" s="33" t="str">
        <f t="shared" si="156"/>
        <v>封建时代紫色拒马</v>
      </c>
      <c r="E245" s="33" t="str">
        <f t="shared" si="157"/>
        <v>封建时代紫色同色消</v>
      </c>
      <c r="F245" s="33">
        <v>5</v>
      </c>
      <c r="G245" s="33" t="str">
        <f>VLOOKUP($F245,杂项枚举说明表!$A$3:$C$7,杂项枚举说明表!$B$1,0)</f>
        <v>同色消</v>
      </c>
      <c r="H245" s="13">
        <v>1</v>
      </c>
      <c r="I245" s="35">
        <f t="shared" si="158"/>
        <v>2</v>
      </c>
      <c r="J245" s="35" t="str">
        <f>VLOOKUP(I245,杂项枚举说明表!$A$67:$B$69,杂项枚举说明表!$B$66,0)</f>
        <v>塔防模式</v>
      </c>
      <c r="K245" s="6">
        <v>2</v>
      </c>
      <c r="L245" s="6">
        <v>5</v>
      </c>
      <c r="M245" s="37">
        <f t="shared" si="196"/>
        <v>5</v>
      </c>
      <c r="N245" s="37" t="str">
        <f>VLOOKUP(M245,杂项枚举说明表!$A$45:$B$49,杂项枚举说明表!$B$43,0)</f>
        <v>紫色</v>
      </c>
      <c r="O245" s="9">
        <v>1525</v>
      </c>
      <c r="P245" s="11" t="s">
        <v>570</v>
      </c>
      <c r="Q245" s="37" t="s">
        <v>433</v>
      </c>
      <c r="R245" s="37" t="str">
        <f t="shared" si="159"/>
        <v>紫色拒马</v>
      </c>
      <c r="S245" s="9" t="s">
        <v>101</v>
      </c>
      <c r="T245" s="9" t="str">
        <f>IF(I245=2,"",VLOOKUP(E245,[1]t_eliminate_effect_s说明表!$L:$M,2,0))</f>
        <v/>
      </c>
      <c r="U245" s="9" t="str">
        <f>VLOOKUP(B245,组合消除配置调用说明表!$D$1:$E$999999,2,0)</f>
        <v/>
      </c>
      <c r="V245" s="35">
        <v>0</v>
      </c>
      <c r="W245" s="35" t="str">
        <f>VLOOKUP(V245,杂项枚举说明表!$A$88:$B$94,2,0)</f>
        <v>通用能量</v>
      </c>
      <c r="X245" s="35" t="str">
        <f>IF(I245=2,"0",VLOOKUP(AB245,杂项枚举说明表!$A$23:$C$27,杂项枚举说明表!$C$22,0)*VLOOKUP(F245,杂项枚举说明表!$A$3:$D$7,杂项枚举说明表!$D$1,0))</f>
        <v>0</v>
      </c>
      <c r="Y245" s="35">
        <v>0</v>
      </c>
      <c r="Z245" s="9">
        <f t="shared" ref="Z245:AA245" si="210">Z244+1</f>
        <v>25</v>
      </c>
      <c r="AA245" s="9">
        <f t="shared" si="210"/>
        <v>25</v>
      </c>
      <c r="AB245" s="6">
        <v>3</v>
      </c>
      <c r="AC245" s="6" t="str">
        <f>VLOOKUP(AB245,杂项枚举说明表!$A$23:$B$27,2,2)</f>
        <v>封建时代</v>
      </c>
      <c r="AD245" s="6">
        <v>0</v>
      </c>
      <c r="AE245" s="35">
        <f t="shared" si="197"/>
        <v>6</v>
      </c>
      <c r="AF245" s="35" t="str">
        <f>IF(AE245="","",VLOOKUP(AE245,杂项枚举说明表!$A$109:$B$113,杂项枚举说明表!$B$108,0))</f>
        <v>魔像</v>
      </c>
      <c r="AH245" s="13">
        <v>40070</v>
      </c>
      <c r="AI245" s="13">
        <f>IF((VLOOKUP($F245,杂项枚举说明表!$A$3:$C$7,3,0))="","",VLOOKUP($F245,杂项枚举说明表!$A$3:$C$7,3,0))</f>
        <v>120004</v>
      </c>
      <c r="AJ245" s="13">
        <v>120006</v>
      </c>
      <c r="AK245" s="13">
        <f>VLOOKUP($M245,杂项枚举说明表!$A$45:$E$49,杂项枚举说明表!$C$43,0)</f>
        <v>150023</v>
      </c>
      <c r="AL245" s="13">
        <f>IF(VLOOKUP($M245,杂项枚举说明表!$A$45:$E$49,杂项枚举说明表!$D$43,0)="","",VLOOKUP($M245,杂项枚举说明表!$A$45:$E$49,杂项枚举说明表!$D$43,0))</f>
        <v>130005</v>
      </c>
      <c r="AM245" s="13">
        <f>IF(VLOOKUP($M245,杂项枚举说明表!$A$45:$E$49,杂项枚举说明表!$E$43,0)="","",VLOOKUP($M245,杂项枚举说明表!$A$45:$E$49,杂项枚举说明表!$E$43,0))</f>
        <v>130005</v>
      </c>
      <c r="AN245" s="13">
        <f>IF(VLOOKUP($M245,杂项枚举说明表!$A$45:$F$49,杂项枚举说明表!$F$43,0)="","",VLOOKUP($M245,杂项枚举说明表!$A$45:$F$49,杂项枚举说明表!$F$43,0))</f>
        <v>260001</v>
      </c>
      <c r="AO245" s="13">
        <f>VLOOKUP($M245,杂项枚举说明表!$A$45:$H$49,杂项枚举说明表!$H$43,0)</f>
        <v>120008</v>
      </c>
      <c r="AP245" s="13">
        <f>VLOOKUP($M245,杂项枚举说明表!$A$45:$I$49,杂项枚举说明表!$I$43,0)</f>
        <v>100001</v>
      </c>
      <c r="AQ245" s="13">
        <v>100002</v>
      </c>
      <c r="AT245" s="1" t="str">
        <f t="shared" si="161"/>
        <v>2封建时代紫色同色消</v>
      </c>
      <c r="AU245" s="1">
        <f t="shared" si="162"/>
        <v>1425</v>
      </c>
    </row>
    <row r="246" spans="1:47" x14ac:dyDescent="0.2">
      <c r="A246" s="33">
        <f t="shared" si="163"/>
        <v>241</v>
      </c>
      <c r="B246" s="33">
        <f t="shared" ref="B246:B255" si="211">B221+100</f>
        <v>1431</v>
      </c>
      <c r="C246" s="33">
        <v>10901</v>
      </c>
      <c r="D246" s="33" t="str">
        <f t="shared" si="156"/>
        <v>工业时代蓝色拒马</v>
      </c>
      <c r="E246" s="33" t="str">
        <f t="shared" si="157"/>
        <v>工业时代蓝色同色消</v>
      </c>
      <c r="F246" s="33">
        <v>5</v>
      </c>
      <c r="G246" s="33" t="str">
        <f>VLOOKUP($F246,杂项枚举说明表!$A$3:$C$7,杂项枚举说明表!$B$1,0)</f>
        <v>同色消</v>
      </c>
      <c r="H246" s="13">
        <v>1</v>
      </c>
      <c r="I246" s="35">
        <f t="shared" si="158"/>
        <v>2</v>
      </c>
      <c r="J246" s="35" t="str">
        <f>VLOOKUP(I246,杂项枚举说明表!$A$67:$B$69,杂项枚举说明表!$B$66,0)</f>
        <v>塔防模式</v>
      </c>
      <c r="K246" s="6">
        <v>2</v>
      </c>
      <c r="L246" s="6">
        <v>5</v>
      </c>
      <c r="M246" s="37">
        <f t="shared" si="196"/>
        <v>1</v>
      </c>
      <c r="N246" s="37" t="str">
        <f>VLOOKUP(M246,杂项枚举说明表!$A$45:$B$49,杂项枚举说明表!$B$43,0)</f>
        <v>蓝色</v>
      </c>
      <c r="O246" s="9">
        <v>1531</v>
      </c>
      <c r="P246" s="11" t="s">
        <v>570</v>
      </c>
      <c r="Q246" s="37" t="s">
        <v>433</v>
      </c>
      <c r="R246" s="37" t="str">
        <f t="shared" si="159"/>
        <v>蓝色拒马</v>
      </c>
      <c r="S246" s="9" t="s">
        <v>102</v>
      </c>
      <c r="T246" s="9" t="str">
        <f>IF(I246=2,"",VLOOKUP(E246,[1]t_eliminate_effect_s说明表!$L:$M,2,0))</f>
        <v/>
      </c>
      <c r="U246" s="9" t="str">
        <f>VLOOKUP(B246,组合消除配置调用说明表!$D$1:$E$999999,2,0)</f>
        <v/>
      </c>
      <c r="V246" s="35">
        <v>0</v>
      </c>
      <c r="W246" s="35" t="str">
        <f>VLOOKUP(V246,杂项枚举说明表!$A$88:$B$94,2,0)</f>
        <v>通用能量</v>
      </c>
      <c r="X246" s="35" t="str">
        <f>IF(I246=2,"0",VLOOKUP(AB246,杂项枚举说明表!$A$23:$C$27,杂项枚举说明表!$C$22,0)*VLOOKUP(F246,杂项枚举说明表!$A$3:$D$7,杂项枚举说明表!$D$1,0))</f>
        <v>0</v>
      </c>
      <c r="Y246" s="35">
        <v>0</v>
      </c>
      <c r="Z246" s="9">
        <f>Z230+1</f>
        <v>21</v>
      </c>
      <c r="AA246" s="9">
        <f>AA230+1</f>
        <v>21</v>
      </c>
      <c r="AB246" s="6">
        <f>AB241+1</f>
        <v>4</v>
      </c>
      <c r="AC246" s="6" t="str">
        <f>VLOOKUP(AB246,杂项枚举说明表!$A$23:$B$27,2,2)</f>
        <v>工业时代</v>
      </c>
      <c r="AD246" s="6">
        <v>0</v>
      </c>
      <c r="AE246" s="35">
        <f t="shared" si="197"/>
        <v>2</v>
      </c>
      <c r="AF246" s="35" t="str">
        <f>IF(AE246="","",VLOOKUP(AE246,杂项枚举说明表!$A$109:$B$113,杂项枚举说明表!$B$108,0))</f>
        <v>步兵营</v>
      </c>
      <c r="AH246" s="13">
        <v>40066</v>
      </c>
      <c r="AI246" s="13">
        <f>IF((VLOOKUP($F246,杂项枚举说明表!$A$3:$C$7,3,0))="","",VLOOKUP($F246,杂项枚举说明表!$A$3:$C$7,3,0))</f>
        <v>120004</v>
      </c>
      <c r="AJ246" s="13">
        <v>120006</v>
      </c>
      <c r="AK246" s="13">
        <f>VLOOKUP($M246,杂项枚举说明表!$A$45:$E$49,杂项枚举说明表!$C$43,0)</f>
        <v>150023</v>
      </c>
      <c r="AL246" s="13">
        <f>IF(VLOOKUP($M246,杂项枚举说明表!$A$45:$E$49,杂项枚举说明表!$D$43,0)="","",VLOOKUP($M246,杂项枚举说明表!$A$45:$E$49,杂项枚举说明表!$D$43,0))</f>
        <v>130001</v>
      </c>
      <c r="AM246" s="13">
        <f>IF(VLOOKUP($M246,杂项枚举说明表!$A$45:$E$49,杂项枚举说明表!$E$43,0)="","",VLOOKUP($M246,杂项枚举说明表!$A$45:$E$49,杂项枚举说明表!$E$43,0))</f>
        <v>130001</v>
      </c>
      <c r="AN246" s="13">
        <f>IF(VLOOKUP($M246,杂项枚举说明表!$A$45:$F$49,杂项枚举说明表!$F$43,0)="","",VLOOKUP($M246,杂项枚举说明表!$A$45:$F$49,杂项枚举说明表!$F$43,0))</f>
        <v>260001</v>
      </c>
      <c r="AO246" s="13">
        <f>VLOOKUP($M246,杂项枚举说明表!$A$45:$H$49,杂项枚举说明表!$H$43,0)</f>
        <v>120008</v>
      </c>
      <c r="AP246" s="13">
        <f>VLOOKUP($M246,杂项枚举说明表!$A$45:$I$49,杂项枚举说明表!$I$43,0)</f>
        <v>100001</v>
      </c>
      <c r="AQ246" s="13">
        <v>100002</v>
      </c>
      <c r="AT246" s="1" t="str">
        <f t="shared" si="161"/>
        <v>2工业时代蓝色同色消</v>
      </c>
      <c r="AU246" s="1">
        <f t="shared" si="162"/>
        <v>1431</v>
      </c>
    </row>
    <row r="247" spans="1:47" x14ac:dyDescent="0.2">
      <c r="A247" s="33">
        <f t="shared" si="163"/>
        <v>242</v>
      </c>
      <c r="B247" s="33">
        <f t="shared" si="211"/>
        <v>1432</v>
      </c>
      <c r="C247" s="33">
        <v>10902</v>
      </c>
      <c r="D247" s="33" t="str">
        <f t="shared" si="156"/>
        <v>工业时代绿色拒马</v>
      </c>
      <c r="E247" s="33" t="str">
        <f t="shared" si="157"/>
        <v>工业时代绿色同色消</v>
      </c>
      <c r="F247" s="33">
        <v>5</v>
      </c>
      <c r="G247" s="33" t="str">
        <f>VLOOKUP($F247,杂项枚举说明表!$A$3:$C$7,杂项枚举说明表!$B$1,0)</f>
        <v>同色消</v>
      </c>
      <c r="H247" s="13">
        <v>1</v>
      </c>
      <c r="I247" s="35">
        <f t="shared" si="158"/>
        <v>2</v>
      </c>
      <c r="J247" s="35" t="str">
        <f>VLOOKUP(I247,杂项枚举说明表!$A$67:$B$69,杂项枚举说明表!$B$66,0)</f>
        <v>塔防模式</v>
      </c>
      <c r="K247" s="6">
        <v>2</v>
      </c>
      <c r="L247" s="6">
        <v>5</v>
      </c>
      <c r="M247" s="37">
        <f t="shared" si="196"/>
        <v>2</v>
      </c>
      <c r="N247" s="37" t="str">
        <f>VLOOKUP(M247,杂项枚举说明表!$A$45:$B$49,杂项枚举说明表!$B$43,0)</f>
        <v>绿色</v>
      </c>
      <c r="O247" s="9">
        <v>1532</v>
      </c>
      <c r="P247" s="11" t="s">
        <v>570</v>
      </c>
      <c r="Q247" s="37" t="s">
        <v>433</v>
      </c>
      <c r="R247" s="37" t="str">
        <f t="shared" si="159"/>
        <v>绿色拒马</v>
      </c>
      <c r="S247" s="9" t="s">
        <v>102</v>
      </c>
      <c r="T247" s="9" t="str">
        <f>IF(I247=2,"",VLOOKUP(E247,[1]t_eliminate_effect_s说明表!$L:$M,2,0))</f>
        <v/>
      </c>
      <c r="U247" s="9" t="str">
        <f>VLOOKUP(B247,组合消除配置调用说明表!$D$1:$E$999999,2,0)</f>
        <v/>
      </c>
      <c r="V247" s="35">
        <v>0</v>
      </c>
      <c r="W247" s="35" t="str">
        <f>VLOOKUP(V247,杂项枚举说明表!$A$88:$B$94,2,0)</f>
        <v>通用能量</v>
      </c>
      <c r="X247" s="35" t="str">
        <f>IF(I247=2,"0",VLOOKUP(AB247,杂项枚举说明表!$A$23:$C$27,杂项枚举说明表!$C$22,0)*VLOOKUP(F247,杂项枚举说明表!$A$3:$D$7,杂项枚举说明表!$D$1,0))</f>
        <v>0</v>
      </c>
      <c r="Y247" s="35">
        <v>0</v>
      </c>
      <c r="Z247" s="9">
        <f t="shared" ref="Z247:AA247" si="212">Z246+1</f>
        <v>22</v>
      </c>
      <c r="AA247" s="9">
        <f t="shared" si="212"/>
        <v>22</v>
      </c>
      <c r="AB247" s="6">
        <f t="shared" ref="AB247:AB255" si="213">AB242+1</f>
        <v>4</v>
      </c>
      <c r="AC247" s="6" t="str">
        <f>VLOOKUP(AB247,杂项枚举说明表!$A$23:$B$27,2,2)</f>
        <v>工业时代</v>
      </c>
      <c r="AD247" s="6">
        <v>0</v>
      </c>
      <c r="AE247" s="35">
        <f t="shared" si="197"/>
        <v>3</v>
      </c>
      <c r="AF247" s="35" t="str">
        <f>IF(AE247="","",VLOOKUP(AE247,杂项枚举说明表!$A$109:$B$113,杂项枚举说明表!$B$108,0))</f>
        <v>弓兵营</v>
      </c>
      <c r="AH247" s="13">
        <v>40067</v>
      </c>
      <c r="AI247" s="13">
        <f>IF((VLOOKUP($F247,杂项枚举说明表!$A$3:$C$7,3,0))="","",VLOOKUP($F247,杂项枚举说明表!$A$3:$C$7,3,0))</f>
        <v>120004</v>
      </c>
      <c r="AJ247" s="13">
        <v>120006</v>
      </c>
      <c r="AK247" s="13">
        <f>VLOOKUP($M247,杂项枚举说明表!$A$45:$E$49,杂项枚举说明表!$C$43,0)</f>
        <v>150023</v>
      </c>
      <c r="AL247" s="13">
        <f>IF(VLOOKUP($M247,杂项枚举说明表!$A$45:$E$49,杂项枚举说明表!$D$43,0)="","",VLOOKUP($M247,杂项枚举说明表!$A$45:$E$49,杂项枚举说明表!$D$43,0))</f>
        <v>130002</v>
      </c>
      <c r="AM247" s="13">
        <f>IF(VLOOKUP($M247,杂项枚举说明表!$A$45:$E$49,杂项枚举说明表!$E$43,0)="","",VLOOKUP($M247,杂项枚举说明表!$A$45:$E$49,杂项枚举说明表!$E$43,0))</f>
        <v>130002</v>
      </c>
      <c r="AN247" s="13">
        <f>IF(VLOOKUP($M247,杂项枚举说明表!$A$45:$F$49,杂项枚举说明表!$F$43,0)="","",VLOOKUP($M247,杂项枚举说明表!$A$45:$F$49,杂项枚举说明表!$F$43,0))</f>
        <v>260001</v>
      </c>
      <c r="AO247" s="13">
        <f>VLOOKUP($M247,杂项枚举说明表!$A$45:$H$49,杂项枚举说明表!$H$43,0)</f>
        <v>120008</v>
      </c>
      <c r="AP247" s="13">
        <f>VLOOKUP($M247,杂项枚举说明表!$A$45:$I$49,杂项枚举说明表!$I$43,0)</f>
        <v>100001</v>
      </c>
      <c r="AQ247" s="13">
        <v>100002</v>
      </c>
      <c r="AT247" s="1" t="str">
        <f t="shared" si="161"/>
        <v>2工业时代绿色同色消</v>
      </c>
      <c r="AU247" s="1">
        <f t="shared" si="162"/>
        <v>1432</v>
      </c>
    </row>
    <row r="248" spans="1:47" x14ac:dyDescent="0.2">
      <c r="A248" s="33">
        <f t="shared" si="163"/>
        <v>243</v>
      </c>
      <c r="B248" s="33">
        <f t="shared" si="211"/>
        <v>1433</v>
      </c>
      <c r="C248" s="33">
        <v>10903</v>
      </c>
      <c r="D248" s="33" t="str">
        <f t="shared" si="156"/>
        <v>工业时代红色拒马</v>
      </c>
      <c r="E248" s="33" t="str">
        <f t="shared" si="157"/>
        <v>工业时代红色同色消</v>
      </c>
      <c r="F248" s="33">
        <v>5</v>
      </c>
      <c r="G248" s="33" t="str">
        <f>VLOOKUP($F248,杂项枚举说明表!$A$3:$C$7,杂项枚举说明表!$B$1,0)</f>
        <v>同色消</v>
      </c>
      <c r="H248" s="13">
        <v>1</v>
      </c>
      <c r="I248" s="35">
        <f t="shared" si="158"/>
        <v>2</v>
      </c>
      <c r="J248" s="35" t="str">
        <f>VLOOKUP(I248,杂项枚举说明表!$A$67:$B$69,杂项枚举说明表!$B$66,0)</f>
        <v>塔防模式</v>
      </c>
      <c r="K248" s="6">
        <v>2</v>
      </c>
      <c r="L248" s="6">
        <v>5</v>
      </c>
      <c r="M248" s="37">
        <f t="shared" si="196"/>
        <v>3</v>
      </c>
      <c r="N248" s="37" t="str">
        <f>VLOOKUP(M248,杂项枚举说明表!$A$45:$B$49,杂项枚举说明表!$B$43,0)</f>
        <v>红色</v>
      </c>
      <c r="O248" s="9">
        <v>1533</v>
      </c>
      <c r="P248" s="11" t="s">
        <v>570</v>
      </c>
      <c r="Q248" s="37" t="s">
        <v>433</v>
      </c>
      <c r="R248" s="37" t="str">
        <f t="shared" si="159"/>
        <v>红色拒马</v>
      </c>
      <c r="S248" s="9" t="s">
        <v>101</v>
      </c>
      <c r="T248" s="9" t="str">
        <f>IF(I248=2,"",VLOOKUP(E248,[1]t_eliminate_effect_s说明表!$L:$M,2,0))</f>
        <v/>
      </c>
      <c r="U248" s="9" t="str">
        <f>VLOOKUP(B248,组合消除配置调用说明表!$D$1:$E$999999,2,0)</f>
        <v/>
      </c>
      <c r="V248" s="35">
        <v>0</v>
      </c>
      <c r="W248" s="35" t="str">
        <f>VLOOKUP(V248,杂项枚举说明表!$A$88:$B$94,2,0)</f>
        <v>通用能量</v>
      </c>
      <c r="X248" s="35" t="str">
        <f>IF(I248=2,"0",VLOOKUP(AB248,杂项枚举说明表!$A$23:$C$27,杂项枚举说明表!$C$22,0)*VLOOKUP(F248,杂项枚举说明表!$A$3:$D$7,杂项枚举说明表!$D$1,0))</f>
        <v>0</v>
      </c>
      <c r="Y248" s="35">
        <v>0</v>
      </c>
      <c r="Z248" s="9">
        <f t="shared" ref="Z248:AA248" si="214">Z247+1</f>
        <v>23</v>
      </c>
      <c r="AA248" s="9">
        <f t="shared" si="214"/>
        <v>23</v>
      </c>
      <c r="AB248" s="6">
        <f t="shared" si="213"/>
        <v>4</v>
      </c>
      <c r="AC248" s="6" t="str">
        <f>VLOOKUP(AB248,杂项枚举说明表!$A$23:$B$27,2,2)</f>
        <v>工业时代</v>
      </c>
      <c r="AD248" s="6">
        <v>0</v>
      </c>
      <c r="AE248" s="35">
        <f t="shared" si="197"/>
        <v>4</v>
      </c>
      <c r="AF248" s="35" t="str">
        <f>IF(AE248="","",VLOOKUP(AE248,杂项枚举说明表!$A$109:$B$113,杂项枚举说明表!$B$108,0))</f>
        <v>骑兵营</v>
      </c>
      <c r="AH248" s="13">
        <v>40068</v>
      </c>
      <c r="AI248" s="13">
        <f>IF((VLOOKUP($F248,杂项枚举说明表!$A$3:$C$7,3,0))="","",VLOOKUP($F248,杂项枚举说明表!$A$3:$C$7,3,0))</f>
        <v>120004</v>
      </c>
      <c r="AJ248" s="13">
        <v>120006</v>
      </c>
      <c r="AK248" s="13">
        <f>VLOOKUP($M248,杂项枚举说明表!$A$45:$E$49,杂项枚举说明表!$C$43,0)</f>
        <v>150023</v>
      </c>
      <c r="AL248" s="13">
        <f>IF(VLOOKUP($M248,杂项枚举说明表!$A$45:$E$49,杂项枚举说明表!$D$43,0)="","",VLOOKUP($M248,杂项枚举说明表!$A$45:$E$49,杂项枚举说明表!$D$43,0))</f>
        <v>130003</v>
      </c>
      <c r="AM248" s="13">
        <f>IF(VLOOKUP($M248,杂项枚举说明表!$A$45:$E$49,杂项枚举说明表!$E$43,0)="","",VLOOKUP($M248,杂项枚举说明表!$A$45:$E$49,杂项枚举说明表!$E$43,0))</f>
        <v>130003</v>
      </c>
      <c r="AN248" s="13">
        <f>IF(VLOOKUP($M248,杂项枚举说明表!$A$45:$F$49,杂项枚举说明表!$F$43,0)="","",VLOOKUP($M248,杂项枚举说明表!$A$45:$F$49,杂项枚举说明表!$F$43,0))</f>
        <v>260001</v>
      </c>
      <c r="AO248" s="13">
        <f>VLOOKUP($M248,杂项枚举说明表!$A$45:$H$49,杂项枚举说明表!$H$43,0)</f>
        <v>120008</v>
      </c>
      <c r="AP248" s="13">
        <f>VLOOKUP($M248,杂项枚举说明表!$A$45:$I$49,杂项枚举说明表!$I$43,0)</f>
        <v>100001</v>
      </c>
      <c r="AQ248" s="13">
        <v>100002</v>
      </c>
      <c r="AT248" s="1" t="str">
        <f t="shared" si="161"/>
        <v>2工业时代红色同色消</v>
      </c>
      <c r="AU248" s="1">
        <f t="shared" si="162"/>
        <v>1433</v>
      </c>
    </row>
    <row r="249" spans="1:47" x14ac:dyDescent="0.2">
      <c r="A249" s="33">
        <f t="shared" si="163"/>
        <v>244</v>
      </c>
      <c r="B249" s="33">
        <f t="shared" si="211"/>
        <v>1434</v>
      </c>
      <c r="C249" s="33">
        <v>10904</v>
      </c>
      <c r="D249" s="33" t="str">
        <f t="shared" si="156"/>
        <v>工业时代金色拒马</v>
      </c>
      <c r="E249" s="33" t="str">
        <f t="shared" si="157"/>
        <v>工业时代金色同色消</v>
      </c>
      <c r="F249" s="33">
        <v>5</v>
      </c>
      <c r="G249" s="33" t="str">
        <f>VLOOKUP($F249,杂项枚举说明表!$A$3:$C$7,杂项枚举说明表!$B$1,0)</f>
        <v>同色消</v>
      </c>
      <c r="H249" s="13">
        <v>1</v>
      </c>
      <c r="I249" s="35">
        <f t="shared" si="158"/>
        <v>2</v>
      </c>
      <c r="J249" s="35" t="str">
        <f>VLOOKUP(I249,杂项枚举说明表!$A$67:$B$69,杂项枚举说明表!$B$66,0)</f>
        <v>塔防模式</v>
      </c>
      <c r="K249" s="6">
        <v>2</v>
      </c>
      <c r="L249" s="6">
        <v>5</v>
      </c>
      <c r="M249" s="37">
        <f t="shared" si="196"/>
        <v>4</v>
      </c>
      <c r="N249" s="37" t="str">
        <f>VLOOKUP(M249,杂项枚举说明表!$A$45:$B$49,杂项枚举说明表!$B$43,0)</f>
        <v>金色</v>
      </c>
      <c r="O249" s="9">
        <v>1534</v>
      </c>
      <c r="P249" s="11" t="s">
        <v>570</v>
      </c>
      <c r="Q249" s="37" t="s">
        <v>433</v>
      </c>
      <c r="R249" s="37" t="str">
        <f t="shared" si="159"/>
        <v>金色拒马</v>
      </c>
      <c r="S249" s="9" t="s">
        <v>101</v>
      </c>
      <c r="T249" s="9" t="str">
        <f>IF(I249=2,"",VLOOKUP(E249,[1]t_eliminate_effect_s说明表!$L:$M,2,0))</f>
        <v/>
      </c>
      <c r="U249" s="9" t="str">
        <f>VLOOKUP(B249,组合消除配置调用说明表!$D$1:$E$999999,2,0)</f>
        <v/>
      </c>
      <c r="V249" s="35">
        <v>0</v>
      </c>
      <c r="W249" s="35" t="str">
        <f>VLOOKUP(V249,杂项枚举说明表!$A$88:$B$94,2,0)</f>
        <v>通用能量</v>
      </c>
      <c r="X249" s="35" t="str">
        <f>IF(I249=2,"0",VLOOKUP(AB249,杂项枚举说明表!$A$23:$C$27,杂项枚举说明表!$C$22,0)*VLOOKUP(F249,杂项枚举说明表!$A$3:$D$7,杂项枚举说明表!$D$1,0))</f>
        <v>0</v>
      </c>
      <c r="Y249" s="35">
        <v>0</v>
      </c>
      <c r="Z249" s="9">
        <f t="shared" ref="Z249:AA249" si="215">Z248+1</f>
        <v>24</v>
      </c>
      <c r="AA249" s="9">
        <f t="shared" si="215"/>
        <v>24</v>
      </c>
      <c r="AB249" s="6">
        <f t="shared" si="213"/>
        <v>4</v>
      </c>
      <c r="AC249" s="6" t="str">
        <f>VLOOKUP(AB249,杂项枚举说明表!$A$23:$B$27,2,2)</f>
        <v>工业时代</v>
      </c>
      <c r="AD249" s="6">
        <v>0</v>
      </c>
      <c r="AE249" s="35">
        <f t="shared" si="197"/>
        <v>5</v>
      </c>
      <c r="AF249" s="35" t="str">
        <f>IF(AE249="","",VLOOKUP(AE249,杂项枚举说明表!$A$109:$B$113,杂项枚举说明表!$B$108,0))</f>
        <v>神像</v>
      </c>
      <c r="AH249" s="13">
        <v>40069</v>
      </c>
      <c r="AI249" s="13">
        <f>IF((VLOOKUP($F249,杂项枚举说明表!$A$3:$C$7,3,0))="","",VLOOKUP($F249,杂项枚举说明表!$A$3:$C$7,3,0))</f>
        <v>120004</v>
      </c>
      <c r="AJ249" s="13">
        <v>120006</v>
      </c>
      <c r="AK249" s="13">
        <f>VLOOKUP($M249,杂项枚举说明表!$A$45:$E$49,杂项枚举说明表!$C$43,0)</f>
        <v>150023</v>
      </c>
      <c r="AL249" s="13">
        <f>IF(VLOOKUP($M249,杂项枚举说明表!$A$45:$E$49,杂项枚举说明表!$D$43,0)="","",VLOOKUP($M249,杂项枚举说明表!$A$45:$E$49,杂项枚举说明表!$D$43,0))</f>
        <v>130004</v>
      </c>
      <c r="AM249" s="13">
        <f>IF(VLOOKUP($M249,杂项枚举说明表!$A$45:$E$49,杂项枚举说明表!$E$43,0)="","",VLOOKUP($M249,杂项枚举说明表!$A$45:$E$49,杂项枚举说明表!$E$43,0))</f>
        <v>130004</v>
      </c>
      <c r="AN249" s="13">
        <f>IF(VLOOKUP($M249,杂项枚举说明表!$A$45:$F$49,杂项枚举说明表!$F$43,0)="","",VLOOKUP($M249,杂项枚举说明表!$A$45:$F$49,杂项枚举说明表!$F$43,0))</f>
        <v>260001</v>
      </c>
      <c r="AO249" s="13">
        <f>VLOOKUP($M249,杂项枚举说明表!$A$45:$H$49,杂项枚举说明表!$H$43,0)</f>
        <v>120008</v>
      </c>
      <c r="AP249" s="13">
        <f>VLOOKUP($M249,杂项枚举说明表!$A$45:$I$49,杂项枚举说明表!$I$43,0)</f>
        <v>100001</v>
      </c>
      <c r="AQ249" s="13">
        <v>100002</v>
      </c>
      <c r="AT249" s="1" t="str">
        <f t="shared" si="161"/>
        <v>2工业时代金色同色消</v>
      </c>
      <c r="AU249" s="1">
        <f t="shared" si="162"/>
        <v>1434</v>
      </c>
    </row>
    <row r="250" spans="1:47" x14ac:dyDescent="0.2">
      <c r="A250" s="33">
        <f t="shared" si="163"/>
        <v>245</v>
      </c>
      <c r="B250" s="33">
        <f t="shared" si="211"/>
        <v>1435</v>
      </c>
      <c r="C250" s="33">
        <v>10905</v>
      </c>
      <c r="D250" s="33" t="str">
        <f t="shared" si="156"/>
        <v>工业时代紫色拒马</v>
      </c>
      <c r="E250" s="33" t="str">
        <f t="shared" si="157"/>
        <v>工业时代紫色同色消</v>
      </c>
      <c r="F250" s="33">
        <v>5</v>
      </c>
      <c r="G250" s="33" t="str">
        <f>VLOOKUP($F250,杂项枚举说明表!$A$3:$C$7,杂项枚举说明表!$B$1,0)</f>
        <v>同色消</v>
      </c>
      <c r="H250" s="13">
        <v>1</v>
      </c>
      <c r="I250" s="35">
        <f t="shared" si="158"/>
        <v>2</v>
      </c>
      <c r="J250" s="35" t="str">
        <f>VLOOKUP(I250,杂项枚举说明表!$A$67:$B$69,杂项枚举说明表!$B$66,0)</f>
        <v>塔防模式</v>
      </c>
      <c r="K250" s="6">
        <v>2</v>
      </c>
      <c r="L250" s="6">
        <v>5</v>
      </c>
      <c r="M250" s="37">
        <f t="shared" si="196"/>
        <v>5</v>
      </c>
      <c r="N250" s="37" t="str">
        <f>VLOOKUP(M250,杂项枚举说明表!$A$45:$B$49,杂项枚举说明表!$B$43,0)</f>
        <v>紫色</v>
      </c>
      <c r="O250" s="9">
        <v>1535</v>
      </c>
      <c r="P250" s="11" t="s">
        <v>570</v>
      </c>
      <c r="Q250" s="37" t="s">
        <v>433</v>
      </c>
      <c r="R250" s="37" t="str">
        <f t="shared" si="159"/>
        <v>紫色拒马</v>
      </c>
      <c r="S250" s="9" t="s">
        <v>101</v>
      </c>
      <c r="T250" s="9" t="str">
        <f>IF(I250=2,"",VLOOKUP(E250,[1]t_eliminate_effect_s说明表!$L:$M,2,0))</f>
        <v/>
      </c>
      <c r="U250" s="9" t="str">
        <f>VLOOKUP(B250,组合消除配置调用说明表!$D$1:$E$999999,2,0)</f>
        <v/>
      </c>
      <c r="V250" s="35">
        <v>0</v>
      </c>
      <c r="W250" s="35" t="str">
        <f>VLOOKUP(V250,杂项枚举说明表!$A$88:$B$94,2,0)</f>
        <v>通用能量</v>
      </c>
      <c r="X250" s="35" t="str">
        <f>IF(I250=2,"0",VLOOKUP(AB250,杂项枚举说明表!$A$23:$C$27,杂项枚举说明表!$C$22,0)*VLOOKUP(F250,杂项枚举说明表!$A$3:$D$7,杂项枚举说明表!$D$1,0))</f>
        <v>0</v>
      </c>
      <c r="Y250" s="35">
        <v>0</v>
      </c>
      <c r="Z250" s="9">
        <f t="shared" ref="Z250:AA250" si="216">Z249+1</f>
        <v>25</v>
      </c>
      <c r="AA250" s="9">
        <f t="shared" si="216"/>
        <v>25</v>
      </c>
      <c r="AB250" s="6">
        <f t="shared" si="213"/>
        <v>4</v>
      </c>
      <c r="AC250" s="6" t="str">
        <f>VLOOKUP(AB250,杂项枚举说明表!$A$23:$B$27,2,2)</f>
        <v>工业时代</v>
      </c>
      <c r="AD250" s="6">
        <v>0</v>
      </c>
      <c r="AE250" s="35">
        <f t="shared" si="197"/>
        <v>6</v>
      </c>
      <c r="AF250" s="35" t="str">
        <f>IF(AE250="","",VLOOKUP(AE250,杂项枚举说明表!$A$109:$B$113,杂项枚举说明表!$B$108,0))</f>
        <v>魔像</v>
      </c>
      <c r="AH250" s="13">
        <v>40070</v>
      </c>
      <c r="AI250" s="13">
        <f>IF((VLOOKUP($F250,杂项枚举说明表!$A$3:$C$7,3,0))="","",VLOOKUP($F250,杂项枚举说明表!$A$3:$C$7,3,0))</f>
        <v>120004</v>
      </c>
      <c r="AJ250" s="13">
        <v>120006</v>
      </c>
      <c r="AK250" s="13">
        <f>VLOOKUP($M250,杂项枚举说明表!$A$45:$E$49,杂项枚举说明表!$C$43,0)</f>
        <v>150023</v>
      </c>
      <c r="AL250" s="13">
        <f>IF(VLOOKUP($M250,杂项枚举说明表!$A$45:$E$49,杂项枚举说明表!$D$43,0)="","",VLOOKUP($M250,杂项枚举说明表!$A$45:$E$49,杂项枚举说明表!$D$43,0))</f>
        <v>130005</v>
      </c>
      <c r="AM250" s="13">
        <f>IF(VLOOKUP($M250,杂项枚举说明表!$A$45:$E$49,杂项枚举说明表!$E$43,0)="","",VLOOKUP($M250,杂项枚举说明表!$A$45:$E$49,杂项枚举说明表!$E$43,0))</f>
        <v>130005</v>
      </c>
      <c r="AN250" s="13">
        <f>IF(VLOOKUP($M250,杂项枚举说明表!$A$45:$F$49,杂项枚举说明表!$F$43,0)="","",VLOOKUP($M250,杂项枚举说明表!$A$45:$F$49,杂项枚举说明表!$F$43,0))</f>
        <v>260001</v>
      </c>
      <c r="AO250" s="13">
        <f>VLOOKUP($M250,杂项枚举说明表!$A$45:$H$49,杂项枚举说明表!$H$43,0)</f>
        <v>120008</v>
      </c>
      <c r="AP250" s="13">
        <f>VLOOKUP($M250,杂项枚举说明表!$A$45:$I$49,杂项枚举说明表!$I$43,0)</f>
        <v>100001</v>
      </c>
      <c r="AQ250" s="13">
        <v>100002</v>
      </c>
      <c r="AT250" s="1" t="str">
        <f t="shared" si="161"/>
        <v>2工业时代紫色同色消</v>
      </c>
      <c r="AU250" s="1">
        <f t="shared" si="162"/>
        <v>1435</v>
      </c>
    </row>
    <row r="251" spans="1:47" x14ac:dyDescent="0.2">
      <c r="A251" s="33">
        <f t="shared" si="163"/>
        <v>246</v>
      </c>
      <c r="B251" s="33">
        <f t="shared" si="211"/>
        <v>1441</v>
      </c>
      <c r="C251" s="33">
        <v>11001</v>
      </c>
      <c r="D251" s="33" t="str">
        <f t="shared" si="156"/>
        <v>现代蓝色拒马</v>
      </c>
      <c r="E251" s="33" t="str">
        <f t="shared" si="157"/>
        <v>现代蓝色同色消</v>
      </c>
      <c r="F251" s="33">
        <v>5</v>
      </c>
      <c r="G251" s="33" t="str">
        <f>VLOOKUP($F251,杂项枚举说明表!$A$3:$C$7,杂项枚举说明表!$B$1,0)</f>
        <v>同色消</v>
      </c>
      <c r="H251" s="13">
        <v>1</v>
      </c>
      <c r="I251" s="35">
        <f t="shared" si="158"/>
        <v>2</v>
      </c>
      <c r="J251" s="35" t="str">
        <f>VLOOKUP(I251,杂项枚举说明表!$A$67:$B$69,杂项枚举说明表!$B$66,0)</f>
        <v>塔防模式</v>
      </c>
      <c r="K251" s="6">
        <v>2</v>
      </c>
      <c r="L251" s="6">
        <v>5</v>
      </c>
      <c r="M251" s="37">
        <f t="shared" ref="M251:M255" si="217">M246</f>
        <v>1</v>
      </c>
      <c r="N251" s="37" t="str">
        <f>VLOOKUP(M251,杂项枚举说明表!$A$45:$B$49,杂项枚举说明表!$B$43,0)</f>
        <v>蓝色</v>
      </c>
      <c r="O251" s="9">
        <v>1541</v>
      </c>
      <c r="P251" s="11" t="s">
        <v>570</v>
      </c>
      <c r="Q251" s="37" t="s">
        <v>433</v>
      </c>
      <c r="R251" s="37" t="str">
        <f t="shared" si="159"/>
        <v>蓝色拒马</v>
      </c>
      <c r="S251" s="9" t="s">
        <v>101</v>
      </c>
      <c r="T251" s="9" t="str">
        <f>IF(I251=2,"",VLOOKUP(E251,[1]t_eliminate_effect_s说明表!$L:$M,2,0))</f>
        <v/>
      </c>
      <c r="U251" s="9" t="str">
        <f>VLOOKUP(B251,组合消除配置调用说明表!$D$1:$E$999999,2,0)</f>
        <v/>
      </c>
      <c r="V251" s="35">
        <v>0</v>
      </c>
      <c r="W251" s="35" t="str">
        <f>VLOOKUP(V251,杂项枚举说明表!$A$88:$B$94,2,0)</f>
        <v>通用能量</v>
      </c>
      <c r="X251" s="35" t="str">
        <f>IF(I251=2,"0",VLOOKUP(AB251,杂项枚举说明表!$A$23:$C$27,杂项枚举说明表!$C$22,0)*VLOOKUP(F251,杂项枚举说明表!$A$3:$D$7,杂项枚举说明表!$D$1,0))</f>
        <v>0</v>
      </c>
      <c r="Y251" s="35">
        <v>0</v>
      </c>
      <c r="Z251" s="9">
        <f>Z246</f>
        <v>21</v>
      </c>
      <c r="AA251" s="9">
        <f>AA246</f>
        <v>21</v>
      </c>
      <c r="AB251" s="6">
        <f t="shared" si="213"/>
        <v>5</v>
      </c>
      <c r="AC251" s="6" t="str">
        <f>VLOOKUP(AB251,杂项枚举说明表!$A$23:$B$27,2,2)</f>
        <v>现代</v>
      </c>
      <c r="AD251" s="6">
        <v>0</v>
      </c>
      <c r="AE251" s="35">
        <f t="shared" ref="AE251:AE255" si="218">AE246</f>
        <v>2</v>
      </c>
      <c r="AF251" s="35" t="str">
        <f>IF(AE251="","",VLOOKUP(AE251,杂项枚举说明表!$A$109:$B$113,杂项枚举说明表!$B$108,0))</f>
        <v>步兵营</v>
      </c>
      <c r="AH251" s="13">
        <v>40071</v>
      </c>
      <c r="AI251" s="13">
        <f>IF((VLOOKUP($F251,杂项枚举说明表!$A$3:$C$7,3,0))="","",VLOOKUP($F251,杂项枚举说明表!$A$3:$C$7,3,0))</f>
        <v>120004</v>
      </c>
      <c r="AJ251" s="13">
        <v>120006</v>
      </c>
      <c r="AK251" s="13">
        <f>VLOOKUP($M251,杂项枚举说明表!$A$45:$E$49,杂项枚举说明表!$C$43,0)</f>
        <v>150023</v>
      </c>
      <c r="AL251" s="13">
        <f>IF(VLOOKUP($M251,杂项枚举说明表!$A$45:$E$49,杂项枚举说明表!$D$43,0)="","",VLOOKUP($M251,杂项枚举说明表!$A$45:$E$49,杂项枚举说明表!$D$43,0))</f>
        <v>130001</v>
      </c>
      <c r="AM251" s="13">
        <f>IF(VLOOKUP($M251,杂项枚举说明表!$A$45:$E$49,杂项枚举说明表!$E$43,0)="","",VLOOKUP($M251,杂项枚举说明表!$A$45:$E$49,杂项枚举说明表!$E$43,0))</f>
        <v>130001</v>
      </c>
      <c r="AN251" s="13">
        <f>IF(VLOOKUP($M251,杂项枚举说明表!$A$45:$F$49,杂项枚举说明表!$F$43,0)="","",VLOOKUP($M251,杂项枚举说明表!$A$45:$F$49,杂项枚举说明表!$F$43,0))</f>
        <v>260001</v>
      </c>
      <c r="AO251" s="13">
        <f>VLOOKUP($M251,杂项枚举说明表!$A$45:$H$49,杂项枚举说明表!$H$43,0)</f>
        <v>120008</v>
      </c>
      <c r="AP251" s="13">
        <f>VLOOKUP($M251,杂项枚举说明表!$A$45:$I$49,杂项枚举说明表!$I$43,0)</f>
        <v>100001</v>
      </c>
      <c r="AQ251" s="13">
        <v>100002</v>
      </c>
      <c r="AT251" s="1" t="str">
        <f t="shared" si="161"/>
        <v>2现代蓝色同色消</v>
      </c>
      <c r="AU251" s="1">
        <f t="shared" si="162"/>
        <v>1441</v>
      </c>
    </row>
    <row r="252" spans="1:47" x14ac:dyDescent="0.2">
      <c r="A252" s="33">
        <f t="shared" si="163"/>
        <v>247</v>
      </c>
      <c r="B252" s="33">
        <f t="shared" si="211"/>
        <v>1442</v>
      </c>
      <c r="C252" s="33">
        <v>11002</v>
      </c>
      <c r="D252" s="33" t="str">
        <f t="shared" si="156"/>
        <v>现代绿色拒马</v>
      </c>
      <c r="E252" s="33" t="str">
        <f t="shared" si="157"/>
        <v>现代绿色同色消</v>
      </c>
      <c r="F252" s="33">
        <v>5</v>
      </c>
      <c r="G252" s="33" t="str">
        <f>VLOOKUP($F252,杂项枚举说明表!$A$3:$C$7,杂项枚举说明表!$B$1,0)</f>
        <v>同色消</v>
      </c>
      <c r="H252" s="13">
        <v>1</v>
      </c>
      <c r="I252" s="35">
        <f t="shared" si="158"/>
        <v>2</v>
      </c>
      <c r="J252" s="35" t="str">
        <f>VLOOKUP(I252,杂项枚举说明表!$A$67:$B$69,杂项枚举说明表!$B$66,0)</f>
        <v>塔防模式</v>
      </c>
      <c r="K252" s="6">
        <v>2</v>
      </c>
      <c r="L252" s="6">
        <v>5</v>
      </c>
      <c r="M252" s="37">
        <f t="shared" si="217"/>
        <v>2</v>
      </c>
      <c r="N252" s="37" t="str">
        <f>VLOOKUP(M252,杂项枚举说明表!$A$45:$B$49,杂项枚举说明表!$B$43,0)</f>
        <v>绿色</v>
      </c>
      <c r="O252" s="9">
        <v>1542</v>
      </c>
      <c r="P252" s="11" t="s">
        <v>570</v>
      </c>
      <c r="Q252" s="37" t="s">
        <v>433</v>
      </c>
      <c r="R252" s="37" t="str">
        <f t="shared" si="159"/>
        <v>绿色拒马</v>
      </c>
      <c r="S252" s="9" t="s">
        <v>101</v>
      </c>
      <c r="T252" s="9" t="str">
        <f>IF(I252=2,"",VLOOKUP(E252,[1]t_eliminate_effect_s说明表!$L:$M,2,0))</f>
        <v/>
      </c>
      <c r="U252" s="9" t="str">
        <f>VLOOKUP(B252,组合消除配置调用说明表!$D$1:$E$999999,2,0)</f>
        <v/>
      </c>
      <c r="V252" s="35">
        <v>0</v>
      </c>
      <c r="W252" s="35" t="str">
        <f>VLOOKUP(V252,杂项枚举说明表!$A$88:$B$94,2,0)</f>
        <v>通用能量</v>
      </c>
      <c r="X252" s="35" t="str">
        <f>IF(I252=2,"0",VLOOKUP(AB252,杂项枚举说明表!$A$23:$C$27,杂项枚举说明表!$C$22,0)*VLOOKUP(F252,杂项枚举说明表!$A$3:$D$7,杂项枚举说明表!$D$1,0))</f>
        <v>0</v>
      </c>
      <c r="Y252" s="35">
        <v>0</v>
      </c>
      <c r="Z252" s="9">
        <f t="shared" ref="Z252:AA252" si="219">Z247</f>
        <v>22</v>
      </c>
      <c r="AA252" s="9">
        <f t="shared" si="219"/>
        <v>22</v>
      </c>
      <c r="AB252" s="6">
        <f t="shared" si="213"/>
        <v>5</v>
      </c>
      <c r="AC252" s="6" t="str">
        <f>VLOOKUP(AB252,杂项枚举说明表!$A$23:$B$27,2,2)</f>
        <v>现代</v>
      </c>
      <c r="AD252" s="6">
        <v>0</v>
      </c>
      <c r="AE252" s="35">
        <f t="shared" si="218"/>
        <v>3</v>
      </c>
      <c r="AF252" s="35" t="str">
        <f>IF(AE252="","",VLOOKUP(AE252,杂项枚举说明表!$A$109:$B$113,杂项枚举说明表!$B$108,0))</f>
        <v>弓兵营</v>
      </c>
      <c r="AH252" s="13">
        <v>40072</v>
      </c>
      <c r="AI252" s="13">
        <f>IF((VLOOKUP($F252,杂项枚举说明表!$A$3:$C$7,3,0))="","",VLOOKUP($F252,杂项枚举说明表!$A$3:$C$7,3,0))</f>
        <v>120004</v>
      </c>
      <c r="AJ252" s="13">
        <v>120006</v>
      </c>
      <c r="AK252" s="13">
        <f>VLOOKUP($M252,杂项枚举说明表!$A$45:$E$49,杂项枚举说明表!$C$43,0)</f>
        <v>150023</v>
      </c>
      <c r="AL252" s="13">
        <f>IF(VLOOKUP($M252,杂项枚举说明表!$A$45:$E$49,杂项枚举说明表!$D$43,0)="","",VLOOKUP($M252,杂项枚举说明表!$A$45:$E$49,杂项枚举说明表!$D$43,0))</f>
        <v>130002</v>
      </c>
      <c r="AM252" s="13">
        <f>IF(VLOOKUP($M252,杂项枚举说明表!$A$45:$E$49,杂项枚举说明表!$E$43,0)="","",VLOOKUP($M252,杂项枚举说明表!$A$45:$E$49,杂项枚举说明表!$E$43,0))</f>
        <v>130002</v>
      </c>
      <c r="AN252" s="13">
        <f>IF(VLOOKUP($M252,杂项枚举说明表!$A$45:$F$49,杂项枚举说明表!$F$43,0)="","",VLOOKUP($M252,杂项枚举说明表!$A$45:$F$49,杂项枚举说明表!$F$43,0))</f>
        <v>260001</v>
      </c>
      <c r="AO252" s="13">
        <f>VLOOKUP($M252,杂项枚举说明表!$A$45:$H$49,杂项枚举说明表!$H$43,0)</f>
        <v>120008</v>
      </c>
      <c r="AP252" s="13">
        <f>VLOOKUP($M252,杂项枚举说明表!$A$45:$I$49,杂项枚举说明表!$I$43,0)</f>
        <v>100001</v>
      </c>
      <c r="AQ252" s="13">
        <v>100002</v>
      </c>
      <c r="AT252" s="1" t="str">
        <f t="shared" si="161"/>
        <v>2现代绿色同色消</v>
      </c>
      <c r="AU252" s="1">
        <f t="shared" si="162"/>
        <v>1442</v>
      </c>
    </row>
    <row r="253" spans="1:47" x14ac:dyDescent="0.2">
      <c r="A253" s="33">
        <f t="shared" si="163"/>
        <v>248</v>
      </c>
      <c r="B253" s="33">
        <f t="shared" si="211"/>
        <v>1443</v>
      </c>
      <c r="C253" s="33">
        <v>11003</v>
      </c>
      <c r="D253" s="33" t="str">
        <f t="shared" si="156"/>
        <v>现代红色拒马</v>
      </c>
      <c r="E253" s="33" t="str">
        <f t="shared" si="157"/>
        <v>现代红色同色消</v>
      </c>
      <c r="F253" s="33">
        <v>5</v>
      </c>
      <c r="G253" s="33" t="str">
        <f>VLOOKUP($F253,杂项枚举说明表!$A$3:$C$7,杂项枚举说明表!$B$1,0)</f>
        <v>同色消</v>
      </c>
      <c r="H253" s="13">
        <v>1</v>
      </c>
      <c r="I253" s="35">
        <f t="shared" si="158"/>
        <v>2</v>
      </c>
      <c r="J253" s="35" t="str">
        <f>VLOOKUP(I253,杂项枚举说明表!$A$67:$B$69,杂项枚举说明表!$B$66,0)</f>
        <v>塔防模式</v>
      </c>
      <c r="K253" s="6">
        <v>2</v>
      </c>
      <c r="L253" s="6">
        <v>5</v>
      </c>
      <c r="M253" s="37">
        <f t="shared" si="217"/>
        <v>3</v>
      </c>
      <c r="N253" s="37" t="str">
        <f>VLOOKUP(M253,杂项枚举说明表!$A$45:$B$49,杂项枚举说明表!$B$43,0)</f>
        <v>红色</v>
      </c>
      <c r="O253" s="9">
        <v>1543</v>
      </c>
      <c r="P253" s="11" t="s">
        <v>570</v>
      </c>
      <c r="Q253" s="37" t="s">
        <v>433</v>
      </c>
      <c r="R253" s="37" t="str">
        <f t="shared" si="159"/>
        <v>红色拒马</v>
      </c>
      <c r="S253" s="9" t="s">
        <v>101</v>
      </c>
      <c r="T253" s="9" t="str">
        <f>IF(I253=2,"",VLOOKUP(E253,[1]t_eliminate_effect_s说明表!$L:$M,2,0))</f>
        <v/>
      </c>
      <c r="U253" s="9" t="str">
        <f>VLOOKUP(B253,组合消除配置调用说明表!$D$1:$E$999999,2,0)</f>
        <v/>
      </c>
      <c r="V253" s="35">
        <v>0</v>
      </c>
      <c r="W253" s="35" t="str">
        <f>VLOOKUP(V253,杂项枚举说明表!$A$88:$B$94,2,0)</f>
        <v>通用能量</v>
      </c>
      <c r="X253" s="35" t="str">
        <f>IF(I253=2,"0",VLOOKUP(AB253,杂项枚举说明表!$A$23:$C$27,杂项枚举说明表!$C$22,0)*VLOOKUP(F253,杂项枚举说明表!$A$3:$D$7,杂项枚举说明表!$D$1,0))</f>
        <v>0</v>
      </c>
      <c r="Y253" s="35">
        <v>0</v>
      </c>
      <c r="Z253" s="9">
        <f t="shared" ref="Z253:AA253" si="220">Z248</f>
        <v>23</v>
      </c>
      <c r="AA253" s="9">
        <f t="shared" si="220"/>
        <v>23</v>
      </c>
      <c r="AB253" s="6">
        <f t="shared" si="213"/>
        <v>5</v>
      </c>
      <c r="AC253" s="6" t="str">
        <f>VLOOKUP(AB253,杂项枚举说明表!$A$23:$B$27,2,2)</f>
        <v>现代</v>
      </c>
      <c r="AD253" s="6">
        <v>0</v>
      </c>
      <c r="AE253" s="35">
        <f t="shared" si="218"/>
        <v>4</v>
      </c>
      <c r="AF253" s="35" t="str">
        <f>IF(AE253="","",VLOOKUP(AE253,杂项枚举说明表!$A$109:$B$113,杂项枚举说明表!$B$108,0))</f>
        <v>骑兵营</v>
      </c>
      <c r="AH253" s="13">
        <v>40073</v>
      </c>
      <c r="AI253" s="13">
        <f>IF((VLOOKUP($F253,杂项枚举说明表!$A$3:$C$7,3,0))="","",VLOOKUP($F253,杂项枚举说明表!$A$3:$C$7,3,0))</f>
        <v>120004</v>
      </c>
      <c r="AJ253" s="13">
        <v>120006</v>
      </c>
      <c r="AK253" s="13">
        <f>VLOOKUP($M253,杂项枚举说明表!$A$45:$E$49,杂项枚举说明表!$C$43,0)</f>
        <v>150023</v>
      </c>
      <c r="AL253" s="13">
        <f>IF(VLOOKUP($M253,杂项枚举说明表!$A$45:$E$49,杂项枚举说明表!$D$43,0)="","",VLOOKUP($M253,杂项枚举说明表!$A$45:$E$49,杂项枚举说明表!$D$43,0))</f>
        <v>130003</v>
      </c>
      <c r="AM253" s="13">
        <f>IF(VLOOKUP($M253,杂项枚举说明表!$A$45:$E$49,杂项枚举说明表!$E$43,0)="","",VLOOKUP($M253,杂项枚举说明表!$A$45:$E$49,杂项枚举说明表!$E$43,0))</f>
        <v>130003</v>
      </c>
      <c r="AN253" s="13">
        <f>IF(VLOOKUP($M253,杂项枚举说明表!$A$45:$F$49,杂项枚举说明表!$F$43,0)="","",VLOOKUP($M253,杂项枚举说明表!$A$45:$F$49,杂项枚举说明表!$F$43,0))</f>
        <v>260001</v>
      </c>
      <c r="AO253" s="13">
        <f>VLOOKUP($M253,杂项枚举说明表!$A$45:$H$49,杂项枚举说明表!$H$43,0)</f>
        <v>120008</v>
      </c>
      <c r="AP253" s="13">
        <f>VLOOKUP($M253,杂项枚举说明表!$A$45:$I$49,杂项枚举说明表!$I$43,0)</f>
        <v>100001</v>
      </c>
      <c r="AQ253" s="13">
        <v>100002</v>
      </c>
      <c r="AT253" s="1" t="str">
        <f t="shared" si="161"/>
        <v>2现代红色同色消</v>
      </c>
      <c r="AU253" s="1">
        <f t="shared" si="162"/>
        <v>1443</v>
      </c>
    </row>
    <row r="254" spans="1:47" x14ac:dyDescent="0.2">
      <c r="A254" s="33">
        <f t="shared" si="163"/>
        <v>249</v>
      </c>
      <c r="B254" s="33">
        <f t="shared" si="211"/>
        <v>1444</v>
      </c>
      <c r="C254" s="33">
        <v>11004</v>
      </c>
      <c r="D254" s="33" t="str">
        <f t="shared" si="156"/>
        <v>现代金色拒马</v>
      </c>
      <c r="E254" s="33" t="str">
        <f t="shared" si="157"/>
        <v>现代金色同色消</v>
      </c>
      <c r="F254" s="33">
        <v>5</v>
      </c>
      <c r="G254" s="33" t="str">
        <f>VLOOKUP($F254,杂项枚举说明表!$A$3:$C$7,杂项枚举说明表!$B$1,0)</f>
        <v>同色消</v>
      </c>
      <c r="H254" s="13">
        <v>1</v>
      </c>
      <c r="I254" s="35">
        <f t="shared" si="158"/>
        <v>2</v>
      </c>
      <c r="J254" s="35" t="str">
        <f>VLOOKUP(I254,杂项枚举说明表!$A$67:$B$69,杂项枚举说明表!$B$66,0)</f>
        <v>塔防模式</v>
      </c>
      <c r="K254" s="6">
        <v>2</v>
      </c>
      <c r="L254" s="6">
        <v>5</v>
      </c>
      <c r="M254" s="37">
        <f t="shared" si="217"/>
        <v>4</v>
      </c>
      <c r="N254" s="37" t="str">
        <f>VLOOKUP(M254,杂项枚举说明表!$A$45:$B$49,杂项枚举说明表!$B$43,0)</f>
        <v>金色</v>
      </c>
      <c r="O254" s="9">
        <v>1544</v>
      </c>
      <c r="P254" s="11" t="s">
        <v>570</v>
      </c>
      <c r="Q254" s="37" t="s">
        <v>433</v>
      </c>
      <c r="R254" s="37" t="str">
        <f t="shared" si="159"/>
        <v>金色拒马</v>
      </c>
      <c r="S254" s="9" t="s">
        <v>101</v>
      </c>
      <c r="T254" s="9" t="str">
        <f>IF(I254=2,"",VLOOKUP(E254,[1]t_eliminate_effect_s说明表!$L:$M,2,0))</f>
        <v/>
      </c>
      <c r="U254" s="9" t="str">
        <f>VLOOKUP(B254,组合消除配置调用说明表!$D$1:$E$999999,2,0)</f>
        <v/>
      </c>
      <c r="V254" s="35">
        <v>0</v>
      </c>
      <c r="W254" s="35" t="str">
        <f>VLOOKUP(V254,杂项枚举说明表!$A$88:$B$94,2,0)</f>
        <v>通用能量</v>
      </c>
      <c r="X254" s="35" t="str">
        <f>IF(I254=2,"0",VLOOKUP(AB254,杂项枚举说明表!$A$23:$C$27,杂项枚举说明表!$C$22,0)*VLOOKUP(F254,杂项枚举说明表!$A$3:$D$7,杂项枚举说明表!$D$1,0))</f>
        <v>0</v>
      </c>
      <c r="Y254" s="35">
        <v>0</v>
      </c>
      <c r="Z254" s="9">
        <f t="shared" ref="Z254:AA254" si="221">Z249</f>
        <v>24</v>
      </c>
      <c r="AA254" s="9">
        <f t="shared" si="221"/>
        <v>24</v>
      </c>
      <c r="AB254" s="6">
        <f t="shared" si="213"/>
        <v>5</v>
      </c>
      <c r="AC254" s="6" t="str">
        <f>VLOOKUP(AB254,杂项枚举说明表!$A$23:$B$27,2,2)</f>
        <v>现代</v>
      </c>
      <c r="AD254" s="6">
        <v>0</v>
      </c>
      <c r="AE254" s="35">
        <f t="shared" si="218"/>
        <v>5</v>
      </c>
      <c r="AF254" s="35" t="str">
        <f>IF(AE254="","",VLOOKUP(AE254,杂项枚举说明表!$A$109:$B$113,杂项枚举说明表!$B$108,0))</f>
        <v>神像</v>
      </c>
      <c r="AH254" s="13">
        <v>40074</v>
      </c>
      <c r="AI254" s="13">
        <f>IF((VLOOKUP($F254,杂项枚举说明表!$A$3:$C$7,3,0))="","",VLOOKUP($F254,杂项枚举说明表!$A$3:$C$7,3,0))</f>
        <v>120004</v>
      </c>
      <c r="AJ254" s="13">
        <v>120006</v>
      </c>
      <c r="AK254" s="13">
        <f>VLOOKUP($M254,杂项枚举说明表!$A$45:$E$49,杂项枚举说明表!$C$43,0)</f>
        <v>150023</v>
      </c>
      <c r="AL254" s="13">
        <f>IF(VLOOKUP($M254,杂项枚举说明表!$A$45:$E$49,杂项枚举说明表!$D$43,0)="","",VLOOKUP($M254,杂项枚举说明表!$A$45:$E$49,杂项枚举说明表!$D$43,0))</f>
        <v>130004</v>
      </c>
      <c r="AM254" s="13">
        <f>IF(VLOOKUP($M254,杂项枚举说明表!$A$45:$E$49,杂项枚举说明表!$E$43,0)="","",VLOOKUP($M254,杂项枚举说明表!$A$45:$E$49,杂项枚举说明表!$E$43,0))</f>
        <v>130004</v>
      </c>
      <c r="AN254" s="13">
        <f>IF(VLOOKUP($M254,杂项枚举说明表!$A$45:$F$49,杂项枚举说明表!$F$43,0)="","",VLOOKUP($M254,杂项枚举说明表!$A$45:$F$49,杂项枚举说明表!$F$43,0))</f>
        <v>260001</v>
      </c>
      <c r="AO254" s="13">
        <f>VLOOKUP($M254,杂项枚举说明表!$A$45:$H$49,杂项枚举说明表!$H$43,0)</f>
        <v>120008</v>
      </c>
      <c r="AP254" s="13">
        <f>VLOOKUP($M254,杂项枚举说明表!$A$45:$I$49,杂项枚举说明表!$I$43,0)</f>
        <v>100001</v>
      </c>
      <c r="AQ254" s="13">
        <v>100002</v>
      </c>
      <c r="AT254" s="1" t="str">
        <f t="shared" si="161"/>
        <v>2现代金色同色消</v>
      </c>
      <c r="AU254" s="1">
        <f t="shared" si="162"/>
        <v>1444</v>
      </c>
    </row>
    <row r="255" spans="1:47" x14ac:dyDescent="0.2">
      <c r="A255" s="33">
        <f t="shared" si="163"/>
        <v>250</v>
      </c>
      <c r="B255" s="33">
        <f t="shared" si="211"/>
        <v>1445</v>
      </c>
      <c r="C255" s="33">
        <v>11005</v>
      </c>
      <c r="D255" s="33" t="str">
        <f t="shared" si="156"/>
        <v>现代紫色拒马</v>
      </c>
      <c r="E255" s="33" t="str">
        <f t="shared" si="157"/>
        <v>现代紫色同色消</v>
      </c>
      <c r="F255" s="33">
        <v>5</v>
      </c>
      <c r="G255" s="33" t="str">
        <f>VLOOKUP($F255,杂项枚举说明表!$A$3:$C$7,杂项枚举说明表!$B$1,0)</f>
        <v>同色消</v>
      </c>
      <c r="H255" s="13">
        <v>1</v>
      </c>
      <c r="I255" s="35">
        <f t="shared" si="158"/>
        <v>2</v>
      </c>
      <c r="J255" s="35" t="str">
        <f>VLOOKUP(I255,杂项枚举说明表!$A$67:$B$69,杂项枚举说明表!$B$66,0)</f>
        <v>塔防模式</v>
      </c>
      <c r="K255" s="6">
        <v>2</v>
      </c>
      <c r="L255" s="6">
        <v>5</v>
      </c>
      <c r="M255" s="37">
        <f t="shared" si="217"/>
        <v>5</v>
      </c>
      <c r="N255" s="37" t="str">
        <f>VLOOKUP(M255,杂项枚举说明表!$A$45:$B$49,杂项枚举说明表!$B$43,0)</f>
        <v>紫色</v>
      </c>
      <c r="O255" s="9">
        <v>1545</v>
      </c>
      <c r="P255" s="11" t="s">
        <v>570</v>
      </c>
      <c r="Q255" s="37" t="s">
        <v>433</v>
      </c>
      <c r="R255" s="37" t="str">
        <f t="shared" si="159"/>
        <v>紫色拒马</v>
      </c>
      <c r="S255" s="9" t="s">
        <v>101</v>
      </c>
      <c r="T255" s="9" t="str">
        <f>IF(I255=2,"",VLOOKUP(E255,[1]t_eliminate_effect_s说明表!$L:$M,2,0))</f>
        <v/>
      </c>
      <c r="U255" s="9" t="str">
        <f>VLOOKUP(B255,组合消除配置调用说明表!$D$1:$E$999999,2,0)</f>
        <v/>
      </c>
      <c r="V255" s="35">
        <v>0</v>
      </c>
      <c r="W255" s="35" t="str">
        <f>VLOOKUP(V255,杂项枚举说明表!$A$88:$B$94,2,0)</f>
        <v>通用能量</v>
      </c>
      <c r="X255" s="35" t="str">
        <f>IF(I255=2,"0",VLOOKUP(AB255,杂项枚举说明表!$A$23:$C$27,杂项枚举说明表!$C$22,0)*VLOOKUP(F255,杂项枚举说明表!$A$3:$D$7,杂项枚举说明表!$D$1,0))</f>
        <v>0</v>
      </c>
      <c r="Y255" s="35">
        <v>0</v>
      </c>
      <c r="Z255" s="9">
        <f t="shared" ref="Z255:AA255" si="222">Z250</f>
        <v>25</v>
      </c>
      <c r="AA255" s="9">
        <f t="shared" si="222"/>
        <v>25</v>
      </c>
      <c r="AB255" s="6">
        <f t="shared" si="213"/>
        <v>5</v>
      </c>
      <c r="AC255" s="6" t="str">
        <f>VLOOKUP(AB255,杂项枚举说明表!$A$23:$B$27,2,2)</f>
        <v>现代</v>
      </c>
      <c r="AD255" s="6">
        <v>0</v>
      </c>
      <c r="AE255" s="35">
        <f t="shared" si="218"/>
        <v>6</v>
      </c>
      <c r="AF255" s="35" t="str">
        <f>IF(AE255="","",VLOOKUP(AE255,杂项枚举说明表!$A$109:$B$113,杂项枚举说明表!$B$108,0))</f>
        <v>魔像</v>
      </c>
      <c r="AH255" s="13">
        <v>40075</v>
      </c>
      <c r="AI255" s="13">
        <f>IF((VLOOKUP($F255,杂项枚举说明表!$A$3:$C$7,3,0))="","",VLOOKUP($F255,杂项枚举说明表!$A$3:$C$7,3,0))</f>
        <v>120004</v>
      </c>
      <c r="AJ255" s="13">
        <v>120006</v>
      </c>
      <c r="AK255" s="13">
        <f>VLOOKUP($M255,杂项枚举说明表!$A$45:$E$49,杂项枚举说明表!$C$43,0)</f>
        <v>150023</v>
      </c>
      <c r="AL255" s="13">
        <f>IF(VLOOKUP($M255,杂项枚举说明表!$A$45:$E$49,杂项枚举说明表!$D$43,0)="","",VLOOKUP($M255,杂项枚举说明表!$A$45:$E$49,杂项枚举说明表!$D$43,0))</f>
        <v>130005</v>
      </c>
      <c r="AM255" s="13">
        <f>IF(VLOOKUP($M255,杂项枚举说明表!$A$45:$E$49,杂项枚举说明表!$E$43,0)="","",VLOOKUP($M255,杂项枚举说明表!$A$45:$E$49,杂项枚举说明表!$E$43,0))</f>
        <v>130005</v>
      </c>
      <c r="AN255" s="13">
        <f>IF(VLOOKUP($M255,杂项枚举说明表!$A$45:$F$49,杂项枚举说明表!$F$43,0)="","",VLOOKUP($M255,杂项枚举说明表!$A$45:$F$49,杂项枚举说明表!$F$43,0))</f>
        <v>260001</v>
      </c>
      <c r="AO255" s="13">
        <f>VLOOKUP($M255,杂项枚举说明表!$A$45:$H$49,杂项枚举说明表!$H$43,0)</f>
        <v>120008</v>
      </c>
      <c r="AP255" s="13">
        <f>VLOOKUP($M255,杂项枚举说明表!$A$45:$I$49,杂项枚举说明表!$I$43,0)</f>
        <v>100001</v>
      </c>
      <c r="AQ255" s="13">
        <v>100002</v>
      </c>
      <c r="AT255" s="1" t="str">
        <f t="shared" si="161"/>
        <v>2现代紫色同色消</v>
      </c>
      <c r="AU255" s="1">
        <f t="shared" si="162"/>
        <v>1445</v>
      </c>
    </row>
    <row r="256" spans="1:47" x14ac:dyDescent="0.2">
      <c r="A256" s="33">
        <f t="shared" si="163"/>
        <v>251</v>
      </c>
      <c r="B256" s="33">
        <v>3001</v>
      </c>
      <c r="C256" s="33">
        <v>10001</v>
      </c>
      <c r="D256" s="33" t="str">
        <f t="shared" si="156"/>
        <v>石器时代蓝色普通棋子</v>
      </c>
      <c r="E256" s="33" t="str">
        <f t="shared" si="157"/>
        <v>石器时代蓝色普通棋子</v>
      </c>
      <c r="F256" s="33">
        <v>1</v>
      </c>
      <c r="G256" s="33" t="str">
        <f>VLOOKUP($F256,杂项枚举说明表!$A$3:$C$7,杂项枚举说明表!$B$1,0)</f>
        <v>普通棋子</v>
      </c>
      <c r="H256" s="13">
        <v>1</v>
      </c>
      <c r="I256" s="35">
        <f t="shared" si="158"/>
        <v>3</v>
      </c>
      <c r="J256" s="35" t="str">
        <f>VLOOKUP(I256,杂项枚举说明表!$A$67:$B$69,杂项枚举说明表!$B$66,0)</f>
        <v>PVP</v>
      </c>
      <c r="M256" s="37">
        <v>1</v>
      </c>
      <c r="N256" s="37" t="str">
        <f>VLOOKUP(M256,杂项枚举说明表!$A$45:$B$49,杂项枚举说明表!$B$43,0)</f>
        <v>蓝色</v>
      </c>
      <c r="O256" s="9">
        <v>101</v>
      </c>
      <c r="P256" s="11" t="s">
        <v>570</v>
      </c>
      <c r="Q256" s="37" t="s">
        <v>22</v>
      </c>
      <c r="R256" s="37" t="str">
        <f t="shared" si="159"/>
        <v>蓝色普通棋子</v>
      </c>
      <c r="T256" s="9">
        <f>IF(I256=2,"",VLOOKUP(E256,[1]t_eliminate_effect_s说明表!$L:$M,2,0))</f>
        <v>1</v>
      </c>
      <c r="U256" s="9" t="str">
        <f>VLOOKUP(B256,组合消除配置调用说明表!$D$1:$E$999999,2,0)</f>
        <v/>
      </c>
      <c r="V256" s="35">
        <v>0</v>
      </c>
      <c r="W256" s="35" t="str">
        <f>VLOOKUP(V256,杂项枚举说明表!$A$88:$B$94,2,0)</f>
        <v>通用能量</v>
      </c>
      <c r="X256" s="35">
        <f>IF(I256=2,"0",VLOOKUP(AB256,杂项枚举说明表!$A$23:$C$27,杂项枚举说明表!$C$22,0)*VLOOKUP(F256,杂项枚举说明表!$A$3:$D$7,杂项枚举说明表!$D$1,0))</f>
        <v>1000</v>
      </c>
      <c r="Y256" s="35">
        <v>0</v>
      </c>
      <c r="Z256" s="9">
        <v>1</v>
      </c>
      <c r="AA256" s="9">
        <v>1</v>
      </c>
      <c r="AB256" s="6">
        <v>1</v>
      </c>
      <c r="AC256" s="6" t="str">
        <f>VLOOKUP(AB256,杂项枚举说明表!$A$23:$B$27,2,2)</f>
        <v>石器时代</v>
      </c>
      <c r="AD256" s="6">
        <v>0</v>
      </c>
      <c r="AE256" s="35">
        <v>2</v>
      </c>
      <c r="AF256" s="35" t="str">
        <f>IF(AE256="","",VLOOKUP(AE256,杂项枚举说明表!$A$109:$B$113,杂项枚举说明表!$B$108,0))</f>
        <v>步兵营</v>
      </c>
      <c r="AH256" s="13">
        <v>40001</v>
      </c>
      <c r="AI256" s="13" t="str">
        <f>IF((VLOOKUP($F256,杂项枚举说明表!$A$3:$C$7,3,0))="","",VLOOKUP($F256,杂项枚举说明表!$A$3:$C$7,3,0))</f>
        <v/>
      </c>
      <c r="AJ256" s="13">
        <v>120006</v>
      </c>
      <c r="AK256" s="13">
        <f>VLOOKUP($M256,杂项枚举说明表!$A$45:$E$49,杂项枚举说明表!$C$43,0)</f>
        <v>150023</v>
      </c>
      <c r="AL256" s="13">
        <f>IF(VLOOKUP($M256,杂项枚举说明表!$A$45:$E$49,杂项枚举说明表!$D$43,0)="","",VLOOKUP($M256,杂项枚举说明表!$A$45:$E$49,杂项枚举说明表!$D$43,0))</f>
        <v>130001</v>
      </c>
      <c r="AM256" s="13">
        <f>IF(VLOOKUP($M256,杂项枚举说明表!$A$45:$E$49,杂项枚举说明表!$E$43,0)="","",VLOOKUP($M256,杂项枚举说明表!$A$45:$E$49,杂项枚举说明表!$E$43,0))</f>
        <v>130001</v>
      </c>
      <c r="AN256" s="13">
        <f>IF(VLOOKUP($M256,杂项枚举说明表!$A$45:$F$49,杂项枚举说明表!$F$43,0)="","",VLOOKUP($M256,杂项枚举说明表!$A$45:$F$49,杂项枚举说明表!$F$43,0))</f>
        <v>260001</v>
      </c>
      <c r="AO256" s="13">
        <f>VLOOKUP($M256,杂项枚举说明表!$A$45:$H$49,杂项枚举说明表!$H$43,0)</f>
        <v>120008</v>
      </c>
      <c r="AP256" s="13">
        <f>VLOOKUP($M256,杂项枚举说明表!$A$45:$I$49,杂项枚举说明表!$I$43,0)</f>
        <v>100001</v>
      </c>
      <c r="AQ256" s="13">
        <v>100002</v>
      </c>
      <c r="AT256" s="1" t="str">
        <f t="shared" si="161"/>
        <v>3石器时代蓝色普通棋子</v>
      </c>
      <c r="AU256" s="1">
        <f t="shared" si="162"/>
        <v>3001</v>
      </c>
    </row>
    <row r="257" spans="1:47" x14ac:dyDescent="0.2">
      <c r="A257" s="33">
        <f t="shared" si="163"/>
        <v>252</v>
      </c>
      <c r="B257" s="33">
        <f>B256+1</f>
        <v>3002</v>
      </c>
      <c r="C257" s="33">
        <v>10002</v>
      </c>
      <c r="D257" s="33" t="str">
        <f t="shared" si="156"/>
        <v>石器时代绿色普通棋子</v>
      </c>
      <c r="E257" s="33" t="str">
        <f t="shared" si="157"/>
        <v>石器时代绿色普通棋子</v>
      </c>
      <c r="F257" s="33">
        <v>1</v>
      </c>
      <c r="G257" s="33" t="str">
        <f>VLOOKUP($F257,杂项枚举说明表!$A$3:$C$7,杂项枚举说明表!$B$1,0)</f>
        <v>普通棋子</v>
      </c>
      <c r="H257" s="13">
        <v>1</v>
      </c>
      <c r="I257" s="35">
        <f t="shared" si="158"/>
        <v>3</v>
      </c>
      <c r="J257" s="35" t="str">
        <f>VLOOKUP(I257,杂项枚举说明表!$A$67:$B$69,杂项枚举说明表!$B$66,0)</f>
        <v>PVP</v>
      </c>
      <c r="M257" s="37">
        <v>2</v>
      </c>
      <c r="N257" s="37" t="str">
        <f>VLOOKUP(M257,杂项枚举说明表!$A$45:$B$49,杂项枚举说明表!$B$43,0)</f>
        <v>绿色</v>
      </c>
      <c r="O257" s="9">
        <v>102</v>
      </c>
      <c r="P257" s="11" t="s">
        <v>570</v>
      </c>
      <c r="Q257" s="37" t="s">
        <v>22</v>
      </c>
      <c r="R257" s="37" t="str">
        <f t="shared" si="159"/>
        <v>绿色普通棋子</v>
      </c>
      <c r="T257" s="9">
        <f>IF(I257=2,"",VLOOKUP(E257,[1]t_eliminate_effect_s说明表!$L:$M,2,0))</f>
        <v>1</v>
      </c>
      <c r="U257" s="9" t="str">
        <f>VLOOKUP(B257,组合消除配置调用说明表!$D$1:$E$999999,2,0)</f>
        <v/>
      </c>
      <c r="V257" s="35">
        <v>0</v>
      </c>
      <c r="W257" s="35" t="str">
        <f>VLOOKUP(V257,杂项枚举说明表!$A$88:$B$94,2,0)</f>
        <v>通用能量</v>
      </c>
      <c r="X257" s="35">
        <f>IF(I257=2,"0",VLOOKUP(AB257,杂项枚举说明表!$A$23:$C$27,杂项枚举说明表!$C$22,0)*VLOOKUP(F257,杂项枚举说明表!$A$3:$D$7,杂项枚举说明表!$D$1,0))</f>
        <v>1000</v>
      </c>
      <c r="Y257" s="35">
        <v>0</v>
      </c>
      <c r="Z257" s="9">
        <v>2</v>
      </c>
      <c r="AA257" s="9">
        <v>2</v>
      </c>
      <c r="AB257" s="6">
        <v>1</v>
      </c>
      <c r="AC257" s="6" t="str">
        <f>VLOOKUP(AB257,杂项枚举说明表!$A$23:$B$27,2,2)</f>
        <v>石器时代</v>
      </c>
      <c r="AD257" s="6">
        <v>0</v>
      </c>
      <c r="AE257" s="35">
        <v>3</v>
      </c>
      <c r="AF257" s="35" t="str">
        <f>IF(AE257="","",VLOOKUP(AE257,杂项枚举说明表!$A$109:$B$113,杂项枚举说明表!$B$108,0))</f>
        <v>弓兵营</v>
      </c>
      <c r="AH257" s="13">
        <v>40002</v>
      </c>
      <c r="AI257" s="13" t="str">
        <f>IF((VLOOKUP($F257,杂项枚举说明表!$A$3:$C$7,3,0))="","",VLOOKUP($F257,杂项枚举说明表!$A$3:$C$7,3,0))</f>
        <v/>
      </c>
      <c r="AJ257" s="13">
        <v>120006</v>
      </c>
      <c r="AK257" s="13">
        <f>VLOOKUP($M257,杂项枚举说明表!$A$45:$E$49,杂项枚举说明表!$C$43,0)</f>
        <v>150023</v>
      </c>
      <c r="AL257" s="13">
        <f>IF(VLOOKUP($M257,杂项枚举说明表!$A$45:$E$49,杂项枚举说明表!$D$43,0)="","",VLOOKUP($M257,杂项枚举说明表!$A$45:$E$49,杂项枚举说明表!$D$43,0))</f>
        <v>130002</v>
      </c>
      <c r="AM257" s="13">
        <f>IF(VLOOKUP($M257,杂项枚举说明表!$A$45:$E$49,杂项枚举说明表!$E$43,0)="","",VLOOKUP($M257,杂项枚举说明表!$A$45:$E$49,杂项枚举说明表!$E$43,0))</f>
        <v>130002</v>
      </c>
      <c r="AN257" s="13">
        <f>IF(VLOOKUP($M257,杂项枚举说明表!$A$45:$F$49,杂项枚举说明表!$F$43,0)="","",VLOOKUP($M257,杂项枚举说明表!$A$45:$F$49,杂项枚举说明表!$F$43,0))</f>
        <v>260001</v>
      </c>
      <c r="AO257" s="13">
        <f>VLOOKUP($M257,杂项枚举说明表!$A$45:$H$49,杂项枚举说明表!$H$43,0)</f>
        <v>120008</v>
      </c>
      <c r="AP257" s="13">
        <f>VLOOKUP($M257,杂项枚举说明表!$A$45:$I$49,杂项枚举说明表!$I$43,0)</f>
        <v>100001</v>
      </c>
      <c r="AQ257" s="13">
        <v>100002</v>
      </c>
      <c r="AT257" s="1" t="str">
        <f t="shared" si="161"/>
        <v>3石器时代绿色普通棋子</v>
      </c>
      <c r="AU257" s="1">
        <f t="shared" si="162"/>
        <v>3002</v>
      </c>
    </row>
    <row r="258" spans="1:47" x14ac:dyDescent="0.2">
      <c r="A258" s="33">
        <f t="shared" si="163"/>
        <v>253</v>
      </c>
      <c r="B258" s="33">
        <f t="shared" ref="B258:B260" si="223">B257+1</f>
        <v>3003</v>
      </c>
      <c r="C258" s="33">
        <v>10003</v>
      </c>
      <c r="D258" s="33" t="str">
        <f t="shared" si="156"/>
        <v>石器时代红色普通棋子</v>
      </c>
      <c r="E258" s="33" t="str">
        <f t="shared" si="157"/>
        <v>石器时代红色普通棋子</v>
      </c>
      <c r="F258" s="33">
        <v>1</v>
      </c>
      <c r="G258" s="33" t="str">
        <f>VLOOKUP($F258,杂项枚举说明表!$A$3:$C$7,杂项枚举说明表!$B$1,0)</f>
        <v>普通棋子</v>
      </c>
      <c r="H258" s="13">
        <v>1</v>
      </c>
      <c r="I258" s="35">
        <f t="shared" si="158"/>
        <v>3</v>
      </c>
      <c r="J258" s="35" t="str">
        <f>VLOOKUP(I258,杂项枚举说明表!$A$67:$B$69,杂项枚举说明表!$B$66,0)</f>
        <v>PVP</v>
      </c>
      <c r="M258" s="37">
        <v>3</v>
      </c>
      <c r="N258" s="37" t="str">
        <f>VLOOKUP(M258,杂项枚举说明表!$A$45:$B$49,杂项枚举说明表!$B$43,0)</f>
        <v>红色</v>
      </c>
      <c r="O258" s="9">
        <v>103</v>
      </c>
      <c r="P258" s="11" t="s">
        <v>570</v>
      </c>
      <c r="Q258" s="37" t="s">
        <v>22</v>
      </c>
      <c r="R258" s="37" t="str">
        <f t="shared" si="159"/>
        <v>红色普通棋子</v>
      </c>
      <c r="T258" s="9">
        <f>IF(I258=2,"",VLOOKUP(E258,[1]t_eliminate_effect_s说明表!$L:$M,2,0))</f>
        <v>1</v>
      </c>
      <c r="U258" s="9" t="str">
        <f>VLOOKUP(B258,组合消除配置调用说明表!$D$1:$E$999999,2,0)</f>
        <v/>
      </c>
      <c r="V258" s="35">
        <v>0</v>
      </c>
      <c r="W258" s="35" t="str">
        <f>VLOOKUP(V258,杂项枚举说明表!$A$88:$B$94,2,0)</f>
        <v>通用能量</v>
      </c>
      <c r="X258" s="35">
        <f>IF(I258=2,"0",VLOOKUP(AB258,杂项枚举说明表!$A$23:$C$27,杂项枚举说明表!$C$22,0)*VLOOKUP(F258,杂项枚举说明表!$A$3:$D$7,杂项枚举说明表!$D$1,0))</f>
        <v>1000</v>
      </c>
      <c r="Y258" s="35">
        <v>0</v>
      </c>
      <c r="Z258" s="9">
        <v>3</v>
      </c>
      <c r="AA258" s="9">
        <v>3</v>
      </c>
      <c r="AB258" s="6">
        <v>1</v>
      </c>
      <c r="AC258" s="6" t="str">
        <f>VLOOKUP(AB258,杂项枚举说明表!$A$23:$B$27,2,2)</f>
        <v>石器时代</v>
      </c>
      <c r="AD258" s="6">
        <v>0</v>
      </c>
      <c r="AE258" s="35">
        <v>4</v>
      </c>
      <c r="AF258" s="35" t="str">
        <f>IF(AE258="","",VLOOKUP(AE258,杂项枚举说明表!$A$109:$B$113,杂项枚举说明表!$B$108,0))</f>
        <v>骑兵营</v>
      </c>
      <c r="AH258" s="13">
        <v>40003</v>
      </c>
      <c r="AI258" s="13" t="str">
        <f>IF((VLOOKUP($F258,杂项枚举说明表!$A$3:$C$7,3,0))="","",VLOOKUP($F258,杂项枚举说明表!$A$3:$C$7,3,0))</f>
        <v/>
      </c>
      <c r="AJ258" s="13">
        <v>120006</v>
      </c>
      <c r="AK258" s="13">
        <f>VLOOKUP($M258,杂项枚举说明表!$A$45:$E$49,杂项枚举说明表!$C$43,0)</f>
        <v>150023</v>
      </c>
      <c r="AL258" s="13">
        <f>IF(VLOOKUP($M258,杂项枚举说明表!$A$45:$E$49,杂项枚举说明表!$D$43,0)="","",VLOOKUP($M258,杂项枚举说明表!$A$45:$E$49,杂项枚举说明表!$D$43,0))</f>
        <v>130003</v>
      </c>
      <c r="AM258" s="13">
        <f>IF(VLOOKUP($M258,杂项枚举说明表!$A$45:$E$49,杂项枚举说明表!$E$43,0)="","",VLOOKUP($M258,杂项枚举说明表!$A$45:$E$49,杂项枚举说明表!$E$43,0))</f>
        <v>130003</v>
      </c>
      <c r="AN258" s="13">
        <f>IF(VLOOKUP($M258,杂项枚举说明表!$A$45:$F$49,杂项枚举说明表!$F$43,0)="","",VLOOKUP($M258,杂项枚举说明表!$A$45:$F$49,杂项枚举说明表!$F$43,0))</f>
        <v>260001</v>
      </c>
      <c r="AO258" s="13">
        <f>VLOOKUP($M258,杂项枚举说明表!$A$45:$H$49,杂项枚举说明表!$H$43,0)</f>
        <v>120008</v>
      </c>
      <c r="AP258" s="13">
        <f>VLOOKUP($M258,杂项枚举说明表!$A$45:$I$49,杂项枚举说明表!$I$43,0)</f>
        <v>100001</v>
      </c>
      <c r="AQ258" s="13">
        <v>100002</v>
      </c>
      <c r="AT258" s="1" t="str">
        <f t="shared" si="161"/>
        <v>3石器时代红色普通棋子</v>
      </c>
      <c r="AU258" s="1">
        <f t="shared" si="162"/>
        <v>3003</v>
      </c>
    </row>
    <row r="259" spans="1:47" x14ac:dyDescent="0.2">
      <c r="A259" s="33">
        <f t="shared" si="163"/>
        <v>254</v>
      </c>
      <c r="B259" s="33">
        <f t="shared" si="223"/>
        <v>3004</v>
      </c>
      <c r="C259" s="33">
        <v>10004</v>
      </c>
      <c r="D259" s="33" t="str">
        <f t="shared" si="156"/>
        <v>石器时代金色普通棋子</v>
      </c>
      <c r="E259" s="33" t="str">
        <f t="shared" si="157"/>
        <v>石器时代金色普通棋子</v>
      </c>
      <c r="F259" s="33">
        <v>1</v>
      </c>
      <c r="G259" s="33" t="str">
        <f>VLOOKUP($F259,杂项枚举说明表!$A$3:$C$7,杂项枚举说明表!$B$1,0)</f>
        <v>普通棋子</v>
      </c>
      <c r="H259" s="13">
        <v>1</v>
      </c>
      <c r="I259" s="35">
        <f t="shared" si="158"/>
        <v>3</v>
      </c>
      <c r="J259" s="35" t="str">
        <f>VLOOKUP(I259,杂项枚举说明表!$A$67:$B$69,杂项枚举说明表!$B$66,0)</f>
        <v>PVP</v>
      </c>
      <c r="M259" s="37">
        <v>4</v>
      </c>
      <c r="N259" s="37" t="str">
        <f>VLOOKUP(M259,杂项枚举说明表!$A$45:$B$49,杂项枚举说明表!$B$43,0)</f>
        <v>金色</v>
      </c>
      <c r="O259" s="9">
        <v>104</v>
      </c>
      <c r="P259" s="11" t="s">
        <v>570</v>
      </c>
      <c r="Q259" s="37" t="s">
        <v>22</v>
      </c>
      <c r="R259" s="37" t="str">
        <f t="shared" si="159"/>
        <v>金色普通棋子</v>
      </c>
      <c r="T259" s="9">
        <f>IF(I259=2,"",VLOOKUP(E259,[1]t_eliminate_effect_s说明表!$L:$M,2,0))</f>
        <v>1</v>
      </c>
      <c r="U259" s="9" t="str">
        <f>VLOOKUP(B259,组合消除配置调用说明表!$D$1:$E$999999,2,0)</f>
        <v/>
      </c>
      <c r="V259" s="35">
        <v>0</v>
      </c>
      <c r="W259" s="35" t="str">
        <f>VLOOKUP(V259,杂项枚举说明表!$A$88:$B$94,2,0)</f>
        <v>通用能量</v>
      </c>
      <c r="X259" s="35">
        <f>IF(I259=2,"0",VLOOKUP(AB259,杂项枚举说明表!$A$23:$C$27,杂项枚举说明表!$C$22,0)*VLOOKUP(F259,杂项枚举说明表!$A$3:$D$7,杂项枚举说明表!$D$1,0))</f>
        <v>1000</v>
      </c>
      <c r="Y259" s="35">
        <v>0</v>
      </c>
      <c r="Z259" s="9">
        <v>4</v>
      </c>
      <c r="AA259" s="9">
        <v>4</v>
      </c>
      <c r="AB259" s="6">
        <v>1</v>
      </c>
      <c r="AC259" s="6" t="str">
        <f>VLOOKUP(AB259,杂项枚举说明表!$A$23:$B$27,2,2)</f>
        <v>石器时代</v>
      </c>
      <c r="AD259" s="6">
        <v>0</v>
      </c>
      <c r="AE259" s="35">
        <v>5</v>
      </c>
      <c r="AF259" s="35" t="str">
        <f>IF(AE259="","",VLOOKUP(AE259,杂项枚举说明表!$A$109:$B$113,杂项枚举说明表!$B$108,0))</f>
        <v>神像</v>
      </c>
      <c r="AH259" s="13">
        <v>40004</v>
      </c>
      <c r="AI259" s="13" t="str">
        <f>IF((VLOOKUP($F259,杂项枚举说明表!$A$3:$C$7,3,0))="","",VLOOKUP($F259,杂项枚举说明表!$A$3:$C$7,3,0))</f>
        <v/>
      </c>
      <c r="AJ259" s="13">
        <v>120006</v>
      </c>
      <c r="AK259" s="13">
        <f>VLOOKUP($M259,杂项枚举说明表!$A$45:$E$49,杂项枚举说明表!$C$43,0)</f>
        <v>150023</v>
      </c>
      <c r="AL259" s="13">
        <f>IF(VLOOKUP($M259,杂项枚举说明表!$A$45:$E$49,杂项枚举说明表!$D$43,0)="","",VLOOKUP($M259,杂项枚举说明表!$A$45:$E$49,杂项枚举说明表!$D$43,0))</f>
        <v>130004</v>
      </c>
      <c r="AM259" s="13">
        <f>IF(VLOOKUP($M259,杂项枚举说明表!$A$45:$E$49,杂项枚举说明表!$E$43,0)="","",VLOOKUP($M259,杂项枚举说明表!$A$45:$E$49,杂项枚举说明表!$E$43,0))</f>
        <v>130004</v>
      </c>
      <c r="AN259" s="13">
        <f>IF(VLOOKUP($M259,杂项枚举说明表!$A$45:$F$49,杂项枚举说明表!$F$43,0)="","",VLOOKUP($M259,杂项枚举说明表!$A$45:$F$49,杂项枚举说明表!$F$43,0))</f>
        <v>260001</v>
      </c>
      <c r="AO259" s="13">
        <f>VLOOKUP($M259,杂项枚举说明表!$A$45:$H$49,杂项枚举说明表!$H$43,0)</f>
        <v>120008</v>
      </c>
      <c r="AP259" s="13">
        <f>VLOOKUP($M259,杂项枚举说明表!$A$45:$I$49,杂项枚举说明表!$I$43,0)</f>
        <v>100001</v>
      </c>
      <c r="AQ259" s="13">
        <v>100002</v>
      </c>
      <c r="AT259" s="1" t="str">
        <f t="shared" si="161"/>
        <v>3石器时代金色普通棋子</v>
      </c>
      <c r="AU259" s="1">
        <f t="shared" si="162"/>
        <v>3004</v>
      </c>
    </row>
    <row r="260" spans="1:47" x14ac:dyDescent="0.2">
      <c r="A260" s="33">
        <f t="shared" si="163"/>
        <v>255</v>
      </c>
      <c r="B260" s="33">
        <f t="shared" si="223"/>
        <v>3005</v>
      </c>
      <c r="C260" s="33">
        <v>10005</v>
      </c>
      <c r="D260" s="33" t="str">
        <f t="shared" si="156"/>
        <v>石器时代紫色普通棋子</v>
      </c>
      <c r="E260" s="33" t="str">
        <f t="shared" si="157"/>
        <v>石器时代紫色普通棋子</v>
      </c>
      <c r="F260" s="33">
        <v>1</v>
      </c>
      <c r="G260" s="33" t="str">
        <f>VLOOKUP($F260,杂项枚举说明表!$A$3:$C$7,杂项枚举说明表!$B$1,0)</f>
        <v>普通棋子</v>
      </c>
      <c r="H260" s="13">
        <v>1</v>
      </c>
      <c r="I260" s="35">
        <f t="shared" si="158"/>
        <v>3</v>
      </c>
      <c r="J260" s="35" t="str">
        <f>VLOOKUP(I260,杂项枚举说明表!$A$67:$B$69,杂项枚举说明表!$B$66,0)</f>
        <v>PVP</v>
      </c>
      <c r="M260" s="37">
        <v>5</v>
      </c>
      <c r="N260" s="37" t="str">
        <f>VLOOKUP(M260,杂项枚举说明表!$A$45:$B$49,杂项枚举说明表!$B$43,0)</f>
        <v>紫色</v>
      </c>
      <c r="O260" s="9">
        <v>105</v>
      </c>
      <c r="P260" s="11" t="s">
        <v>570</v>
      </c>
      <c r="Q260" s="37" t="s">
        <v>22</v>
      </c>
      <c r="R260" s="37" t="str">
        <f t="shared" si="159"/>
        <v>紫色普通棋子</v>
      </c>
      <c r="T260" s="9">
        <f>IF(I260=2,"",VLOOKUP(E260,[1]t_eliminate_effect_s说明表!$L:$M,2,0))</f>
        <v>1</v>
      </c>
      <c r="U260" s="9" t="str">
        <f>VLOOKUP(B260,组合消除配置调用说明表!$D$1:$E$999999,2,0)</f>
        <v/>
      </c>
      <c r="V260" s="35">
        <v>0</v>
      </c>
      <c r="W260" s="35" t="str">
        <f>VLOOKUP(V260,杂项枚举说明表!$A$88:$B$94,2,0)</f>
        <v>通用能量</v>
      </c>
      <c r="X260" s="35">
        <f>IF(I260=2,"0",VLOOKUP(AB260,杂项枚举说明表!$A$23:$C$27,杂项枚举说明表!$C$22,0)*VLOOKUP(F260,杂项枚举说明表!$A$3:$D$7,杂项枚举说明表!$D$1,0))</f>
        <v>1000</v>
      </c>
      <c r="Y260" s="35">
        <v>0</v>
      </c>
      <c r="Z260" s="9">
        <v>5</v>
      </c>
      <c r="AA260" s="9">
        <v>5</v>
      </c>
      <c r="AB260" s="6">
        <v>1</v>
      </c>
      <c r="AC260" s="6" t="str">
        <f>VLOOKUP(AB260,杂项枚举说明表!$A$23:$B$27,2,2)</f>
        <v>石器时代</v>
      </c>
      <c r="AD260" s="6">
        <v>0</v>
      </c>
      <c r="AE260" s="35">
        <v>6</v>
      </c>
      <c r="AF260" s="35" t="str">
        <f>IF(AE260="","",VLOOKUP(AE260,杂项枚举说明表!$A$109:$B$113,杂项枚举说明表!$B$108,0))</f>
        <v>魔像</v>
      </c>
      <c r="AH260" s="13">
        <v>40005</v>
      </c>
      <c r="AI260" s="13" t="str">
        <f>IF((VLOOKUP($F260,杂项枚举说明表!$A$3:$C$7,3,0))="","",VLOOKUP($F260,杂项枚举说明表!$A$3:$C$7,3,0))</f>
        <v/>
      </c>
      <c r="AJ260" s="13">
        <v>120006</v>
      </c>
      <c r="AK260" s="13">
        <f>VLOOKUP($M260,杂项枚举说明表!$A$45:$E$49,杂项枚举说明表!$C$43,0)</f>
        <v>150023</v>
      </c>
      <c r="AL260" s="13">
        <f>IF(VLOOKUP($M260,杂项枚举说明表!$A$45:$E$49,杂项枚举说明表!$D$43,0)="","",VLOOKUP($M260,杂项枚举说明表!$A$45:$E$49,杂项枚举说明表!$D$43,0))</f>
        <v>130005</v>
      </c>
      <c r="AM260" s="13">
        <f>IF(VLOOKUP($M260,杂项枚举说明表!$A$45:$E$49,杂项枚举说明表!$E$43,0)="","",VLOOKUP($M260,杂项枚举说明表!$A$45:$E$49,杂项枚举说明表!$E$43,0))</f>
        <v>130005</v>
      </c>
      <c r="AN260" s="13">
        <f>IF(VLOOKUP($M260,杂项枚举说明表!$A$45:$F$49,杂项枚举说明表!$F$43,0)="","",VLOOKUP($M260,杂项枚举说明表!$A$45:$F$49,杂项枚举说明表!$F$43,0))</f>
        <v>260001</v>
      </c>
      <c r="AO260" s="13">
        <f>VLOOKUP($M260,杂项枚举说明表!$A$45:$H$49,杂项枚举说明表!$H$43,0)</f>
        <v>120008</v>
      </c>
      <c r="AP260" s="13">
        <f>VLOOKUP($M260,杂项枚举说明表!$A$45:$I$49,杂项枚举说明表!$I$43,0)</f>
        <v>100001</v>
      </c>
      <c r="AQ260" s="13">
        <v>100002</v>
      </c>
      <c r="AT260" s="1" t="str">
        <f t="shared" si="161"/>
        <v>3石器时代紫色普通棋子</v>
      </c>
      <c r="AU260" s="1">
        <f t="shared" si="162"/>
        <v>3005</v>
      </c>
    </row>
    <row r="261" spans="1:47" x14ac:dyDescent="0.2">
      <c r="A261" s="33">
        <f t="shared" si="163"/>
        <v>256</v>
      </c>
      <c r="B261" s="33">
        <f>B256+10</f>
        <v>3011</v>
      </c>
      <c r="C261" s="33">
        <v>10011</v>
      </c>
      <c r="D261" s="33" t="str">
        <f t="shared" si="156"/>
        <v>青铜时代蓝色普通棋子</v>
      </c>
      <c r="E261" s="33" t="str">
        <f t="shared" si="157"/>
        <v>青铜时代蓝色普通棋子</v>
      </c>
      <c r="F261" s="33">
        <v>1</v>
      </c>
      <c r="G261" s="33" t="str">
        <f>VLOOKUP($F261,杂项枚举说明表!$A$3:$C$7,杂项枚举说明表!$B$1,0)</f>
        <v>普通棋子</v>
      </c>
      <c r="H261" s="13">
        <v>1</v>
      </c>
      <c r="I261" s="35">
        <f t="shared" si="158"/>
        <v>3</v>
      </c>
      <c r="J261" s="35" t="str">
        <f>VLOOKUP(I261,杂项枚举说明表!$A$67:$B$69,杂项枚举说明表!$B$66,0)</f>
        <v>PVP</v>
      </c>
      <c r="M261" s="37">
        <f>M256</f>
        <v>1</v>
      </c>
      <c r="N261" s="37" t="str">
        <f>VLOOKUP(M261,杂项枚举说明表!$A$45:$B$49,杂项枚举说明表!$B$43,0)</f>
        <v>蓝色</v>
      </c>
      <c r="O261" s="9">
        <v>111</v>
      </c>
      <c r="P261" s="11" t="s">
        <v>570</v>
      </c>
      <c r="Q261" s="37" t="s">
        <v>22</v>
      </c>
      <c r="R261" s="37" t="str">
        <f t="shared" si="159"/>
        <v>蓝色普通棋子</v>
      </c>
      <c r="T261" s="9">
        <f>IF(I261=2,"",VLOOKUP(E261,[1]t_eliminate_effect_s说明表!$L:$M,2,0))</f>
        <v>1</v>
      </c>
      <c r="U261" s="9" t="str">
        <f>VLOOKUP(B261,组合消除配置调用说明表!$D$1:$E$999999,2,0)</f>
        <v/>
      </c>
      <c r="V261" s="35">
        <v>0</v>
      </c>
      <c r="W261" s="35" t="str">
        <f>VLOOKUP(V261,杂项枚举说明表!$A$88:$B$94,2,0)</f>
        <v>通用能量</v>
      </c>
      <c r="X261" s="35">
        <f>IF(I261=2,"0",VLOOKUP(AB261,杂项枚举说明表!$A$23:$C$27,杂项枚举说明表!$C$22,0)*VLOOKUP(F261,杂项枚举说明表!$A$3:$D$7,杂项枚举说明表!$D$1,0))</f>
        <v>900</v>
      </c>
      <c r="Y261" s="35">
        <v>0</v>
      </c>
      <c r="Z261" s="9">
        <f>Z256</f>
        <v>1</v>
      </c>
      <c r="AA261" s="9">
        <f>AA256</f>
        <v>1</v>
      </c>
      <c r="AB261" s="6">
        <f>AB256+1</f>
        <v>2</v>
      </c>
      <c r="AC261" s="6" t="str">
        <f>VLOOKUP(AB261,杂项枚举说明表!$A$23:$B$27,2,2)</f>
        <v>青铜时代</v>
      </c>
      <c r="AD261" s="6">
        <v>0</v>
      </c>
      <c r="AE261" s="35">
        <f>AE256</f>
        <v>2</v>
      </c>
      <c r="AF261" s="35" t="str">
        <f>IF(AE261="","",VLOOKUP(AE261,杂项枚举说明表!$A$109:$B$113,杂项枚举说明表!$B$108,0))</f>
        <v>步兵营</v>
      </c>
      <c r="AH261" s="13">
        <v>40006</v>
      </c>
      <c r="AI261" s="13" t="str">
        <f>IF((VLOOKUP($F261,杂项枚举说明表!$A$3:$C$7,3,0))="","",VLOOKUP($F261,杂项枚举说明表!$A$3:$C$7,3,0))</f>
        <v/>
      </c>
      <c r="AJ261" s="13">
        <v>120006</v>
      </c>
      <c r="AK261" s="13">
        <f>VLOOKUP($M261,杂项枚举说明表!$A$45:$E$49,杂项枚举说明表!$C$43,0)</f>
        <v>150023</v>
      </c>
      <c r="AL261" s="13">
        <f>IF(VLOOKUP($M261,杂项枚举说明表!$A$45:$E$49,杂项枚举说明表!$D$43,0)="","",VLOOKUP($M261,杂项枚举说明表!$A$45:$E$49,杂项枚举说明表!$D$43,0))</f>
        <v>130001</v>
      </c>
      <c r="AM261" s="13">
        <f>IF(VLOOKUP($M261,杂项枚举说明表!$A$45:$E$49,杂项枚举说明表!$E$43,0)="","",VLOOKUP($M261,杂项枚举说明表!$A$45:$E$49,杂项枚举说明表!$E$43,0))</f>
        <v>130001</v>
      </c>
      <c r="AN261" s="13">
        <f>IF(VLOOKUP($M261,杂项枚举说明表!$A$45:$F$49,杂项枚举说明表!$F$43,0)="","",VLOOKUP($M261,杂项枚举说明表!$A$45:$F$49,杂项枚举说明表!$F$43,0))</f>
        <v>260001</v>
      </c>
      <c r="AO261" s="13">
        <f>VLOOKUP($M261,杂项枚举说明表!$A$45:$H$49,杂项枚举说明表!$H$43,0)</f>
        <v>120008</v>
      </c>
      <c r="AP261" s="13">
        <f>VLOOKUP($M261,杂项枚举说明表!$A$45:$I$49,杂项枚举说明表!$I$43,0)</f>
        <v>100001</v>
      </c>
      <c r="AQ261" s="13">
        <v>100002</v>
      </c>
      <c r="AT261" s="1" t="str">
        <f t="shared" si="161"/>
        <v>3青铜时代蓝色普通棋子</v>
      </c>
      <c r="AU261" s="1">
        <f t="shared" si="162"/>
        <v>3011</v>
      </c>
    </row>
    <row r="262" spans="1:47" x14ac:dyDescent="0.2">
      <c r="A262" s="33">
        <f t="shared" si="163"/>
        <v>257</v>
      </c>
      <c r="B262" s="33">
        <f t="shared" ref="B262:B280" si="224">B257+10</f>
        <v>3012</v>
      </c>
      <c r="C262" s="33">
        <v>10012</v>
      </c>
      <c r="D262" s="33" t="str">
        <f t="shared" ref="D262:D325" si="225">CONCATENATE(AC262,R262)</f>
        <v>青铜时代绿色普通棋子</v>
      </c>
      <c r="E262" s="33" t="str">
        <f t="shared" ref="E262:E325" si="226">CONCATENATE(AC262,N262,G262)</f>
        <v>青铜时代绿色普通棋子</v>
      </c>
      <c r="F262" s="33">
        <v>1</v>
      </c>
      <c r="G262" s="33" t="str">
        <f>VLOOKUP($F262,杂项枚举说明表!$A$3:$C$7,杂项枚举说明表!$B$1,0)</f>
        <v>普通棋子</v>
      </c>
      <c r="H262" s="13">
        <v>1</v>
      </c>
      <c r="I262" s="35">
        <f t="shared" ref="I262:I325" si="227">IF(AND(B262&gt;1000,B262&lt;3000),2,IF(B262&gt;3000,3,1))</f>
        <v>3</v>
      </c>
      <c r="J262" s="35" t="str">
        <f>VLOOKUP(I262,杂项枚举说明表!$A$67:$B$69,杂项枚举说明表!$B$66,0)</f>
        <v>PVP</v>
      </c>
      <c r="M262" s="37">
        <f t="shared" ref="M262:M325" si="228">M257</f>
        <v>2</v>
      </c>
      <c r="N262" s="37" t="str">
        <f>VLOOKUP(M262,杂项枚举说明表!$A$45:$B$49,杂项枚举说明表!$B$43,0)</f>
        <v>绿色</v>
      </c>
      <c r="O262" s="9">
        <v>112</v>
      </c>
      <c r="P262" s="11" t="s">
        <v>570</v>
      </c>
      <c r="Q262" s="37" t="s">
        <v>22</v>
      </c>
      <c r="R262" s="37" t="str">
        <f t="shared" ref="R262:R325" si="229">CONCATENATE(N262,Q262)</f>
        <v>绿色普通棋子</v>
      </c>
      <c r="T262" s="9">
        <f>IF(I262=2,"",VLOOKUP(E262,[1]t_eliminate_effect_s说明表!$L:$M,2,0))</f>
        <v>1</v>
      </c>
      <c r="U262" s="9" t="str">
        <f>VLOOKUP(B262,组合消除配置调用说明表!$D$1:$E$999999,2,0)</f>
        <v/>
      </c>
      <c r="V262" s="35">
        <v>0</v>
      </c>
      <c r="W262" s="35" t="str">
        <f>VLOOKUP(V262,杂项枚举说明表!$A$88:$B$94,2,0)</f>
        <v>通用能量</v>
      </c>
      <c r="X262" s="35">
        <f>IF(I262=2,"0",VLOOKUP(AB262,杂项枚举说明表!$A$23:$C$27,杂项枚举说明表!$C$22,0)*VLOOKUP(F262,杂项枚举说明表!$A$3:$D$7,杂项枚举说明表!$D$1,0))</f>
        <v>900</v>
      </c>
      <c r="Y262" s="35">
        <v>0</v>
      </c>
      <c r="Z262" s="9">
        <f t="shared" ref="Z262:AA262" si="230">Z257</f>
        <v>2</v>
      </c>
      <c r="AA262" s="9">
        <f t="shared" si="230"/>
        <v>2</v>
      </c>
      <c r="AB262" s="6">
        <f t="shared" ref="AB262:AB280" si="231">AB257+1</f>
        <v>2</v>
      </c>
      <c r="AC262" s="6" t="str">
        <f>VLOOKUP(AB262,杂项枚举说明表!$A$23:$B$27,2,2)</f>
        <v>青铜时代</v>
      </c>
      <c r="AD262" s="6">
        <v>0</v>
      </c>
      <c r="AE262" s="35">
        <f t="shared" ref="AE262:AE325" si="232">AE257</f>
        <v>3</v>
      </c>
      <c r="AF262" s="35" t="str">
        <f>IF(AE262="","",VLOOKUP(AE262,杂项枚举说明表!$A$109:$B$113,杂项枚举说明表!$B$108,0))</f>
        <v>弓兵营</v>
      </c>
      <c r="AH262" s="13">
        <v>40007</v>
      </c>
      <c r="AI262" s="13" t="str">
        <f>IF((VLOOKUP($F262,杂项枚举说明表!$A$3:$C$7,3,0))="","",VLOOKUP($F262,杂项枚举说明表!$A$3:$C$7,3,0))</f>
        <v/>
      </c>
      <c r="AJ262" s="13">
        <v>120006</v>
      </c>
      <c r="AK262" s="13">
        <f>VLOOKUP($M262,杂项枚举说明表!$A$45:$E$49,杂项枚举说明表!$C$43,0)</f>
        <v>150023</v>
      </c>
      <c r="AL262" s="13">
        <f>IF(VLOOKUP($M262,杂项枚举说明表!$A$45:$E$49,杂项枚举说明表!$D$43,0)="","",VLOOKUP($M262,杂项枚举说明表!$A$45:$E$49,杂项枚举说明表!$D$43,0))</f>
        <v>130002</v>
      </c>
      <c r="AM262" s="13">
        <f>IF(VLOOKUP($M262,杂项枚举说明表!$A$45:$E$49,杂项枚举说明表!$E$43,0)="","",VLOOKUP($M262,杂项枚举说明表!$A$45:$E$49,杂项枚举说明表!$E$43,0))</f>
        <v>130002</v>
      </c>
      <c r="AN262" s="13">
        <f>IF(VLOOKUP($M262,杂项枚举说明表!$A$45:$F$49,杂项枚举说明表!$F$43,0)="","",VLOOKUP($M262,杂项枚举说明表!$A$45:$F$49,杂项枚举说明表!$F$43,0))</f>
        <v>260001</v>
      </c>
      <c r="AO262" s="13">
        <f>VLOOKUP($M262,杂项枚举说明表!$A$45:$H$49,杂项枚举说明表!$H$43,0)</f>
        <v>120008</v>
      </c>
      <c r="AP262" s="13">
        <f>VLOOKUP($M262,杂项枚举说明表!$A$45:$I$49,杂项枚举说明表!$I$43,0)</f>
        <v>100001</v>
      </c>
      <c r="AQ262" s="13">
        <v>100002</v>
      </c>
      <c r="AT262" s="1" t="str">
        <f t="shared" ref="AT262:AT325" si="233">_xlfn.CONCAT(I262,E262)</f>
        <v>3青铜时代绿色普通棋子</v>
      </c>
      <c r="AU262" s="1">
        <f t="shared" ref="AU262:AU325" si="234">B262</f>
        <v>3012</v>
      </c>
    </row>
    <row r="263" spans="1:47" x14ac:dyDescent="0.2">
      <c r="A263" s="33">
        <f t="shared" ref="A263:A326" si="235">ROW()-5</f>
        <v>258</v>
      </c>
      <c r="B263" s="33">
        <f t="shared" si="224"/>
        <v>3013</v>
      </c>
      <c r="C263" s="33">
        <v>10013</v>
      </c>
      <c r="D263" s="33" t="str">
        <f t="shared" si="225"/>
        <v>青铜时代红色普通棋子</v>
      </c>
      <c r="E263" s="33" t="str">
        <f t="shared" si="226"/>
        <v>青铜时代红色普通棋子</v>
      </c>
      <c r="F263" s="33">
        <v>1</v>
      </c>
      <c r="G263" s="33" t="str">
        <f>VLOOKUP($F263,杂项枚举说明表!$A$3:$C$7,杂项枚举说明表!$B$1,0)</f>
        <v>普通棋子</v>
      </c>
      <c r="H263" s="13">
        <v>1</v>
      </c>
      <c r="I263" s="35">
        <f t="shared" si="227"/>
        <v>3</v>
      </c>
      <c r="J263" s="35" t="str">
        <f>VLOOKUP(I263,杂项枚举说明表!$A$67:$B$69,杂项枚举说明表!$B$66,0)</f>
        <v>PVP</v>
      </c>
      <c r="M263" s="37">
        <f t="shared" si="228"/>
        <v>3</v>
      </c>
      <c r="N263" s="37" t="str">
        <f>VLOOKUP(M263,杂项枚举说明表!$A$45:$B$49,杂项枚举说明表!$B$43,0)</f>
        <v>红色</v>
      </c>
      <c r="O263" s="9">
        <v>113</v>
      </c>
      <c r="P263" s="11" t="s">
        <v>570</v>
      </c>
      <c r="Q263" s="37" t="s">
        <v>22</v>
      </c>
      <c r="R263" s="37" t="str">
        <f t="shared" si="229"/>
        <v>红色普通棋子</v>
      </c>
      <c r="T263" s="9">
        <f>IF(I263=2,"",VLOOKUP(E263,[1]t_eliminate_effect_s说明表!$L:$M,2,0))</f>
        <v>1</v>
      </c>
      <c r="U263" s="9" t="str">
        <f>VLOOKUP(B263,组合消除配置调用说明表!$D$1:$E$999999,2,0)</f>
        <v/>
      </c>
      <c r="V263" s="35">
        <v>0</v>
      </c>
      <c r="W263" s="35" t="str">
        <f>VLOOKUP(V263,杂项枚举说明表!$A$88:$B$94,2,0)</f>
        <v>通用能量</v>
      </c>
      <c r="X263" s="35">
        <f>IF(I263=2,"0",VLOOKUP(AB263,杂项枚举说明表!$A$23:$C$27,杂项枚举说明表!$C$22,0)*VLOOKUP(F263,杂项枚举说明表!$A$3:$D$7,杂项枚举说明表!$D$1,0))</f>
        <v>900</v>
      </c>
      <c r="Y263" s="35">
        <v>0</v>
      </c>
      <c r="Z263" s="9">
        <f t="shared" ref="Z263:AA263" si="236">Z258</f>
        <v>3</v>
      </c>
      <c r="AA263" s="9">
        <f t="shared" si="236"/>
        <v>3</v>
      </c>
      <c r="AB263" s="6">
        <f t="shared" si="231"/>
        <v>2</v>
      </c>
      <c r="AC263" s="6" t="str">
        <f>VLOOKUP(AB263,杂项枚举说明表!$A$23:$B$27,2,2)</f>
        <v>青铜时代</v>
      </c>
      <c r="AD263" s="6">
        <v>0</v>
      </c>
      <c r="AE263" s="35">
        <f t="shared" si="232"/>
        <v>4</v>
      </c>
      <c r="AF263" s="35" t="str">
        <f>IF(AE263="","",VLOOKUP(AE263,杂项枚举说明表!$A$109:$B$113,杂项枚举说明表!$B$108,0))</f>
        <v>骑兵营</v>
      </c>
      <c r="AH263" s="13">
        <v>40008</v>
      </c>
      <c r="AI263" s="13" t="str">
        <f>IF((VLOOKUP($F263,杂项枚举说明表!$A$3:$C$7,3,0))="","",VLOOKUP($F263,杂项枚举说明表!$A$3:$C$7,3,0))</f>
        <v/>
      </c>
      <c r="AJ263" s="13">
        <v>120006</v>
      </c>
      <c r="AK263" s="13">
        <f>VLOOKUP($M263,杂项枚举说明表!$A$45:$E$49,杂项枚举说明表!$C$43,0)</f>
        <v>150023</v>
      </c>
      <c r="AL263" s="13">
        <f>IF(VLOOKUP($M263,杂项枚举说明表!$A$45:$E$49,杂项枚举说明表!$D$43,0)="","",VLOOKUP($M263,杂项枚举说明表!$A$45:$E$49,杂项枚举说明表!$D$43,0))</f>
        <v>130003</v>
      </c>
      <c r="AM263" s="13">
        <f>IF(VLOOKUP($M263,杂项枚举说明表!$A$45:$E$49,杂项枚举说明表!$E$43,0)="","",VLOOKUP($M263,杂项枚举说明表!$A$45:$E$49,杂项枚举说明表!$E$43,0))</f>
        <v>130003</v>
      </c>
      <c r="AN263" s="13">
        <f>IF(VLOOKUP($M263,杂项枚举说明表!$A$45:$F$49,杂项枚举说明表!$F$43,0)="","",VLOOKUP($M263,杂项枚举说明表!$A$45:$F$49,杂项枚举说明表!$F$43,0))</f>
        <v>260001</v>
      </c>
      <c r="AO263" s="13">
        <f>VLOOKUP($M263,杂项枚举说明表!$A$45:$H$49,杂项枚举说明表!$H$43,0)</f>
        <v>120008</v>
      </c>
      <c r="AP263" s="13">
        <f>VLOOKUP($M263,杂项枚举说明表!$A$45:$I$49,杂项枚举说明表!$I$43,0)</f>
        <v>100001</v>
      </c>
      <c r="AQ263" s="13">
        <v>100002</v>
      </c>
      <c r="AT263" s="1" t="str">
        <f t="shared" si="233"/>
        <v>3青铜时代红色普通棋子</v>
      </c>
      <c r="AU263" s="1">
        <f t="shared" si="234"/>
        <v>3013</v>
      </c>
    </row>
    <row r="264" spans="1:47" x14ac:dyDescent="0.2">
      <c r="A264" s="33">
        <f t="shared" si="235"/>
        <v>259</v>
      </c>
      <c r="B264" s="33">
        <f t="shared" si="224"/>
        <v>3014</v>
      </c>
      <c r="C264" s="33">
        <v>10014</v>
      </c>
      <c r="D264" s="33" t="str">
        <f t="shared" si="225"/>
        <v>青铜时代金色普通棋子</v>
      </c>
      <c r="E264" s="33" t="str">
        <f t="shared" si="226"/>
        <v>青铜时代金色普通棋子</v>
      </c>
      <c r="F264" s="33">
        <v>1</v>
      </c>
      <c r="G264" s="33" t="str">
        <f>VLOOKUP($F264,杂项枚举说明表!$A$3:$C$7,杂项枚举说明表!$B$1,0)</f>
        <v>普通棋子</v>
      </c>
      <c r="H264" s="13">
        <v>1</v>
      </c>
      <c r="I264" s="35">
        <f t="shared" si="227"/>
        <v>3</v>
      </c>
      <c r="J264" s="35" t="str">
        <f>VLOOKUP(I264,杂项枚举说明表!$A$67:$B$69,杂项枚举说明表!$B$66,0)</f>
        <v>PVP</v>
      </c>
      <c r="M264" s="37">
        <f t="shared" si="228"/>
        <v>4</v>
      </c>
      <c r="N264" s="37" t="str">
        <f>VLOOKUP(M264,杂项枚举说明表!$A$45:$B$49,杂项枚举说明表!$B$43,0)</f>
        <v>金色</v>
      </c>
      <c r="O264" s="9">
        <v>114</v>
      </c>
      <c r="P264" s="11" t="s">
        <v>570</v>
      </c>
      <c r="Q264" s="37" t="s">
        <v>22</v>
      </c>
      <c r="R264" s="37" t="str">
        <f t="shared" si="229"/>
        <v>金色普通棋子</v>
      </c>
      <c r="T264" s="9">
        <f>IF(I264=2,"",VLOOKUP(E264,[1]t_eliminate_effect_s说明表!$L:$M,2,0))</f>
        <v>1</v>
      </c>
      <c r="U264" s="9" t="str">
        <f>VLOOKUP(B264,组合消除配置调用说明表!$D$1:$E$999999,2,0)</f>
        <v/>
      </c>
      <c r="V264" s="35">
        <v>0</v>
      </c>
      <c r="W264" s="35" t="str">
        <f>VLOOKUP(V264,杂项枚举说明表!$A$88:$B$94,2,0)</f>
        <v>通用能量</v>
      </c>
      <c r="X264" s="35">
        <f>IF(I264=2,"0",VLOOKUP(AB264,杂项枚举说明表!$A$23:$C$27,杂项枚举说明表!$C$22,0)*VLOOKUP(F264,杂项枚举说明表!$A$3:$D$7,杂项枚举说明表!$D$1,0))</f>
        <v>900</v>
      </c>
      <c r="Y264" s="35">
        <v>0</v>
      </c>
      <c r="Z264" s="9">
        <f t="shared" ref="Z264:AA264" si="237">Z259</f>
        <v>4</v>
      </c>
      <c r="AA264" s="9">
        <f t="shared" si="237"/>
        <v>4</v>
      </c>
      <c r="AB264" s="6">
        <f t="shared" si="231"/>
        <v>2</v>
      </c>
      <c r="AC264" s="6" t="str">
        <f>VLOOKUP(AB264,杂项枚举说明表!$A$23:$B$27,2,2)</f>
        <v>青铜时代</v>
      </c>
      <c r="AD264" s="6">
        <v>0</v>
      </c>
      <c r="AE264" s="35">
        <f t="shared" si="232"/>
        <v>5</v>
      </c>
      <c r="AF264" s="35" t="str">
        <f>IF(AE264="","",VLOOKUP(AE264,杂项枚举说明表!$A$109:$B$113,杂项枚举说明表!$B$108,0))</f>
        <v>神像</v>
      </c>
      <c r="AH264" s="13">
        <v>40009</v>
      </c>
      <c r="AI264" s="13" t="str">
        <f>IF((VLOOKUP($F264,杂项枚举说明表!$A$3:$C$7,3,0))="","",VLOOKUP($F264,杂项枚举说明表!$A$3:$C$7,3,0))</f>
        <v/>
      </c>
      <c r="AJ264" s="13">
        <v>120006</v>
      </c>
      <c r="AK264" s="13">
        <f>VLOOKUP($M264,杂项枚举说明表!$A$45:$E$49,杂项枚举说明表!$C$43,0)</f>
        <v>150023</v>
      </c>
      <c r="AL264" s="13">
        <f>IF(VLOOKUP($M264,杂项枚举说明表!$A$45:$E$49,杂项枚举说明表!$D$43,0)="","",VLOOKUP($M264,杂项枚举说明表!$A$45:$E$49,杂项枚举说明表!$D$43,0))</f>
        <v>130004</v>
      </c>
      <c r="AM264" s="13">
        <f>IF(VLOOKUP($M264,杂项枚举说明表!$A$45:$E$49,杂项枚举说明表!$E$43,0)="","",VLOOKUP($M264,杂项枚举说明表!$A$45:$E$49,杂项枚举说明表!$E$43,0))</f>
        <v>130004</v>
      </c>
      <c r="AN264" s="13">
        <f>IF(VLOOKUP($M264,杂项枚举说明表!$A$45:$F$49,杂项枚举说明表!$F$43,0)="","",VLOOKUP($M264,杂项枚举说明表!$A$45:$F$49,杂项枚举说明表!$F$43,0))</f>
        <v>260001</v>
      </c>
      <c r="AO264" s="13">
        <f>VLOOKUP($M264,杂项枚举说明表!$A$45:$H$49,杂项枚举说明表!$H$43,0)</f>
        <v>120008</v>
      </c>
      <c r="AP264" s="13">
        <f>VLOOKUP($M264,杂项枚举说明表!$A$45:$I$49,杂项枚举说明表!$I$43,0)</f>
        <v>100001</v>
      </c>
      <c r="AQ264" s="13">
        <v>100002</v>
      </c>
      <c r="AT264" s="1" t="str">
        <f t="shared" si="233"/>
        <v>3青铜时代金色普通棋子</v>
      </c>
      <c r="AU264" s="1">
        <f t="shared" si="234"/>
        <v>3014</v>
      </c>
    </row>
    <row r="265" spans="1:47" x14ac:dyDescent="0.2">
      <c r="A265" s="33">
        <f t="shared" si="235"/>
        <v>260</v>
      </c>
      <c r="B265" s="33">
        <f t="shared" si="224"/>
        <v>3015</v>
      </c>
      <c r="C265" s="33">
        <v>10015</v>
      </c>
      <c r="D265" s="33" t="str">
        <f t="shared" si="225"/>
        <v>青铜时代紫色普通棋子</v>
      </c>
      <c r="E265" s="33" t="str">
        <f t="shared" si="226"/>
        <v>青铜时代紫色普通棋子</v>
      </c>
      <c r="F265" s="33">
        <v>1</v>
      </c>
      <c r="G265" s="33" t="str">
        <f>VLOOKUP($F265,杂项枚举说明表!$A$3:$C$7,杂项枚举说明表!$B$1,0)</f>
        <v>普通棋子</v>
      </c>
      <c r="H265" s="13">
        <v>1</v>
      </c>
      <c r="I265" s="35">
        <f t="shared" si="227"/>
        <v>3</v>
      </c>
      <c r="J265" s="35" t="str">
        <f>VLOOKUP(I265,杂项枚举说明表!$A$67:$B$69,杂项枚举说明表!$B$66,0)</f>
        <v>PVP</v>
      </c>
      <c r="M265" s="37">
        <f t="shared" si="228"/>
        <v>5</v>
      </c>
      <c r="N265" s="37" t="str">
        <f>VLOOKUP(M265,杂项枚举说明表!$A$45:$B$49,杂项枚举说明表!$B$43,0)</f>
        <v>紫色</v>
      </c>
      <c r="O265" s="9">
        <v>115</v>
      </c>
      <c r="P265" s="11" t="s">
        <v>570</v>
      </c>
      <c r="Q265" s="37" t="s">
        <v>22</v>
      </c>
      <c r="R265" s="37" t="str">
        <f t="shared" si="229"/>
        <v>紫色普通棋子</v>
      </c>
      <c r="T265" s="9">
        <f>IF(I265=2,"",VLOOKUP(E265,[1]t_eliminate_effect_s说明表!$L:$M,2,0))</f>
        <v>1</v>
      </c>
      <c r="U265" s="9" t="str">
        <f>VLOOKUP(B265,组合消除配置调用说明表!$D$1:$E$999999,2,0)</f>
        <v/>
      </c>
      <c r="V265" s="35">
        <v>0</v>
      </c>
      <c r="W265" s="35" t="str">
        <f>VLOOKUP(V265,杂项枚举说明表!$A$88:$B$94,2,0)</f>
        <v>通用能量</v>
      </c>
      <c r="X265" s="35">
        <f>IF(I265=2,"0",VLOOKUP(AB265,杂项枚举说明表!$A$23:$C$27,杂项枚举说明表!$C$22,0)*VLOOKUP(F265,杂项枚举说明表!$A$3:$D$7,杂项枚举说明表!$D$1,0))</f>
        <v>900</v>
      </c>
      <c r="Y265" s="35">
        <v>0</v>
      </c>
      <c r="Z265" s="9">
        <f t="shared" ref="Z265:AA265" si="238">Z260</f>
        <v>5</v>
      </c>
      <c r="AA265" s="9">
        <f t="shared" si="238"/>
        <v>5</v>
      </c>
      <c r="AB265" s="6">
        <f t="shared" si="231"/>
        <v>2</v>
      </c>
      <c r="AC265" s="6" t="str">
        <f>VLOOKUP(AB265,杂项枚举说明表!$A$23:$B$27,2,2)</f>
        <v>青铜时代</v>
      </c>
      <c r="AD265" s="6">
        <v>0</v>
      </c>
      <c r="AE265" s="35">
        <f t="shared" si="232"/>
        <v>6</v>
      </c>
      <c r="AF265" s="35" t="str">
        <f>IF(AE265="","",VLOOKUP(AE265,杂项枚举说明表!$A$109:$B$113,杂项枚举说明表!$B$108,0))</f>
        <v>魔像</v>
      </c>
      <c r="AH265" s="13">
        <v>40010</v>
      </c>
      <c r="AI265" s="13" t="str">
        <f>IF((VLOOKUP($F265,杂项枚举说明表!$A$3:$C$7,3,0))="","",VLOOKUP($F265,杂项枚举说明表!$A$3:$C$7,3,0))</f>
        <v/>
      </c>
      <c r="AJ265" s="13">
        <v>120006</v>
      </c>
      <c r="AK265" s="13">
        <f>VLOOKUP($M265,杂项枚举说明表!$A$45:$E$49,杂项枚举说明表!$C$43,0)</f>
        <v>150023</v>
      </c>
      <c r="AL265" s="13">
        <f>IF(VLOOKUP($M265,杂项枚举说明表!$A$45:$E$49,杂项枚举说明表!$D$43,0)="","",VLOOKUP($M265,杂项枚举说明表!$A$45:$E$49,杂项枚举说明表!$D$43,0))</f>
        <v>130005</v>
      </c>
      <c r="AM265" s="13">
        <f>IF(VLOOKUP($M265,杂项枚举说明表!$A$45:$E$49,杂项枚举说明表!$E$43,0)="","",VLOOKUP($M265,杂项枚举说明表!$A$45:$E$49,杂项枚举说明表!$E$43,0))</f>
        <v>130005</v>
      </c>
      <c r="AN265" s="13">
        <f>IF(VLOOKUP($M265,杂项枚举说明表!$A$45:$F$49,杂项枚举说明表!$F$43,0)="","",VLOOKUP($M265,杂项枚举说明表!$A$45:$F$49,杂项枚举说明表!$F$43,0))</f>
        <v>260001</v>
      </c>
      <c r="AO265" s="13">
        <f>VLOOKUP($M265,杂项枚举说明表!$A$45:$H$49,杂项枚举说明表!$H$43,0)</f>
        <v>120008</v>
      </c>
      <c r="AP265" s="13">
        <f>VLOOKUP($M265,杂项枚举说明表!$A$45:$I$49,杂项枚举说明表!$I$43,0)</f>
        <v>100001</v>
      </c>
      <c r="AQ265" s="13">
        <v>100002</v>
      </c>
      <c r="AT265" s="1" t="str">
        <f t="shared" si="233"/>
        <v>3青铜时代紫色普通棋子</v>
      </c>
      <c r="AU265" s="1">
        <f t="shared" si="234"/>
        <v>3015</v>
      </c>
    </row>
    <row r="266" spans="1:47" x14ac:dyDescent="0.2">
      <c r="A266" s="33">
        <f t="shared" si="235"/>
        <v>261</v>
      </c>
      <c r="B266" s="33">
        <f t="shared" si="224"/>
        <v>3021</v>
      </c>
      <c r="C266" s="33">
        <v>10021</v>
      </c>
      <c r="D266" s="33" t="str">
        <f t="shared" si="225"/>
        <v>封建时代蓝色普通棋子</v>
      </c>
      <c r="E266" s="33" t="str">
        <f t="shared" si="226"/>
        <v>封建时代蓝色普通棋子</v>
      </c>
      <c r="F266" s="33">
        <v>1</v>
      </c>
      <c r="G266" s="33" t="str">
        <f>VLOOKUP($F266,杂项枚举说明表!$A$3:$C$7,杂项枚举说明表!$B$1,0)</f>
        <v>普通棋子</v>
      </c>
      <c r="H266" s="13">
        <v>1</v>
      </c>
      <c r="I266" s="35">
        <f t="shared" si="227"/>
        <v>3</v>
      </c>
      <c r="J266" s="35" t="str">
        <f>VLOOKUP(I266,杂项枚举说明表!$A$67:$B$69,杂项枚举说明表!$B$66,0)</f>
        <v>PVP</v>
      </c>
      <c r="M266" s="37">
        <f t="shared" si="228"/>
        <v>1</v>
      </c>
      <c r="N266" s="37" t="str">
        <f>VLOOKUP(M266,杂项枚举说明表!$A$45:$B$49,杂项枚举说明表!$B$43,0)</f>
        <v>蓝色</v>
      </c>
      <c r="O266" s="9">
        <v>121</v>
      </c>
      <c r="P266" s="11" t="s">
        <v>570</v>
      </c>
      <c r="Q266" s="37" t="s">
        <v>22</v>
      </c>
      <c r="R266" s="37" t="str">
        <f t="shared" si="229"/>
        <v>蓝色普通棋子</v>
      </c>
      <c r="T266" s="9">
        <f>IF(I266=2,"",VLOOKUP(E266,[1]t_eliminate_effect_s说明表!$L:$M,2,0))</f>
        <v>1</v>
      </c>
      <c r="U266" s="9" t="str">
        <f>VLOOKUP(B266,组合消除配置调用说明表!$D$1:$E$999999,2,0)</f>
        <v/>
      </c>
      <c r="V266" s="35">
        <v>0</v>
      </c>
      <c r="W266" s="35" t="str">
        <f>VLOOKUP(V266,杂项枚举说明表!$A$88:$B$94,2,0)</f>
        <v>通用能量</v>
      </c>
      <c r="X266" s="35">
        <f>IF(I266=2,"0",VLOOKUP(AB266,杂项枚举说明表!$A$23:$C$27,杂项枚举说明表!$C$22,0)*VLOOKUP(F266,杂项枚举说明表!$A$3:$D$7,杂项枚举说明表!$D$1,0))</f>
        <v>820</v>
      </c>
      <c r="Y266" s="35">
        <v>0</v>
      </c>
      <c r="Z266" s="9">
        <f t="shared" ref="Z266:AA266" si="239">Z261</f>
        <v>1</v>
      </c>
      <c r="AA266" s="9">
        <f t="shared" si="239"/>
        <v>1</v>
      </c>
      <c r="AB266" s="6">
        <f t="shared" si="231"/>
        <v>3</v>
      </c>
      <c r="AC266" s="6" t="str">
        <f>VLOOKUP(AB266,杂项枚举说明表!$A$23:$B$27,2,2)</f>
        <v>封建时代</v>
      </c>
      <c r="AD266" s="6">
        <v>0</v>
      </c>
      <c r="AE266" s="35">
        <f t="shared" si="232"/>
        <v>2</v>
      </c>
      <c r="AF266" s="35" t="str">
        <f>IF(AE266="","",VLOOKUP(AE266,杂项枚举说明表!$A$109:$B$113,杂项枚举说明表!$B$108,0))</f>
        <v>步兵营</v>
      </c>
      <c r="AH266" s="13">
        <v>40011</v>
      </c>
      <c r="AI266" s="13" t="str">
        <f>IF((VLOOKUP($F266,杂项枚举说明表!$A$3:$C$7,3,0))="","",VLOOKUP($F266,杂项枚举说明表!$A$3:$C$7,3,0))</f>
        <v/>
      </c>
      <c r="AJ266" s="13">
        <v>120006</v>
      </c>
      <c r="AK266" s="13">
        <f>VLOOKUP($M266,杂项枚举说明表!$A$45:$E$49,杂项枚举说明表!$C$43,0)</f>
        <v>150023</v>
      </c>
      <c r="AL266" s="13">
        <f>IF(VLOOKUP($M266,杂项枚举说明表!$A$45:$E$49,杂项枚举说明表!$D$43,0)="","",VLOOKUP($M266,杂项枚举说明表!$A$45:$E$49,杂项枚举说明表!$D$43,0))</f>
        <v>130001</v>
      </c>
      <c r="AM266" s="13">
        <f>IF(VLOOKUP($M266,杂项枚举说明表!$A$45:$E$49,杂项枚举说明表!$E$43,0)="","",VLOOKUP($M266,杂项枚举说明表!$A$45:$E$49,杂项枚举说明表!$E$43,0))</f>
        <v>130001</v>
      </c>
      <c r="AN266" s="13">
        <f>IF(VLOOKUP($M266,杂项枚举说明表!$A$45:$F$49,杂项枚举说明表!$F$43,0)="","",VLOOKUP($M266,杂项枚举说明表!$A$45:$F$49,杂项枚举说明表!$F$43,0))</f>
        <v>260001</v>
      </c>
      <c r="AO266" s="13">
        <f>VLOOKUP($M266,杂项枚举说明表!$A$45:$H$49,杂项枚举说明表!$H$43,0)</f>
        <v>120008</v>
      </c>
      <c r="AP266" s="13">
        <f>VLOOKUP($M266,杂项枚举说明表!$A$45:$I$49,杂项枚举说明表!$I$43,0)</f>
        <v>100001</v>
      </c>
      <c r="AQ266" s="13">
        <v>100002</v>
      </c>
      <c r="AT266" s="1" t="str">
        <f t="shared" si="233"/>
        <v>3封建时代蓝色普通棋子</v>
      </c>
      <c r="AU266" s="1">
        <f t="shared" si="234"/>
        <v>3021</v>
      </c>
    </row>
    <row r="267" spans="1:47" x14ac:dyDescent="0.2">
      <c r="A267" s="33">
        <f t="shared" si="235"/>
        <v>262</v>
      </c>
      <c r="B267" s="33">
        <f t="shared" si="224"/>
        <v>3022</v>
      </c>
      <c r="C267" s="33">
        <v>10022</v>
      </c>
      <c r="D267" s="33" t="str">
        <f t="shared" si="225"/>
        <v>封建时代绿色普通棋子</v>
      </c>
      <c r="E267" s="33" t="str">
        <f t="shared" si="226"/>
        <v>封建时代绿色普通棋子</v>
      </c>
      <c r="F267" s="33">
        <v>1</v>
      </c>
      <c r="G267" s="33" t="str">
        <f>VLOOKUP($F267,杂项枚举说明表!$A$3:$C$7,杂项枚举说明表!$B$1,0)</f>
        <v>普通棋子</v>
      </c>
      <c r="H267" s="13">
        <v>1</v>
      </c>
      <c r="I267" s="35">
        <f t="shared" si="227"/>
        <v>3</v>
      </c>
      <c r="J267" s="35" t="str">
        <f>VLOOKUP(I267,杂项枚举说明表!$A$67:$B$69,杂项枚举说明表!$B$66,0)</f>
        <v>PVP</v>
      </c>
      <c r="M267" s="37">
        <f t="shared" si="228"/>
        <v>2</v>
      </c>
      <c r="N267" s="37" t="str">
        <f>VLOOKUP(M267,杂项枚举说明表!$A$45:$B$49,杂项枚举说明表!$B$43,0)</f>
        <v>绿色</v>
      </c>
      <c r="O267" s="9">
        <v>122</v>
      </c>
      <c r="P267" s="11" t="s">
        <v>570</v>
      </c>
      <c r="Q267" s="37" t="s">
        <v>22</v>
      </c>
      <c r="R267" s="37" t="str">
        <f t="shared" si="229"/>
        <v>绿色普通棋子</v>
      </c>
      <c r="T267" s="9">
        <f>IF(I267=2,"",VLOOKUP(E267,[1]t_eliminate_effect_s说明表!$L:$M,2,0))</f>
        <v>1</v>
      </c>
      <c r="U267" s="9" t="str">
        <f>VLOOKUP(B267,组合消除配置调用说明表!$D$1:$E$999999,2,0)</f>
        <v/>
      </c>
      <c r="V267" s="35">
        <v>0</v>
      </c>
      <c r="W267" s="35" t="str">
        <f>VLOOKUP(V267,杂项枚举说明表!$A$88:$B$94,2,0)</f>
        <v>通用能量</v>
      </c>
      <c r="X267" s="35">
        <f>IF(I267=2,"0",VLOOKUP(AB267,杂项枚举说明表!$A$23:$C$27,杂项枚举说明表!$C$22,0)*VLOOKUP(F267,杂项枚举说明表!$A$3:$D$7,杂项枚举说明表!$D$1,0))</f>
        <v>820</v>
      </c>
      <c r="Y267" s="35">
        <v>0</v>
      </c>
      <c r="Z267" s="9">
        <f t="shared" ref="Z267:AA267" si="240">Z262</f>
        <v>2</v>
      </c>
      <c r="AA267" s="9">
        <f t="shared" si="240"/>
        <v>2</v>
      </c>
      <c r="AB267" s="6">
        <f t="shared" si="231"/>
        <v>3</v>
      </c>
      <c r="AC267" s="6" t="str">
        <f>VLOOKUP(AB267,杂项枚举说明表!$A$23:$B$27,2,2)</f>
        <v>封建时代</v>
      </c>
      <c r="AD267" s="6">
        <v>0</v>
      </c>
      <c r="AE267" s="35">
        <f t="shared" si="232"/>
        <v>3</v>
      </c>
      <c r="AF267" s="35" t="str">
        <f>IF(AE267="","",VLOOKUP(AE267,杂项枚举说明表!$A$109:$B$113,杂项枚举说明表!$B$108,0))</f>
        <v>弓兵营</v>
      </c>
      <c r="AH267" s="13">
        <v>40012</v>
      </c>
      <c r="AI267" s="13" t="str">
        <f>IF((VLOOKUP($F267,杂项枚举说明表!$A$3:$C$7,3,0))="","",VLOOKUP($F267,杂项枚举说明表!$A$3:$C$7,3,0))</f>
        <v/>
      </c>
      <c r="AJ267" s="13">
        <v>120006</v>
      </c>
      <c r="AK267" s="13">
        <f>VLOOKUP($M267,杂项枚举说明表!$A$45:$E$49,杂项枚举说明表!$C$43,0)</f>
        <v>150023</v>
      </c>
      <c r="AL267" s="13">
        <f>IF(VLOOKUP($M267,杂项枚举说明表!$A$45:$E$49,杂项枚举说明表!$D$43,0)="","",VLOOKUP($M267,杂项枚举说明表!$A$45:$E$49,杂项枚举说明表!$D$43,0))</f>
        <v>130002</v>
      </c>
      <c r="AM267" s="13">
        <f>IF(VLOOKUP($M267,杂项枚举说明表!$A$45:$E$49,杂项枚举说明表!$E$43,0)="","",VLOOKUP($M267,杂项枚举说明表!$A$45:$E$49,杂项枚举说明表!$E$43,0))</f>
        <v>130002</v>
      </c>
      <c r="AN267" s="13">
        <f>IF(VLOOKUP($M267,杂项枚举说明表!$A$45:$F$49,杂项枚举说明表!$F$43,0)="","",VLOOKUP($M267,杂项枚举说明表!$A$45:$F$49,杂项枚举说明表!$F$43,0))</f>
        <v>260001</v>
      </c>
      <c r="AO267" s="13">
        <f>VLOOKUP($M267,杂项枚举说明表!$A$45:$H$49,杂项枚举说明表!$H$43,0)</f>
        <v>120008</v>
      </c>
      <c r="AP267" s="13">
        <f>VLOOKUP($M267,杂项枚举说明表!$A$45:$I$49,杂项枚举说明表!$I$43,0)</f>
        <v>100001</v>
      </c>
      <c r="AQ267" s="13">
        <v>100002</v>
      </c>
      <c r="AT267" s="1" t="str">
        <f t="shared" si="233"/>
        <v>3封建时代绿色普通棋子</v>
      </c>
      <c r="AU267" s="1">
        <f t="shared" si="234"/>
        <v>3022</v>
      </c>
    </row>
    <row r="268" spans="1:47" x14ac:dyDescent="0.2">
      <c r="A268" s="33">
        <f t="shared" si="235"/>
        <v>263</v>
      </c>
      <c r="B268" s="33">
        <f t="shared" si="224"/>
        <v>3023</v>
      </c>
      <c r="C268" s="33">
        <v>10023</v>
      </c>
      <c r="D268" s="33" t="str">
        <f t="shared" si="225"/>
        <v>封建时代红色普通棋子</v>
      </c>
      <c r="E268" s="33" t="str">
        <f t="shared" si="226"/>
        <v>封建时代红色普通棋子</v>
      </c>
      <c r="F268" s="33">
        <v>1</v>
      </c>
      <c r="G268" s="33" t="str">
        <f>VLOOKUP($F268,杂项枚举说明表!$A$3:$C$7,杂项枚举说明表!$B$1,0)</f>
        <v>普通棋子</v>
      </c>
      <c r="H268" s="13">
        <v>1</v>
      </c>
      <c r="I268" s="35">
        <f t="shared" si="227"/>
        <v>3</v>
      </c>
      <c r="J268" s="35" t="str">
        <f>VLOOKUP(I268,杂项枚举说明表!$A$67:$B$69,杂项枚举说明表!$B$66,0)</f>
        <v>PVP</v>
      </c>
      <c r="M268" s="37">
        <f t="shared" si="228"/>
        <v>3</v>
      </c>
      <c r="N268" s="37" t="str">
        <f>VLOOKUP(M268,杂项枚举说明表!$A$45:$B$49,杂项枚举说明表!$B$43,0)</f>
        <v>红色</v>
      </c>
      <c r="O268" s="9">
        <v>123</v>
      </c>
      <c r="P268" s="11" t="s">
        <v>570</v>
      </c>
      <c r="Q268" s="37" t="s">
        <v>22</v>
      </c>
      <c r="R268" s="37" t="str">
        <f t="shared" si="229"/>
        <v>红色普通棋子</v>
      </c>
      <c r="T268" s="9">
        <f>IF(I268=2,"",VLOOKUP(E268,[1]t_eliminate_effect_s说明表!$L:$M,2,0))</f>
        <v>1</v>
      </c>
      <c r="U268" s="9" t="str">
        <f>VLOOKUP(B268,组合消除配置调用说明表!$D$1:$E$999999,2,0)</f>
        <v/>
      </c>
      <c r="V268" s="35">
        <v>0</v>
      </c>
      <c r="W268" s="35" t="str">
        <f>VLOOKUP(V268,杂项枚举说明表!$A$88:$B$94,2,0)</f>
        <v>通用能量</v>
      </c>
      <c r="X268" s="35">
        <f>IF(I268=2,"0",VLOOKUP(AB268,杂项枚举说明表!$A$23:$C$27,杂项枚举说明表!$C$22,0)*VLOOKUP(F268,杂项枚举说明表!$A$3:$D$7,杂项枚举说明表!$D$1,0))</f>
        <v>820</v>
      </c>
      <c r="Y268" s="35">
        <v>0</v>
      </c>
      <c r="Z268" s="9">
        <f t="shared" ref="Z268:AA268" si="241">Z263</f>
        <v>3</v>
      </c>
      <c r="AA268" s="9">
        <f t="shared" si="241"/>
        <v>3</v>
      </c>
      <c r="AB268" s="6">
        <f t="shared" si="231"/>
        <v>3</v>
      </c>
      <c r="AC268" s="6" t="str">
        <f>VLOOKUP(AB268,杂项枚举说明表!$A$23:$B$27,2,2)</f>
        <v>封建时代</v>
      </c>
      <c r="AD268" s="6">
        <v>0</v>
      </c>
      <c r="AE268" s="35">
        <f t="shared" si="232"/>
        <v>4</v>
      </c>
      <c r="AF268" s="35" t="str">
        <f>IF(AE268="","",VLOOKUP(AE268,杂项枚举说明表!$A$109:$B$113,杂项枚举说明表!$B$108,0))</f>
        <v>骑兵营</v>
      </c>
      <c r="AH268" s="13">
        <v>40013</v>
      </c>
      <c r="AI268" s="13" t="str">
        <f>IF((VLOOKUP($F268,杂项枚举说明表!$A$3:$C$7,3,0))="","",VLOOKUP($F268,杂项枚举说明表!$A$3:$C$7,3,0))</f>
        <v/>
      </c>
      <c r="AJ268" s="13">
        <v>120006</v>
      </c>
      <c r="AK268" s="13">
        <f>VLOOKUP($M268,杂项枚举说明表!$A$45:$E$49,杂项枚举说明表!$C$43,0)</f>
        <v>150023</v>
      </c>
      <c r="AL268" s="13">
        <f>IF(VLOOKUP($M268,杂项枚举说明表!$A$45:$E$49,杂项枚举说明表!$D$43,0)="","",VLOOKUP($M268,杂项枚举说明表!$A$45:$E$49,杂项枚举说明表!$D$43,0))</f>
        <v>130003</v>
      </c>
      <c r="AM268" s="13">
        <f>IF(VLOOKUP($M268,杂项枚举说明表!$A$45:$E$49,杂项枚举说明表!$E$43,0)="","",VLOOKUP($M268,杂项枚举说明表!$A$45:$E$49,杂项枚举说明表!$E$43,0))</f>
        <v>130003</v>
      </c>
      <c r="AN268" s="13">
        <f>IF(VLOOKUP($M268,杂项枚举说明表!$A$45:$F$49,杂项枚举说明表!$F$43,0)="","",VLOOKUP($M268,杂项枚举说明表!$A$45:$F$49,杂项枚举说明表!$F$43,0))</f>
        <v>260001</v>
      </c>
      <c r="AO268" s="13">
        <f>VLOOKUP($M268,杂项枚举说明表!$A$45:$H$49,杂项枚举说明表!$H$43,0)</f>
        <v>120008</v>
      </c>
      <c r="AP268" s="13">
        <f>VLOOKUP($M268,杂项枚举说明表!$A$45:$I$49,杂项枚举说明表!$I$43,0)</f>
        <v>100001</v>
      </c>
      <c r="AQ268" s="13">
        <v>100002</v>
      </c>
      <c r="AT268" s="1" t="str">
        <f t="shared" si="233"/>
        <v>3封建时代红色普通棋子</v>
      </c>
      <c r="AU268" s="1">
        <f t="shared" si="234"/>
        <v>3023</v>
      </c>
    </row>
    <row r="269" spans="1:47" x14ac:dyDescent="0.2">
      <c r="A269" s="33">
        <f t="shared" si="235"/>
        <v>264</v>
      </c>
      <c r="B269" s="33">
        <f t="shared" si="224"/>
        <v>3024</v>
      </c>
      <c r="C269" s="33">
        <v>10024</v>
      </c>
      <c r="D269" s="33" t="str">
        <f t="shared" si="225"/>
        <v>封建时代金色普通棋子</v>
      </c>
      <c r="E269" s="33" t="str">
        <f t="shared" si="226"/>
        <v>封建时代金色普通棋子</v>
      </c>
      <c r="F269" s="33">
        <v>1</v>
      </c>
      <c r="G269" s="33" t="str">
        <f>VLOOKUP($F269,杂项枚举说明表!$A$3:$C$7,杂项枚举说明表!$B$1,0)</f>
        <v>普通棋子</v>
      </c>
      <c r="H269" s="13">
        <v>1</v>
      </c>
      <c r="I269" s="35">
        <f t="shared" si="227"/>
        <v>3</v>
      </c>
      <c r="J269" s="35" t="str">
        <f>VLOOKUP(I269,杂项枚举说明表!$A$67:$B$69,杂项枚举说明表!$B$66,0)</f>
        <v>PVP</v>
      </c>
      <c r="M269" s="37">
        <f t="shared" si="228"/>
        <v>4</v>
      </c>
      <c r="N269" s="37" t="str">
        <f>VLOOKUP(M269,杂项枚举说明表!$A$45:$B$49,杂项枚举说明表!$B$43,0)</f>
        <v>金色</v>
      </c>
      <c r="O269" s="9">
        <v>124</v>
      </c>
      <c r="P269" s="11" t="s">
        <v>570</v>
      </c>
      <c r="Q269" s="37" t="s">
        <v>22</v>
      </c>
      <c r="R269" s="37" t="str">
        <f t="shared" si="229"/>
        <v>金色普通棋子</v>
      </c>
      <c r="T269" s="9">
        <f>IF(I269=2,"",VLOOKUP(E269,[1]t_eliminate_effect_s说明表!$L:$M,2,0))</f>
        <v>1</v>
      </c>
      <c r="U269" s="9" t="str">
        <f>VLOOKUP(B269,组合消除配置调用说明表!$D$1:$E$999999,2,0)</f>
        <v/>
      </c>
      <c r="V269" s="35">
        <v>0</v>
      </c>
      <c r="W269" s="35" t="str">
        <f>VLOOKUP(V269,杂项枚举说明表!$A$88:$B$94,2,0)</f>
        <v>通用能量</v>
      </c>
      <c r="X269" s="35">
        <f>IF(I269=2,"0",VLOOKUP(AB269,杂项枚举说明表!$A$23:$C$27,杂项枚举说明表!$C$22,0)*VLOOKUP(F269,杂项枚举说明表!$A$3:$D$7,杂项枚举说明表!$D$1,0))</f>
        <v>820</v>
      </c>
      <c r="Y269" s="35">
        <v>0</v>
      </c>
      <c r="Z269" s="9">
        <f t="shared" ref="Z269:AA269" si="242">Z264</f>
        <v>4</v>
      </c>
      <c r="AA269" s="9">
        <f t="shared" si="242"/>
        <v>4</v>
      </c>
      <c r="AB269" s="6">
        <f t="shared" si="231"/>
        <v>3</v>
      </c>
      <c r="AC269" s="6" t="str">
        <f>VLOOKUP(AB269,杂项枚举说明表!$A$23:$B$27,2,2)</f>
        <v>封建时代</v>
      </c>
      <c r="AD269" s="6">
        <v>0</v>
      </c>
      <c r="AE269" s="35">
        <f t="shared" si="232"/>
        <v>5</v>
      </c>
      <c r="AF269" s="35" t="str">
        <f>IF(AE269="","",VLOOKUP(AE269,杂项枚举说明表!$A$109:$B$113,杂项枚举说明表!$B$108,0))</f>
        <v>神像</v>
      </c>
      <c r="AH269" s="13">
        <v>40014</v>
      </c>
      <c r="AI269" s="13" t="str">
        <f>IF((VLOOKUP($F269,杂项枚举说明表!$A$3:$C$7,3,0))="","",VLOOKUP($F269,杂项枚举说明表!$A$3:$C$7,3,0))</f>
        <v/>
      </c>
      <c r="AJ269" s="13">
        <v>120006</v>
      </c>
      <c r="AK269" s="13">
        <f>VLOOKUP($M269,杂项枚举说明表!$A$45:$E$49,杂项枚举说明表!$C$43,0)</f>
        <v>150023</v>
      </c>
      <c r="AL269" s="13">
        <f>IF(VLOOKUP($M269,杂项枚举说明表!$A$45:$E$49,杂项枚举说明表!$D$43,0)="","",VLOOKUP($M269,杂项枚举说明表!$A$45:$E$49,杂项枚举说明表!$D$43,0))</f>
        <v>130004</v>
      </c>
      <c r="AM269" s="13">
        <f>IF(VLOOKUP($M269,杂项枚举说明表!$A$45:$E$49,杂项枚举说明表!$E$43,0)="","",VLOOKUP($M269,杂项枚举说明表!$A$45:$E$49,杂项枚举说明表!$E$43,0))</f>
        <v>130004</v>
      </c>
      <c r="AN269" s="13">
        <f>IF(VLOOKUP($M269,杂项枚举说明表!$A$45:$F$49,杂项枚举说明表!$F$43,0)="","",VLOOKUP($M269,杂项枚举说明表!$A$45:$F$49,杂项枚举说明表!$F$43,0))</f>
        <v>260001</v>
      </c>
      <c r="AO269" s="13">
        <f>VLOOKUP($M269,杂项枚举说明表!$A$45:$H$49,杂项枚举说明表!$H$43,0)</f>
        <v>120008</v>
      </c>
      <c r="AP269" s="13">
        <f>VLOOKUP($M269,杂项枚举说明表!$A$45:$I$49,杂项枚举说明表!$I$43,0)</f>
        <v>100001</v>
      </c>
      <c r="AQ269" s="13">
        <v>100002</v>
      </c>
      <c r="AT269" s="1" t="str">
        <f t="shared" si="233"/>
        <v>3封建时代金色普通棋子</v>
      </c>
      <c r="AU269" s="1">
        <f t="shared" si="234"/>
        <v>3024</v>
      </c>
    </row>
    <row r="270" spans="1:47" x14ac:dyDescent="0.2">
      <c r="A270" s="33">
        <f t="shared" si="235"/>
        <v>265</v>
      </c>
      <c r="B270" s="33">
        <f t="shared" si="224"/>
        <v>3025</v>
      </c>
      <c r="C270" s="33">
        <v>10025</v>
      </c>
      <c r="D270" s="33" t="str">
        <f t="shared" si="225"/>
        <v>封建时代紫色普通棋子</v>
      </c>
      <c r="E270" s="33" t="str">
        <f t="shared" si="226"/>
        <v>封建时代紫色普通棋子</v>
      </c>
      <c r="F270" s="33">
        <v>1</v>
      </c>
      <c r="G270" s="33" t="str">
        <f>VLOOKUP($F270,杂项枚举说明表!$A$3:$C$7,杂项枚举说明表!$B$1,0)</f>
        <v>普通棋子</v>
      </c>
      <c r="H270" s="13">
        <v>1</v>
      </c>
      <c r="I270" s="35">
        <f t="shared" si="227"/>
        <v>3</v>
      </c>
      <c r="J270" s="35" t="str">
        <f>VLOOKUP(I270,杂项枚举说明表!$A$67:$B$69,杂项枚举说明表!$B$66,0)</f>
        <v>PVP</v>
      </c>
      <c r="M270" s="37">
        <f t="shared" si="228"/>
        <v>5</v>
      </c>
      <c r="N270" s="37" t="str">
        <f>VLOOKUP(M270,杂项枚举说明表!$A$45:$B$49,杂项枚举说明表!$B$43,0)</f>
        <v>紫色</v>
      </c>
      <c r="O270" s="9">
        <v>125</v>
      </c>
      <c r="P270" s="11" t="s">
        <v>570</v>
      </c>
      <c r="Q270" s="37" t="s">
        <v>22</v>
      </c>
      <c r="R270" s="37" t="str">
        <f t="shared" si="229"/>
        <v>紫色普通棋子</v>
      </c>
      <c r="T270" s="9">
        <f>IF(I270=2,"",VLOOKUP(E270,[1]t_eliminate_effect_s说明表!$L:$M,2,0))</f>
        <v>1</v>
      </c>
      <c r="U270" s="9" t="str">
        <f>VLOOKUP(B270,组合消除配置调用说明表!$D$1:$E$999999,2,0)</f>
        <v/>
      </c>
      <c r="V270" s="35">
        <v>0</v>
      </c>
      <c r="W270" s="35" t="str">
        <f>VLOOKUP(V270,杂项枚举说明表!$A$88:$B$94,2,0)</f>
        <v>通用能量</v>
      </c>
      <c r="X270" s="35">
        <f>IF(I270=2,"0",VLOOKUP(AB270,杂项枚举说明表!$A$23:$C$27,杂项枚举说明表!$C$22,0)*VLOOKUP(F270,杂项枚举说明表!$A$3:$D$7,杂项枚举说明表!$D$1,0))</f>
        <v>820</v>
      </c>
      <c r="Y270" s="35">
        <v>0</v>
      </c>
      <c r="Z270" s="9">
        <f t="shared" ref="Z270:AA270" si="243">Z265</f>
        <v>5</v>
      </c>
      <c r="AA270" s="9">
        <f t="shared" si="243"/>
        <v>5</v>
      </c>
      <c r="AB270" s="6">
        <f t="shared" si="231"/>
        <v>3</v>
      </c>
      <c r="AC270" s="6" t="str">
        <f>VLOOKUP(AB270,杂项枚举说明表!$A$23:$B$27,2,2)</f>
        <v>封建时代</v>
      </c>
      <c r="AD270" s="6">
        <v>0</v>
      </c>
      <c r="AE270" s="35">
        <f t="shared" si="232"/>
        <v>6</v>
      </c>
      <c r="AF270" s="35" t="str">
        <f>IF(AE270="","",VLOOKUP(AE270,杂项枚举说明表!$A$109:$B$113,杂项枚举说明表!$B$108,0))</f>
        <v>魔像</v>
      </c>
      <c r="AH270" s="13">
        <v>40015</v>
      </c>
      <c r="AI270" s="13" t="str">
        <f>IF((VLOOKUP($F270,杂项枚举说明表!$A$3:$C$7,3,0))="","",VLOOKUP($F270,杂项枚举说明表!$A$3:$C$7,3,0))</f>
        <v/>
      </c>
      <c r="AJ270" s="13">
        <v>120006</v>
      </c>
      <c r="AK270" s="13">
        <f>VLOOKUP($M270,杂项枚举说明表!$A$45:$E$49,杂项枚举说明表!$C$43,0)</f>
        <v>150023</v>
      </c>
      <c r="AL270" s="13">
        <f>IF(VLOOKUP($M270,杂项枚举说明表!$A$45:$E$49,杂项枚举说明表!$D$43,0)="","",VLOOKUP($M270,杂项枚举说明表!$A$45:$E$49,杂项枚举说明表!$D$43,0))</f>
        <v>130005</v>
      </c>
      <c r="AM270" s="13">
        <f>IF(VLOOKUP($M270,杂项枚举说明表!$A$45:$E$49,杂项枚举说明表!$E$43,0)="","",VLOOKUP($M270,杂项枚举说明表!$A$45:$E$49,杂项枚举说明表!$E$43,0))</f>
        <v>130005</v>
      </c>
      <c r="AN270" s="13">
        <f>IF(VLOOKUP($M270,杂项枚举说明表!$A$45:$F$49,杂项枚举说明表!$F$43,0)="","",VLOOKUP($M270,杂项枚举说明表!$A$45:$F$49,杂项枚举说明表!$F$43,0))</f>
        <v>260001</v>
      </c>
      <c r="AO270" s="13">
        <f>VLOOKUP($M270,杂项枚举说明表!$A$45:$H$49,杂项枚举说明表!$H$43,0)</f>
        <v>120008</v>
      </c>
      <c r="AP270" s="13">
        <f>VLOOKUP($M270,杂项枚举说明表!$A$45:$I$49,杂项枚举说明表!$I$43,0)</f>
        <v>100001</v>
      </c>
      <c r="AQ270" s="13">
        <v>100002</v>
      </c>
      <c r="AT270" s="1" t="str">
        <f t="shared" si="233"/>
        <v>3封建时代紫色普通棋子</v>
      </c>
      <c r="AU270" s="1">
        <f t="shared" si="234"/>
        <v>3025</v>
      </c>
    </row>
    <row r="271" spans="1:47" x14ac:dyDescent="0.2">
      <c r="A271" s="33">
        <f t="shared" si="235"/>
        <v>266</v>
      </c>
      <c r="B271" s="33">
        <f t="shared" si="224"/>
        <v>3031</v>
      </c>
      <c r="C271" s="33">
        <v>10031</v>
      </c>
      <c r="D271" s="33" t="str">
        <f t="shared" si="225"/>
        <v>工业时代蓝色普通棋子</v>
      </c>
      <c r="E271" s="33" t="str">
        <f t="shared" si="226"/>
        <v>工业时代蓝色普通棋子</v>
      </c>
      <c r="F271" s="33">
        <v>1</v>
      </c>
      <c r="G271" s="33" t="str">
        <f>VLOOKUP($F271,杂项枚举说明表!$A$3:$C$7,杂项枚举说明表!$B$1,0)</f>
        <v>普通棋子</v>
      </c>
      <c r="H271" s="13">
        <v>1</v>
      </c>
      <c r="I271" s="35">
        <f t="shared" si="227"/>
        <v>3</v>
      </c>
      <c r="J271" s="35" t="str">
        <f>VLOOKUP(I271,杂项枚举说明表!$A$67:$B$69,杂项枚举说明表!$B$66,0)</f>
        <v>PVP</v>
      </c>
      <c r="M271" s="37">
        <f t="shared" si="228"/>
        <v>1</v>
      </c>
      <c r="N271" s="37" t="str">
        <f>VLOOKUP(M271,杂项枚举说明表!$A$45:$B$49,杂项枚举说明表!$B$43,0)</f>
        <v>蓝色</v>
      </c>
      <c r="O271" s="9">
        <v>131</v>
      </c>
      <c r="P271" s="11" t="s">
        <v>570</v>
      </c>
      <c r="Q271" s="37" t="s">
        <v>22</v>
      </c>
      <c r="R271" s="37" t="str">
        <f t="shared" si="229"/>
        <v>蓝色普通棋子</v>
      </c>
      <c r="T271" s="9">
        <f>IF(I271=2,"",VLOOKUP(E271,[1]t_eliminate_effect_s说明表!$L:$M,2,0))</f>
        <v>1</v>
      </c>
      <c r="U271" s="9" t="str">
        <f>VLOOKUP(B271,组合消除配置调用说明表!$D$1:$E$999999,2,0)</f>
        <v/>
      </c>
      <c r="V271" s="35">
        <v>0</v>
      </c>
      <c r="W271" s="35" t="str">
        <f>VLOOKUP(V271,杂项枚举说明表!$A$88:$B$94,2,0)</f>
        <v>通用能量</v>
      </c>
      <c r="X271" s="35">
        <f>IF(I271=2,"0",VLOOKUP(AB271,杂项枚举说明表!$A$23:$C$27,杂项枚举说明表!$C$22,0)*VLOOKUP(F271,杂项枚举说明表!$A$3:$D$7,杂项枚举说明表!$D$1,0))</f>
        <v>730</v>
      </c>
      <c r="Y271" s="35">
        <v>0</v>
      </c>
      <c r="Z271" s="9">
        <f t="shared" ref="Z271:AA271" si="244">Z266</f>
        <v>1</v>
      </c>
      <c r="AA271" s="9">
        <f t="shared" si="244"/>
        <v>1</v>
      </c>
      <c r="AB271" s="6">
        <f t="shared" si="231"/>
        <v>4</v>
      </c>
      <c r="AC271" s="6" t="str">
        <f>VLOOKUP(AB271,杂项枚举说明表!$A$23:$B$27,2,2)</f>
        <v>工业时代</v>
      </c>
      <c r="AD271" s="6">
        <v>0</v>
      </c>
      <c r="AE271" s="35">
        <f t="shared" si="232"/>
        <v>2</v>
      </c>
      <c r="AF271" s="35" t="str">
        <f>IF(AE271="","",VLOOKUP(AE271,杂项枚举说明表!$A$109:$B$113,杂项枚举说明表!$B$108,0))</f>
        <v>步兵营</v>
      </c>
      <c r="AH271" s="13">
        <v>40016</v>
      </c>
      <c r="AI271" s="13" t="str">
        <f>IF((VLOOKUP($F271,杂项枚举说明表!$A$3:$C$7,3,0))="","",VLOOKUP($F271,杂项枚举说明表!$A$3:$C$7,3,0))</f>
        <v/>
      </c>
      <c r="AJ271" s="13">
        <v>120006</v>
      </c>
      <c r="AK271" s="13">
        <f>VLOOKUP($M271,杂项枚举说明表!$A$45:$E$49,杂项枚举说明表!$C$43,0)</f>
        <v>150023</v>
      </c>
      <c r="AL271" s="13">
        <f>IF(VLOOKUP($M271,杂项枚举说明表!$A$45:$E$49,杂项枚举说明表!$D$43,0)="","",VLOOKUP($M271,杂项枚举说明表!$A$45:$E$49,杂项枚举说明表!$D$43,0))</f>
        <v>130001</v>
      </c>
      <c r="AM271" s="13">
        <f>IF(VLOOKUP($M271,杂项枚举说明表!$A$45:$E$49,杂项枚举说明表!$E$43,0)="","",VLOOKUP($M271,杂项枚举说明表!$A$45:$E$49,杂项枚举说明表!$E$43,0))</f>
        <v>130001</v>
      </c>
      <c r="AN271" s="13">
        <f>IF(VLOOKUP($M271,杂项枚举说明表!$A$45:$F$49,杂项枚举说明表!$F$43,0)="","",VLOOKUP($M271,杂项枚举说明表!$A$45:$F$49,杂项枚举说明表!$F$43,0))</f>
        <v>260001</v>
      </c>
      <c r="AO271" s="13">
        <f>VLOOKUP($M271,杂项枚举说明表!$A$45:$H$49,杂项枚举说明表!$H$43,0)</f>
        <v>120008</v>
      </c>
      <c r="AP271" s="13">
        <f>VLOOKUP($M271,杂项枚举说明表!$A$45:$I$49,杂项枚举说明表!$I$43,0)</f>
        <v>100001</v>
      </c>
      <c r="AQ271" s="13">
        <v>100002</v>
      </c>
      <c r="AT271" s="1" t="str">
        <f t="shared" si="233"/>
        <v>3工业时代蓝色普通棋子</v>
      </c>
      <c r="AU271" s="1">
        <f t="shared" si="234"/>
        <v>3031</v>
      </c>
    </row>
    <row r="272" spans="1:47" x14ac:dyDescent="0.2">
      <c r="A272" s="33">
        <f t="shared" si="235"/>
        <v>267</v>
      </c>
      <c r="B272" s="33">
        <f t="shared" si="224"/>
        <v>3032</v>
      </c>
      <c r="C272" s="33">
        <v>10032</v>
      </c>
      <c r="D272" s="33" t="str">
        <f t="shared" si="225"/>
        <v>工业时代绿色普通棋子</v>
      </c>
      <c r="E272" s="33" t="str">
        <f t="shared" si="226"/>
        <v>工业时代绿色普通棋子</v>
      </c>
      <c r="F272" s="33">
        <v>1</v>
      </c>
      <c r="G272" s="33" t="str">
        <f>VLOOKUP($F272,杂项枚举说明表!$A$3:$C$7,杂项枚举说明表!$B$1,0)</f>
        <v>普通棋子</v>
      </c>
      <c r="H272" s="13">
        <v>1</v>
      </c>
      <c r="I272" s="35">
        <f t="shared" si="227"/>
        <v>3</v>
      </c>
      <c r="J272" s="35" t="str">
        <f>VLOOKUP(I272,杂项枚举说明表!$A$67:$B$69,杂项枚举说明表!$B$66,0)</f>
        <v>PVP</v>
      </c>
      <c r="M272" s="37">
        <f t="shared" si="228"/>
        <v>2</v>
      </c>
      <c r="N272" s="37" t="str">
        <f>VLOOKUP(M272,杂项枚举说明表!$A$45:$B$49,杂项枚举说明表!$B$43,0)</f>
        <v>绿色</v>
      </c>
      <c r="O272" s="9">
        <v>132</v>
      </c>
      <c r="P272" s="11" t="s">
        <v>570</v>
      </c>
      <c r="Q272" s="37" t="s">
        <v>22</v>
      </c>
      <c r="R272" s="37" t="str">
        <f t="shared" si="229"/>
        <v>绿色普通棋子</v>
      </c>
      <c r="T272" s="9">
        <f>IF(I272=2,"",VLOOKUP(E272,[1]t_eliminate_effect_s说明表!$L:$M,2,0))</f>
        <v>1</v>
      </c>
      <c r="U272" s="9" t="str">
        <f>VLOOKUP(B272,组合消除配置调用说明表!$D$1:$E$999999,2,0)</f>
        <v/>
      </c>
      <c r="V272" s="35">
        <v>0</v>
      </c>
      <c r="W272" s="35" t="str">
        <f>VLOOKUP(V272,杂项枚举说明表!$A$88:$B$94,2,0)</f>
        <v>通用能量</v>
      </c>
      <c r="X272" s="35">
        <f>IF(I272=2,"0",VLOOKUP(AB272,杂项枚举说明表!$A$23:$C$27,杂项枚举说明表!$C$22,0)*VLOOKUP(F272,杂项枚举说明表!$A$3:$D$7,杂项枚举说明表!$D$1,0))</f>
        <v>730</v>
      </c>
      <c r="Y272" s="35">
        <v>0</v>
      </c>
      <c r="Z272" s="9">
        <f t="shared" ref="Z272:AA272" si="245">Z267</f>
        <v>2</v>
      </c>
      <c r="AA272" s="9">
        <f t="shared" si="245"/>
        <v>2</v>
      </c>
      <c r="AB272" s="6">
        <f t="shared" si="231"/>
        <v>4</v>
      </c>
      <c r="AC272" s="6" t="str">
        <f>VLOOKUP(AB272,杂项枚举说明表!$A$23:$B$27,2,2)</f>
        <v>工业时代</v>
      </c>
      <c r="AD272" s="6">
        <v>0</v>
      </c>
      <c r="AE272" s="35">
        <f t="shared" si="232"/>
        <v>3</v>
      </c>
      <c r="AF272" s="35" t="str">
        <f>IF(AE272="","",VLOOKUP(AE272,杂项枚举说明表!$A$109:$B$113,杂项枚举说明表!$B$108,0))</f>
        <v>弓兵营</v>
      </c>
      <c r="AH272" s="13">
        <v>40017</v>
      </c>
      <c r="AI272" s="13" t="str">
        <f>IF((VLOOKUP($F272,杂项枚举说明表!$A$3:$C$7,3,0))="","",VLOOKUP($F272,杂项枚举说明表!$A$3:$C$7,3,0))</f>
        <v/>
      </c>
      <c r="AJ272" s="13">
        <v>120006</v>
      </c>
      <c r="AK272" s="13">
        <f>VLOOKUP($M272,杂项枚举说明表!$A$45:$E$49,杂项枚举说明表!$C$43,0)</f>
        <v>150023</v>
      </c>
      <c r="AL272" s="13">
        <f>IF(VLOOKUP($M272,杂项枚举说明表!$A$45:$E$49,杂项枚举说明表!$D$43,0)="","",VLOOKUP($M272,杂项枚举说明表!$A$45:$E$49,杂项枚举说明表!$D$43,0))</f>
        <v>130002</v>
      </c>
      <c r="AM272" s="13">
        <f>IF(VLOOKUP($M272,杂项枚举说明表!$A$45:$E$49,杂项枚举说明表!$E$43,0)="","",VLOOKUP($M272,杂项枚举说明表!$A$45:$E$49,杂项枚举说明表!$E$43,0))</f>
        <v>130002</v>
      </c>
      <c r="AN272" s="13">
        <f>IF(VLOOKUP($M272,杂项枚举说明表!$A$45:$F$49,杂项枚举说明表!$F$43,0)="","",VLOOKUP($M272,杂项枚举说明表!$A$45:$F$49,杂项枚举说明表!$F$43,0))</f>
        <v>260001</v>
      </c>
      <c r="AO272" s="13">
        <f>VLOOKUP($M272,杂项枚举说明表!$A$45:$H$49,杂项枚举说明表!$H$43,0)</f>
        <v>120008</v>
      </c>
      <c r="AP272" s="13">
        <f>VLOOKUP($M272,杂项枚举说明表!$A$45:$I$49,杂项枚举说明表!$I$43,0)</f>
        <v>100001</v>
      </c>
      <c r="AQ272" s="13">
        <v>100002</v>
      </c>
      <c r="AT272" s="1" t="str">
        <f t="shared" si="233"/>
        <v>3工业时代绿色普通棋子</v>
      </c>
      <c r="AU272" s="1">
        <f t="shared" si="234"/>
        <v>3032</v>
      </c>
    </row>
    <row r="273" spans="1:47" x14ac:dyDescent="0.2">
      <c r="A273" s="33">
        <f t="shared" si="235"/>
        <v>268</v>
      </c>
      <c r="B273" s="33">
        <f t="shared" si="224"/>
        <v>3033</v>
      </c>
      <c r="C273" s="33">
        <v>10033</v>
      </c>
      <c r="D273" s="33" t="str">
        <f t="shared" si="225"/>
        <v>工业时代红色普通棋子</v>
      </c>
      <c r="E273" s="33" t="str">
        <f t="shared" si="226"/>
        <v>工业时代红色普通棋子</v>
      </c>
      <c r="F273" s="33">
        <v>1</v>
      </c>
      <c r="G273" s="33" t="str">
        <f>VLOOKUP($F273,杂项枚举说明表!$A$3:$C$7,杂项枚举说明表!$B$1,0)</f>
        <v>普通棋子</v>
      </c>
      <c r="H273" s="13">
        <v>1</v>
      </c>
      <c r="I273" s="35">
        <f t="shared" si="227"/>
        <v>3</v>
      </c>
      <c r="J273" s="35" t="str">
        <f>VLOOKUP(I273,杂项枚举说明表!$A$67:$B$69,杂项枚举说明表!$B$66,0)</f>
        <v>PVP</v>
      </c>
      <c r="M273" s="37">
        <f t="shared" si="228"/>
        <v>3</v>
      </c>
      <c r="N273" s="37" t="str">
        <f>VLOOKUP(M273,杂项枚举说明表!$A$45:$B$49,杂项枚举说明表!$B$43,0)</f>
        <v>红色</v>
      </c>
      <c r="O273" s="9">
        <v>133</v>
      </c>
      <c r="P273" s="11" t="s">
        <v>570</v>
      </c>
      <c r="Q273" s="37" t="s">
        <v>22</v>
      </c>
      <c r="R273" s="37" t="str">
        <f t="shared" si="229"/>
        <v>红色普通棋子</v>
      </c>
      <c r="T273" s="9">
        <f>IF(I273=2,"",VLOOKUP(E273,[1]t_eliminate_effect_s说明表!$L:$M,2,0))</f>
        <v>1</v>
      </c>
      <c r="U273" s="9" t="str">
        <f>VLOOKUP(B273,组合消除配置调用说明表!$D$1:$E$999999,2,0)</f>
        <v/>
      </c>
      <c r="V273" s="35">
        <v>0</v>
      </c>
      <c r="W273" s="35" t="str">
        <f>VLOOKUP(V273,杂项枚举说明表!$A$88:$B$94,2,0)</f>
        <v>通用能量</v>
      </c>
      <c r="X273" s="35">
        <f>IF(I273=2,"0",VLOOKUP(AB273,杂项枚举说明表!$A$23:$C$27,杂项枚举说明表!$C$22,0)*VLOOKUP(F273,杂项枚举说明表!$A$3:$D$7,杂项枚举说明表!$D$1,0))</f>
        <v>730</v>
      </c>
      <c r="Y273" s="35">
        <v>0</v>
      </c>
      <c r="Z273" s="9">
        <f t="shared" ref="Z273:AA273" si="246">Z268</f>
        <v>3</v>
      </c>
      <c r="AA273" s="9">
        <f t="shared" si="246"/>
        <v>3</v>
      </c>
      <c r="AB273" s="6">
        <f t="shared" si="231"/>
        <v>4</v>
      </c>
      <c r="AC273" s="6" t="str">
        <f>VLOOKUP(AB273,杂项枚举说明表!$A$23:$B$27,2,2)</f>
        <v>工业时代</v>
      </c>
      <c r="AD273" s="6">
        <v>0</v>
      </c>
      <c r="AE273" s="35">
        <f t="shared" si="232"/>
        <v>4</v>
      </c>
      <c r="AF273" s="35" t="str">
        <f>IF(AE273="","",VLOOKUP(AE273,杂项枚举说明表!$A$109:$B$113,杂项枚举说明表!$B$108,0))</f>
        <v>骑兵营</v>
      </c>
      <c r="AH273" s="13">
        <v>40018</v>
      </c>
      <c r="AI273" s="13" t="str">
        <f>IF((VLOOKUP($F273,杂项枚举说明表!$A$3:$C$7,3,0))="","",VLOOKUP($F273,杂项枚举说明表!$A$3:$C$7,3,0))</f>
        <v/>
      </c>
      <c r="AJ273" s="13">
        <v>120006</v>
      </c>
      <c r="AK273" s="13">
        <f>VLOOKUP($M273,杂项枚举说明表!$A$45:$E$49,杂项枚举说明表!$C$43,0)</f>
        <v>150023</v>
      </c>
      <c r="AL273" s="13">
        <f>IF(VLOOKUP($M273,杂项枚举说明表!$A$45:$E$49,杂项枚举说明表!$D$43,0)="","",VLOOKUP($M273,杂项枚举说明表!$A$45:$E$49,杂项枚举说明表!$D$43,0))</f>
        <v>130003</v>
      </c>
      <c r="AM273" s="13">
        <f>IF(VLOOKUP($M273,杂项枚举说明表!$A$45:$E$49,杂项枚举说明表!$E$43,0)="","",VLOOKUP($M273,杂项枚举说明表!$A$45:$E$49,杂项枚举说明表!$E$43,0))</f>
        <v>130003</v>
      </c>
      <c r="AN273" s="13">
        <f>IF(VLOOKUP($M273,杂项枚举说明表!$A$45:$F$49,杂项枚举说明表!$F$43,0)="","",VLOOKUP($M273,杂项枚举说明表!$A$45:$F$49,杂项枚举说明表!$F$43,0))</f>
        <v>260001</v>
      </c>
      <c r="AO273" s="13">
        <f>VLOOKUP($M273,杂项枚举说明表!$A$45:$H$49,杂项枚举说明表!$H$43,0)</f>
        <v>120008</v>
      </c>
      <c r="AP273" s="13">
        <f>VLOOKUP($M273,杂项枚举说明表!$A$45:$I$49,杂项枚举说明表!$I$43,0)</f>
        <v>100001</v>
      </c>
      <c r="AQ273" s="13">
        <v>100002</v>
      </c>
      <c r="AT273" s="1" t="str">
        <f t="shared" si="233"/>
        <v>3工业时代红色普通棋子</v>
      </c>
      <c r="AU273" s="1">
        <f t="shared" si="234"/>
        <v>3033</v>
      </c>
    </row>
    <row r="274" spans="1:47" x14ac:dyDescent="0.2">
      <c r="A274" s="33">
        <f t="shared" si="235"/>
        <v>269</v>
      </c>
      <c r="B274" s="33">
        <f t="shared" si="224"/>
        <v>3034</v>
      </c>
      <c r="C274" s="33">
        <v>10034</v>
      </c>
      <c r="D274" s="33" t="str">
        <f t="shared" si="225"/>
        <v>工业时代金色普通棋子</v>
      </c>
      <c r="E274" s="33" t="str">
        <f t="shared" si="226"/>
        <v>工业时代金色普通棋子</v>
      </c>
      <c r="F274" s="33">
        <v>1</v>
      </c>
      <c r="G274" s="33" t="str">
        <f>VLOOKUP($F274,杂项枚举说明表!$A$3:$C$7,杂项枚举说明表!$B$1,0)</f>
        <v>普通棋子</v>
      </c>
      <c r="H274" s="13">
        <v>1</v>
      </c>
      <c r="I274" s="35">
        <f t="shared" si="227"/>
        <v>3</v>
      </c>
      <c r="J274" s="35" t="str">
        <f>VLOOKUP(I274,杂项枚举说明表!$A$67:$B$69,杂项枚举说明表!$B$66,0)</f>
        <v>PVP</v>
      </c>
      <c r="M274" s="37">
        <f t="shared" si="228"/>
        <v>4</v>
      </c>
      <c r="N274" s="37" t="str">
        <f>VLOOKUP(M274,杂项枚举说明表!$A$45:$B$49,杂项枚举说明表!$B$43,0)</f>
        <v>金色</v>
      </c>
      <c r="O274" s="9">
        <v>134</v>
      </c>
      <c r="P274" s="11" t="s">
        <v>570</v>
      </c>
      <c r="Q274" s="37" t="s">
        <v>22</v>
      </c>
      <c r="R274" s="37" t="str">
        <f t="shared" si="229"/>
        <v>金色普通棋子</v>
      </c>
      <c r="T274" s="9">
        <f>IF(I274=2,"",VLOOKUP(E274,[1]t_eliminate_effect_s说明表!$L:$M,2,0))</f>
        <v>1</v>
      </c>
      <c r="U274" s="9" t="str">
        <f>VLOOKUP(B274,组合消除配置调用说明表!$D$1:$E$999999,2,0)</f>
        <v/>
      </c>
      <c r="V274" s="35">
        <v>0</v>
      </c>
      <c r="W274" s="35" t="str">
        <f>VLOOKUP(V274,杂项枚举说明表!$A$88:$B$94,2,0)</f>
        <v>通用能量</v>
      </c>
      <c r="X274" s="35">
        <f>IF(I274=2,"0",VLOOKUP(AB274,杂项枚举说明表!$A$23:$C$27,杂项枚举说明表!$C$22,0)*VLOOKUP(F274,杂项枚举说明表!$A$3:$D$7,杂项枚举说明表!$D$1,0))</f>
        <v>730</v>
      </c>
      <c r="Y274" s="35">
        <v>0</v>
      </c>
      <c r="Z274" s="9">
        <f t="shared" ref="Z274:AA274" si="247">Z269</f>
        <v>4</v>
      </c>
      <c r="AA274" s="9">
        <f t="shared" si="247"/>
        <v>4</v>
      </c>
      <c r="AB274" s="6">
        <f t="shared" si="231"/>
        <v>4</v>
      </c>
      <c r="AC274" s="6" t="str">
        <f>VLOOKUP(AB274,杂项枚举说明表!$A$23:$B$27,2,2)</f>
        <v>工业时代</v>
      </c>
      <c r="AD274" s="6">
        <v>0</v>
      </c>
      <c r="AE274" s="35">
        <f t="shared" si="232"/>
        <v>5</v>
      </c>
      <c r="AF274" s="35" t="str">
        <f>IF(AE274="","",VLOOKUP(AE274,杂项枚举说明表!$A$109:$B$113,杂项枚举说明表!$B$108,0))</f>
        <v>神像</v>
      </c>
      <c r="AH274" s="13">
        <v>40019</v>
      </c>
      <c r="AI274" s="13" t="str">
        <f>IF((VLOOKUP($F274,杂项枚举说明表!$A$3:$C$7,3,0))="","",VLOOKUP($F274,杂项枚举说明表!$A$3:$C$7,3,0))</f>
        <v/>
      </c>
      <c r="AJ274" s="13">
        <v>120006</v>
      </c>
      <c r="AK274" s="13">
        <f>VLOOKUP($M274,杂项枚举说明表!$A$45:$E$49,杂项枚举说明表!$C$43,0)</f>
        <v>150023</v>
      </c>
      <c r="AL274" s="13">
        <f>IF(VLOOKUP($M274,杂项枚举说明表!$A$45:$E$49,杂项枚举说明表!$D$43,0)="","",VLOOKUP($M274,杂项枚举说明表!$A$45:$E$49,杂项枚举说明表!$D$43,0))</f>
        <v>130004</v>
      </c>
      <c r="AM274" s="13">
        <f>IF(VLOOKUP($M274,杂项枚举说明表!$A$45:$E$49,杂项枚举说明表!$E$43,0)="","",VLOOKUP($M274,杂项枚举说明表!$A$45:$E$49,杂项枚举说明表!$E$43,0))</f>
        <v>130004</v>
      </c>
      <c r="AN274" s="13">
        <f>IF(VLOOKUP($M274,杂项枚举说明表!$A$45:$F$49,杂项枚举说明表!$F$43,0)="","",VLOOKUP($M274,杂项枚举说明表!$A$45:$F$49,杂项枚举说明表!$F$43,0))</f>
        <v>260001</v>
      </c>
      <c r="AO274" s="13">
        <f>VLOOKUP($M274,杂项枚举说明表!$A$45:$H$49,杂项枚举说明表!$H$43,0)</f>
        <v>120008</v>
      </c>
      <c r="AP274" s="13">
        <f>VLOOKUP($M274,杂项枚举说明表!$A$45:$I$49,杂项枚举说明表!$I$43,0)</f>
        <v>100001</v>
      </c>
      <c r="AQ274" s="13">
        <v>100002</v>
      </c>
      <c r="AT274" s="1" t="str">
        <f t="shared" si="233"/>
        <v>3工业时代金色普通棋子</v>
      </c>
      <c r="AU274" s="1">
        <f t="shared" si="234"/>
        <v>3034</v>
      </c>
    </row>
    <row r="275" spans="1:47" x14ac:dyDescent="0.2">
      <c r="A275" s="33">
        <f t="shared" si="235"/>
        <v>270</v>
      </c>
      <c r="B275" s="33">
        <f t="shared" si="224"/>
        <v>3035</v>
      </c>
      <c r="C275" s="33">
        <v>10035</v>
      </c>
      <c r="D275" s="33" t="str">
        <f t="shared" si="225"/>
        <v>工业时代紫色普通棋子</v>
      </c>
      <c r="E275" s="33" t="str">
        <f t="shared" si="226"/>
        <v>工业时代紫色普通棋子</v>
      </c>
      <c r="F275" s="33">
        <v>1</v>
      </c>
      <c r="G275" s="33" t="str">
        <f>VLOOKUP($F275,杂项枚举说明表!$A$3:$C$7,杂项枚举说明表!$B$1,0)</f>
        <v>普通棋子</v>
      </c>
      <c r="H275" s="13">
        <v>1</v>
      </c>
      <c r="I275" s="35">
        <f t="shared" si="227"/>
        <v>3</v>
      </c>
      <c r="J275" s="35" t="str">
        <f>VLOOKUP(I275,杂项枚举说明表!$A$67:$B$69,杂项枚举说明表!$B$66,0)</f>
        <v>PVP</v>
      </c>
      <c r="M275" s="37">
        <f t="shared" si="228"/>
        <v>5</v>
      </c>
      <c r="N275" s="37" t="str">
        <f>VLOOKUP(M275,杂项枚举说明表!$A$45:$B$49,杂项枚举说明表!$B$43,0)</f>
        <v>紫色</v>
      </c>
      <c r="O275" s="9">
        <v>135</v>
      </c>
      <c r="P275" s="11" t="s">
        <v>570</v>
      </c>
      <c r="Q275" s="37" t="s">
        <v>22</v>
      </c>
      <c r="R275" s="37" t="str">
        <f t="shared" si="229"/>
        <v>紫色普通棋子</v>
      </c>
      <c r="T275" s="9">
        <f>IF(I275=2,"",VLOOKUP(E275,[1]t_eliminate_effect_s说明表!$L:$M,2,0))</f>
        <v>1</v>
      </c>
      <c r="U275" s="9" t="str">
        <f>VLOOKUP(B275,组合消除配置调用说明表!$D$1:$E$999999,2,0)</f>
        <v/>
      </c>
      <c r="V275" s="35">
        <v>0</v>
      </c>
      <c r="W275" s="35" t="str">
        <f>VLOOKUP(V275,杂项枚举说明表!$A$88:$B$94,2,0)</f>
        <v>通用能量</v>
      </c>
      <c r="X275" s="35">
        <f>IF(I275=2,"0",VLOOKUP(AB275,杂项枚举说明表!$A$23:$C$27,杂项枚举说明表!$C$22,0)*VLOOKUP(F275,杂项枚举说明表!$A$3:$D$7,杂项枚举说明表!$D$1,0))</f>
        <v>730</v>
      </c>
      <c r="Y275" s="35">
        <v>0</v>
      </c>
      <c r="Z275" s="9">
        <f t="shared" ref="Z275:AA275" si="248">Z270</f>
        <v>5</v>
      </c>
      <c r="AA275" s="9">
        <f t="shared" si="248"/>
        <v>5</v>
      </c>
      <c r="AB275" s="6">
        <f t="shared" si="231"/>
        <v>4</v>
      </c>
      <c r="AC275" s="6" t="str">
        <f>VLOOKUP(AB275,杂项枚举说明表!$A$23:$B$27,2,2)</f>
        <v>工业时代</v>
      </c>
      <c r="AD275" s="6">
        <v>0</v>
      </c>
      <c r="AE275" s="35">
        <f t="shared" si="232"/>
        <v>6</v>
      </c>
      <c r="AF275" s="35" t="str">
        <f>IF(AE275="","",VLOOKUP(AE275,杂项枚举说明表!$A$109:$B$113,杂项枚举说明表!$B$108,0))</f>
        <v>魔像</v>
      </c>
      <c r="AH275" s="13">
        <v>40020</v>
      </c>
      <c r="AI275" s="13" t="str">
        <f>IF((VLOOKUP($F275,杂项枚举说明表!$A$3:$C$7,3,0))="","",VLOOKUP($F275,杂项枚举说明表!$A$3:$C$7,3,0))</f>
        <v/>
      </c>
      <c r="AJ275" s="13">
        <v>120006</v>
      </c>
      <c r="AK275" s="13">
        <f>VLOOKUP($M275,杂项枚举说明表!$A$45:$E$49,杂项枚举说明表!$C$43,0)</f>
        <v>150023</v>
      </c>
      <c r="AL275" s="13">
        <f>IF(VLOOKUP($M275,杂项枚举说明表!$A$45:$E$49,杂项枚举说明表!$D$43,0)="","",VLOOKUP($M275,杂项枚举说明表!$A$45:$E$49,杂项枚举说明表!$D$43,0))</f>
        <v>130005</v>
      </c>
      <c r="AM275" s="13">
        <f>IF(VLOOKUP($M275,杂项枚举说明表!$A$45:$E$49,杂项枚举说明表!$E$43,0)="","",VLOOKUP($M275,杂项枚举说明表!$A$45:$E$49,杂项枚举说明表!$E$43,0))</f>
        <v>130005</v>
      </c>
      <c r="AN275" s="13">
        <f>IF(VLOOKUP($M275,杂项枚举说明表!$A$45:$F$49,杂项枚举说明表!$F$43,0)="","",VLOOKUP($M275,杂项枚举说明表!$A$45:$F$49,杂项枚举说明表!$F$43,0))</f>
        <v>260001</v>
      </c>
      <c r="AO275" s="13">
        <f>VLOOKUP($M275,杂项枚举说明表!$A$45:$H$49,杂项枚举说明表!$H$43,0)</f>
        <v>120008</v>
      </c>
      <c r="AP275" s="13">
        <f>VLOOKUP($M275,杂项枚举说明表!$A$45:$I$49,杂项枚举说明表!$I$43,0)</f>
        <v>100001</v>
      </c>
      <c r="AQ275" s="13">
        <v>100002</v>
      </c>
      <c r="AT275" s="1" t="str">
        <f t="shared" si="233"/>
        <v>3工业时代紫色普通棋子</v>
      </c>
      <c r="AU275" s="1">
        <f t="shared" si="234"/>
        <v>3035</v>
      </c>
    </row>
    <row r="276" spans="1:47" x14ac:dyDescent="0.2">
      <c r="A276" s="33">
        <f t="shared" si="235"/>
        <v>271</v>
      </c>
      <c r="B276" s="33">
        <f t="shared" si="224"/>
        <v>3041</v>
      </c>
      <c r="C276" s="33">
        <v>10041</v>
      </c>
      <c r="D276" s="33" t="str">
        <f t="shared" si="225"/>
        <v>现代蓝色普通棋子</v>
      </c>
      <c r="E276" s="33" t="str">
        <f t="shared" si="226"/>
        <v>现代蓝色普通棋子</v>
      </c>
      <c r="F276" s="33">
        <v>1</v>
      </c>
      <c r="G276" s="33" t="str">
        <f>VLOOKUP($F276,杂项枚举说明表!$A$3:$C$7,杂项枚举说明表!$B$1,0)</f>
        <v>普通棋子</v>
      </c>
      <c r="H276" s="13">
        <v>1</v>
      </c>
      <c r="I276" s="35">
        <f t="shared" si="227"/>
        <v>3</v>
      </c>
      <c r="J276" s="35" t="str">
        <f>VLOOKUP(I276,杂项枚举说明表!$A$67:$B$69,杂项枚举说明表!$B$66,0)</f>
        <v>PVP</v>
      </c>
      <c r="M276" s="37">
        <f t="shared" si="228"/>
        <v>1</v>
      </c>
      <c r="N276" s="37" t="str">
        <f>VLOOKUP(M276,杂项枚举说明表!$A$45:$B$49,杂项枚举说明表!$B$43,0)</f>
        <v>蓝色</v>
      </c>
      <c r="O276" s="9">
        <v>141</v>
      </c>
      <c r="P276" s="11" t="s">
        <v>570</v>
      </c>
      <c r="Q276" s="37" t="s">
        <v>22</v>
      </c>
      <c r="R276" s="37" t="str">
        <f t="shared" si="229"/>
        <v>蓝色普通棋子</v>
      </c>
      <c r="T276" s="9">
        <f>IF(I276=2,"",VLOOKUP(E276,[1]t_eliminate_effect_s说明表!$L:$M,2,0))</f>
        <v>1</v>
      </c>
      <c r="U276" s="9" t="str">
        <f>VLOOKUP(B276,组合消除配置调用说明表!$D$1:$E$999999,2,0)</f>
        <v/>
      </c>
      <c r="V276" s="35">
        <v>0</v>
      </c>
      <c r="W276" s="35" t="str">
        <f>VLOOKUP(V276,杂项枚举说明表!$A$88:$B$94,2,0)</f>
        <v>通用能量</v>
      </c>
      <c r="X276" s="35">
        <f>IF(I276=2,"0",VLOOKUP(AB276,杂项枚举说明表!$A$23:$C$27,杂项枚举说明表!$C$22,0)*VLOOKUP(F276,杂项枚举说明表!$A$3:$D$7,杂项枚举说明表!$D$1,0))</f>
        <v>650</v>
      </c>
      <c r="Y276" s="35">
        <v>0</v>
      </c>
      <c r="Z276" s="9">
        <f>Z271</f>
        <v>1</v>
      </c>
      <c r="AA276" s="9">
        <f>AA271</f>
        <v>1</v>
      </c>
      <c r="AB276" s="6">
        <f t="shared" si="231"/>
        <v>5</v>
      </c>
      <c r="AC276" s="6" t="str">
        <f>VLOOKUP(AB276,杂项枚举说明表!$A$23:$B$27,2,2)</f>
        <v>现代</v>
      </c>
      <c r="AD276" s="6">
        <v>0</v>
      </c>
      <c r="AE276" s="35">
        <f t="shared" si="232"/>
        <v>2</v>
      </c>
      <c r="AF276" s="35" t="str">
        <f>IF(AE276="","",VLOOKUP(AE276,杂项枚举说明表!$A$109:$B$113,杂项枚举说明表!$B$108,0))</f>
        <v>步兵营</v>
      </c>
      <c r="AH276" s="13">
        <v>40021</v>
      </c>
      <c r="AI276" s="13" t="str">
        <f>IF((VLOOKUP($F276,杂项枚举说明表!$A$3:$C$7,3,0))="","",VLOOKUP($F276,杂项枚举说明表!$A$3:$C$7,3,0))</f>
        <v/>
      </c>
      <c r="AJ276" s="13">
        <v>120006</v>
      </c>
      <c r="AK276" s="13">
        <f>VLOOKUP($M276,杂项枚举说明表!$A$45:$E$49,杂项枚举说明表!$C$43,0)</f>
        <v>150023</v>
      </c>
      <c r="AL276" s="13">
        <f>IF(VLOOKUP($M276,杂项枚举说明表!$A$45:$E$49,杂项枚举说明表!$D$43,0)="","",VLOOKUP($M276,杂项枚举说明表!$A$45:$E$49,杂项枚举说明表!$D$43,0))</f>
        <v>130001</v>
      </c>
      <c r="AM276" s="13">
        <f>IF(VLOOKUP($M276,杂项枚举说明表!$A$45:$E$49,杂项枚举说明表!$E$43,0)="","",VLOOKUP($M276,杂项枚举说明表!$A$45:$E$49,杂项枚举说明表!$E$43,0))</f>
        <v>130001</v>
      </c>
      <c r="AN276" s="13">
        <f>IF(VLOOKUP($M276,杂项枚举说明表!$A$45:$F$49,杂项枚举说明表!$F$43,0)="","",VLOOKUP($M276,杂项枚举说明表!$A$45:$F$49,杂项枚举说明表!$F$43,0))</f>
        <v>260001</v>
      </c>
      <c r="AO276" s="13">
        <f>VLOOKUP($M276,杂项枚举说明表!$A$45:$H$49,杂项枚举说明表!$H$43,0)</f>
        <v>120008</v>
      </c>
      <c r="AP276" s="13">
        <f>VLOOKUP($M276,杂项枚举说明表!$A$45:$I$49,杂项枚举说明表!$I$43,0)</f>
        <v>100001</v>
      </c>
      <c r="AQ276" s="13">
        <v>100002</v>
      </c>
      <c r="AT276" s="1" t="str">
        <f t="shared" si="233"/>
        <v>3现代蓝色普通棋子</v>
      </c>
      <c r="AU276" s="1">
        <f t="shared" si="234"/>
        <v>3041</v>
      </c>
    </row>
    <row r="277" spans="1:47" x14ac:dyDescent="0.2">
      <c r="A277" s="33">
        <f t="shared" si="235"/>
        <v>272</v>
      </c>
      <c r="B277" s="33">
        <f t="shared" si="224"/>
        <v>3042</v>
      </c>
      <c r="C277" s="33">
        <v>10042</v>
      </c>
      <c r="D277" s="33" t="str">
        <f t="shared" si="225"/>
        <v>现代绿色普通棋子</v>
      </c>
      <c r="E277" s="33" t="str">
        <f t="shared" si="226"/>
        <v>现代绿色普通棋子</v>
      </c>
      <c r="F277" s="33">
        <v>1</v>
      </c>
      <c r="G277" s="33" t="str">
        <f>VLOOKUP($F277,杂项枚举说明表!$A$3:$C$7,杂项枚举说明表!$B$1,0)</f>
        <v>普通棋子</v>
      </c>
      <c r="H277" s="13">
        <v>1</v>
      </c>
      <c r="I277" s="35">
        <f t="shared" si="227"/>
        <v>3</v>
      </c>
      <c r="J277" s="35" t="str">
        <f>VLOOKUP(I277,杂项枚举说明表!$A$67:$B$69,杂项枚举说明表!$B$66,0)</f>
        <v>PVP</v>
      </c>
      <c r="M277" s="37">
        <f t="shared" si="228"/>
        <v>2</v>
      </c>
      <c r="N277" s="37" t="str">
        <f>VLOOKUP(M277,杂项枚举说明表!$A$45:$B$49,杂项枚举说明表!$B$43,0)</f>
        <v>绿色</v>
      </c>
      <c r="O277" s="9">
        <v>142</v>
      </c>
      <c r="P277" s="11" t="s">
        <v>570</v>
      </c>
      <c r="Q277" s="37" t="s">
        <v>22</v>
      </c>
      <c r="R277" s="37" t="str">
        <f t="shared" si="229"/>
        <v>绿色普通棋子</v>
      </c>
      <c r="T277" s="9">
        <f>IF(I277=2,"",VLOOKUP(E277,[1]t_eliminate_effect_s说明表!$L:$M,2,0))</f>
        <v>1</v>
      </c>
      <c r="U277" s="9" t="str">
        <f>VLOOKUP(B277,组合消除配置调用说明表!$D$1:$E$999999,2,0)</f>
        <v/>
      </c>
      <c r="V277" s="35">
        <v>0</v>
      </c>
      <c r="W277" s="35" t="str">
        <f>VLOOKUP(V277,杂项枚举说明表!$A$88:$B$94,2,0)</f>
        <v>通用能量</v>
      </c>
      <c r="X277" s="35">
        <f>IF(I277=2,"0",VLOOKUP(AB277,杂项枚举说明表!$A$23:$C$27,杂项枚举说明表!$C$22,0)*VLOOKUP(F277,杂项枚举说明表!$A$3:$D$7,杂项枚举说明表!$D$1,0))</f>
        <v>650</v>
      </c>
      <c r="Y277" s="35">
        <v>0</v>
      </c>
      <c r="Z277" s="9">
        <f t="shared" ref="Z277:AA277" si="249">Z272</f>
        <v>2</v>
      </c>
      <c r="AA277" s="9">
        <f t="shared" si="249"/>
        <v>2</v>
      </c>
      <c r="AB277" s="6">
        <f t="shared" si="231"/>
        <v>5</v>
      </c>
      <c r="AC277" s="6" t="str">
        <f>VLOOKUP(AB277,杂项枚举说明表!$A$23:$B$27,2,2)</f>
        <v>现代</v>
      </c>
      <c r="AD277" s="6">
        <v>0</v>
      </c>
      <c r="AE277" s="35">
        <f t="shared" si="232"/>
        <v>3</v>
      </c>
      <c r="AF277" s="35" t="str">
        <f>IF(AE277="","",VLOOKUP(AE277,杂项枚举说明表!$A$109:$B$113,杂项枚举说明表!$B$108,0))</f>
        <v>弓兵营</v>
      </c>
      <c r="AH277" s="13">
        <v>40022</v>
      </c>
      <c r="AI277" s="13" t="str">
        <f>IF((VLOOKUP($F277,杂项枚举说明表!$A$3:$C$7,3,0))="","",VLOOKUP($F277,杂项枚举说明表!$A$3:$C$7,3,0))</f>
        <v/>
      </c>
      <c r="AJ277" s="13">
        <v>120006</v>
      </c>
      <c r="AK277" s="13">
        <f>VLOOKUP($M277,杂项枚举说明表!$A$45:$E$49,杂项枚举说明表!$C$43,0)</f>
        <v>150023</v>
      </c>
      <c r="AL277" s="13">
        <f>IF(VLOOKUP($M277,杂项枚举说明表!$A$45:$E$49,杂项枚举说明表!$D$43,0)="","",VLOOKUP($M277,杂项枚举说明表!$A$45:$E$49,杂项枚举说明表!$D$43,0))</f>
        <v>130002</v>
      </c>
      <c r="AM277" s="13">
        <f>IF(VLOOKUP($M277,杂项枚举说明表!$A$45:$E$49,杂项枚举说明表!$E$43,0)="","",VLOOKUP($M277,杂项枚举说明表!$A$45:$E$49,杂项枚举说明表!$E$43,0))</f>
        <v>130002</v>
      </c>
      <c r="AN277" s="13">
        <f>IF(VLOOKUP($M277,杂项枚举说明表!$A$45:$F$49,杂项枚举说明表!$F$43,0)="","",VLOOKUP($M277,杂项枚举说明表!$A$45:$F$49,杂项枚举说明表!$F$43,0))</f>
        <v>260001</v>
      </c>
      <c r="AO277" s="13">
        <f>VLOOKUP($M277,杂项枚举说明表!$A$45:$H$49,杂项枚举说明表!$H$43,0)</f>
        <v>120008</v>
      </c>
      <c r="AP277" s="13">
        <f>VLOOKUP($M277,杂项枚举说明表!$A$45:$I$49,杂项枚举说明表!$I$43,0)</f>
        <v>100001</v>
      </c>
      <c r="AQ277" s="13">
        <v>100002</v>
      </c>
      <c r="AT277" s="1" t="str">
        <f t="shared" si="233"/>
        <v>3现代绿色普通棋子</v>
      </c>
      <c r="AU277" s="1">
        <f t="shared" si="234"/>
        <v>3042</v>
      </c>
    </row>
    <row r="278" spans="1:47" x14ac:dyDescent="0.2">
      <c r="A278" s="33">
        <f t="shared" si="235"/>
        <v>273</v>
      </c>
      <c r="B278" s="33">
        <f t="shared" si="224"/>
        <v>3043</v>
      </c>
      <c r="C278" s="33">
        <v>10043</v>
      </c>
      <c r="D278" s="33" t="str">
        <f t="shared" si="225"/>
        <v>现代红色普通棋子</v>
      </c>
      <c r="E278" s="33" t="str">
        <f t="shared" si="226"/>
        <v>现代红色普通棋子</v>
      </c>
      <c r="F278" s="33">
        <v>1</v>
      </c>
      <c r="G278" s="33" t="str">
        <f>VLOOKUP($F278,杂项枚举说明表!$A$3:$C$7,杂项枚举说明表!$B$1,0)</f>
        <v>普通棋子</v>
      </c>
      <c r="H278" s="13">
        <v>1</v>
      </c>
      <c r="I278" s="35">
        <f t="shared" si="227"/>
        <v>3</v>
      </c>
      <c r="J278" s="35" t="str">
        <f>VLOOKUP(I278,杂项枚举说明表!$A$67:$B$69,杂项枚举说明表!$B$66,0)</f>
        <v>PVP</v>
      </c>
      <c r="M278" s="37">
        <f t="shared" si="228"/>
        <v>3</v>
      </c>
      <c r="N278" s="37" t="str">
        <f>VLOOKUP(M278,杂项枚举说明表!$A$45:$B$49,杂项枚举说明表!$B$43,0)</f>
        <v>红色</v>
      </c>
      <c r="O278" s="9">
        <v>143</v>
      </c>
      <c r="P278" s="11" t="s">
        <v>570</v>
      </c>
      <c r="Q278" s="37" t="s">
        <v>22</v>
      </c>
      <c r="R278" s="37" t="str">
        <f t="shared" si="229"/>
        <v>红色普通棋子</v>
      </c>
      <c r="T278" s="9">
        <f>IF(I278=2,"",VLOOKUP(E278,[1]t_eliminate_effect_s说明表!$L:$M,2,0))</f>
        <v>1</v>
      </c>
      <c r="U278" s="9" t="str">
        <f>VLOOKUP(B278,组合消除配置调用说明表!$D$1:$E$999999,2,0)</f>
        <v/>
      </c>
      <c r="V278" s="35">
        <v>0</v>
      </c>
      <c r="W278" s="35" t="str">
        <f>VLOOKUP(V278,杂项枚举说明表!$A$88:$B$94,2,0)</f>
        <v>通用能量</v>
      </c>
      <c r="X278" s="35">
        <f>IF(I278=2,"0",VLOOKUP(AB278,杂项枚举说明表!$A$23:$C$27,杂项枚举说明表!$C$22,0)*VLOOKUP(F278,杂项枚举说明表!$A$3:$D$7,杂项枚举说明表!$D$1,0))</f>
        <v>650</v>
      </c>
      <c r="Y278" s="35">
        <v>0</v>
      </c>
      <c r="Z278" s="9">
        <f t="shared" ref="Z278:AA278" si="250">Z273</f>
        <v>3</v>
      </c>
      <c r="AA278" s="9">
        <f t="shared" si="250"/>
        <v>3</v>
      </c>
      <c r="AB278" s="6">
        <f t="shared" si="231"/>
        <v>5</v>
      </c>
      <c r="AC278" s="6" t="str">
        <f>VLOOKUP(AB278,杂项枚举说明表!$A$23:$B$27,2,2)</f>
        <v>现代</v>
      </c>
      <c r="AD278" s="6">
        <v>0</v>
      </c>
      <c r="AE278" s="35">
        <f t="shared" si="232"/>
        <v>4</v>
      </c>
      <c r="AF278" s="35" t="str">
        <f>IF(AE278="","",VLOOKUP(AE278,杂项枚举说明表!$A$109:$B$113,杂项枚举说明表!$B$108,0))</f>
        <v>骑兵营</v>
      </c>
      <c r="AH278" s="13">
        <v>40023</v>
      </c>
      <c r="AI278" s="13" t="str">
        <f>IF((VLOOKUP($F278,杂项枚举说明表!$A$3:$C$7,3,0))="","",VLOOKUP($F278,杂项枚举说明表!$A$3:$C$7,3,0))</f>
        <v/>
      </c>
      <c r="AJ278" s="13">
        <v>120006</v>
      </c>
      <c r="AK278" s="13">
        <f>VLOOKUP($M278,杂项枚举说明表!$A$45:$E$49,杂项枚举说明表!$C$43,0)</f>
        <v>150023</v>
      </c>
      <c r="AL278" s="13">
        <f>IF(VLOOKUP($M278,杂项枚举说明表!$A$45:$E$49,杂项枚举说明表!$D$43,0)="","",VLOOKUP($M278,杂项枚举说明表!$A$45:$E$49,杂项枚举说明表!$D$43,0))</f>
        <v>130003</v>
      </c>
      <c r="AM278" s="13">
        <f>IF(VLOOKUP($M278,杂项枚举说明表!$A$45:$E$49,杂项枚举说明表!$E$43,0)="","",VLOOKUP($M278,杂项枚举说明表!$A$45:$E$49,杂项枚举说明表!$E$43,0))</f>
        <v>130003</v>
      </c>
      <c r="AN278" s="13">
        <f>IF(VLOOKUP($M278,杂项枚举说明表!$A$45:$F$49,杂项枚举说明表!$F$43,0)="","",VLOOKUP($M278,杂项枚举说明表!$A$45:$F$49,杂项枚举说明表!$F$43,0))</f>
        <v>260001</v>
      </c>
      <c r="AO278" s="13">
        <f>VLOOKUP($M278,杂项枚举说明表!$A$45:$H$49,杂项枚举说明表!$H$43,0)</f>
        <v>120008</v>
      </c>
      <c r="AP278" s="13">
        <f>VLOOKUP($M278,杂项枚举说明表!$A$45:$I$49,杂项枚举说明表!$I$43,0)</f>
        <v>100001</v>
      </c>
      <c r="AQ278" s="13">
        <v>100002</v>
      </c>
      <c r="AT278" s="1" t="str">
        <f t="shared" si="233"/>
        <v>3现代红色普通棋子</v>
      </c>
      <c r="AU278" s="1">
        <f t="shared" si="234"/>
        <v>3043</v>
      </c>
    </row>
    <row r="279" spans="1:47" x14ac:dyDescent="0.2">
      <c r="A279" s="33">
        <f t="shared" si="235"/>
        <v>274</v>
      </c>
      <c r="B279" s="33">
        <f t="shared" si="224"/>
        <v>3044</v>
      </c>
      <c r="C279" s="33">
        <v>10044</v>
      </c>
      <c r="D279" s="33" t="str">
        <f t="shared" si="225"/>
        <v>现代金色普通棋子</v>
      </c>
      <c r="E279" s="33" t="str">
        <f t="shared" si="226"/>
        <v>现代金色普通棋子</v>
      </c>
      <c r="F279" s="33">
        <v>1</v>
      </c>
      <c r="G279" s="33" t="str">
        <f>VLOOKUP($F279,杂项枚举说明表!$A$3:$C$7,杂项枚举说明表!$B$1,0)</f>
        <v>普通棋子</v>
      </c>
      <c r="H279" s="13">
        <v>1</v>
      </c>
      <c r="I279" s="35">
        <f t="shared" si="227"/>
        <v>3</v>
      </c>
      <c r="J279" s="35" t="str">
        <f>VLOOKUP(I279,杂项枚举说明表!$A$67:$B$69,杂项枚举说明表!$B$66,0)</f>
        <v>PVP</v>
      </c>
      <c r="M279" s="37">
        <f t="shared" si="228"/>
        <v>4</v>
      </c>
      <c r="N279" s="37" t="str">
        <f>VLOOKUP(M279,杂项枚举说明表!$A$45:$B$49,杂项枚举说明表!$B$43,0)</f>
        <v>金色</v>
      </c>
      <c r="O279" s="9">
        <v>144</v>
      </c>
      <c r="P279" s="11" t="s">
        <v>570</v>
      </c>
      <c r="Q279" s="37" t="s">
        <v>22</v>
      </c>
      <c r="R279" s="37" t="str">
        <f t="shared" si="229"/>
        <v>金色普通棋子</v>
      </c>
      <c r="T279" s="9">
        <f>IF(I279=2,"",VLOOKUP(E279,[1]t_eliminate_effect_s说明表!$L:$M,2,0))</f>
        <v>1</v>
      </c>
      <c r="U279" s="9" t="str">
        <f>VLOOKUP(B279,组合消除配置调用说明表!$D$1:$E$999999,2,0)</f>
        <v/>
      </c>
      <c r="V279" s="35">
        <v>0</v>
      </c>
      <c r="W279" s="35" t="str">
        <f>VLOOKUP(V279,杂项枚举说明表!$A$88:$B$94,2,0)</f>
        <v>通用能量</v>
      </c>
      <c r="X279" s="35">
        <f>IF(I279=2,"0",VLOOKUP(AB279,杂项枚举说明表!$A$23:$C$27,杂项枚举说明表!$C$22,0)*VLOOKUP(F279,杂项枚举说明表!$A$3:$D$7,杂项枚举说明表!$D$1,0))</f>
        <v>650</v>
      </c>
      <c r="Y279" s="35">
        <v>0</v>
      </c>
      <c r="Z279" s="9">
        <f t="shared" ref="Z279:AA279" si="251">Z274</f>
        <v>4</v>
      </c>
      <c r="AA279" s="9">
        <f t="shared" si="251"/>
        <v>4</v>
      </c>
      <c r="AB279" s="6">
        <f t="shared" si="231"/>
        <v>5</v>
      </c>
      <c r="AC279" s="6" t="str">
        <f>VLOOKUP(AB279,杂项枚举说明表!$A$23:$B$27,2,2)</f>
        <v>现代</v>
      </c>
      <c r="AD279" s="6">
        <v>0</v>
      </c>
      <c r="AE279" s="35">
        <f t="shared" si="232"/>
        <v>5</v>
      </c>
      <c r="AF279" s="35" t="str">
        <f>IF(AE279="","",VLOOKUP(AE279,杂项枚举说明表!$A$109:$B$113,杂项枚举说明表!$B$108,0))</f>
        <v>神像</v>
      </c>
      <c r="AH279" s="13">
        <v>40024</v>
      </c>
      <c r="AI279" s="13" t="str">
        <f>IF((VLOOKUP($F279,杂项枚举说明表!$A$3:$C$7,3,0))="","",VLOOKUP($F279,杂项枚举说明表!$A$3:$C$7,3,0))</f>
        <v/>
      </c>
      <c r="AJ279" s="13">
        <v>120006</v>
      </c>
      <c r="AK279" s="13">
        <f>VLOOKUP($M279,杂项枚举说明表!$A$45:$E$49,杂项枚举说明表!$C$43,0)</f>
        <v>150023</v>
      </c>
      <c r="AL279" s="13">
        <f>IF(VLOOKUP($M279,杂项枚举说明表!$A$45:$E$49,杂项枚举说明表!$D$43,0)="","",VLOOKUP($M279,杂项枚举说明表!$A$45:$E$49,杂项枚举说明表!$D$43,0))</f>
        <v>130004</v>
      </c>
      <c r="AM279" s="13">
        <f>IF(VLOOKUP($M279,杂项枚举说明表!$A$45:$E$49,杂项枚举说明表!$E$43,0)="","",VLOOKUP($M279,杂项枚举说明表!$A$45:$E$49,杂项枚举说明表!$E$43,0))</f>
        <v>130004</v>
      </c>
      <c r="AN279" s="13">
        <f>IF(VLOOKUP($M279,杂项枚举说明表!$A$45:$F$49,杂项枚举说明表!$F$43,0)="","",VLOOKUP($M279,杂项枚举说明表!$A$45:$F$49,杂项枚举说明表!$F$43,0))</f>
        <v>260001</v>
      </c>
      <c r="AO279" s="13">
        <f>VLOOKUP($M279,杂项枚举说明表!$A$45:$H$49,杂项枚举说明表!$H$43,0)</f>
        <v>120008</v>
      </c>
      <c r="AP279" s="13">
        <f>VLOOKUP($M279,杂项枚举说明表!$A$45:$I$49,杂项枚举说明表!$I$43,0)</f>
        <v>100001</v>
      </c>
      <c r="AQ279" s="13">
        <v>100002</v>
      </c>
      <c r="AT279" s="1" t="str">
        <f t="shared" si="233"/>
        <v>3现代金色普通棋子</v>
      </c>
      <c r="AU279" s="1">
        <f t="shared" si="234"/>
        <v>3044</v>
      </c>
    </row>
    <row r="280" spans="1:47" x14ac:dyDescent="0.2">
      <c r="A280" s="33">
        <f t="shared" si="235"/>
        <v>275</v>
      </c>
      <c r="B280" s="33">
        <f t="shared" si="224"/>
        <v>3045</v>
      </c>
      <c r="C280" s="33">
        <v>10045</v>
      </c>
      <c r="D280" s="33" t="str">
        <f t="shared" si="225"/>
        <v>现代紫色普通棋子</v>
      </c>
      <c r="E280" s="33" t="str">
        <f t="shared" si="226"/>
        <v>现代紫色普通棋子</v>
      </c>
      <c r="F280" s="33">
        <v>1</v>
      </c>
      <c r="G280" s="33" t="str">
        <f>VLOOKUP($F280,杂项枚举说明表!$A$3:$C$7,杂项枚举说明表!$B$1,0)</f>
        <v>普通棋子</v>
      </c>
      <c r="H280" s="13">
        <v>1</v>
      </c>
      <c r="I280" s="35">
        <f t="shared" si="227"/>
        <v>3</v>
      </c>
      <c r="J280" s="35" t="str">
        <f>VLOOKUP(I280,杂项枚举说明表!$A$67:$B$69,杂项枚举说明表!$B$66,0)</f>
        <v>PVP</v>
      </c>
      <c r="M280" s="37">
        <f t="shared" si="228"/>
        <v>5</v>
      </c>
      <c r="N280" s="37" t="str">
        <f>VLOOKUP(M280,杂项枚举说明表!$A$45:$B$49,杂项枚举说明表!$B$43,0)</f>
        <v>紫色</v>
      </c>
      <c r="O280" s="9">
        <v>145</v>
      </c>
      <c r="P280" s="11" t="s">
        <v>570</v>
      </c>
      <c r="Q280" s="37" t="s">
        <v>22</v>
      </c>
      <c r="R280" s="37" t="str">
        <f t="shared" si="229"/>
        <v>紫色普通棋子</v>
      </c>
      <c r="T280" s="9">
        <f>IF(I280=2,"",VLOOKUP(E280,[1]t_eliminate_effect_s说明表!$L:$M,2,0))</f>
        <v>1</v>
      </c>
      <c r="U280" s="9" t="str">
        <f>VLOOKUP(B280,组合消除配置调用说明表!$D$1:$E$999999,2,0)</f>
        <v/>
      </c>
      <c r="V280" s="35">
        <v>0</v>
      </c>
      <c r="W280" s="35" t="str">
        <f>VLOOKUP(V280,杂项枚举说明表!$A$88:$B$94,2,0)</f>
        <v>通用能量</v>
      </c>
      <c r="X280" s="35">
        <f>IF(I280=2,"0",VLOOKUP(AB280,杂项枚举说明表!$A$23:$C$27,杂项枚举说明表!$C$22,0)*VLOOKUP(F280,杂项枚举说明表!$A$3:$D$7,杂项枚举说明表!$D$1,0))</f>
        <v>650</v>
      </c>
      <c r="Y280" s="35">
        <v>0</v>
      </c>
      <c r="Z280" s="9">
        <f t="shared" ref="Z280:AA280" si="252">Z275</f>
        <v>5</v>
      </c>
      <c r="AA280" s="9">
        <f t="shared" si="252"/>
        <v>5</v>
      </c>
      <c r="AB280" s="6">
        <f t="shared" si="231"/>
        <v>5</v>
      </c>
      <c r="AC280" s="6" t="str">
        <f>VLOOKUP(AB280,杂项枚举说明表!$A$23:$B$27,2,2)</f>
        <v>现代</v>
      </c>
      <c r="AD280" s="6">
        <v>0</v>
      </c>
      <c r="AE280" s="35">
        <f t="shared" si="232"/>
        <v>6</v>
      </c>
      <c r="AF280" s="35" t="str">
        <f>IF(AE280="","",VLOOKUP(AE280,杂项枚举说明表!$A$109:$B$113,杂项枚举说明表!$B$108,0))</f>
        <v>魔像</v>
      </c>
      <c r="AH280" s="13">
        <v>40025</v>
      </c>
      <c r="AI280" s="13" t="str">
        <f>IF((VLOOKUP($F280,杂项枚举说明表!$A$3:$C$7,3,0))="","",VLOOKUP($F280,杂项枚举说明表!$A$3:$C$7,3,0))</f>
        <v/>
      </c>
      <c r="AJ280" s="13">
        <v>120006</v>
      </c>
      <c r="AK280" s="13">
        <f>VLOOKUP($M280,杂项枚举说明表!$A$45:$E$49,杂项枚举说明表!$C$43,0)</f>
        <v>150023</v>
      </c>
      <c r="AL280" s="13">
        <f>IF(VLOOKUP($M280,杂项枚举说明表!$A$45:$E$49,杂项枚举说明表!$D$43,0)="","",VLOOKUP($M280,杂项枚举说明表!$A$45:$E$49,杂项枚举说明表!$D$43,0))</f>
        <v>130005</v>
      </c>
      <c r="AM280" s="13">
        <f>IF(VLOOKUP($M280,杂项枚举说明表!$A$45:$E$49,杂项枚举说明表!$E$43,0)="","",VLOOKUP($M280,杂项枚举说明表!$A$45:$E$49,杂项枚举说明表!$E$43,0))</f>
        <v>130005</v>
      </c>
      <c r="AN280" s="13">
        <f>IF(VLOOKUP($M280,杂项枚举说明表!$A$45:$F$49,杂项枚举说明表!$F$43,0)="","",VLOOKUP($M280,杂项枚举说明表!$A$45:$F$49,杂项枚举说明表!$F$43,0))</f>
        <v>260001</v>
      </c>
      <c r="AO280" s="13">
        <f>VLOOKUP($M280,杂项枚举说明表!$A$45:$H$49,杂项枚举说明表!$H$43,0)</f>
        <v>120008</v>
      </c>
      <c r="AP280" s="13">
        <f>VLOOKUP($M280,杂项枚举说明表!$A$45:$I$49,杂项枚举说明表!$I$43,0)</f>
        <v>100001</v>
      </c>
      <c r="AQ280" s="13">
        <v>100002</v>
      </c>
      <c r="AT280" s="1" t="str">
        <f t="shared" si="233"/>
        <v>3现代紫色普通棋子</v>
      </c>
      <c r="AU280" s="1">
        <f t="shared" si="234"/>
        <v>3045</v>
      </c>
    </row>
    <row r="281" spans="1:47" x14ac:dyDescent="0.2">
      <c r="A281" s="33">
        <f t="shared" si="235"/>
        <v>276</v>
      </c>
      <c r="B281" s="33">
        <f>B256+100</f>
        <v>3101</v>
      </c>
      <c r="C281" s="33">
        <v>10101</v>
      </c>
      <c r="D281" s="33" t="str">
        <f t="shared" si="225"/>
        <v>石器时代蓝色投石器</v>
      </c>
      <c r="E281" s="33" t="str">
        <f t="shared" si="226"/>
        <v>石器时代蓝色小飞机</v>
      </c>
      <c r="F281" s="33">
        <v>2</v>
      </c>
      <c r="G281" s="33" t="str">
        <f>VLOOKUP($F281,杂项枚举说明表!$A$3:$C$7,杂项枚举说明表!$B$1,0)</f>
        <v>小飞机</v>
      </c>
      <c r="H281" s="13">
        <v>1</v>
      </c>
      <c r="I281" s="35">
        <f t="shared" si="227"/>
        <v>3</v>
      </c>
      <c r="J281" s="35" t="str">
        <f>VLOOKUP(I281,杂项枚举说明表!$A$67:$B$69,杂项枚举说明表!$B$66,0)</f>
        <v>PVP</v>
      </c>
      <c r="M281" s="37">
        <f>M266</f>
        <v>1</v>
      </c>
      <c r="N281" s="37" t="str">
        <f>VLOOKUP(M281,杂项枚举说明表!$A$45:$B$49,杂项枚举说明表!$B$43,0)</f>
        <v>蓝色</v>
      </c>
      <c r="O281" s="9">
        <f t="shared" ref="O281" si="253">O31+3000</f>
        <v>3201</v>
      </c>
      <c r="P281" s="11" t="s">
        <v>570</v>
      </c>
      <c r="Q281" s="37" t="s">
        <v>37</v>
      </c>
      <c r="R281" s="37" t="str">
        <f t="shared" si="229"/>
        <v>蓝色投石器</v>
      </c>
      <c r="S281" s="9">
        <v>3</v>
      </c>
      <c r="T281" s="9">
        <f>IF(I281=2,"",VLOOKUP(E281,[1]t_eliminate_effect_s说明表!$L:$M,2,0))</f>
        <v>2</v>
      </c>
      <c r="U281" s="9" t="str">
        <f>VLOOKUP(B281,组合消除配置调用说明表!$D$1:$E$999999,2,0)</f>
        <v/>
      </c>
      <c r="V281" s="35">
        <v>0</v>
      </c>
      <c r="W281" s="35" t="str">
        <f>VLOOKUP(V281,杂项枚举说明表!$A$88:$B$94,2,0)</f>
        <v>通用能量</v>
      </c>
      <c r="X281" s="35">
        <f>IF(I281=2,"0",VLOOKUP(AB281,杂项枚举说明表!$A$23:$C$27,杂项枚举说明表!$C$22,0)*VLOOKUP(F281,杂项枚举说明表!$A$3:$D$7,杂项枚举说明表!$D$1,0))</f>
        <v>1000</v>
      </c>
      <c r="Y281" s="35">
        <v>1</v>
      </c>
      <c r="Z281" s="9">
        <f>Z270+1</f>
        <v>6</v>
      </c>
      <c r="AA281" s="9">
        <f>AA270+1</f>
        <v>6</v>
      </c>
      <c r="AB281" s="6">
        <v>1</v>
      </c>
      <c r="AC281" s="6" t="str">
        <f>VLOOKUP(AB281,杂项枚举说明表!$A$23:$B$27,2,2)</f>
        <v>石器时代</v>
      </c>
      <c r="AD281" s="6">
        <v>0</v>
      </c>
      <c r="AE281" s="35">
        <f>AE266</f>
        <v>2</v>
      </c>
      <c r="AF281" s="35" t="str">
        <f>IF(AE281="","",VLOOKUP(AE281,杂项枚举说明表!$A$109:$B$113,杂项枚举说明表!$B$108,0))</f>
        <v>步兵营</v>
      </c>
      <c r="AH281" s="13">
        <v>40026</v>
      </c>
      <c r="AI281" s="13">
        <f>IF((VLOOKUP($F281,杂项枚举说明表!$A$3:$C$7,3,0))="","",VLOOKUP($F281,杂项枚举说明表!$A$3:$C$7,3,0))</f>
        <v>120003</v>
      </c>
      <c r="AJ281" s="13">
        <v>120006</v>
      </c>
      <c r="AK281" s="13">
        <f>VLOOKUP($M281,杂项枚举说明表!$A$45:$E$49,杂项枚举说明表!$C$43,0)</f>
        <v>150023</v>
      </c>
      <c r="AL281" s="13">
        <f>IF(VLOOKUP($M281,杂项枚举说明表!$A$45:$E$49,杂项枚举说明表!$D$43,0)="","",VLOOKUP($M281,杂项枚举说明表!$A$45:$E$49,杂项枚举说明表!$D$43,0))</f>
        <v>130001</v>
      </c>
      <c r="AM281" s="13">
        <f>IF(VLOOKUP($M281,杂项枚举说明表!$A$45:$E$49,杂项枚举说明表!$E$43,0)="","",VLOOKUP($M281,杂项枚举说明表!$A$45:$E$49,杂项枚举说明表!$E$43,0))</f>
        <v>130001</v>
      </c>
      <c r="AN281" s="13">
        <f>IF(VLOOKUP($M281,杂项枚举说明表!$A$45:$F$49,杂项枚举说明表!$F$43,0)="","",VLOOKUP($M281,杂项枚举说明表!$A$45:$F$49,杂项枚举说明表!$F$43,0))</f>
        <v>260001</v>
      </c>
      <c r="AO281" s="13">
        <f>VLOOKUP($M281,杂项枚举说明表!$A$45:$H$49,杂项枚举说明表!$H$43,0)</f>
        <v>120008</v>
      </c>
      <c r="AP281" s="13">
        <f>VLOOKUP($M281,杂项枚举说明表!$A$45:$I$49,杂项枚举说明表!$I$43,0)</f>
        <v>100001</v>
      </c>
      <c r="AQ281" s="13">
        <v>100002</v>
      </c>
      <c r="AT281" s="1" t="str">
        <f t="shared" si="233"/>
        <v>3石器时代蓝色小飞机</v>
      </c>
      <c r="AU281" s="1">
        <f t="shared" si="234"/>
        <v>3101</v>
      </c>
    </row>
    <row r="282" spans="1:47" x14ac:dyDescent="0.2">
      <c r="A282" s="33">
        <f t="shared" si="235"/>
        <v>277</v>
      </c>
      <c r="B282" s="33">
        <f>B257+100</f>
        <v>3102</v>
      </c>
      <c r="C282" s="33">
        <v>10102</v>
      </c>
      <c r="D282" s="33" t="str">
        <f t="shared" si="225"/>
        <v>石器时代绿色投石器</v>
      </c>
      <c r="E282" s="33" t="str">
        <f t="shared" si="226"/>
        <v>石器时代绿色小飞机</v>
      </c>
      <c r="F282" s="33">
        <v>2</v>
      </c>
      <c r="G282" s="33" t="str">
        <f>VLOOKUP($F282,杂项枚举说明表!$A$3:$C$7,杂项枚举说明表!$B$1,0)</f>
        <v>小飞机</v>
      </c>
      <c r="H282" s="13">
        <v>1</v>
      </c>
      <c r="I282" s="35">
        <f t="shared" si="227"/>
        <v>3</v>
      </c>
      <c r="J282" s="35" t="str">
        <f>VLOOKUP(I282,杂项枚举说明表!$A$67:$B$69,杂项枚举说明表!$B$66,0)</f>
        <v>PVP</v>
      </c>
      <c r="M282" s="37">
        <f>M267</f>
        <v>2</v>
      </c>
      <c r="N282" s="37" t="str">
        <f>VLOOKUP(M282,杂项枚举说明表!$A$45:$B$49,杂项枚举说明表!$B$43,0)</f>
        <v>绿色</v>
      </c>
      <c r="O282" s="9">
        <v>3202</v>
      </c>
      <c r="P282" s="11" t="s">
        <v>570</v>
      </c>
      <c r="Q282" s="37" t="s">
        <v>37</v>
      </c>
      <c r="R282" s="37" t="str">
        <f t="shared" si="229"/>
        <v>绿色投石器</v>
      </c>
      <c r="S282" s="9">
        <v>3</v>
      </c>
      <c r="T282" s="9">
        <f>IF(I282=2,"",VLOOKUP(E282,[1]t_eliminate_effect_s说明表!$L:$M,2,0))</f>
        <v>2</v>
      </c>
      <c r="U282" s="9" t="str">
        <f>VLOOKUP(B282,组合消除配置调用说明表!$D$1:$E$999999,2,0)</f>
        <v/>
      </c>
      <c r="V282" s="35">
        <v>0</v>
      </c>
      <c r="W282" s="35" t="str">
        <f>VLOOKUP(V282,杂项枚举说明表!$A$88:$B$94,2,0)</f>
        <v>通用能量</v>
      </c>
      <c r="X282" s="35">
        <f>IF(I282=2,"0",VLOOKUP(AB282,杂项枚举说明表!$A$23:$C$27,杂项枚举说明表!$C$22,0)*VLOOKUP(F282,杂项枚举说明表!$A$3:$D$7,杂项枚举说明表!$D$1,0))</f>
        <v>1000</v>
      </c>
      <c r="Y282" s="35">
        <v>1</v>
      </c>
      <c r="Z282" s="9">
        <f t="shared" ref="Z282:AA282" si="254">Z281+1</f>
        <v>7</v>
      </c>
      <c r="AA282" s="9">
        <f t="shared" si="254"/>
        <v>7</v>
      </c>
      <c r="AB282" s="6">
        <v>1</v>
      </c>
      <c r="AC282" s="6" t="str">
        <f>VLOOKUP(AB282,杂项枚举说明表!$A$23:$B$27,2,2)</f>
        <v>石器时代</v>
      </c>
      <c r="AD282" s="6">
        <v>0</v>
      </c>
      <c r="AE282" s="35">
        <f>AE267</f>
        <v>3</v>
      </c>
      <c r="AF282" s="35" t="str">
        <f>IF(AE282="","",VLOOKUP(AE282,杂项枚举说明表!$A$109:$B$113,杂项枚举说明表!$B$108,0))</f>
        <v>弓兵营</v>
      </c>
      <c r="AH282" s="13">
        <v>40027</v>
      </c>
      <c r="AI282" s="13">
        <f>IF((VLOOKUP($F282,杂项枚举说明表!$A$3:$C$7,3,0))="","",VLOOKUP($F282,杂项枚举说明表!$A$3:$C$7,3,0))</f>
        <v>120003</v>
      </c>
      <c r="AJ282" s="13">
        <v>120006</v>
      </c>
      <c r="AK282" s="13">
        <f>VLOOKUP($M282,杂项枚举说明表!$A$45:$E$49,杂项枚举说明表!$C$43,0)</f>
        <v>150023</v>
      </c>
      <c r="AL282" s="13">
        <f>IF(VLOOKUP($M282,杂项枚举说明表!$A$45:$E$49,杂项枚举说明表!$D$43,0)="","",VLOOKUP($M282,杂项枚举说明表!$A$45:$E$49,杂项枚举说明表!$D$43,0))</f>
        <v>130002</v>
      </c>
      <c r="AM282" s="13">
        <f>IF(VLOOKUP($M282,杂项枚举说明表!$A$45:$E$49,杂项枚举说明表!$E$43,0)="","",VLOOKUP($M282,杂项枚举说明表!$A$45:$E$49,杂项枚举说明表!$E$43,0))</f>
        <v>130002</v>
      </c>
      <c r="AN282" s="13">
        <f>IF(VLOOKUP($M282,杂项枚举说明表!$A$45:$F$49,杂项枚举说明表!$F$43,0)="","",VLOOKUP($M282,杂项枚举说明表!$A$45:$F$49,杂项枚举说明表!$F$43,0))</f>
        <v>260001</v>
      </c>
      <c r="AO282" s="13">
        <f>VLOOKUP($M282,杂项枚举说明表!$A$45:$H$49,杂项枚举说明表!$H$43,0)</f>
        <v>120008</v>
      </c>
      <c r="AP282" s="13">
        <f>VLOOKUP($M282,杂项枚举说明表!$A$45:$I$49,杂项枚举说明表!$I$43,0)</f>
        <v>100001</v>
      </c>
      <c r="AQ282" s="13">
        <v>100002</v>
      </c>
      <c r="AT282" s="1" t="str">
        <f t="shared" si="233"/>
        <v>3石器时代绿色小飞机</v>
      </c>
      <c r="AU282" s="1">
        <f t="shared" si="234"/>
        <v>3102</v>
      </c>
    </row>
    <row r="283" spans="1:47" x14ac:dyDescent="0.2">
      <c r="A283" s="33">
        <f t="shared" si="235"/>
        <v>278</v>
      </c>
      <c r="B283" s="33">
        <f t="shared" ref="B283:B291" si="255">B258+100</f>
        <v>3103</v>
      </c>
      <c r="C283" s="33">
        <v>10103</v>
      </c>
      <c r="D283" s="33" t="str">
        <f t="shared" si="225"/>
        <v>石器时代红色投石器</v>
      </c>
      <c r="E283" s="33" t="str">
        <f t="shared" si="226"/>
        <v>石器时代红色小飞机</v>
      </c>
      <c r="F283" s="33">
        <v>2</v>
      </c>
      <c r="G283" s="33" t="str">
        <f>VLOOKUP($F283,杂项枚举说明表!$A$3:$C$7,杂项枚举说明表!$B$1,0)</f>
        <v>小飞机</v>
      </c>
      <c r="H283" s="13">
        <v>1</v>
      </c>
      <c r="I283" s="35">
        <f t="shared" si="227"/>
        <v>3</v>
      </c>
      <c r="J283" s="35" t="str">
        <f>VLOOKUP(I283,杂项枚举说明表!$A$67:$B$69,杂项枚举说明表!$B$66,0)</f>
        <v>PVP</v>
      </c>
      <c r="M283" s="37">
        <f>M268</f>
        <v>3</v>
      </c>
      <c r="N283" s="37" t="str">
        <f>VLOOKUP(M283,杂项枚举说明表!$A$45:$B$49,杂项枚举说明表!$B$43,0)</f>
        <v>红色</v>
      </c>
      <c r="O283" s="9">
        <v>3203</v>
      </c>
      <c r="P283" s="11" t="s">
        <v>570</v>
      </c>
      <c r="Q283" s="37" t="s">
        <v>37</v>
      </c>
      <c r="R283" s="37" t="str">
        <f t="shared" si="229"/>
        <v>红色投石器</v>
      </c>
      <c r="S283" s="9">
        <v>3</v>
      </c>
      <c r="T283" s="9">
        <f>IF(I283=2,"",VLOOKUP(E283,[1]t_eliminate_effect_s说明表!$L:$M,2,0))</f>
        <v>2</v>
      </c>
      <c r="U283" s="9" t="str">
        <f>VLOOKUP(B283,组合消除配置调用说明表!$D$1:$E$999999,2,0)</f>
        <v/>
      </c>
      <c r="V283" s="35">
        <v>0</v>
      </c>
      <c r="W283" s="35" t="str">
        <f>VLOOKUP(V283,杂项枚举说明表!$A$88:$B$94,2,0)</f>
        <v>通用能量</v>
      </c>
      <c r="X283" s="35">
        <f>IF(I283=2,"0",VLOOKUP(AB283,杂项枚举说明表!$A$23:$C$27,杂项枚举说明表!$C$22,0)*VLOOKUP(F283,杂项枚举说明表!$A$3:$D$7,杂项枚举说明表!$D$1,0))</f>
        <v>1000</v>
      </c>
      <c r="Y283" s="35">
        <v>1</v>
      </c>
      <c r="Z283" s="9">
        <f t="shared" ref="Z283:AA283" si="256">Z282+1</f>
        <v>8</v>
      </c>
      <c r="AA283" s="9">
        <f t="shared" si="256"/>
        <v>8</v>
      </c>
      <c r="AB283" s="6">
        <v>1</v>
      </c>
      <c r="AC283" s="6" t="str">
        <f>VLOOKUP(AB283,杂项枚举说明表!$A$23:$B$27,2,2)</f>
        <v>石器时代</v>
      </c>
      <c r="AD283" s="6">
        <v>0</v>
      </c>
      <c r="AE283" s="35">
        <f>AE268</f>
        <v>4</v>
      </c>
      <c r="AF283" s="35" t="str">
        <f>IF(AE283="","",VLOOKUP(AE283,杂项枚举说明表!$A$109:$B$113,杂项枚举说明表!$B$108,0))</f>
        <v>骑兵营</v>
      </c>
      <c r="AH283" s="13">
        <v>40028</v>
      </c>
      <c r="AI283" s="13">
        <f>IF((VLOOKUP($F283,杂项枚举说明表!$A$3:$C$7,3,0))="","",VLOOKUP($F283,杂项枚举说明表!$A$3:$C$7,3,0))</f>
        <v>120003</v>
      </c>
      <c r="AJ283" s="13">
        <v>120006</v>
      </c>
      <c r="AK283" s="13">
        <f>VLOOKUP($M283,杂项枚举说明表!$A$45:$E$49,杂项枚举说明表!$C$43,0)</f>
        <v>150023</v>
      </c>
      <c r="AL283" s="13">
        <f>IF(VLOOKUP($M283,杂项枚举说明表!$A$45:$E$49,杂项枚举说明表!$D$43,0)="","",VLOOKUP($M283,杂项枚举说明表!$A$45:$E$49,杂项枚举说明表!$D$43,0))</f>
        <v>130003</v>
      </c>
      <c r="AM283" s="13">
        <f>IF(VLOOKUP($M283,杂项枚举说明表!$A$45:$E$49,杂项枚举说明表!$E$43,0)="","",VLOOKUP($M283,杂项枚举说明表!$A$45:$E$49,杂项枚举说明表!$E$43,0))</f>
        <v>130003</v>
      </c>
      <c r="AN283" s="13">
        <f>IF(VLOOKUP($M283,杂项枚举说明表!$A$45:$F$49,杂项枚举说明表!$F$43,0)="","",VLOOKUP($M283,杂项枚举说明表!$A$45:$F$49,杂项枚举说明表!$F$43,0))</f>
        <v>260001</v>
      </c>
      <c r="AO283" s="13">
        <f>VLOOKUP($M283,杂项枚举说明表!$A$45:$H$49,杂项枚举说明表!$H$43,0)</f>
        <v>120008</v>
      </c>
      <c r="AP283" s="13">
        <f>VLOOKUP($M283,杂项枚举说明表!$A$45:$I$49,杂项枚举说明表!$I$43,0)</f>
        <v>100001</v>
      </c>
      <c r="AQ283" s="13">
        <v>100002</v>
      </c>
      <c r="AT283" s="1" t="str">
        <f t="shared" si="233"/>
        <v>3石器时代红色小飞机</v>
      </c>
      <c r="AU283" s="1">
        <f t="shared" si="234"/>
        <v>3103</v>
      </c>
    </row>
    <row r="284" spans="1:47" x14ac:dyDescent="0.2">
      <c r="A284" s="33">
        <f t="shared" si="235"/>
        <v>279</v>
      </c>
      <c r="B284" s="33">
        <f t="shared" si="255"/>
        <v>3104</v>
      </c>
      <c r="C284" s="33">
        <v>10104</v>
      </c>
      <c r="D284" s="33" t="str">
        <f t="shared" si="225"/>
        <v>石器时代金色投石器</v>
      </c>
      <c r="E284" s="33" t="str">
        <f t="shared" si="226"/>
        <v>石器时代金色小飞机</v>
      </c>
      <c r="F284" s="33">
        <v>2</v>
      </c>
      <c r="G284" s="33" t="str">
        <f>VLOOKUP($F284,杂项枚举说明表!$A$3:$C$7,杂项枚举说明表!$B$1,0)</f>
        <v>小飞机</v>
      </c>
      <c r="H284" s="13">
        <v>1</v>
      </c>
      <c r="I284" s="35">
        <f t="shared" si="227"/>
        <v>3</v>
      </c>
      <c r="J284" s="35" t="str">
        <f>VLOOKUP(I284,杂项枚举说明表!$A$67:$B$69,杂项枚举说明表!$B$66,0)</f>
        <v>PVP</v>
      </c>
      <c r="M284" s="37">
        <f>M269</f>
        <v>4</v>
      </c>
      <c r="N284" s="37" t="str">
        <f>VLOOKUP(M284,杂项枚举说明表!$A$45:$B$49,杂项枚举说明表!$B$43,0)</f>
        <v>金色</v>
      </c>
      <c r="O284" s="9">
        <v>3204</v>
      </c>
      <c r="P284" s="11" t="s">
        <v>570</v>
      </c>
      <c r="Q284" s="37" t="s">
        <v>37</v>
      </c>
      <c r="R284" s="37" t="str">
        <f t="shared" si="229"/>
        <v>金色投石器</v>
      </c>
      <c r="S284" s="9">
        <v>3</v>
      </c>
      <c r="T284" s="9">
        <f>IF(I284=2,"",VLOOKUP(E284,[1]t_eliminate_effect_s说明表!$L:$M,2,0))</f>
        <v>2</v>
      </c>
      <c r="U284" s="9" t="str">
        <f>VLOOKUP(B284,组合消除配置调用说明表!$D$1:$E$999999,2,0)</f>
        <v/>
      </c>
      <c r="V284" s="35">
        <v>0</v>
      </c>
      <c r="W284" s="35" t="str">
        <f>VLOOKUP(V284,杂项枚举说明表!$A$88:$B$94,2,0)</f>
        <v>通用能量</v>
      </c>
      <c r="X284" s="35">
        <f>IF(I284=2,"0",VLOOKUP(AB284,杂项枚举说明表!$A$23:$C$27,杂项枚举说明表!$C$22,0)*VLOOKUP(F284,杂项枚举说明表!$A$3:$D$7,杂项枚举说明表!$D$1,0))</f>
        <v>1000</v>
      </c>
      <c r="Y284" s="35">
        <v>1</v>
      </c>
      <c r="Z284" s="9">
        <f t="shared" ref="Z284:AA284" si="257">Z283+1</f>
        <v>9</v>
      </c>
      <c r="AA284" s="9">
        <f t="shared" si="257"/>
        <v>9</v>
      </c>
      <c r="AB284" s="6">
        <v>1</v>
      </c>
      <c r="AC284" s="6" t="str">
        <f>VLOOKUP(AB284,杂项枚举说明表!$A$23:$B$27,2,2)</f>
        <v>石器时代</v>
      </c>
      <c r="AD284" s="6">
        <v>0</v>
      </c>
      <c r="AE284" s="35">
        <f>AE269</f>
        <v>5</v>
      </c>
      <c r="AF284" s="35" t="str">
        <f>IF(AE284="","",VLOOKUP(AE284,杂项枚举说明表!$A$109:$B$113,杂项枚举说明表!$B$108,0))</f>
        <v>神像</v>
      </c>
      <c r="AH284" s="13">
        <v>40029</v>
      </c>
      <c r="AI284" s="13">
        <f>IF((VLOOKUP($F284,杂项枚举说明表!$A$3:$C$7,3,0))="","",VLOOKUP($F284,杂项枚举说明表!$A$3:$C$7,3,0))</f>
        <v>120003</v>
      </c>
      <c r="AJ284" s="13">
        <v>120006</v>
      </c>
      <c r="AK284" s="13">
        <f>VLOOKUP($M284,杂项枚举说明表!$A$45:$E$49,杂项枚举说明表!$C$43,0)</f>
        <v>150023</v>
      </c>
      <c r="AL284" s="13">
        <f>IF(VLOOKUP($M284,杂项枚举说明表!$A$45:$E$49,杂项枚举说明表!$D$43,0)="","",VLOOKUP($M284,杂项枚举说明表!$A$45:$E$49,杂项枚举说明表!$D$43,0))</f>
        <v>130004</v>
      </c>
      <c r="AM284" s="13">
        <f>IF(VLOOKUP($M284,杂项枚举说明表!$A$45:$E$49,杂项枚举说明表!$E$43,0)="","",VLOOKUP($M284,杂项枚举说明表!$A$45:$E$49,杂项枚举说明表!$E$43,0))</f>
        <v>130004</v>
      </c>
      <c r="AN284" s="13">
        <f>IF(VLOOKUP($M284,杂项枚举说明表!$A$45:$F$49,杂项枚举说明表!$F$43,0)="","",VLOOKUP($M284,杂项枚举说明表!$A$45:$F$49,杂项枚举说明表!$F$43,0))</f>
        <v>260001</v>
      </c>
      <c r="AO284" s="13">
        <f>VLOOKUP($M284,杂项枚举说明表!$A$45:$H$49,杂项枚举说明表!$H$43,0)</f>
        <v>120008</v>
      </c>
      <c r="AP284" s="13">
        <f>VLOOKUP($M284,杂项枚举说明表!$A$45:$I$49,杂项枚举说明表!$I$43,0)</f>
        <v>100001</v>
      </c>
      <c r="AQ284" s="13">
        <v>100002</v>
      </c>
      <c r="AT284" s="1" t="str">
        <f t="shared" si="233"/>
        <v>3石器时代金色小飞机</v>
      </c>
      <c r="AU284" s="1">
        <f t="shared" si="234"/>
        <v>3104</v>
      </c>
    </row>
    <row r="285" spans="1:47" x14ac:dyDescent="0.2">
      <c r="A285" s="33">
        <f t="shared" si="235"/>
        <v>280</v>
      </c>
      <c r="B285" s="33">
        <f t="shared" si="255"/>
        <v>3105</v>
      </c>
      <c r="C285" s="33">
        <v>10105</v>
      </c>
      <c r="D285" s="33" t="str">
        <f t="shared" si="225"/>
        <v>石器时代紫色投石器</v>
      </c>
      <c r="E285" s="33" t="str">
        <f t="shared" si="226"/>
        <v>石器时代紫色小飞机</v>
      </c>
      <c r="F285" s="33">
        <v>2</v>
      </c>
      <c r="G285" s="33" t="str">
        <f>VLOOKUP($F285,杂项枚举说明表!$A$3:$C$7,杂项枚举说明表!$B$1,0)</f>
        <v>小飞机</v>
      </c>
      <c r="H285" s="13">
        <v>1</v>
      </c>
      <c r="I285" s="35">
        <f t="shared" si="227"/>
        <v>3</v>
      </c>
      <c r="J285" s="35" t="str">
        <f>VLOOKUP(I285,杂项枚举说明表!$A$67:$B$69,杂项枚举说明表!$B$66,0)</f>
        <v>PVP</v>
      </c>
      <c r="M285" s="37">
        <f>M270</f>
        <v>5</v>
      </c>
      <c r="N285" s="37" t="str">
        <f>VLOOKUP(M285,杂项枚举说明表!$A$45:$B$49,杂项枚举说明表!$B$43,0)</f>
        <v>紫色</v>
      </c>
      <c r="O285" s="9">
        <v>3205</v>
      </c>
      <c r="P285" s="11" t="s">
        <v>570</v>
      </c>
      <c r="Q285" s="37" t="s">
        <v>37</v>
      </c>
      <c r="R285" s="37" t="str">
        <f t="shared" si="229"/>
        <v>紫色投石器</v>
      </c>
      <c r="S285" s="9">
        <v>3</v>
      </c>
      <c r="T285" s="9">
        <f>IF(I285=2,"",VLOOKUP(E285,[1]t_eliminate_effect_s说明表!$L:$M,2,0))</f>
        <v>2</v>
      </c>
      <c r="U285" s="9" t="str">
        <f>VLOOKUP(B285,组合消除配置调用说明表!$D$1:$E$999999,2,0)</f>
        <v/>
      </c>
      <c r="V285" s="35">
        <v>0</v>
      </c>
      <c r="W285" s="35" t="str">
        <f>VLOOKUP(V285,杂项枚举说明表!$A$88:$B$94,2,0)</f>
        <v>通用能量</v>
      </c>
      <c r="X285" s="35">
        <f>IF(I285=2,"0",VLOOKUP(AB285,杂项枚举说明表!$A$23:$C$27,杂项枚举说明表!$C$22,0)*VLOOKUP(F285,杂项枚举说明表!$A$3:$D$7,杂项枚举说明表!$D$1,0))</f>
        <v>1000</v>
      </c>
      <c r="Y285" s="35">
        <v>1</v>
      </c>
      <c r="Z285" s="9">
        <f t="shared" ref="Z285:AA285" si="258">Z284+1</f>
        <v>10</v>
      </c>
      <c r="AA285" s="9">
        <f t="shared" si="258"/>
        <v>10</v>
      </c>
      <c r="AB285" s="6">
        <v>1</v>
      </c>
      <c r="AC285" s="6" t="str">
        <f>VLOOKUP(AB285,杂项枚举说明表!$A$23:$B$27,2,2)</f>
        <v>石器时代</v>
      </c>
      <c r="AD285" s="6">
        <v>0</v>
      </c>
      <c r="AE285" s="35">
        <f>AE270</f>
        <v>6</v>
      </c>
      <c r="AF285" s="35" t="str">
        <f>IF(AE285="","",VLOOKUP(AE285,杂项枚举说明表!$A$109:$B$113,杂项枚举说明表!$B$108,0))</f>
        <v>魔像</v>
      </c>
      <c r="AH285" s="13">
        <v>40030</v>
      </c>
      <c r="AI285" s="13">
        <f>IF((VLOOKUP($F285,杂项枚举说明表!$A$3:$C$7,3,0))="","",VLOOKUP($F285,杂项枚举说明表!$A$3:$C$7,3,0))</f>
        <v>120003</v>
      </c>
      <c r="AJ285" s="13">
        <v>120006</v>
      </c>
      <c r="AK285" s="13">
        <f>VLOOKUP($M285,杂项枚举说明表!$A$45:$E$49,杂项枚举说明表!$C$43,0)</f>
        <v>150023</v>
      </c>
      <c r="AL285" s="13">
        <f>IF(VLOOKUP($M285,杂项枚举说明表!$A$45:$E$49,杂项枚举说明表!$D$43,0)="","",VLOOKUP($M285,杂项枚举说明表!$A$45:$E$49,杂项枚举说明表!$D$43,0))</f>
        <v>130005</v>
      </c>
      <c r="AM285" s="13">
        <f>IF(VLOOKUP($M285,杂项枚举说明表!$A$45:$E$49,杂项枚举说明表!$E$43,0)="","",VLOOKUP($M285,杂项枚举说明表!$A$45:$E$49,杂项枚举说明表!$E$43,0))</f>
        <v>130005</v>
      </c>
      <c r="AN285" s="13">
        <f>IF(VLOOKUP($M285,杂项枚举说明表!$A$45:$F$49,杂项枚举说明表!$F$43,0)="","",VLOOKUP($M285,杂项枚举说明表!$A$45:$F$49,杂项枚举说明表!$F$43,0))</f>
        <v>260001</v>
      </c>
      <c r="AO285" s="13">
        <f>VLOOKUP($M285,杂项枚举说明表!$A$45:$H$49,杂项枚举说明表!$H$43,0)</f>
        <v>120008</v>
      </c>
      <c r="AP285" s="13">
        <f>VLOOKUP($M285,杂项枚举说明表!$A$45:$I$49,杂项枚举说明表!$I$43,0)</f>
        <v>100001</v>
      </c>
      <c r="AQ285" s="13">
        <v>100002</v>
      </c>
      <c r="AT285" s="1" t="str">
        <f t="shared" si="233"/>
        <v>3石器时代紫色小飞机</v>
      </c>
      <c r="AU285" s="1">
        <f t="shared" si="234"/>
        <v>3105</v>
      </c>
    </row>
    <row r="286" spans="1:47" x14ac:dyDescent="0.2">
      <c r="A286" s="33">
        <f t="shared" si="235"/>
        <v>281</v>
      </c>
      <c r="B286" s="33">
        <f t="shared" si="255"/>
        <v>3111</v>
      </c>
      <c r="C286" s="33">
        <v>10201</v>
      </c>
      <c r="D286" s="33" t="str">
        <f t="shared" si="225"/>
        <v>青铜时代蓝色火炮</v>
      </c>
      <c r="E286" s="33" t="str">
        <f t="shared" si="226"/>
        <v>青铜时代蓝色小飞机</v>
      </c>
      <c r="F286" s="33">
        <v>2</v>
      </c>
      <c r="G286" s="33" t="str">
        <f>VLOOKUP($F286,杂项枚举说明表!$A$3:$C$7,杂项枚举说明表!$B$1,0)</f>
        <v>小飞机</v>
      </c>
      <c r="H286" s="13">
        <v>1</v>
      </c>
      <c r="I286" s="35">
        <f t="shared" si="227"/>
        <v>3</v>
      </c>
      <c r="J286" s="35" t="str">
        <f>VLOOKUP(I286,杂项枚举说明表!$A$67:$B$69,杂项枚举说明表!$B$66,0)</f>
        <v>PVP</v>
      </c>
      <c r="M286" s="37">
        <f>M281</f>
        <v>1</v>
      </c>
      <c r="N286" s="37" t="str">
        <f>VLOOKUP(M286,杂项枚举说明表!$A$45:$B$49,杂项枚举说明表!$B$43,0)</f>
        <v>蓝色</v>
      </c>
      <c r="O286" s="9">
        <v>3211</v>
      </c>
      <c r="P286" s="11" t="s">
        <v>570</v>
      </c>
      <c r="Q286" s="37" t="s">
        <v>13</v>
      </c>
      <c r="R286" s="37" t="str">
        <f t="shared" si="229"/>
        <v>蓝色火炮</v>
      </c>
      <c r="S286" s="9">
        <v>3</v>
      </c>
      <c r="T286" s="9">
        <f>IF(I286=2,"",VLOOKUP(E286,[1]t_eliminate_effect_s说明表!$L:$M,2,0))</f>
        <v>2</v>
      </c>
      <c r="U286" s="9" t="str">
        <f>VLOOKUP(B286,组合消除配置调用说明表!$D$1:$E$999999,2,0)</f>
        <v/>
      </c>
      <c r="V286" s="35">
        <v>0</v>
      </c>
      <c r="W286" s="35" t="str">
        <f>VLOOKUP(V286,杂项枚举说明表!$A$88:$B$94,2,0)</f>
        <v>通用能量</v>
      </c>
      <c r="X286" s="35">
        <f>IF(I286=2,"0",VLOOKUP(AB286,杂项枚举说明表!$A$23:$C$27,杂项枚举说明表!$C$22,0)*VLOOKUP(F286,杂项枚举说明表!$A$3:$D$7,杂项枚举说明表!$D$1,0))</f>
        <v>900</v>
      </c>
      <c r="Y286" s="35">
        <v>1</v>
      </c>
      <c r="Z286" s="9">
        <f t="shared" ref="Z286:AA290" si="259">Z281</f>
        <v>6</v>
      </c>
      <c r="AA286" s="9">
        <f t="shared" si="259"/>
        <v>6</v>
      </c>
      <c r="AB286" s="6">
        <f>AB281+1</f>
        <v>2</v>
      </c>
      <c r="AC286" s="6" t="str">
        <f>VLOOKUP(AB286,杂项枚举说明表!$A$23:$B$27,2,2)</f>
        <v>青铜时代</v>
      </c>
      <c r="AD286" s="6">
        <v>0</v>
      </c>
      <c r="AE286" s="35">
        <f>AE281</f>
        <v>2</v>
      </c>
      <c r="AF286" s="35" t="str">
        <f>IF(AE286="","",VLOOKUP(AE286,杂项枚举说明表!$A$109:$B$113,杂项枚举说明表!$B$108,0))</f>
        <v>步兵营</v>
      </c>
      <c r="AH286" s="13">
        <v>40031</v>
      </c>
      <c r="AI286" s="13">
        <f>IF((VLOOKUP($F286,杂项枚举说明表!$A$3:$C$7,3,0))="","",VLOOKUP($F286,杂项枚举说明表!$A$3:$C$7,3,0))</f>
        <v>120003</v>
      </c>
      <c r="AJ286" s="13">
        <v>120006</v>
      </c>
      <c r="AK286" s="13">
        <f>VLOOKUP($M286,杂项枚举说明表!$A$45:$E$49,杂项枚举说明表!$C$43,0)</f>
        <v>150023</v>
      </c>
      <c r="AL286" s="13">
        <f>IF(VLOOKUP($M286,杂项枚举说明表!$A$45:$E$49,杂项枚举说明表!$D$43,0)="","",VLOOKUP($M286,杂项枚举说明表!$A$45:$E$49,杂项枚举说明表!$D$43,0))</f>
        <v>130001</v>
      </c>
      <c r="AM286" s="13">
        <f>IF(VLOOKUP($M286,杂项枚举说明表!$A$45:$E$49,杂项枚举说明表!$E$43,0)="","",VLOOKUP($M286,杂项枚举说明表!$A$45:$E$49,杂项枚举说明表!$E$43,0))</f>
        <v>130001</v>
      </c>
      <c r="AN286" s="13">
        <f>IF(VLOOKUP($M286,杂项枚举说明表!$A$45:$F$49,杂项枚举说明表!$F$43,0)="","",VLOOKUP($M286,杂项枚举说明表!$A$45:$F$49,杂项枚举说明表!$F$43,0))</f>
        <v>260001</v>
      </c>
      <c r="AO286" s="13">
        <f>VLOOKUP($M286,杂项枚举说明表!$A$45:$H$49,杂项枚举说明表!$H$43,0)</f>
        <v>120008</v>
      </c>
      <c r="AP286" s="13">
        <f>VLOOKUP($M286,杂项枚举说明表!$A$45:$I$49,杂项枚举说明表!$I$43,0)</f>
        <v>100001</v>
      </c>
      <c r="AQ286" s="13">
        <v>100002</v>
      </c>
      <c r="AT286" s="1" t="str">
        <f t="shared" si="233"/>
        <v>3青铜时代蓝色小飞机</v>
      </c>
      <c r="AU286" s="1">
        <f t="shared" si="234"/>
        <v>3111</v>
      </c>
    </row>
    <row r="287" spans="1:47" x14ac:dyDescent="0.2">
      <c r="A287" s="33">
        <f t="shared" si="235"/>
        <v>282</v>
      </c>
      <c r="B287" s="33">
        <f t="shared" si="255"/>
        <v>3112</v>
      </c>
      <c r="C287" s="33">
        <v>10202</v>
      </c>
      <c r="D287" s="33" t="str">
        <f t="shared" si="225"/>
        <v>青铜时代绿色火炮</v>
      </c>
      <c r="E287" s="33" t="str">
        <f t="shared" si="226"/>
        <v>青铜时代绿色小飞机</v>
      </c>
      <c r="F287" s="33">
        <v>2</v>
      </c>
      <c r="G287" s="33" t="str">
        <f>VLOOKUP($F287,杂项枚举说明表!$A$3:$C$7,杂项枚举说明表!$B$1,0)</f>
        <v>小飞机</v>
      </c>
      <c r="H287" s="13">
        <v>1</v>
      </c>
      <c r="I287" s="35">
        <f t="shared" si="227"/>
        <v>3</v>
      </c>
      <c r="J287" s="35" t="str">
        <f>VLOOKUP(I287,杂项枚举说明表!$A$67:$B$69,杂项枚举说明表!$B$66,0)</f>
        <v>PVP</v>
      </c>
      <c r="M287" s="37">
        <f>M282</f>
        <v>2</v>
      </c>
      <c r="N287" s="37" t="str">
        <f>VLOOKUP(M287,杂项枚举说明表!$A$45:$B$49,杂项枚举说明表!$B$43,0)</f>
        <v>绿色</v>
      </c>
      <c r="O287" s="9">
        <v>3212</v>
      </c>
      <c r="P287" s="11" t="s">
        <v>570</v>
      </c>
      <c r="Q287" s="37" t="s">
        <v>13</v>
      </c>
      <c r="R287" s="37" t="str">
        <f t="shared" si="229"/>
        <v>绿色火炮</v>
      </c>
      <c r="S287" s="9">
        <v>3</v>
      </c>
      <c r="T287" s="9">
        <f>IF(I287=2,"",VLOOKUP(E287,[1]t_eliminate_effect_s说明表!$L:$M,2,0))</f>
        <v>2</v>
      </c>
      <c r="U287" s="9" t="str">
        <f>VLOOKUP(B287,组合消除配置调用说明表!$D$1:$E$999999,2,0)</f>
        <v/>
      </c>
      <c r="V287" s="35">
        <v>0</v>
      </c>
      <c r="W287" s="35" t="str">
        <f>VLOOKUP(V287,杂项枚举说明表!$A$88:$B$94,2,0)</f>
        <v>通用能量</v>
      </c>
      <c r="X287" s="35">
        <f>IF(I287=2,"0",VLOOKUP(AB287,杂项枚举说明表!$A$23:$C$27,杂项枚举说明表!$C$22,0)*VLOOKUP(F287,杂项枚举说明表!$A$3:$D$7,杂项枚举说明表!$D$1,0))</f>
        <v>900</v>
      </c>
      <c r="Y287" s="35">
        <v>1</v>
      </c>
      <c r="Z287" s="9">
        <f t="shared" si="259"/>
        <v>7</v>
      </c>
      <c r="AA287" s="9">
        <f t="shared" si="259"/>
        <v>7</v>
      </c>
      <c r="AB287" s="6">
        <f>AB282+1</f>
        <v>2</v>
      </c>
      <c r="AC287" s="6" t="str">
        <f>VLOOKUP(AB287,杂项枚举说明表!$A$23:$B$27,2,2)</f>
        <v>青铜时代</v>
      </c>
      <c r="AD287" s="6">
        <v>0</v>
      </c>
      <c r="AE287" s="35">
        <f>AE282</f>
        <v>3</v>
      </c>
      <c r="AF287" s="35" t="str">
        <f>IF(AE287="","",VLOOKUP(AE287,杂项枚举说明表!$A$109:$B$113,杂项枚举说明表!$B$108,0))</f>
        <v>弓兵营</v>
      </c>
      <c r="AH287" s="13">
        <v>40032</v>
      </c>
      <c r="AI287" s="13">
        <f>IF((VLOOKUP($F287,杂项枚举说明表!$A$3:$C$7,3,0))="","",VLOOKUP($F287,杂项枚举说明表!$A$3:$C$7,3,0))</f>
        <v>120003</v>
      </c>
      <c r="AJ287" s="13">
        <v>120006</v>
      </c>
      <c r="AK287" s="13">
        <f>VLOOKUP($M287,杂项枚举说明表!$A$45:$E$49,杂项枚举说明表!$C$43,0)</f>
        <v>150023</v>
      </c>
      <c r="AL287" s="13">
        <f>IF(VLOOKUP($M287,杂项枚举说明表!$A$45:$E$49,杂项枚举说明表!$D$43,0)="","",VLOOKUP($M287,杂项枚举说明表!$A$45:$E$49,杂项枚举说明表!$D$43,0))</f>
        <v>130002</v>
      </c>
      <c r="AM287" s="13">
        <f>IF(VLOOKUP($M287,杂项枚举说明表!$A$45:$E$49,杂项枚举说明表!$E$43,0)="","",VLOOKUP($M287,杂项枚举说明表!$A$45:$E$49,杂项枚举说明表!$E$43,0))</f>
        <v>130002</v>
      </c>
      <c r="AN287" s="13">
        <f>IF(VLOOKUP($M287,杂项枚举说明表!$A$45:$F$49,杂项枚举说明表!$F$43,0)="","",VLOOKUP($M287,杂项枚举说明表!$A$45:$F$49,杂项枚举说明表!$F$43,0))</f>
        <v>260001</v>
      </c>
      <c r="AO287" s="13">
        <f>VLOOKUP($M287,杂项枚举说明表!$A$45:$H$49,杂项枚举说明表!$H$43,0)</f>
        <v>120008</v>
      </c>
      <c r="AP287" s="13">
        <f>VLOOKUP($M287,杂项枚举说明表!$A$45:$I$49,杂项枚举说明表!$I$43,0)</f>
        <v>100001</v>
      </c>
      <c r="AQ287" s="13">
        <v>100002</v>
      </c>
      <c r="AT287" s="1" t="str">
        <f t="shared" si="233"/>
        <v>3青铜时代绿色小飞机</v>
      </c>
      <c r="AU287" s="1">
        <f t="shared" si="234"/>
        <v>3112</v>
      </c>
    </row>
    <row r="288" spans="1:47" x14ac:dyDescent="0.2">
      <c r="A288" s="33">
        <f t="shared" si="235"/>
        <v>283</v>
      </c>
      <c r="B288" s="33">
        <f t="shared" si="255"/>
        <v>3113</v>
      </c>
      <c r="C288" s="33">
        <v>10203</v>
      </c>
      <c r="D288" s="33" t="str">
        <f t="shared" si="225"/>
        <v>青铜时代红色火炮</v>
      </c>
      <c r="E288" s="33" t="str">
        <f t="shared" si="226"/>
        <v>青铜时代红色小飞机</v>
      </c>
      <c r="F288" s="33">
        <v>2</v>
      </c>
      <c r="G288" s="33" t="str">
        <f>VLOOKUP($F288,杂项枚举说明表!$A$3:$C$7,杂项枚举说明表!$B$1,0)</f>
        <v>小飞机</v>
      </c>
      <c r="H288" s="13">
        <v>1</v>
      </c>
      <c r="I288" s="35">
        <f t="shared" si="227"/>
        <v>3</v>
      </c>
      <c r="J288" s="35" t="str">
        <f>VLOOKUP(I288,杂项枚举说明表!$A$67:$B$69,杂项枚举说明表!$B$66,0)</f>
        <v>PVP</v>
      </c>
      <c r="M288" s="37">
        <f>M283</f>
        <v>3</v>
      </c>
      <c r="N288" s="37" t="str">
        <f>VLOOKUP(M288,杂项枚举说明表!$A$45:$B$49,杂项枚举说明表!$B$43,0)</f>
        <v>红色</v>
      </c>
      <c r="O288" s="9">
        <v>3213</v>
      </c>
      <c r="P288" s="11" t="s">
        <v>570</v>
      </c>
      <c r="Q288" s="37" t="s">
        <v>13</v>
      </c>
      <c r="R288" s="37" t="str">
        <f t="shared" si="229"/>
        <v>红色火炮</v>
      </c>
      <c r="S288" s="9">
        <v>3</v>
      </c>
      <c r="T288" s="9">
        <f>IF(I288=2,"",VLOOKUP(E288,[1]t_eliminate_effect_s说明表!$L:$M,2,0))</f>
        <v>2</v>
      </c>
      <c r="U288" s="9" t="str">
        <f>VLOOKUP(B288,组合消除配置调用说明表!$D$1:$E$999999,2,0)</f>
        <v/>
      </c>
      <c r="V288" s="35">
        <v>0</v>
      </c>
      <c r="W288" s="35" t="str">
        <f>VLOOKUP(V288,杂项枚举说明表!$A$88:$B$94,2,0)</f>
        <v>通用能量</v>
      </c>
      <c r="X288" s="35">
        <f>IF(I288=2,"0",VLOOKUP(AB288,杂项枚举说明表!$A$23:$C$27,杂项枚举说明表!$C$22,0)*VLOOKUP(F288,杂项枚举说明表!$A$3:$D$7,杂项枚举说明表!$D$1,0))</f>
        <v>900</v>
      </c>
      <c r="Y288" s="35">
        <v>1</v>
      </c>
      <c r="Z288" s="9">
        <f t="shared" si="259"/>
        <v>8</v>
      </c>
      <c r="AA288" s="9">
        <f t="shared" si="259"/>
        <v>8</v>
      </c>
      <c r="AB288" s="6">
        <f>AB283+1</f>
        <v>2</v>
      </c>
      <c r="AC288" s="6" t="str">
        <f>VLOOKUP(AB288,杂项枚举说明表!$A$23:$B$27,2,2)</f>
        <v>青铜时代</v>
      </c>
      <c r="AD288" s="6">
        <v>0</v>
      </c>
      <c r="AE288" s="35">
        <f>AE283</f>
        <v>4</v>
      </c>
      <c r="AF288" s="35" t="str">
        <f>IF(AE288="","",VLOOKUP(AE288,杂项枚举说明表!$A$109:$B$113,杂项枚举说明表!$B$108,0))</f>
        <v>骑兵营</v>
      </c>
      <c r="AH288" s="13">
        <v>40033</v>
      </c>
      <c r="AI288" s="13">
        <f>IF((VLOOKUP($F288,杂项枚举说明表!$A$3:$C$7,3,0))="","",VLOOKUP($F288,杂项枚举说明表!$A$3:$C$7,3,0))</f>
        <v>120003</v>
      </c>
      <c r="AJ288" s="13">
        <v>120006</v>
      </c>
      <c r="AK288" s="13">
        <f>VLOOKUP($M288,杂项枚举说明表!$A$45:$E$49,杂项枚举说明表!$C$43,0)</f>
        <v>150023</v>
      </c>
      <c r="AL288" s="13">
        <f>IF(VLOOKUP($M288,杂项枚举说明表!$A$45:$E$49,杂项枚举说明表!$D$43,0)="","",VLOOKUP($M288,杂项枚举说明表!$A$45:$E$49,杂项枚举说明表!$D$43,0))</f>
        <v>130003</v>
      </c>
      <c r="AM288" s="13">
        <f>IF(VLOOKUP($M288,杂项枚举说明表!$A$45:$E$49,杂项枚举说明表!$E$43,0)="","",VLOOKUP($M288,杂项枚举说明表!$A$45:$E$49,杂项枚举说明表!$E$43,0))</f>
        <v>130003</v>
      </c>
      <c r="AN288" s="13">
        <f>IF(VLOOKUP($M288,杂项枚举说明表!$A$45:$F$49,杂项枚举说明表!$F$43,0)="","",VLOOKUP($M288,杂项枚举说明表!$A$45:$F$49,杂项枚举说明表!$F$43,0))</f>
        <v>260001</v>
      </c>
      <c r="AO288" s="13">
        <f>VLOOKUP($M288,杂项枚举说明表!$A$45:$H$49,杂项枚举说明表!$H$43,0)</f>
        <v>120008</v>
      </c>
      <c r="AP288" s="13">
        <f>VLOOKUP($M288,杂项枚举说明表!$A$45:$I$49,杂项枚举说明表!$I$43,0)</f>
        <v>100001</v>
      </c>
      <c r="AQ288" s="13">
        <v>100002</v>
      </c>
      <c r="AT288" s="1" t="str">
        <f t="shared" si="233"/>
        <v>3青铜时代红色小飞机</v>
      </c>
      <c r="AU288" s="1">
        <f t="shared" si="234"/>
        <v>3113</v>
      </c>
    </row>
    <row r="289" spans="1:47" x14ac:dyDescent="0.2">
      <c r="A289" s="33">
        <f t="shared" si="235"/>
        <v>284</v>
      </c>
      <c r="B289" s="33">
        <f t="shared" si="255"/>
        <v>3114</v>
      </c>
      <c r="C289" s="33">
        <v>10204</v>
      </c>
      <c r="D289" s="33" t="str">
        <f t="shared" si="225"/>
        <v>青铜时代金色火炮</v>
      </c>
      <c r="E289" s="33" t="str">
        <f t="shared" si="226"/>
        <v>青铜时代金色小飞机</v>
      </c>
      <c r="F289" s="33">
        <v>2</v>
      </c>
      <c r="G289" s="33" t="str">
        <f>VLOOKUP($F289,杂项枚举说明表!$A$3:$C$7,杂项枚举说明表!$B$1,0)</f>
        <v>小飞机</v>
      </c>
      <c r="H289" s="13">
        <v>1</v>
      </c>
      <c r="I289" s="35">
        <f t="shared" si="227"/>
        <v>3</v>
      </c>
      <c r="J289" s="35" t="str">
        <f>VLOOKUP(I289,杂项枚举说明表!$A$67:$B$69,杂项枚举说明表!$B$66,0)</f>
        <v>PVP</v>
      </c>
      <c r="M289" s="37">
        <f>M284</f>
        <v>4</v>
      </c>
      <c r="N289" s="37" t="str">
        <f>VLOOKUP(M289,杂项枚举说明表!$A$45:$B$49,杂项枚举说明表!$B$43,0)</f>
        <v>金色</v>
      </c>
      <c r="O289" s="9">
        <v>3214</v>
      </c>
      <c r="P289" s="11" t="s">
        <v>570</v>
      </c>
      <c r="Q289" s="37" t="s">
        <v>13</v>
      </c>
      <c r="R289" s="37" t="str">
        <f t="shared" si="229"/>
        <v>金色火炮</v>
      </c>
      <c r="S289" s="9">
        <v>3</v>
      </c>
      <c r="T289" s="9">
        <f>IF(I289=2,"",VLOOKUP(E289,[1]t_eliminate_effect_s说明表!$L:$M,2,0))</f>
        <v>2</v>
      </c>
      <c r="U289" s="9" t="str">
        <f>VLOOKUP(B289,组合消除配置调用说明表!$D$1:$E$999999,2,0)</f>
        <v/>
      </c>
      <c r="V289" s="35">
        <v>0</v>
      </c>
      <c r="W289" s="35" t="str">
        <f>VLOOKUP(V289,杂项枚举说明表!$A$88:$B$94,2,0)</f>
        <v>通用能量</v>
      </c>
      <c r="X289" s="35">
        <f>IF(I289=2,"0",VLOOKUP(AB289,杂项枚举说明表!$A$23:$C$27,杂项枚举说明表!$C$22,0)*VLOOKUP(F289,杂项枚举说明表!$A$3:$D$7,杂项枚举说明表!$D$1,0))</f>
        <v>900</v>
      </c>
      <c r="Y289" s="35">
        <v>1</v>
      </c>
      <c r="Z289" s="9">
        <f t="shared" si="259"/>
        <v>9</v>
      </c>
      <c r="AA289" s="9">
        <f t="shared" si="259"/>
        <v>9</v>
      </c>
      <c r="AB289" s="6">
        <f>AB284+1</f>
        <v>2</v>
      </c>
      <c r="AC289" s="6" t="str">
        <f>VLOOKUP(AB289,杂项枚举说明表!$A$23:$B$27,2,2)</f>
        <v>青铜时代</v>
      </c>
      <c r="AD289" s="6">
        <v>0</v>
      </c>
      <c r="AE289" s="35">
        <f>AE284</f>
        <v>5</v>
      </c>
      <c r="AF289" s="35" t="str">
        <f>IF(AE289="","",VLOOKUP(AE289,杂项枚举说明表!$A$109:$B$113,杂项枚举说明表!$B$108,0))</f>
        <v>神像</v>
      </c>
      <c r="AH289" s="13">
        <v>40034</v>
      </c>
      <c r="AI289" s="13">
        <f>IF((VLOOKUP($F289,杂项枚举说明表!$A$3:$C$7,3,0))="","",VLOOKUP($F289,杂项枚举说明表!$A$3:$C$7,3,0))</f>
        <v>120003</v>
      </c>
      <c r="AJ289" s="13">
        <v>120006</v>
      </c>
      <c r="AK289" s="13">
        <f>VLOOKUP($M289,杂项枚举说明表!$A$45:$E$49,杂项枚举说明表!$C$43,0)</f>
        <v>150023</v>
      </c>
      <c r="AL289" s="13">
        <f>IF(VLOOKUP($M289,杂项枚举说明表!$A$45:$E$49,杂项枚举说明表!$D$43,0)="","",VLOOKUP($M289,杂项枚举说明表!$A$45:$E$49,杂项枚举说明表!$D$43,0))</f>
        <v>130004</v>
      </c>
      <c r="AM289" s="13">
        <f>IF(VLOOKUP($M289,杂项枚举说明表!$A$45:$E$49,杂项枚举说明表!$E$43,0)="","",VLOOKUP($M289,杂项枚举说明表!$A$45:$E$49,杂项枚举说明表!$E$43,0))</f>
        <v>130004</v>
      </c>
      <c r="AN289" s="13">
        <f>IF(VLOOKUP($M289,杂项枚举说明表!$A$45:$F$49,杂项枚举说明表!$F$43,0)="","",VLOOKUP($M289,杂项枚举说明表!$A$45:$F$49,杂项枚举说明表!$F$43,0))</f>
        <v>260001</v>
      </c>
      <c r="AO289" s="13">
        <f>VLOOKUP($M289,杂项枚举说明表!$A$45:$H$49,杂项枚举说明表!$H$43,0)</f>
        <v>120008</v>
      </c>
      <c r="AP289" s="13">
        <f>VLOOKUP($M289,杂项枚举说明表!$A$45:$I$49,杂项枚举说明表!$I$43,0)</f>
        <v>100001</v>
      </c>
      <c r="AQ289" s="13">
        <v>100002</v>
      </c>
      <c r="AT289" s="1" t="str">
        <f t="shared" si="233"/>
        <v>3青铜时代金色小飞机</v>
      </c>
      <c r="AU289" s="1">
        <f t="shared" si="234"/>
        <v>3114</v>
      </c>
    </row>
    <row r="290" spans="1:47" x14ac:dyDescent="0.2">
      <c r="A290" s="33">
        <f t="shared" si="235"/>
        <v>285</v>
      </c>
      <c r="B290" s="33">
        <f t="shared" si="255"/>
        <v>3115</v>
      </c>
      <c r="C290" s="33">
        <v>10205</v>
      </c>
      <c r="D290" s="33" t="str">
        <f t="shared" si="225"/>
        <v>青铜时代紫色火炮</v>
      </c>
      <c r="E290" s="33" t="str">
        <f t="shared" si="226"/>
        <v>青铜时代紫色小飞机</v>
      </c>
      <c r="F290" s="33">
        <v>2</v>
      </c>
      <c r="G290" s="33" t="str">
        <f>VLOOKUP($F290,杂项枚举说明表!$A$3:$C$7,杂项枚举说明表!$B$1,0)</f>
        <v>小飞机</v>
      </c>
      <c r="H290" s="13">
        <v>1</v>
      </c>
      <c r="I290" s="35">
        <f t="shared" si="227"/>
        <v>3</v>
      </c>
      <c r="J290" s="35" t="str">
        <f>VLOOKUP(I290,杂项枚举说明表!$A$67:$B$69,杂项枚举说明表!$B$66,0)</f>
        <v>PVP</v>
      </c>
      <c r="M290" s="37">
        <f>M285</f>
        <v>5</v>
      </c>
      <c r="N290" s="37" t="str">
        <f>VLOOKUP(M290,杂项枚举说明表!$A$45:$B$49,杂项枚举说明表!$B$43,0)</f>
        <v>紫色</v>
      </c>
      <c r="O290" s="9">
        <v>3215</v>
      </c>
      <c r="P290" s="11" t="s">
        <v>570</v>
      </c>
      <c r="Q290" s="37" t="s">
        <v>13</v>
      </c>
      <c r="R290" s="37" t="str">
        <f t="shared" si="229"/>
        <v>紫色火炮</v>
      </c>
      <c r="S290" s="9">
        <v>3</v>
      </c>
      <c r="T290" s="9">
        <f>IF(I290=2,"",VLOOKUP(E290,[1]t_eliminate_effect_s说明表!$L:$M,2,0))</f>
        <v>2</v>
      </c>
      <c r="U290" s="9" t="str">
        <f>VLOOKUP(B290,组合消除配置调用说明表!$D$1:$E$999999,2,0)</f>
        <v/>
      </c>
      <c r="V290" s="35">
        <v>0</v>
      </c>
      <c r="W290" s="35" t="str">
        <f>VLOOKUP(V290,杂项枚举说明表!$A$88:$B$94,2,0)</f>
        <v>通用能量</v>
      </c>
      <c r="X290" s="35">
        <f>IF(I290=2,"0",VLOOKUP(AB290,杂项枚举说明表!$A$23:$C$27,杂项枚举说明表!$C$22,0)*VLOOKUP(F290,杂项枚举说明表!$A$3:$D$7,杂项枚举说明表!$D$1,0))</f>
        <v>900</v>
      </c>
      <c r="Y290" s="35">
        <v>1</v>
      </c>
      <c r="Z290" s="9">
        <f t="shared" si="259"/>
        <v>10</v>
      </c>
      <c r="AA290" s="9">
        <f t="shared" si="259"/>
        <v>10</v>
      </c>
      <c r="AB290" s="6">
        <f>AB285+1</f>
        <v>2</v>
      </c>
      <c r="AC290" s="6" t="str">
        <f>VLOOKUP(AB290,杂项枚举说明表!$A$23:$B$27,2,2)</f>
        <v>青铜时代</v>
      </c>
      <c r="AD290" s="6">
        <v>0</v>
      </c>
      <c r="AE290" s="35">
        <f>AE285</f>
        <v>6</v>
      </c>
      <c r="AF290" s="35" t="str">
        <f>IF(AE290="","",VLOOKUP(AE290,杂项枚举说明表!$A$109:$B$113,杂项枚举说明表!$B$108,0))</f>
        <v>魔像</v>
      </c>
      <c r="AH290" s="13">
        <v>40035</v>
      </c>
      <c r="AI290" s="13">
        <f>IF((VLOOKUP($F290,杂项枚举说明表!$A$3:$C$7,3,0))="","",VLOOKUP($F290,杂项枚举说明表!$A$3:$C$7,3,0))</f>
        <v>120003</v>
      </c>
      <c r="AJ290" s="13">
        <v>120006</v>
      </c>
      <c r="AK290" s="13">
        <f>VLOOKUP($M290,杂项枚举说明表!$A$45:$E$49,杂项枚举说明表!$C$43,0)</f>
        <v>150023</v>
      </c>
      <c r="AL290" s="13">
        <f>IF(VLOOKUP($M290,杂项枚举说明表!$A$45:$E$49,杂项枚举说明表!$D$43,0)="","",VLOOKUP($M290,杂项枚举说明表!$A$45:$E$49,杂项枚举说明表!$D$43,0))</f>
        <v>130005</v>
      </c>
      <c r="AM290" s="13">
        <f>IF(VLOOKUP($M290,杂项枚举说明表!$A$45:$E$49,杂项枚举说明表!$E$43,0)="","",VLOOKUP($M290,杂项枚举说明表!$A$45:$E$49,杂项枚举说明表!$E$43,0))</f>
        <v>130005</v>
      </c>
      <c r="AN290" s="13">
        <f>IF(VLOOKUP($M290,杂项枚举说明表!$A$45:$F$49,杂项枚举说明表!$F$43,0)="","",VLOOKUP($M290,杂项枚举说明表!$A$45:$F$49,杂项枚举说明表!$F$43,0))</f>
        <v>260001</v>
      </c>
      <c r="AO290" s="13">
        <f>VLOOKUP($M290,杂项枚举说明表!$A$45:$H$49,杂项枚举说明表!$H$43,0)</f>
        <v>120008</v>
      </c>
      <c r="AP290" s="13">
        <f>VLOOKUP($M290,杂项枚举说明表!$A$45:$I$49,杂项枚举说明表!$I$43,0)</f>
        <v>100001</v>
      </c>
      <c r="AQ290" s="13">
        <v>100002</v>
      </c>
      <c r="AT290" s="1" t="str">
        <f t="shared" si="233"/>
        <v>3青铜时代紫色小飞机</v>
      </c>
      <c r="AU290" s="1">
        <f t="shared" si="234"/>
        <v>3115</v>
      </c>
    </row>
    <row r="291" spans="1:47" x14ac:dyDescent="0.2">
      <c r="A291" s="33">
        <f t="shared" si="235"/>
        <v>286</v>
      </c>
      <c r="B291" s="33">
        <f t="shared" si="255"/>
        <v>3121</v>
      </c>
      <c r="C291" s="33">
        <v>10101</v>
      </c>
      <c r="D291" s="33" t="str">
        <f t="shared" si="225"/>
        <v>封建时代蓝色投石器</v>
      </c>
      <c r="E291" s="33" t="str">
        <f t="shared" si="226"/>
        <v>封建时代蓝色小飞机</v>
      </c>
      <c r="F291" s="33">
        <v>2</v>
      </c>
      <c r="G291" s="33" t="str">
        <f>VLOOKUP($F291,杂项枚举说明表!$A$3:$C$7,杂项枚举说明表!$B$1,0)</f>
        <v>小飞机</v>
      </c>
      <c r="H291" s="13">
        <v>1</v>
      </c>
      <c r="I291" s="35">
        <f t="shared" si="227"/>
        <v>3</v>
      </c>
      <c r="J291" s="35" t="str">
        <f>VLOOKUP(I291,杂项枚举说明表!$A$67:$B$69,杂项枚举说明表!$B$66,0)</f>
        <v>PVP</v>
      </c>
      <c r="M291" s="37">
        <f>M276</f>
        <v>1</v>
      </c>
      <c r="N291" s="37" t="str">
        <f>VLOOKUP(M291,杂项枚举说明表!$A$45:$B$49,杂项枚举说明表!$B$43,0)</f>
        <v>蓝色</v>
      </c>
      <c r="O291" s="9">
        <v>3221</v>
      </c>
      <c r="P291" s="11" t="s">
        <v>570</v>
      </c>
      <c r="Q291" s="37" t="s">
        <v>37</v>
      </c>
      <c r="R291" s="37" t="str">
        <f t="shared" si="229"/>
        <v>蓝色投石器</v>
      </c>
      <c r="S291" s="9">
        <v>3</v>
      </c>
      <c r="T291" s="9">
        <f>IF(I291=2,"",VLOOKUP(E291,[1]t_eliminate_effect_s说明表!$L:$M,2,0))</f>
        <v>2</v>
      </c>
      <c r="U291" s="9" t="str">
        <f>VLOOKUP(B291,组合消除配置调用说明表!$D$1:$E$999999,2,0)</f>
        <v>3121,3122,3123,3124,3125,3221,3222,3223,3224,3225,3321,3322,3323,3324,3325,3421,3422,3423,3424,3425;8,8,8,8,8,13,13,13,13,13,14,14,14,14,14,12,12,12,12,12</v>
      </c>
      <c r="V291" s="35">
        <v>0</v>
      </c>
      <c r="W291" s="35" t="str">
        <f>VLOOKUP(V291,杂项枚举说明表!$A$88:$B$94,2,0)</f>
        <v>通用能量</v>
      </c>
      <c r="X291" s="35">
        <f>IF(I291=2,"0",VLOOKUP(AB291,杂项枚举说明表!$A$23:$C$27,杂项枚举说明表!$C$22,0)*VLOOKUP(F291,杂项枚举说明表!$A$3:$D$7,杂项枚举说明表!$D$1,0))</f>
        <v>820</v>
      </c>
      <c r="Y291" s="35">
        <v>1</v>
      </c>
      <c r="Z291" s="9">
        <f>Z280+1</f>
        <v>6</v>
      </c>
      <c r="AA291" s="9">
        <f>AA280+1</f>
        <v>6</v>
      </c>
      <c r="AB291" s="6">
        <f t="shared" ref="AB291:AB305" si="260">AB286+1</f>
        <v>3</v>
      </c>
      <c r="AC291" s="6" t="str">
        <f>VLOOKUP(AB291,杂项枚举说明表!$A$23:$B$27,2,2)</f>
        <v>封建时代</v>
      </c>
      <c r="AD291" s="6">
        <v>0</v>
      </c>
      <c r="AE291" s="35">
        <f>AE276</f>
        <v>2</v>
      </c>
      <c r="AF291" s="35" t="str">
        <f>IF(AE291="","",VLOOKUP(AE291,杂项枚举说明表!$A$109:$B$113,杂项枚举说明表!$B$108,0))</f>
        <v>步兵营</v>
      </c>
      <c r="AH291" s="13">
        <v>40026</v>
      </c>
      <c r="AI291" s="13">
        <f>IF((VLOOKUP($F291,杂项枚举说明表!$A$3:$C$7,3,0))="","",VLOOKUP($F291,杂项枚举说明表!$A$3:$C$7,3,0))</f>
        <v>120003</v>
      </c>
      <c r="AJ291" s="13">
        <v>120006</v>
      </c>
      <c r="AK291" s="13">
        <f>VLOOKUP($M291,杂项枚举说明表!$A$45:$E$49,杂项枚举说明表!$C$43,0)</f>
        <v>150023</v>
      </c>
      <c r="AL291" s="13">
        <f>IF(VLOOKUP($M291,杂项枚举说明表!$A$45:$E$49,杂项枚举说明表!$D$43,0)="","",VLOOKUP($M291,杂项枚举说明表!$A$45:$E$49,杂项枚举说明表!$D$43,0))</f>
        <v>130001</v>
      </c>
      <c r="AM291" s="13">
        <f>IF(VLOOKUP($M291,杂项枚举说明表!$A$45:$E$49,杂项枚举说明表!$E$43,0)="","",VLOOKUP($M291,杂项枚举说明表!$A$45:$E$49,杂项枚举说明表!$E$43,0))</f>
        <v>130001</v>
      </c>
      <c r="AN291" s="13">
        <f>IF(VLOOKUP($M291,杂项枚举说明表!$A$45:$F$49,杂项枚举说明表!$F$43,0)="","",VLOOKUP($M291,杂项枚举说明表!$A$45:$F$49,杂项枚举说明表!$F$43,0))</f>
        <v>260001</v>
      </c>
      <c r="AO291" s="13">
        <f>VLOOKUP($M291,杂项枚举说明表!$A$45:$H$49,杂项枚举说明表!$H$43,0)</f>
        <v>120008</v>
      </c>
      <c r="AP291" s="13">
        <f>VLOOKUP($M291,杂项枚举说明表!$A$45:$I$49,杂项枚举说明表!$I$43,0)</f>
        <v>100001</v>
      </c>
      <c r="AQ291" s="13">
        <v>100002</v>
      </c>
      <c r="AT291" s="1" t="str">
        <f t="shared" si="233"/>
        <v>3封建时代蓝色小飞机</v>
      </c>
      <c r="AU291" s="1">
        <f t="shared" si="234"/>
        <v>3121</v>
      </c>
    </row>
    <row r="292" spans="1:47" x14ac:dyDescent="0.2">
      <c r="A292" s="33">
        <f t="shared" si="235"/>
        <v>287</v>
      </c>
      <c r="B292" s="33">
        <f>B267+100</f>
        <v>3122</v>
      </c>
      <c r="C292" s="33">
        <v>10102</v>
      </c>
      <c r="D292" s="33" t="str">
        <f t="shared" si="225"/>
        <v>封建时代绿色投石器</v>
      </c>
      <c r="E292" s="33" t="str">
        <f t="shared" si="226"/>
        <v>封建时代绿色小飞机</v>
      </c>
      <c r="F292" s="33">
        <v>2</v>
      </c>
      <c r="G292" s="33" t="str">
        <f>VLOOKUP($F292,杂项枚举说明表!$A$3:$C$7,杂项枚举说明表!$B$1,0)</f>
        <v>小飞机</v>
      </c>
      <c r="H292" s="13">
        <v>1</v>
      </c>
      <c r="I292" s="35">
        <f t="shared" si="227"/>
        <v>3</v>
      </c>
      <c r="J292" s="35" t="str">
        <f>VLOOKUP(I292,杂项枚举说明表!$A$67:$B$69,杂项枚举说明表!$B$66,0)</f>
        <v>PVP</v>
      </c>
      <c r="M292" s="37">
        <f>M277</f>
        <v>2</v>
      </c>
      <c r="N292" s="37" t="str">
        <f>VLOOKUP(M292,杂项枚举说明表!$A$45:$B$49,杂项枚举说明表!$B$43,0)</f>
        <v>绿色</v>
      </c>
      <c r="O292" s="9">
        <v>3222</v>
      </c>
      <c r="P292" s="11" t="s">
        <v>570</v>
      </c>
      <c r="Q292" s="37" t="s">
        <v>37</v>
      </c>
      <c r="R292" s="37" t="str">
        <f t="shared" si="229"/>
        <v>绿色投石器</v>
      </c>
      <c r="S292" s="9">
        <v>3</v>
      </c>
      <c r="T292" s="9">
        <f>IF(I292=2,"",VLOOKUP(E292,[1]t_eliminate_effect_s说明表!$L:$M,2,0))</f>
        <v>2</v>
      </c>
      <c r="U292" s="9" t="str">
        <f>VLOOKUP(B292,组合消除配置调用说明表!$D$1:$E$999999,2,0)</f>
        <v>3121,3122,3123,3124,3125,3221,3222,3223,3224,3225,3321,3322,3323,3324,3325,3421,3422,3423,3424,3425;8,8,8,8,8,13,13,13,13,13,14,14,14,14,14,12,12,12,12,12</v>
      </c>
      <c r="V292" s="35">
        <v>0</v>
      </c>
      <c r="W292" s="35" t="str">
        <f>VLOOKUP(V292,杂项枚举说明表!$A$88:$B$94,2,0)</f>
        <v>通用能量</v>
      </c>
      <c r="X292" s="35">
        <f>IF(I292=2,"0",VLOOKUP(AB292,杂项枚举说明表!$A$23:$C$27,杂项枚举说明表!$C$22,0)*VLOOKUP(F292,杂项枚举说明表!$A$3:$D$7,杂项枚举说明表!$D$1,0))</f>
        <v>820</v>
      </c>
      <c r="Y292" s="35">
        <v>1</v>
      </c>
      <c r="Z292" s="9">
        <f t="shared" ref="Z292:AA292" si="261">Z291+1</f>
        <v>7</v>
      </c>
      <c r="AA292" s="9">
        <f t="shared" si="261"/>
        <v>7</v>
      </c>
      <c r="AB292" s="6">
        <f t="shared" si="260"/>
        <v>3</v>
      </c>
      <c r="AC292" s="6" t="str">
        <f>VLOOKUP(AB292,杂项枚举说明表!$A$23:$B$27,2,2)</f>
        <v>封建时代</v>
      </c>
      <c r="AD292" s="6">
        <v>0</v>
      </c>
      <c r="AE292" s="35">
        <f>AE277</f>
        <v>3</v>
      </c>
      <c r="AF292" s="35" t="str">
        <f>IF(AE292="","",VLOOKUP(AE292,杂项枚举说明表!$A$109:$B$113,杂项枚举说明表!$B$108,0))</f>
        <v>弓兵营</v>
      </c>
      <c r="AH292" s="13">
        <v>40027</v>
      </c>
      <c r="AI292" s="13">
        <f>IF((VLOOKUP($F292,杂项枚举说明表!$A$3:$C$7,3,0))="","",VLOOKUP($F292,杂项枚举说明表!$A$3:$C$7,3,0))</f>
        <v>120003</v>
      </c>
      <c r="AJ292" s="13">
        <v>120006</v>
      </c>
      <c r="AK292" s="13">
        <f>VLOOKUP($M292,杂项枚举说明表!$A$45:$E$49,杂项枚举说明表!$C$43,0)</f>
        <v>150023</v>
      </c>
      <c r="AL292" s="13">
        <f>IF(VLOOKUP($M292,杂项枚举说明表!$A$45:$E$49,杂项枚举说明表!$D$43,0)="","",VLOOKUP($M292,杂项枚举说明表!$A$45:$E$49,杂项枚举说明表!$D$43,0))</f>
        <v>130002</v>
      </c>
      <c r="AM292" s="13">
        <f>IF(VLOOKUP($M292,杂项枚举说明表!$A$45:$E$49,杂项枚举说明表!$E$43,0)="","",VLOOKUP($M292,杂项枚举说明表!$A$45:$E$49,杂项枚举说明表!$E$43,0))</f>
        <v>130002</v>
      </c>
      <c r="AN292" s="13">
        <f>IF(VLOOKUP($M292,杂项枚举说明表!$A$45:$F$49,杂项枚举说明表!$F$43,0)="","",VLOOKUP($M292,杂项枚举说明表!$A$45:$F$49,杂项枚举说明表!$F$43,0))</f>
        <v>260001</v>
      </c>
      <c r="AO292" s="13">
        <f>VLOOKUP($M292,杂项枚举说明表!$A$45:$H$49,杂项枚举说明表!$H$43,0)</f>
        <v>120008</v>
      </c>
      <c r="AP292" s="13">
        <f>VLOOKUP($M292,杂项枚举说明表!$A$45:$I$49,杂项枚举说明表!$I$43,0)</f>
        <v>100001</v>
      </c>
      <c r="AQ292" s="13">
        <v>100002</v>
      </c>
      <c r="AT292" s="1" t="str">
        <f t="shared" si="233"/>
        <v>3封建时代绿色小飞机</v>
      </c>
      <c r="AU292" s="1">
        <f t="shared" si="234"/>
        <v>3122</v>
      </c>
    </row>
    <row r="293" spans="1:47" x14ac:dyDescent="0.2">
      <c r="A293" s="33">
        <f t="shared" si="235"/>
        <v>288</v>
      </c>
      <c r="B293" s="33">
        <f>B268+100</f>
        <v>3123</v>
      </c>
      <c r="C293" s="33">
        <v>10103</v>
      </c>
      <c r="D293" s="33" t="str">
        <f t="shared" si="225"/>
        <v>封建时代红色投石器</v>
      </c>
      <c r="E293" s="33" t="str">
        <f t="shared" si="226"/>
        <v>封建时代红色小飞机</v>
      </c>
      <c r="F293" s="33">
        <v>2</v>
      </c>
      <c r="G293" s="33" t="str">
        <f>VLOOKUP($F293,杂项枚举说明表!$A$3:$C$7,杂项枚举说明表!$B$1,0)</f>
        <v>小飞机</v>
      </c>
      <c r="H293" s="13">
        <v>1</v>
      </c>
      <c r="I293" s="35">
        <f t="shared" si="227"/>
        <v>3</v>
      </c>
      <c r="J293" s="35" t="str">
        <f>VLOOKUP(I293,杂项枚举说明表!$A$67:$B$69,杂项枚举说明表!$B$66,0)</f>
        <v>PVP</v>
      </c>
      <c r="M293" s="37">
        <f>M278</f>
        <v>3</v>
      </c>
      <c r="N293" s="37" t="str">
        <f>VLOOKUP(M293,杂项枚举说明表!$A$45:$B$49,杂项枚举说明表!$B$43,0)</f>
        <v>红色</v>
      </c>
      <c r="O293" s="9">
        <v>3223</v>
      </c>
      <c r="P293" s="11" t="s">
        <v>570</v>
      </c>
      <c r="Q293" s="37" t="s">
        <v>37</v>
      </c>
      <c r="R293" s="37" t="str">
        <f t="shared" si="229"/>
        <v>红色投石器</v>
      </c>
      <c r="S293" s="9">
        <v>3</v>
      </c>
      <c r="T293" s="9">
        <f>IF(I293=2,"",VLOOKUP(E293,[1]t_eliminate_effect_s说明表!$L:$M,2,0))</f>
        <v>2</v>
      </c>
      <c r="U293" s="9" t="str">
        <f>VLOOKUP(B293,组合消除配置调用说明表!$D$1:$E$999999,2,0)</f>
        <v>3121,3122,3123,3124,3125,3221,3222,3223,3224,3225,3321,3322,3323,3324,3325,3421,3422,3423,3424,3425;8,8,8,8,8,13,13,13,13,13,14,14,14,14,14,12,12,12,12,12</v>
      </c>
      <c r="V293" s="35">
        <v>0</v>
      </c>
      <c r="W293" s="35" t="str">
        <f>VLOOKUP(V293,杂项枚举说明表!$A$88:$B$94,2,0)</f>
        <v>通用能量</v>
      </c>
      <c r="X293" s="35">
        <f>IF(I293=2,"0",VLOOKUP(AB293,杂项枚举说明表!$A$23:$C$27,杂项枚举说明表!$C$22,0)*VLOOKUP(F293,杂项枚举说明表!$A$3:$D$7,杂项枚举说明表!$D$1,0))</f>
        <v>820</v>
      </c>
      <c r="Y293" s="35">
        <v>1</v>
      </c>
      <c r="Z293" s="9">
        <f t="shared" ref="Z293:AA293" si="262">Z292+1</f>
        <v>8</v>
      </c>
      <c r="AA293" s="9">
        <f t="shared" si="262"/>
        <v>8</v>
      </c>
      <c r="AB293" s="6">
        <f t="shared" si="260"/>
        <v>3</v>
      </c>
      <c r="AC293" s="6" t="str">
        <f>VLOOKUP(AB293,杂项枚举说明表!$A$23:$B$27,2,2)</f>
        <v>封建时代</v>
      </c>
      <c r="AD293" s="6">
        <v>0</v>
      </c>
      <c r="AE293" s="35">
        <f>AE278</f>
        <v>4</v>
      </c>
      <c r="AF293" s="35" t="str">
        <f>IF(AE293="","",VLOOKUP(AE293,杂项枚举说明表!$A$109:$B$113,杂项枚举说明表!$B$108,0))</f>
        <v>骑兵营</v>
      </c>
      <c r="AH293" s="13">
        <v>40028</v>
      </c>
      <c r="AI293" s="13">
        <f>IF((VLOOKUP($F293,杂项枚举说明表!$A$3:$C$7,3,0))="","",VLOOKUP($F293,杂项枚举说明表!$A$3:$C$7,3,0))</f>
        <v>120003</v>
      </c>
      <c r="AJ293" s="13">
        <v>120006</v>
      </c>
      <c r="AK293" s="13">
        <f>VLOOKUP($M293,杂项枚举说明表!$A$45:$E$49,杂项枚举说明表!$C$43,0)</f>
        <v>150023</v>
      </c>
      <c r="AL293" s="13">
        <f>IF(VLOOKUP($M293,杂项枚举说明表!$A$45:$E$49,杂项枚举说明表!$D$43,0)="","",VLOOKUP($M293,杂项枚举说明表!$A$45:$E$49,杂项枚举说明表!$D$43,0))</f>
        <v>130003</v>
      </c>
      <c r="AM293" s="13">
        <f>IF(VLOOKUP($M293,杂项枚举说明表!$A$45:$E$49,杂项枚举说明表!$E$43,0)="","",VLOOKUP($M293,杂项枚举说明表!$A$45:$E$49,杂项枚举说明表!$E$43,0))</f>
        <v>130003</v>
      </c>
      <c r="AN293" s="13">
        <f>IF(VLOOKUP($M293,杂项枚举说明表!$A$45:$F$49,杂项枚举说明表!$F$43,0)="","",VLOOKUP($M293,杂项枚举说明表!$A$45:$F$49,杂项枚举说明表!$F$43,0))</f>
        <v>260001</v>
      </c>
      <c r="AO293" s="13">
        <f>VLOOKUP($M293,杂项枚举说明表!$A$45:$H$49,杂项枚举说明表!$H$43,0)</f>
        <v>120008</v>
      </c>
      <c r="AP293" s="13">
        <f>VLOOKUP($M293,杂项枚举说明表!$A$45:$I$49,杂项枚举说明表!$I$43,0)</f>
        <v>100001</v>
      </c>
      <c r="AQ293" s="13">
        <v>100002</v>
      </c>
      <c r="AT293" s="1" t="str">
        <f t="shared" si="233"/>
        <v>3封建时代红色小飞机</v>
      </c>
      <c r="AU293" s="1">
        <f t="shared" si="234"/>
        <v>3123</v>
      </c>
    </row>
    <row r="294" spans="1:47" x14ac:dyDescent="0.2">
      <c r="A294" s="33">
        <f t="shared" si="235"/>
        <v>289</v>
      </c>
      <c r="B294" s="33">
        <f t="shared" ref="B294:B295" si="263">B269+100</f>
        <v>3124</v>
      </c>
      <c r="C294" s="33">
        <v>10104</v>
      </c>
      <c r="D294" s="33" t="str">
        <f t="shared" si="225"/>
        <v>封建时代金色投石器</v>
      </c>
      <c r="E294" s="33" t="str">
        <f t="shared" si="226"/>
        <v>封建时代金色小飞机</v>
      </c>
      <c r="F294" s="33">
        <v>2</v>
      </c>
      <c r="G294" s="33" t="str">
        <f>VLOOKUP($F294,杂项枚举说明表!$A$3:$C$7,杂项枚举说明表!$B$1,0)</f>
        <v>小飞机</v>
      </c>
      <c r="H294" s="13">
        <v>1</v>
      </c>
      <c r="I294" s="35">
        <f t="shared" si="227"/>
        <v>3</v>
      </c>
      <c r="J294" s="35" t="str">
        <f>VLOOKUP(I294,杂项枚举说明表!$A$67:$B$69,杂项枚举说明表!$B$66,0)</f>
        <v>PVP</v>
      </c>
      <c r="M294" s="37">
        <f>M279</f>
        <v>4</v>
      </c>
      <c r="N294" s="37" t="str">
        <f>VLOOKUP(M294,杂项枚举说明表!$A$45:$B$49,杂项枚举说明表!$B$43,0)</f>
        <v>金色</v>
      </c>
      <c r="O294" s="9">
        <v>3224</v>
      </c>
      <c r="P294" s="11" t="s">
        <v>570</v>
      </c>
      <c r="Q294" s="37" t="s">
        <v>37</v>
      </c>
      <c r="R294" s="37" t="str">
        <f t="shared" si="229"/>
        <v>金色投石器</v>
      </c>
      <c r="S294" s="9">
        <v>3</v>
      </c>
      <c r="T294" s="9">
        <f>IF(I294=2,"",VLOOKUP(E294,[1]t_eliminate_effect_s说明表!$L:$M,2,0))</f>
        <v>2</v>
      </c>
      <c r="U294" s="9" t="str">
        <f>VLOOKUP(B294,组合消除配置调用说明表!$D$1:$E$999999,2,0)</f>
        <v>3121,3122,3123,3124,3125,3221,3222,3223,3224,3225,3321,3322,3323,3324,3325,3421,3422,3423,3424,3425;8,8,8,8,8,13,13,13,13,13,14,14,14,14,14,12,12,12,12,12</v>
      </c>
      <c r="V294" s="35">
        <v>0</v>
      </c>
      <c r="W294" s="35" t="str">
        <f>VLOOKUP(V294,杂项枚举说明表!$A$88:$B$94,2,0)</f>
        <v>通用能量</v>
      </c>
      <c r="X294" s="35">
        <f>IF(I294=2,"0",VLOOKUP(AB294,杂项枚举说明表!$A$23:$C$27,杂项枚举说明表!$C$22,0)*VLOOKUP(F294,杂项枚举说明表!$A$3:$D$7,杂项枚举说明表!$D$1,0))</f>
        <v>820</v>
      </c>
      <c r="Y294" s="35">
        <v>1</v>
      </c>
      <c r="Z294" s="9">
        <f t="shared" ref="Z294:AA294" si="264">Z293+1</f>
        <v>9</v>
      </c>
      <c r="AA294" s="9">
        <f t="shared" si="264"/>
        <v>9</v>
      </c>
      <c r="AB294" s="6">
        <f t="shared" si="260"/>
        <v>3</v>
      </c>
      <c r="AC294" s="6" t="str">
        <f>VLOOKUP(AB294,杂项枚举说明表!$A$23:$B$27,2,2)</f>
        <v>封建时代</v>
      </c>
      <c r="AD294" s="6">
        <v>0</v>
      </c>
      <c r="AE294" s="35">
        <f>AE279</f>
        <v>5</v>
      </c>
      <c r="AF294" s="35" t="str">
        <f>IF(AE294="","",VLOOKUP(AE294,杂项枚举说明表!$A$109:$B$113,杂项枚举说明表!$B$108,0))</f>
        <v>神像</v>
      </c>
      <c r="AH294" s="13">
        <v>40029</v>
      </c>
      <c r="AI294" s="13">
        <f>IF((VLOOKUP($F294,杂项枚举说明表!$A$3:$C$7,3,0))="","",VLOOKUP($F294,杂项枚举说明表!$A$3:$C$7,3,0))</f>
        <v>120003</v>
      </c>
      <c r="AJ294" s="13">
        <v>120006</v>
      </c>
      <c r="AK294" s="13">
        <f>VLOOKUP($M294,杂项枚举说明表!$A$45:$E$49,杂项枚举说明表!$C$43,0)</f>
        <v>150023</v>
      </c>
      <c r="AL294" s="13">
        <f>IF(VLOOKUP($M294,杂项枚举说明表!$A$45:$E$49,杂项枚举说明表!$D$43,0)="","",VLOOKUP($M294,杂项枚举说明表!$A$45:$E$49,杂项枚举说明表!$D$43,0))</f>
        <v>130004</v>
      </c>
      <c r="AM294" s="13">
        <f>IF(VLOOKUP($M294,杂项枚举说明表!$A$45:$E$49,杂项枚举说明表!$E$43,0)="","",VLOOKUP($M294,杂项枚举说明表!$A$45:$E$49,杂项枚举说明表!$E$43,0))</f>
        <v>130004</v>
      </c>
      <c r="AN294" s="13">
        <f>IF(VLOOKUP($M294,杂项枚举说明表!$A$45:$F$49,杂项枚举说明表!$F$43,0)="","",VLOOKUP($M294,杂项枚举说明表!$A$45:$F$49,杂项枚举说明表!$F$43,0))</f>
        <v>260001</v>
      </c>
      <c r="AO294" s="13">
        <f>VLOOKUP($M294,杂项枚举说明表!$A$45:$H$49,杂项枚举说明表!$H$43,0)</f>
        <v>120008</v>
      </c>
      <c r="AP294" s="13">
        <f>VLOOKUP($M294,杂项枚举说明表!$A$45:$I$49,杂项枚举说明表!$I$43,0)</f>
        <v>100001</v>
      </c>
      <c r="AQ294" s="13">
        <v>100002</v>
      </c>
      <c r="AT294" s="1" t="str">
        <f t="shared" si="233"/>
        <v>3封建时代金色小飞机</v>
      </c>
      <c r="AU294" s="1">
        <f t="shared" si="234"/>
        <v>3124</v>
      </c>
    </row>
    <row r="295" spans="1:47" x14ac:dyDescent="0.2">
      <c r="A295" s="33">
        <f t="shared" si="235"/>
        <v>290</v>
      </c>
      <c r="B295" s="33">
        <f t="shared" si="263"/>
        <v>3125</v>
      </c>
      <c r="C295" s="33">
        <v>10105</v>
      </c>
      <c r="D295" s="33" t="str">
        <f t="shared" si="225"/>
        <v>封建时代紫色投石器</v>
      </c>
      <c r="E295" s="33" t="str">
        <f t="shared" si="226"/>
        <v>封建时代紫色小飞机</v>
      </c>
      <c r="F295" s="33">
        <v>2</v>
      </c>
      <c r="G295" s="33" t="str">
        <f>VLOOKUP($F295,杂项枚举说明表!$A$3:$C$7,杂项枚举说明表!$B$1,0)</f>
        <v>小飞机</v>
      </c>
      <c r="H295" s="13">
        <v>1</v>
      </c>
      <c r="I295" s="35">
        <f t="shared" si="227"/>
        <v>3</v>
      </c>
      <c r="J295" s="35" t="str">
        <f>VLOOKUP(I295,杂项枚举说明表!$A$67:$B$69,杂项枚举说明表!$B$66,0)</f>
        <v>PVP</v>
      </c>
      <c r="M295" s="37">
        <f>M280</f>
        <v>5</v>
      </c>
      <c r="N295" s="37" t="str">
        <f>VLOOKUP(M295,杂项枚举说明表!$A$45:$B$49,杂项枚举说明表!$B$43,0)</f>
        <v>紫色</v>
      </c>
      <c r="O295" s="9">
        <v>3225</v>
      </c>
      <c r="P295" s="11" t="s">
        <v>570</v>
      </c>
      <c r="Q295" s="37" t="s">
        <v>37</v>
      </c>
      <c r="R295" s="37" t="str">
        <f t="shared" si="229"/>
        <v>紫色投石器</v>
      </c>
      <c r="S295" s="9">
        <v>3</v>
      </c>
      <c r="T295" s="9">
        <f>IF(I295=2,"",VLOOKUP(E295,[1]t_eliminate_effect_s说明表!$L:$M,2,0))</f>
        <v>2</v>
      </c>
      <c r="U295" s="9" t="str">
        <f>VLOOKUP(B295,组合消除配置调用说明表!$D$1:$E$999999,2,0)</f>
        <v>3121,3122,3123,3124,3125,3221,3222,3223,3224,3225,3321,3322,3323,3324,3325,3421,3422,3423,3424,3425;8,8,8,8,8,13,13,13,13,13,14,14,14,14,14,12,12,12,12,12</v>
      </c>
      <c r="V295" s="35">
        <v>0</v>
      </c>
      <c r="W295" s="35" t="str">
        <f>VLOOKUP(V295,杂项枚举说明表!$A$88:$B$94,2,0)</f>
        <v>通用能量</v>
      </c>
      <c r="X295" s="35">
        <f>IF(I295=2,"0",VLOOKUP(AB295,杂项枚举说明表!$A$23:$C$27,杂项枚举说明表!$C$22,0)*VLOOKUP(F295,杂项枚举说明表!$A$3:$D$7,杂项枚举说明表!$D$1,0))</f>
        <v>820</v>
      </c>
      <c r="Y295" s="35">
        <v>1</v>
      </c>
      <c r="Z295" s="9">
        <f t="shared" ref="Z295:AA295" si="265">Z294+1</f>
        <v>10</v>
      </c>
      <c r="AA295" s="9">
        <f t="shared" si="265"/>
        <v>10</v>
      </c>
      <c r="AB295" s="6">
        <f t="shared" si="260"/>
        <v>3</v>
      </c>
      <c r="AC295" s="6" t="str">
        <f>VLOOKUP(AB295,杂项枚举说明表!$A$23:$B$27,2,2)</f>
        <v>封建时代</v>
      </c>
      <c r="AD295" s="6">
        <v>0</v>
      </c>
      <c r="AE295" s="35">
        <f>AE280</f>
        <v>6</v>
      </c>
      <c r="AF295" s="35" t="str">
        <f>IF(AE295="","",VLOOKUP(AE295,杂项枚举说明表!$A$109:$B$113,杂项枚举说明表!$B$108,0))</f>
        <v>魔像</v>
      </c>
      <c r="AH295" s="13">
        <v>40030</v>
      </c>
      <c r="AI295" s="13">
        <f>IF((VLOOKUP($F295,杂项枚举说明表!$A$3:$C$7,3,0))="","",VLOOKUP($F295,杂项枚举说明表!$A$3:$C$7,3,0))</f>
        <v>120003</v>
      </c>
      <c r="AJ295" s="13">
        <v>120006</v>
      </c>
      <c r="AK295" s="13">
        <f>VLOOKUP($M295,杂项枚举说明表!$A$45:$E$49,杂项枚举说明表!$C$43,0)</f>
        <v>150023</v>
      </c>
      <c r="AL295" s="13">
        <f>IF(VLOOKUP($M295,杂项枚举说明表!$A$45:$E$49,杂项枚举说明表!$D$43,0)="","",VLOOKUP($M295,杂项枚举说明表!$A$45:$E$49,杂项枚举说明表!$D$43,0))</f>
        <v>130005</v>
      </c>
      <c r="AM295" s="13">
        <f>IF(VLOOKUP($M295,杂项枚举说明表!$A$45:$E$49,杂项枚举说明表!$E$43,0)="","",VLOOKUP($M295,杂项枚举说明表!$A$45:$E$49,杂项枚举说明表!$E$43,0))</f>
        <v>130005</v>
      </c>
      <c r="AN295" s="13">
        <f>IF(VLOOKUP($M295,杂项枚举说明表!$A$45:$F$49,杂项枚举说明表!$F$43,0)="","",VLOOKUP($M295,杂项枚举说明表!$A$45:$F$49,杂项枚举说明表!$F$43,0))</f>
        <v>260001</v>
      </c>
      <c r="AO295" s="13">
        <f>VLOOKUP($M295,杂项枚举说明表!$A$45:$H$49,杂项枚举说明表!$H$43,0)</f>
        <v>120008</v>
      </c>
      <c r="AP295" s="13">
        <f>VLOOKUP($M295,杂项枚举说明表!$A$45:$I$49,杂项枚举说明表!$I$43,0)</f>
        <v>100001</v>
      </c>
      <c r="AQ295" s="13">
        <v>100002</v>
      </c>
      <c r="AT295" s="1" t="str">
        <f t="shared" si="233"/>
        <v>3封建时代紫色小飞机</v>
      </c>
      <c r="AU295" s="1">
        <f t="shared" si="234"/>
        <v>3125</v>
      </c>
    </row>
    <row r="296" spans="1:47" x14ac:dyDescent="0.2">
      <c r="A296" s="33">
        <f t="shared" si="235"/>
        <v>291</v>
      </c>
      <c r="B296" s="33">
        <f>B271+100</f>
        <v>3131</v>
      </c>
      <c r="C296" s="33">
        <v>10201</v>
      </c>
      <c r="D296" s="33" t="str">
        <f t="shared" si="225"/>
        <v>工业时代蓝色火炮</v>
      </c>
      <c r="E296" s="33" t="str">
        <f t="shared" si="226"/>
        <v>工业时代蓝色小飞机</v>
      </c>
      <c r="F296" s="33">
        <v>2</v>
      </c>
      <c r="G296" s="33" t="str">
        <f>VLOOKUP($F296,杂项枚举说明表!$A$3:$C$7,杂项枚举说明表!$B$1,0)</f>
        <v>小飞机</v>
      </c>
      <c r="H296" s="13">
        <v>1</v>
      </c>
      <c r="I296" s="35">
        <f t="shared" si="227"/>
        <v>3</v>
      </c>
      <c r="J296" s="35" t="str">
        <f>VLOOKUP(I296,杂项枚举说明表!$A$67:$B$69,杂项枚举说明表!$B$66,0)</f>
        <v>PVP</v>
      </c>
      <c r="M296" s="37">
        <f t="shared" si="228"/>
        <v>1</v>
      </c>
      <c r="N296" s="37" t="str">
        <f>VLOOKUP(M296,杂项枚举说明表!$A$45:$B$49,杂项枚举说明表!$B$43,0)</f>
        <v>蓝色</v>
      </c>
      <c r="O296" s="9">
        <v>3231</v>
      </c>
      <c r="P296" s="11" t="s">
        <v>570</v>
      </c>
      <c r="Q296" s="37" t="s">
        <v>13</v>
      </c>
      <c r="R296" s="37" t="str">
        <f t="shared" si="229"/>
        <v>蓝色火炮</v>
      </c>
      <c r="S296" s="9">
        <v>3</v>
      </c>
      <c r="T296" s="9">
        <f>IF(I296=2,"",VLOOKUP(E296,[1]t_eliminate_effect_s说明表!$L:$M,2,0))</f>
        <v>2</v>
      </c>
      <c r="U296" s="9" t="str">
        <f>VLOOKUP(B296,组合消除配置调用说明表!$D$1:$E$999999,2,0)</f>
        <v>3131,3132,3133,3134,3135,3231,3232,3233,3234,3235,3331,3332,3333,3334,3335,3431,3432,3433,3434,3435;8,8,8,8,8,13,13,13,13,13,14,14,14,14,14,12,12,12,12,12</v>
      </c>
      <c r="V296" s="35">
        <v>0</v>
      </c>
      <c r="W296" s="35" t="str">
        <f>VLOOKUP(V296,杂项枚举说明表!$A$88:$B$94,2,0)</f>
        <v>通用能量</v>
      </c>
      <c r="X296" s="35">
        <f>IF(I296=2,"0",VLOOKUP(AB296,杂项枚举说明表!$A$23:$C$27,杂项枚举说明表!$C$22,0)*VLOOKUP(F296,杂项枚举说明表!$A$3:$D$7,杂项枚举说明表!$D$1,0))</f>
        <v>730</v>
      </c>
      <c r="Y296" s="35">
        <v>1</v>
      </c>
      <c r="Z296" s="9">
        <f>Z291</f>
        <v>6</v>
      </c>
      <c r="AA296" s="9">
        <f>AA291</f>
        <v>6</v>
      </c>
      <c r="AB296" s="6">
        <f t="shared" si="260"/>
        <v>4</v>
      </c>
      <c r="AC296" s="6" t="str">
        <f>VLOOKUP(AB296,杂项枚举说明表!$A$23:$B$27,2,2)</f>
        <v>工业时代</v>
      </c>
      <c r="AD296" s="6">
        <v>0</v>
      </c>
      <c r="AE296" s="35">
        <f t="shared" si="232"/>
        <v>2</v>
      </c>
      <c r="AF296" s="35" t="str">
        <f>IF(AE296="","",VLOOKUP(AE296,杂项枚举说明表!$A$109:$B$113,杂项枚举说明表!$B$108,0))</f>
        <v>步兵营</v>
      </c>
      <c r="AH296" s="13">
        <v>40031</v>
      </c>
      <c r="AI296" s="13">
        <f>IF((VLOOKUP($F296,杂项枚举说明表!$A$3:$C$7,3,0))="","",VLOOKUP($F296,杂项枚举说明表!$A$3:$C$7,3,0))</f>
        <v>120003</v>
      </c>
      <c r="AJ296" s="13">
        <v>120006</v>
      </c>
      <c r="AK296" s="13">
        <f>VLOOKUP($M296,杂项枚举说明表!$A$45:$E$49,杂项枚举说明表!$C$43,0)</f>
        <v>150023</v>
      </c>
      <c r="AL296" s="13">
        <f>IF(VLOOKUP($M296,杂项枚举说明表!$A$45:$E$49,杂项枚举说明表!$D$43,0)="","",VLOOKUP($M296,杂项枚举说明表!$A$45:$E$49,杂项枚举说明表!$D$43,0))</f>
        <v>130001</v>
      </c>
      <c r="AM296" s="13">
        <f>IF(VLOOKUP($M296,杂项枚举说明表!$A$45:$E$49,杂项枚举说明表!$E$43,0)="","",VLOOKUP($M296,杂项枚举说明表!$A$45:$E$49,杂项枚举说明表!$E$43,0))</f>
        <v>130001</v>
      </c>
      <c r="AN296" s="13">
        <f>IF(VLOOKUP($M296,杂项枚举说明表!$A$45:$F$49,杂项枚举说明表!$F$43,0)="","",VLOOKUP($M296,杂项枚举说明表!$A$45:$F$49,杂项枚举说明表!$F$43,0))</f>
        <v>260001</v>
      </c>
      <c r="AO296" s="13">
        <f>VLOOKUP($M296,杂项枚举说明表!$A$45:$H$49,杂项枚举说明表!$H$43,0)</f>
        <v>120008</v>
      </c>
      <c r="AP296" s="13">
        <f>VLOOKUP($M296,杂项枚举说明表!$A$45:$I$49,杂项枚举说明表!$I$43,0)</f>
        <v>100001</v>
      </c>
      <c r="AQ296" s="13">
        <v>100002</v>
      </c>
      <c r="AT296" s="1" t="str">
        <f t="shared" si="233"/>
        <v>3工业时代蓝色小飞机</v>
      </c>
      <c r="AU296" s="1">
        <f t="shared" si="234"/>
        <v>3131</v>
      </c>
    </row>
    <row r="297" spans="1:47" x14ac:dyDescent="0.2">
      <c r="A297" s="33">
        <f t="shared" si="235"/>
        <v>292</v>
      </c>
      <c r="B297" s="33">
        <f>B272+100</f>
        <v>3132</v>
      </c>
      <c r="C297" s="33">
        <v>10202</v>
      </c>
      <c r="D297" s="33" t="str">
        <f t="shared" si="225"/>
        <v>工业时代绿色火炮</v>
      </c>
      <c r="E297" s="33" t="str">
        <f t="shared" si="226"/>
        <v>工业时代绿色小飞机</v>
      </c>
      <c r="F297" s="33">
        <v>2</v>
      </c>
      <c r="G297" s="33" t="str">
        <f>VLOOKUP($F297,杂项枚举说明表!$A$3:$C$7,杂项枚举说明表!$B$1,0)</f>
        <v>小飞机</v>
      </c>
      <c r="H297" s="13">
        <v>1</v>
      </c>
      <c r="I297" s="35">
        <f t="shared" si="227"/>
        <v>3</v>
      </c>
      <c r="J297" s="35" t="str">
        <f>VLOOKUP(I297,杂项枚举说明表!$A$67:$B$69,杂项枚举说明表!$B$66,0)</f>
        <v>PVP</v>
      </c>
      <c r="M297" s="37">
        <f t="shared" si="228"/>
        <v>2</v>
      </c>
      <c r="N297" s="37" t="str">
        <f>VLOOKUP(M297,杂项枚举说明表!$A$45:$B$49,杂项枚举说明表!$B$43,0)</f>
        <v>绿色</v>
      </c>
      <c r="O297" s="9">
        <v>3232</v>
      </c>
      <c r="P297" s="11" t="s">
        <v>570</v>
      </c>
      <c r="Q297" s="37" t="s">
        <v>13</v>
      </c>
      <c r="R297" s="37" t="str">
        <f t="shared" si="229"/>
        <v>绿色火炮</v>
      </c>
      <c r="S297" s="9">
        <v>3</v>
      </c>
      <c r="T297" s="9">
        <f>IF(I297=2,"",VLOOKUP(E297,[1]t_eliminate_effect_s说明表!$L:$M,2,0))</f>
        <v>2</v>
      </c>
      <c r="U297" s="9" t="str">
        <f>VLOOKUP(B297,组合消除配置调用说明表!$D$1:$E$999999,2,0)</f>
        <v>3131,3132,3133,3134,3135,3231,3232,3233,3234,3235,3331,3332,3333,3334,3335,3431,3432,3433,3434,3435;8,8,8,8,8,13,13,13,13,13,14,14,14,14,14,12,12,12,12,12</v>
      </c>
      <c r="V297" s="35">
        <v>0</v>
      </c>
      <c r="W297" s="35" t="str">
        <f>VLOOKUP(V297,杂项枚举说明表!$A$88:$B$94,2,0)</f>
        <v>通用能量</v>
      </c>
      <c r="X297" s="35">
        <f>IF(I297=2,"0",VLOOKUP(AB297,杂项枚举说明表!$A$23:$C$27,杂项枚举说明表!$C$22,0)*VLOOKUP(F297,杂项枚举说明表!$A$3:$D$7,杂项枚举说明表!$D$1,0))</f>
        <v>730</v>
      </c>
      <c r="Y297" s="35">
        <v>1</v>
      </c>
      <c r="Z297" s="9">
        <f t="shared" ref="Z297:AA297" si="266">Z292</f>
        <v>7</v>
      </c>
      <c r="AA297" s="9">
        <f t="shared" si="266"/>
        <v>7</v>
      </c>
      <c r="AB297" s="6">
        <f t="shared" si="260"/>
        <v>4</v>
      </c>
      <c r="AC297" s="6" t="str">
        <f>VLOOKUP(AB297,杂项枚举说明表!$A$23:$B$27,2,2)</f>
        <v>工业时代</v>
      </c>
      <c r="AD297" s="6">
        <v>0</v>
      </c>
      <c r="AE297" s="35">
        <f t="shared" si="232"/>
        <v>3</v>
      </c>
      <c r="AF297" s="35" t="str">
        <f>IF(AE297="","",VLOOKUP(AE297,杂项枚举说明表!$A$109:$B$113,杂项枚举说明表!$B$108,0))</f>
        <v>弓兵营</v>
      </c>
      <c r="AH297" s="13">
        <v>40032</v>
      </c>
      <c r="AI297" s="13">
        <f>IF((VLOOKUP($F297,杂项枚举说明表!$A$3:$C$7,3,0))="","",VLOOKUP($F297,杂项枚举说明表!$A$3:$C$7,3,0))</f>
        <v>120003</v>
      </c>
      <c r="AJ297" s="13">
        <v>120006</v>
      </c>
      <c r="AK297" s="13">
        <f>VLOOKUP($M297,杂项枚举说明表!$A$45:$E$49,杂项枚举说明表!$C$43,0)</f>
        <v>150023</v>
      </c>
      <c r="AL297" s="13">
        <f>IF(VLOOKUP($M297,杂项枚举说明表!$A$45:$E$49,杂项枚举说明表!$D$43,0)="","",VLOOKUP($M297,杂项枚举说明表!$A$45:$E$49,杂项枚举说明表!$D$43,0))</f>
        <v>130002</v>
      </c>
      <c r="AM297" s="13">
        <f>IF(VLOOKUP($M297,杂项枚举说明表!$A$45:$E$49,杂项枚举说明表!$E$43,0)="","",VLOOKUP($M297,杂项枚举说明表!$A$45:$E$49,杂项枚举说明表!$E$43,0))</f>
        <v>130002</v>
      </c>
      <c r="AN297" s="13">
        <f>IF(VLOOKUP($M297,杂项枚举说明表!$A$45:$F$49,杂项枚举说明表!$F$43,0)="","",VLOOKUP($M297,杂项枚举说明表!$A$45:$F$49,杂项枚举说明表!$F$43,0))</f>
        <v>260001</v>
      </c>
      <c r="AO297" s="13">
        <f>VLOOKUP($M297,杂项枚举说明表!$A$45:$H$49,杂项枚举说明表!$H$43,0)</f>
        <v>120008</v>
      </c>
      <c r="AP297" s="13">
        <f>VLOOKUP($M297,杂项枚举说明表!$A$45:$I$49,杂项枚举说明表!$I$43,0)</f>
        <v>100001</v>
      </c>
      <c r="AQ297" s="13">
        <v>100002</v>
      </c>
      <c r="AT297" s="1" t="str">
        <f t="shared" si="233"/>
        <v>3工业时代绿色小飞机</v>
      </c>
      <c r="AU297" s="1">
        <f t="shared" si="234"/>
        <v>3132</v>
      </c>
    </row>
    <row r="298" spans="1:47" x14ac:dyDescent="0.2">
      <c r="A298" s="33">
        <f t="shared" si="235"/>
        <v>293</v>
      </c>
      <c r="B298" s="33">
        <f t="shared" ref="B298:B300" si="267">B273+100</f>
        <v>3133</v>
      </c>
      <c r="C298" s="33">
        <v>10203</v>
      </c>
      <c r="D298" s="33" t="str">
        <f t="shared" si="225"/>
        <v>工业时代红色火炮</v>
      </c>
      <c r="E298" s="33" t="str">
        <f t="shared" si="226"/>
        <v>工业时代红色小飞机</v>
      </c>
      <c r="F298" s="33">
        <v>2</v>
      </c>
      <c r="G298" s="33" t="str">
        <f>VLOOKUP($F298,杂项枚举说明表!$A$3:$C$7,杂项枚举说明表!$B$1,0)</f>
        <v>小飞机</v>
      </c>
      <c r="H298" s="13">
        <v>1</v>
      </c>
      <c r="I298" s="35">
        <f t="shared" si="227"/>
        <v>3</v>
      </c>
      <c r="J298" s="35" t="str">
        <f>VLOOKUP(I298,杂项枚举说明表!$A$67:$B$69,杂项枚举说明表!$B$66,0)</f>
        <v>PVP</v>
      </c>
      <c r="M298" s="37">
        <f t="shared" si="228"/>
        <v>3</v>
      </c>
      <c r="N298" s="37" t="str">
        <f>VLOOKUP(M298,杂项枚举说明表!$A$45:$B$49,杂项枚举说明表!$B$43,0)</f>
        <v>红色</v>
      </c>
      <c r="O298" s="9">
        <v>3233</v>
      </c>
      <c r="P298" s="11" t="s">
        <v>570</v>
      </c>
      <c r="Q298" s="37" t="s">
        <v>13</v>
      </c>
      <c r="R298" s="37" t="str">
        <f t="shared" si="229"/>
        <v>红色火炮</v>
      </c>
      <c r="S298" s="9">
        <v>3</v>
      </c>
      <c r="T298" s="9">
        <f>IF(I298=2,"",VLOOKUP(E298,[1]t_eliminate_effect_s说明表!$L:$M,2,0))</f>
        <v>2</v>
      </c>
      <c r="U298" s="9" t="str">
        <f>VLOOKUP(B298,组合消除配置调用说明表!$D$1:$E$999999,2,0)</f>
        <v>3131,3132,3133,3134,3135,3231,3232,3233,3234,3235,3331,3332,3333,3334,3335,3431,3432,3433,3434,3435;8,8,8,8,8,13,13,13,13,13,14,14,14,14,14,12,12,12,12,12</v>
      </c>
      <c r="V298" s="35">
        <v>0</v>
      </c>
      <c r="W298" s="35" t="str">
        <f>VLOOKUP(V298,杂项枚举说明表!$A$88:$B$94,2,0)</f>
        <v>通用能量</v>
      </c>
      <c r="X298" s="35">
        <f>IF(I298=2,"0",VLOOKUP(AB298,杂项枚举说明表!$A$23:$C$27,杂项枚举说明表!$C$22,0)*VLOOKUP(F298,杂项枚举说明表!$A$3:$D$7,杂项枚举说明表!$D$1,0))</f>
        <v>730</v>
      </c>
      <c r="Y298" s="35">
        <v>1</v>
      </c>
      <c r="Z298" s="9">
        <f t="shared" ref="Z298:AA298" si="268">Z293</f>
        <v>8</v>
      </c>
      <c r="AA298" s="9">
        <f t="shared" si="268"/>
        <v>8</v>
      </c>
      <c r="AB298" s="6">
        <f t="shared" si="260"/>
        <v>4</v>
      </c>
      <c r="AC298" s="6" t="str">
        <f>VLOOKUP(AB298,杂项枚举说明表!$A$23:$B$27,2,2)</f>
        <v>工业时代</v>
      </c>
      <c r="AD298" s="6">
        <v>0</v>
      </c>
      <c r="AE298" s="35">
        <f t="shared" si="232"/>
        <v>4</v>
      </c>
      <c r="AF298" s="35" t="str">
        <f>IF(AE298="","",VLOOKUP(AE298,杂项枚举说明表!$A$109:$B$113,杂项枚举说明表!$B$108,0))</f>
        <v>骑兵营</v>
      </c>
      <c r="AH298" s="13">
        <v>40033</v>
      </c>
      <c r="AI298" s="13">
        <f>IF((VLOOKUP($F298,杂项枚举说明表!$A$3:$C$7,3,0))="","",VLOOKUP($F298,杂项枚举说明表!$A$3:$C$7,3,0))</f>
        <v>120003</v>
      </c>
      <c r="AJ298" s="13">
        <v>120006</v>
      </c>
      <c r="AK298" s="13">
        <f>VLOOKUP($M298,杂项枚举说明表!$A$45:$E$49,杂项枚举说明表!$C$43,0)</f>
        <v>150023</v>
      </c>
      <c r="AL298" s="13">
        <f>IF(VLOOKUP($M298,杂项枚举说明表!$A$45:$E$49,杂项枚举说明表!$D$43,0)="","",VLOOKUP($M298,杂项枚举说明表!$A$45:$E$49,杂项枚举说明表!$D$43,0))</f>
        <v>130003</v>
      </c>
      <c r="AM298" s="13">
        <f>IF(VLOOKUP($M298,杂项枚举说明表!$A$45:$E$49,杂项枚举说明表!$E$43,0)="","",VLOOKUP($M298,杂项枚举说明表!$A$45:$E$49,杂项枚举说明表!$E$43,0))</f>
        <v>130003</v>
      </c>
      <c r="AN298" s="13">
        <f>IF(VLOOKUP($M298,杂项枚举说明表!$A$45:$F$49,杂项枚举说明表!$F$43,0)="","",VLOOKUP($M298,杂项枚举说明表!$A$45:$F$49,杂项枚举说明表!$F$43,0))</f>
        <v>260001</v>
      </c>
      <c r="AO298" s="13">
        <f>VLOOKUP($M298,杂项枚举说明表!$A$45:$H$49,杂项枚举说明表!$H$43,0)</f>
        <v>120008</v>
      </c>
      <c r="AP298" s="13">
        <f>VLOOKUP($M298,杂项枚举说明表!$A$45:$I$49,杂项枚举说明表!$I$43,0)</f>
        <v>100001</v>
      </c>
      <c r="AQ298" s="13">
        <v>100002</v>
      </c>
      <c r="AT298" s="1" t="str">
        <f t="shared" si="233"/>
        <v>3工业时代红色小飞机</v>
      </c>
      <c r="AU298" s="1">
        <f t="shared" si="234"/>
        <v>3133</v>
      </c>
    </row>
    <row r="299" spans="1:47" x14ac:dyDescent="0.2">
      <c r="A299" s="33">
        <f t="shared" si="235"/>
        <v>294</v>
      </c>
      <c r="B299" s="33">
        <f t="shared" si="267"/>
        <v>3134</v>
      </c>
      <c r="C299" s="33">
        <v>10204</v>
      </c>
      <c r="D299" s="33" t="str">
        <f t="shared" si="225"/>
        <v>工业时代金色火炮</v>
      </c>
      <c r="E299" s="33" t="str">
        <f t="shared" si="226"/>
        <v>工业时代金色小飞机</v>
      </c>
      <c r="F299" s="33">
        <v>2</v>
      </c>
      <c r="G299" s="33" t="str">
        <f>VLOOKUP($F299,杂项枚举说明表!$A$3:$C$7,杂项枚举说明表!$B$1,0)</f>
        <v>小飞机</v>
      </c>
      <c r="H299" s="13">
        <v>1</v>
      </c>
      <c r="I299" s="35">
        <f t="shared" si="227"/>
        <v>3</v>
      </c>
      <c r="J299" s="35" t="str">
        <f>VLOOKUP(I299,杂项枚举说明表!$A$67:$B$69,杂项枚举说明表!$B$66,0)</f>
        <v>PVP</v>
      </c>
      <c r="M299" s="37">
        <f t="shared" si="228"/>
        <v>4</v>
      </c>
      <c r="N299" s="37" t="str">
        <f>VLOOKUP(M299,杂项枚举说明表!$A$45:$B$49,杂项枚举说明表!$B$43,0)</f>
        <v>金色</v>
      </c>
      <c r="O299" s="9">
        <v>3234</v>
      </c>
      <c r="P299" s="11" t="s">
        <v>570</v>
      </c>
      <c r="Q299" s="37" t="s">
        <v>13</v>
      </c>
      <c r="R299" s="37" t="str">
        <f t="shared" si="229"/>
        <v>金色火炮</v>
      </c>
      <c r="S299" s="9">
        <v>3</v>
      </c>
      <c r="T299" s="9">
        <f>IF(I299=2,"",VLOOKUP(E299,[1]t_eliminate_effect_s说明表!$L:$M,2,0))</f>
        <v>2</v>
      </c>
      <c r="U299" s="9" t="str">
        <f>VLOOKUP(B299,组合消除配置调用说明表!$D$1:$E$999999,2,0)</f>
        <v>3131,3132,3133,3134,3135,3231,3232,3233,3234,3235,3331,3332,3333,3334,3335,3431,3432,3433,3434,3435;8,8,8,8,8,13,13,13,13,13,14,14,14,14,14,12,12,12,12,12</v>
      </c>
      <c r="V299" s="35">
        <v>0</v>
      </c>
      <c r="W299" s="35" t="str">
        <f>VLOOKUP(V299,杂项枚举说明表!$A$88:$B$94,2,0)</f>
        <v>通用能量</v>
      </c>
      <c r="X299" s="35">
        <f>IF(I299=2,"0",VLOOKUP(AB299,杂项枚举说明表!$A$23:$C$27,杂项枚举说明表!$C$22,0)*VLOOKUP(F299,杂项枚举说明表!$A$3:$D$7,杂项枚举说明表!$D$1,0))</f>
        <v>730</v>
      </c>
      <c r="Y299" s="35">
        <v>1</v>
      </c>
      <c r="Z299" s="9">
        <f t="shared" ref="Z299:AA299" si="269">Z294</f>
        <v>9</v>
      </c>
      <c r="AA299" s="9">
        <f t="shared" si="269"/>
        <v>9</v>
      </c>
      <c r="AB299" s="6">
        <f t="shared" si="260"/>
        <v>4</v>
      </c>
      <c r="AC299" s="6" t="str">
        <f>VLOOKUP(AB299,杂项枚举说明表!$A$23:$B$27,2,2)</f>
        <v>工业时代</v>
      </c>
      <c r="AD299" s="6">
        <v>0</v>
      </c>
      <c r="AE299" s="35">
        <f t="shared" si="232"/>
        <v>5</v>
      </c>
      <c r="AF299" s="35" t="str">
        <f>IF(AE299="","",VLOOKUP(AE299,杂项枚举说明表!$A$109:$B$113,杂项枚举说明表!$B$108,0))</f>
        <v>神像</v>
      </c>
      <c r="AH299" s="13">
        <v>40034</v>
      </c>
      <c r="AI299" s="13">
        <f>IF((VLOOKUP($F299,杂项枚举说明表!$A$3:$C$7,3,0))="","",VLOOKUP($F299,杂项枚举说明表!$A$3:$C$7,3,0))</f>
        <v>120003</v>
      </c>
      <c r="AJ299" s="13">
        <v>120006</v>
      </c>
      <c r="AK299" s="13">
        <f>VLOOKUP($M299,杂项枚举说明表!$A$45:$E$49,杂项枚举说明表!$C$43,0)</f>
        <v>150023</v>
      </c>
      <c r="AL299" s="13">
        <f>IF(VLOOKUP($M299,杂项枚举说明表!$A$45:$E$49,杂项枚举说明表!$D$43,0)="","",VLOOKUP($M299,杂项枚举说明表!$A$45:$E$49,杂项枚举说明表!$D$43,0))</f>
        <v>130004</v>
      </c>
      <c r="AM299" s="13">
        <f>IF(VLOOKUP($M299,杂项枚举说明表!$A$45:$E$49,杂项枚举说明表!$E$43,0)="","",VLOOKUP($M299,杂项枚举说明表!$A$45:$E$49,杂项枚举说明表!$E$43,0))</f>
        <v>130004</v>
      </c>
      <c r="AN299" s="13">
        <f>IF(VLOOKUP($M299,杂项枚举说明表!$A$45:$F$49,杂项枚举说明表!$F$43,0)="","",VLOOKUP($M299,杂项枚举说明表!$A$45:$F$49,杂项枚举说明表!$F$43,0))</f>
        <v>260001</v>
      </c>
      <c r="AO299" s="13">
        <f>VLOOKUP($M299,杂项枚举说明表!$A$45:$H$49,杂项枚举说明表!$H$43,0)</f>
        <v>120008</v>
      </c>
      <c r="AP299" s="13">
        <f>VLOOKUP($M299,杂项枚举说明表!$A$45:$I$49,杂项枚举说明表!$I$43,0)</f>
        <v>100001</v>
      </c>
      <c r="AQ299" s="13">
        <v>100002</v>
      </c>
      <c r="AT299" s="1" t="str">
        <f t="shared" si="233"/>
        <v>3工业时代金色小飞机</v>
      </c>
      <c r="AU299" s="1">
        <f t="shared" si="234"/>
        <v>3134</v>
      </c>
    </row>
    <row r="300" spans="1:47" x14ac:dyDescent="0.2">
      <c r="A300" s="33">
        <f t="shared" si="235"/>
        <v>295</v>
      </c>
      <c r="B300" s="33">
        <f t="shared" si="267"/>
        <v>3135</v>
      </c>
      <c r="C300" s="33">
        <v>10205</v>
      </c>
      <c r="D300" s="33" t="str">
        <f t="shared" si="225"/>
        <v>工业时代紫色火炮</v>
      </c>
      <c r="E300" s="33" t="str">
        <f t="shared" si="226"/>
        <v>工业时代紫色小飞机</v>
      </c>
      <c r="F300" s="33">
        <v>2</v>
      </c>
      <c r="G300" s="33" t="str">
        <f>VLOOKUP($F300,杂项枚举说明表!$A$3:$C$7,杂项枚举说明表!$B$1,0)</f>
        <v>小飞机</v>
      </c>
      <c r="H300" s="13">
        <v>1</v>
      </c>
      <c r="I300" s="35">
        <f t="shared" si="227"/>
        <v>3</v>
      </c>
      <c r="J300" s="35" t="str">
        <f>VLOOKUP(I300,杂项枚举说明表!$A$67:$B$69,杂项枚举说明表!$B$66,0)</f>
        <v>PVP</v>
      </c>
      <c r="M300" s="37">
        <f t="shared" si="228"/>
        <v>5</v>
      </c>
      <c r="N300" s="37" t="str">
        <f>VLOOKUP(M300,杂项枚举说明表!$A$45:$B$49,杂项枚举说明表!$B$43,0)</f>
        <v>紫色</v>
      </c>
      <c r="O300" s="9">
        <v>3235</v>
      </c>
      <c r="P300" s="11" t="s">
        <v>570</v>
      </c>
      <c r="Q300" s="37" t="s">
        <v>13</v>
      </c>
      <c r="R300" s="37" t="str">
        <f t="shared" si="229"/>
        <v>紫色火炮</v>
      </c>
      <c r="S300" s="9">
        <v>3</v>
      </c>
      <c r="T300" s="9">
        <f>IF(I300=2,"",VLOOKUP(E300,[1]t_eliminate_effect_s说明表!$L:$M,2,0))</f>
        <v>2</v>
      </c>
      <c r="U300" s="9" t="str">
        <f>VLOOKUP(B300,组合消除配置调用说明表!$D$1:$E$999999,2,0)</f>
        <v>3131,3132,3133,3134,3135,3231,3232,3233,3234,3235,3331,3332,3333,3334,3335,3431,3432,3433,3434,3435;8,8,8,8,8,13,13,13,13,13,14,14,14,14,14,12,12,12,12,12</v>
      </c>
      <c r="V300" s="35">
        <v>0</v>
      </c>
      <c r="W300" s="35" t="str">
        <f>VLOOKUP(V300,杂项枚举说明表!$A$88:$B$94,2,0)</f>
        <v>通用能量</v>
      </c>
      <c r="X300" s="35">
        <f>IF(I300=2,"0",VLOOKUP(AB300,杂项枚举说明表!$A$23:$C$27,杂项枚举说明表!$C$22,0)*VLOOKUP(F300,杂项枚举说明表!$A$3:$D$7,杂项枚举说明表!$D$1,0))</f>
        <v>730</v>
      </c>
      <c r="Y300" s="35">
        <v>1</v>
      </c>
      <c r="Z300" s="9">
        <f t="shared" ref="Z300:AA300" si="270">Z295</f>
        <v>10</v>
      </c>
      <c r="AA300" s="9">
        <f t="shared" si="270"/>
        <v>10</v>
      </c>
      <c r="AB300" s="6">
        <f t="shared" si="260"/>
        <v>4</v>
      </c>
      <c r="AC300" s="6" t="str">
        <f>VLOOKUP(AB300,杂项枚举说明表!$A$23:$B$27,2,2)</f>
        <v>工业时代</v>
      </c>
      <c r="AD300" s="6">
        <v>0</v>
      </c>
      <c r="AE300" s="35">
        <f t="shared" si="232"/>
        <v>6</v>
      </c>
      <c r="AF300" s="35" t="str">
        <f>IF(AE300="","",VLOOKUP(AE300,杂项枚举说明表!$A$109:$B$113,杂项枚举说明表!$B$108,0))</f>
        <v>魔像</v>
      </c>
      <c r="AH300" s="13">
        <v>40035</v>
      </c>
      <c r="AI300" s="13">
        <f>IF((VLOOKUP($F300,杂项枚举说明表!$A$3:$C$7,3,0))="","",VLOOKUP($F300,杂项枚举说明表!$A$3:$C$7,3,0))</f>
        <v>120003</v>
      </c>
      <c r="AJ300" s="13">
        <v>120006</v>
      </c>
      <c r="AK300" s="13">
        <f>VLOOKUP($M300,杂项枚举说明表!$A$45:$E$49,杂项枚举说明表!$C$43,0)</f>
        <v>150023</v>
      </c>
      <c r="AL300" s="13">
        <f>IF(VLOOKUP($M300,杂项枚举说明表!$A$45:$E$49,杂项枚举说明表!$D$43,0)="","",VLOOKUP($M300,杂项枚举说明表!$A$45:$E$49,杂项枚举说明表!$D$43,0))</f>
        <v>130005</v>
      </c>
      <c r="AM300" s="13">
        <f>IF(VLOOKUP($M300,杂项枚举说明表!$A$45:$E$49,杂项枚举说明表!$E$43,0)="","",VLOOKUP($M300,杂项枚举说明表!$A$45:$E$49,杂项枚举说明表!$E$43,0))</f>
        <v>130005</v>
      </c>
      <c r="AN300" s="13">
        <f>IF(VLOOKUP($M300,杂项枚举说明表!$A$45:$F$49,杂项枚举说明表!$F$43,0)="","",VLOOKUP($M300,杂项枚举说明表!$A$45:$F$49,杂项枚举说明表!$F$43,0))</f>
        <v>260001</v>
      </c>
      <c r="AO300" s="13">
        <f>VLOOKUP($M300,杂项枚举说明表!$A$45:$H$49,杂项枚举说明表!$H$43,0)</f>
        <v>120008</v>
      </c>
      <c r="AP300" s="13">
        <f>VLOOKUP($M300,杂项枚举说明表!$A$45:$I$49,杂项枚举说明表!$I$43,0)</f>
        <v>100001</v>
      </c>
      <c r="AQ300" s="13">
        <v>100002</v>
      </c>
      <c r="AT300" s="1" t="str">
        <f t="shared" si="233"/>
        <v>3工业时代紫色小飞机</v>
      </c>
      <c r="AU300" s="1">
        <f t="shared" si="234"/>
        <v>3135</v>
      </c>
    </row>
    <row r="301" spans="1:47" x14ac:dyDescent="0.2">
      <c r="A301" s="33">
        <f t="shared" si="235"/>
        <v>296</v>
      </c>
      <c r="B301" s="33">
        <f>B276+100</f>
        <v>3141</v>
      </c>
      <c r="C301" s="33">
        <v>10301</v>
      </c>
      <c r="D301" s="33" t="str">
        <f t="shared" si="225"/>
        <v>现代蓝色飞机</v>
      </c>
      <c r="E301" s="33" t="str">
        <f t="shared" si="226"/>
        <v>现代蓝色小飞机</v>
      </c>
      <c r="F301" s="33">
        <v>2</v>
      </c>
      <c r="G301" s="33" t="str">
        <f>VLOOKUP($F301,杂项枚举说明表!$A$3:$C$7,杂项枚举说明表!$B$1,0)</f>
        <v>小飞机</v>
      </c>
      <c r="H301" s="13">
        <v>1</v>
      </c>
      <c r="I301" s="35">
        <f t="shared" si="227"/>
        <v>3</v>
      </c>
      <c r="J301" s="35" t="str">
        <f>VLOOKUP(I301,杂项枚举说明表!$A$67:$B$69,杂项枚举说明表!$B$66,0)</f>
        <v>PVP</v>
      </c>
      <c r="M301" s="37">
        <f t="shared" si="228"/>
        <v>1</v>
      </c>
      <c r="N301" s="37" t="str">
        <f>VLOOKUP(M301,杂项枚举说明表!$A$45:$B$49,杂项枚举说明表!$B$43,0)</f>
        <v>蓝色</v>
      </c>
      <c r="O301" s="9">
        <v>3241</v>
      </c>
      <c r="P301" s="11" t="s">
        <v>570</v>
      </c>
      <c r="Q301" s="37" t="s">
        <v>14</v>
      </c>
      <c r="R301" s="37" t="str">
        <f t="shared" si="229"/>
        <v>蓝色飞机</v>
      </c>
      <c r="S301" s="9">
        <v>3</v>
      </c>
      <c r="T301" s="9">
        <f>IF(I301=2,"",VLOOKUP(E301,[1]t_eliminate_effect_s说明表!$L:$M,2,0))</f>
        <v>2</v>
      </c>
      <c r="U301" s="9" t="str">
        <f>VLOOKUP(B301,组合消除配置调用说明表!$D$1:$E$999999,2,0)</f>
        <v>3141,3142,3143,3144,3145,3241,3242,3243,3244,3245,3341,3342,3343,3344,3345,3441,3442,3443,3444,3445;8,8,8,8,8,13,13,13,13,13,14,14,14,14,14,12,12,12,12,12</v>
      </c>
      <c r="V301" s="35">
        <v>0</v>
      </c>
      <c r="W301" s="35" t="str">
        <f>VLOOKUP(V301,杂项枚举说明表!$A$88:$B$94,2,0)</f>
        <v>通用能量</v>
      </c>
      <c r="X301" s="35">
        <f>IF(I301=2,"0",VLOOKUP(AB301,杂项枚举说明表!$A$23:$C$27,杂项枚举说明表!$C$22,0)*VLOOKUP(F301,杂项枚举说明表!$A$3:$D$7,杂项枚举说明表!$D$1,0))</f>
        <v>650</v>
      </c>
      <c r="Y301" s="35">
        <v>1</v>
      </c>
      <c r="Z301" s="9">
        <f t="shared" ref="Z301:AA301" si="271">Z296</f>
        <v>6</v>
      </c>
      <c r="AA301" s="9">
        <f t="shared" si="271"/>
        <v>6</v>
      </c>
      <c r="AB301" s="6">
        <f t="shared" si="260"/>
        <v>5</v>
      </c>
      <c r="AC301" s="6" t="str">
        <f>VLOOKUP(AB301,杂项枚举说明表!$A$23:$B$27,2,2)</f>
        <v>现代</v>
      </c>
      <c r="AD301" s="6">
        <v>0</v>
      </c>
      <c r="AE301" s="35">
        <f t="shared" si="232"/>
        <v>2</v>
      </c>
      <c r="AF301" s="35" t="str">
        <f>IF(AE301="","",VLOOKUP(AE301,杂项枚举说明表!$A$109:$B$113,杂项枚举说明表!$B$108,0))</f>
        <v>步兵营</v>
      </c>
      <c r="AH301" s="13">
        <v>40036</v>
      </c>
      <c r="AI301" s="13">
        <f>IF((VLOOKUP($F301,杂项枚举说明表!$A$3:$C$7,3,0))="","",VLOOKUP($F301,杂项枚举说明表!$A$3:$C$7,3,0))</f>
        <v>120003</v>
      </c>
      <c r="AJ301" s="13">
        <v>120006</v>
      </c>
      <c r="AK301" s="13">
        <f>VLOOKUP($M301,杂项枚举说明表!$A$45:$E$49,杂项枚举说明表!$C$43,0)</f>
        <v>150023</v>
      </c>
      <c r="AL301" s="13">
        <f>IF(VLOOKUP($M301,杂项枚举说明表!$A$45:$E$49,杂项枚举说明表!$D$43,0)="","",VLOOKUP($M301,杂项枚举说明表!$A$45:$E$49,杂项枚举说明表!$D$43,0))</f>
        <v>130001</v>
      </c>
      <c r="AM301" s="13">
        <f>IF(VLOOKUP($M301,杂项枚举说明表!$A$45:$E$49,杂项枚举说明表!$E$43,0)="","",VLOOKUP($M301,杂项枚举说明表!$A$45:$E$49,杂项枚举说明表!$E$43,0))</f>
        <v>130001</v>
      </c>
      <c r="AN301" s="13">
        <f>IF(VLOOKUP($M301,杂项枚举说明表!$A$45:$F$49,杂项枚举说明表!$F$43,0)="","",VLOOKUP($M301,杂项枚举说明表!$A$45:$F$49,杂项枚举说明表!$F$43,0))</f>
        <v>260001</v>
      </c>
      <c r="AO301" s="13">
        <f>VLOOKUP($M301,杂项枚举说明表!$A$45:$H$49,杂项枚举说明表!$H$43,0)</f>
        <v>120008</v>
      </c>
      <c r="AP301" s="13">
        <f>VLOOKUP($M301,杂项枚举说明表!$A$45:$I$49,杂项枚举说明表!$I$43,0)</f>
        <v>100001</v>
      </c>
      <c r="AQ301" s="13">
        <v>100002</v>
      </c>
      <c r="AT301" s="1" t="str">
        <f t="shared" si="233"/>
        <v>3现代蓝色小飞机</v>
      </c>
      <c r="AU301" s="1">
        <f t="shared" si="234"/>
        <v>3141</v>
      </c>
    </row>
    <row r="302" spans="1:47" x14ac:dyDescent="0.2">
      <c r="A302" s="33">
        <f t="shared" si="235"/>
        <v>297</v>
      </c>
      <c r="B302" s="33">
        <f>B277+100</f>
        <v>3142</v>
      </c>
      <c r="C302" s="33">
        <v>10302</v>
      </c>
      <c r="D302" s="33" t="str">
        <f t="shared" si="225"/>
        <v>现代绿色飞机</v>
      </c>
      <c r="E302" s="33" t="str">
        <f t="shared" si="226"/>
        <v>现代绿色小飞机</v>
      </c>
      <c r="F302" s="33">
        <v>2</v>
      </c>
      <c r="G302" s="33" t="str">
        <f>VLOOKUP($F302,杂项枚举说明表!$A$3:$C$7,杂项枚举说明表!$B$1,0)</f>
        <v>小飞机</v>
      </c>
      <c r="H302" s="13">
        <v>1</v>
      </c>
      <c r="I302" s="35">
        <f t="shared" si="227"/>
        <v>3</v>
      </c>
      <c r="J302" s="35" t="str">
        <f>VLOOKUP(I302,杂项枚举说明表!$A$67:$B$69,杂项枚举说明表!$B$66,0)</f>
        <v>PVP</v>
      </c>
      <c r="M302" s="37">
        <f t="shared" si="228"/>
        <v>2</v>
      </c>
      <c r="N302" s="37" t="str">
        <f>VLOOKUP(M302,杂项枚举说明表!$A$45:$B$49,杂项枚举说明表!$B$43,0)</f>
        <v>绿色</v>
      </c>
      <c r="O302" s="9">
        <v>3242</v>
      </c>
      <c r="P302" s="11" t="s">
        <v>570</v>
      </c>
      <c r="Q302" s="37" t="s">
        <v>14</v>
      </c>
      <c r="R302" s="37" t="str">
        <f t="shared" si="229"/>
        <v>绿色飞机</v>
      </c>
      <c r="S302" s="9">
        <v>3</v>
      </c>
      <c r="T302" s="9">
        <f>IF(I302=2,"",VLOOKUP(E302,[1]t_eliminate_effect_s说明表!$L:$M,2,0))</f>
        <v>2</v>
      </c>
      <c r="U302" s="9" t="str">
        <f>VLOOKUP(B302,组合消除配置调用说明表!$D$1:$E$999999,2,0)</f>
        <v>3141,3142,3143,3144,3145,3241,3242,3243,3244,3245,3341,3342,3343,3344,3345,3441,3442,3443,3444,3445;8,8,8,8,8,13,13,13,13,13,14,14,14,14,14,12,12,12,12,12</v>
      </c>
      <c r="V302" s="35">
        <v>0</v>
      </c>
      <c r="W302" s="35" t="str">
        <f>VLOOKUP(V302,杂项枚举说明表!$A$88:$B$94,2,0)</f>
        <v>通用能量</v>
      </c>
      <c r="X302" s="35">
        <f>IF(I302=2,"0",VLOOKUP(AB302,杂项枚举说明表!$A$23:$C$27,杂项枚举说明表!$C$22,0)*VLOOKUP(F302,杂项枚举说明表!$A$3:$D$7,杂项枚举说明表!$D$1,0))</f>
        <v>650</v>
      </c>
      <c r="Y302" s="35">
        <v>1</v>
      </c>
      <c r="Z302" s="9">
        <f t="shared" ref="Z302:AA302" si="272">Z297</f>
        <v>7</v>
      </c>
      <c r="AA302" s="9">
        <f t="shared" si="272"/>
        <v>7</v>
      </c>
      <c r="AB302" s="6">
        <f t="shared" si="260"/>
        <v>5</v>
      </c>
      <c r="AC302" s="6" t="str">
        <f>VLOOKUP(AB302,杂项枚举说明表!$A$23:$B$27,2,2)</f>
        <v>现代</v>
      </c>
      <c r="AD302" s="6">
        <v>0</v>
      </c>
      <c r="AE302" s="35">
        <f t="shared" si="232"/>
        <v>3</v>
      </c>
      <c r="AF302" s="35" t="str">
        <f>IF(AE302="","",VLOOKUP(AE302,杂项枚举说明表!$A$109:$B$113,杂项枚举说明表!$B$108,0))</f>
        <v>弓兵营</v>
      </c>
      <c r="AH302" s="13">
        <v>40037</v>
      </c>
      <c r="AI302" s="13">
        <f>IF((VLOOKUP($F302,杂项枚举说明表!$A$3:$C$7,3,0))="","",VLOOKUP($F302,杂项枚举说明表!$A$3:$C$7,3,0))</f>
        <v>120003</v>
      </c>
      <c r="AJ302" s="13">
        <v>120006</v>
      </c>
      <c r="AK302" s="13">
        <f>VLOOKUP($M302,杂项枚举说明表!$A$45:$E$49,杂项枚举说明表!$C$43,0)</f>
        <v>150023</v>
      </c>
      <c r="AL302" s="13">
        <f>IF(VLOOKUP($M302,杂项枚举说明表!$A$45:$E$49,杂项枚举说明表!$D$43,0)="","",VLOOKUP($M302,杂项枚举说明表!$A$45:$E$49,杂项枚举说明表!$D$43,0))</f>
        <v>130002</v>
      </c>
      <c r="AM302" s="13">
        <f>IF(VLOOKUP($M302,杂项枚举说明表!$A$45:$E$49,杂项枚举说明表!$E$43,0)="","",VLOOKUP($M302,杂项枚举说明表!$A$45:$E$49,杂项枚举说明表!$E$43,0))</f>
        <v>130002</v>
      </c>
      <c r="AN302" s="13">
        <f>IF(VLOOKUP($M302,杂项枚举说明表!$A$45:$F$49,杂项枚举说明表!$F$43,0)="","",VLOOKUP($M302,杂项枚举说明表!$A$45:$F$49,杂项枚举说明表!$F$43,0))</f>
        <v>260001</v>
      </c>
      <c r="AO302" s="13">
        <f>VLOOKUP($M302,杂项枚举说明表!$A$45:$H$49,杂项枚举说明表!$H$43,0)</f>
        <v>120008</v>
      </c>
      <c r="AP302" s="13">
        <f>VLOOKUP($M302,杂项枚举说明表!$A$45:$I$49,杂项枚举说明表!$I$43,0)</f>
        <v>100001</v>
      </c>
      <c r="AQ302" s="13">
        <v>100002</v>
      </c>
      <c r="AT302" s="1" t="str">
        <f t="shared" si="233"/>
        <v>3现代绿色小飞机</v>
      </c>
      <c r="AU302" s="1">
        <f t="shared" si="234"/>
        <v>3142</v>
      </c>
    </row>
    <row r="303" spans="1:47" x14ac:dyDescent="0.2">
      <c r="A303" s="33">
        <f t="shared" si="235"/>
        <v>298</v>
      </c>
      <c r="B303" s="33">
        <f t="shared" ref="B303:B305" si="273">B278+100</f>
        <v>3143</v>
      </c>
      <c r="C303" s="33">
        <v>10303</v>
      </c>
      <c r="D303" s="33" t="str">
        <f t="shared" si="225"/>
        <v>现代红色飞机</v>
      </c>
      <c r="E303" s="33" t="str">
        <f t="shared" si="226"/>
        <v>现代红色小飞机</v>
      </c>
      <c r="F303" s="33">
        <v>2</v>
      </c>
      <c r="G303" s="33" t="str">
        <f>VLOOKUP($F303,杂项枚举说明表!$A$3:$C$7,杂项枚举说明表!$B$1,0)</f>
        <v>小飞机</v>
      </c>
      <c r="H303" s="13">
        <v>1</v>
      </c>
      <c r="I303" s="35">
        <f t="shared" si="227"/>
        <v>3</v>
      </c>
      <c r="J303" s="35" t="str">
        <f>VLOOKUP(I303,杂项枚举说明表!$A$67:$B$69,杂项枚举说明表!$B$66,0)</f>
        <v>PVP</v>
      </c>
      <c r="M303" s="37">
        <f t="shared" si="228"/>
        <v>3</v>
      </c>
      <c r="N303" s="37" t="str">
        <f>VLOOKUP(M303,杂项枚举说明表!$A$45:$B$49,杂项枚举说明表!$B$43,0)</f>
        <v>红色</v>
      </c>
      <c r="O303" s="9">
        <v>3243</v>
      </c>
      <c r="P303" s="11" t="s">
        <v>570</v>
      </c>
      <c r="Q303" s="37" t="s">
        <v>14</v>
      </c>
      <c r="R303" s="37" t="str">
        <f t="shared" si="229"/>
        <v>红色飞机</v>
      </c>
      <c r="S303" s="9">
        <v>3</v>
      </c>
      <c r="T303" s="9">
        <f>IF(I303=2,"",VLOOKUP(E303,[1]t_eliminate_effect_s说明表!$L:$M,2,0))</f>
        <v>2</v>
      </c>
      <c r="U303" s="9" t="str">
        <f>VLOOKUP(B303,组合消除配置调用说明表!$D$1:$E$999999,2,0)</f>
        <v>3141,3142,3143,3144,3145,3241,3242,3243,3244,3245,3341,3342,3343,3344,3345,3441,3442,3443,3444,3445;8,8,8,8,8,13,13,13,13,13,14,14,14,14,14,12,12,12,12,12</v>
      </c>
      <c r="V303" s="35">
        <v>0</v>
      </c>
      <c r="W303" s="35" t="str">
        <f>VLOOKUP(V303,杂项枚举说明表!$A$88:$B$94,2,0)</f>
        <v>通用能量</v>
      </c>
      <c r="X303" s="35">
        <f>IF(I303=2,"0",VLOOKUP(AB303,杂项枚举说明表!$A$23:$C$27,杂项枚举说明表!$C$22,0)*VLOOKUP(F303,杂项枚举说明表!$A$3:$D$7,杂项枚举说明表!$D$1,0))</f>
        <v>650</v>
      </c>
      <c r="Y303" s="35">
        <v>1</v>
      </c>
      <c r="Z303" s="9">
        <f t="shared" ref="Z303:AA303" si="274">Z298</f>
        <v>8</v>
      </c>
      <c r="AA303" s="9">
        <f t="shared" si="274"/>
        <v>8</v>
      </c>
      <c r="AB303" s="6">
        <f t="shared" si="260"/>
        <v>5</v>
      </c>
      <c r="AC303" s="6" t="str">
        <f>VLOOKUP(AB303,杂项枚举说明表!$A$23:$B$27,2,2)</f>
        <v>现代</v>
      </c>
      <c r="AD303" s="6">
        <v>0</v>
      </c>
      <c r="AE303" s="35">
        <f t="shared" si="232"/>
        <v>4</v>
      </c>
      <c r="AF303" s="35" t="str">
        <f>IF(AE303="","",VLOOKUP(AE303,杂项枚举说明表!$A$109:$B$113,杂项枚举说明表!$B$108,0))</f>
        <v>骑兵营</v>
      </c>
      <c r="AH303" s="13">
        <v>40038</v>
      </c>
      <c r="AI303" s="13">
        <f>IF((VLOOKUP($F303,杂项枚举说明表!$A$3:$C$7,3,0))="","",VLOOKUP($F303,杂项枚举说明表!$A$3:$C$7,3,0))</f>
        <v>120003</v>
      </c>
      <c r="AJ303" s="13">
        <v>120006</v>
      </c>
      <c r="AK303" s="13">
        <f>VLOOKUP($M303,杂项枚举说明表!$A$45:$E$49,杂项枚举说明表!$C$43,0)</f>
        <v>150023</v>
      </c>
      <c r="AL303" s="13">
        <f>IF(VLOOKUP($M303,杂项枚举说明表!$A$45:$E$49,杂项枚举说明表!$D$43,0)="","",VLOOKUP($M303,杂项枚举说明表!$A$45:$E$49,杂项枚举说明表!$D$43,0))</f>
        <v>130003</v>
      </c>
      <c r="AM303" s="13">
        <f>IF(VLOOKUP($M303,杂项枚举说明表!$A$45:$E$49,杂项枚举说明表!$E$43,0)="","",VLOOKUP($M303,杂项枚举说明表!$A$45:$E$49,杂项枚举说明表!$E$43,0))</f>
        <v>130003</v>
      </c>
      <c r="AN303" s="13">
        <f>IF(VLOOKUP($M303,杂项枚举说明表!$A$45:$F$49,杂项枚举说明表!$F$43,0)="","",VLOOKUP($M303,杂项枚举说明表!$A$45:$F$49,杂项枚举说明表!$F$43,0))</f>
        <v>260001</v>
      </c>
      <c r="AO303" s="13">
        <f>VLOOKUP($M303,杂项枚举说明表!$A$45:$H$49,杂项枚举说明表!$H$43,0)</f>
        <v>120008</v>
      </c>
      <c r="AP303" s="13">
        <f>VLOOKUP($M303,杂项枚举说明表!$A$45:$I$49,杂项枚举说明表!$I$43,0)</f>
        <v>100001</v>
      </c>
      <c r="AQ303" s="13">
        <v>100002</v>
      </c>
      <c r="AT303" s="1" t="str">
        <f t="shared" si="233"/>
        <v>3现代红色小飞机</v>
      </c>
      <c r="AU303" s="1">
        <f t="shared" si="234"/>
        <v>3143</v>
      </c>
    </row>
    <row r="304" spans="1:47" x14ac:dyDescent="0.2">
      <c r="A304" s="33">
        <f t="shared" si="235"/>
        <v>299</v>
      </c>
      <c r="B304" s="33">
        <f t="shared" si="273"/>
        <v>3144</v>
      </c>
      <c r="C304" s="33">
        <v>10304</v>
      </c>
      <c r="D304" s="33" t="str">
        <f t="shared" si="225"/>
        <v>现代金色飞机</v>
      </c>
      <c r="E304" s="33" t="str">
        <f t="shared" si="226"/>
        <v>现代金色小飞机</v>
      </c>
      <c r="F304" s="33">
        <v>2</v>
      </c>
      <c r="G304" s="33" t="str">
        <f>VLOOKUP($F304,杂项枚举说明表!$A$3:$C$7,杂项枚举说明表!$B$1,0)</f>
        <v>小飞机</v>
      </c>
      <c r="H304" s="13">
        <v>1</v>
      </c>
      <c r="I304" s="35">
        <f t="shared" si="227"/>
        <v>3</v>
      </c>
      <c r="J304" s="35" t="str">
        <f>VLOOKUP(I304,杂项枚举说明表!$A$67:$B$69,杂项枚举说明表!$B$66,0)</f>
        <v>PVP</v>
      </c>
      <c r="M304" s="37">
        <f t="shared" si="228"/>
        <v>4</v>
      </c>
      <c r="N304" s="37" t="str">
        <f>VLOOKUP(M304,杂项枚举说明表!$A$45:$B$49,杂项枚举说明表!$B$43,0)</f>
        <v>金色</v>
      </c>
      <c r="O304" s="9">
        <v>3244</v>
      </c>
      <c r="P304" s="11" t="s">
        <v>570</v>
      </c>
      <c r="Q304" s="37" t="s">
        <v>14</v>
      </c>
      <c r="R304" s="37" t="str">
        <f t="shared" si="229"/>
        <v>金色飞机</v>
      </c>
      <c r="S304" s="9">
        <v>3</v>
      </c>
      <c r="T304" s="9">
        <f>IF(I304=2,"",VLOOKUP(E304,[1]t_eliminate_effect_s说明表!$L:$M,2,0))</f>
        <v>2</v>
      </c>
      <c r="U304" s="9" t="str">
        <f>VLOOKUP(B304,组合消除配置调用说明表!$D$1:$E$999999,2,0)</f>
        <v>3141,3142,3143,3144,3145,3241,3242,3243,3244,3245,3341,3342,3343,3344,3345,3441,3442,3443,3444,3445;8,8,8,8,8,13,13,13,13,13,14,14,14,14,14,12,12,12,12,12</v>
      </c>
      <c r="V304" s="35">
        <v>0</v>
      </c>
      <c r="W304" s="35" t="str">
        <f>VLOOKUP(V304,杂项枚举说明表!$A$88:$B$94,2,0)</f>
        <v>通用能量</v>
      </c>
      <c r="X304" s="35">
        <f>IF(I304=2,"0",VLOOKUP(AB304,杂项枚举说明表!$A$23:$C$27,杂项枚举说明表!$C$22,0)*VLOOKUP(F304,杂项枚举说明表!$A$3:$D$7,杂项枚举说明表!$D$1,0))</f>
        <v>650</v>
      </c>
      <c r="Y304" s="35">
        <v>1</v>
      </c>
      <c r="Z304" s="9">
        <f t="shared" ref="Z304:AA304" si="275">Z299</f>
        <v>9</v>
      </c>
      <c r="AA304" s="9">
        <f t="shared" si="275"/>
        <v>9</v>
      </c>
      <c r="AB304" s="6">
        <f t="shared" si="260"/>
        <v>5</v>
      </c>
      <c r="AC304" s="6" t="str">
        <f>VLOOKUP(AB304,杂项枚举说明表!$A$23:$B$27,2,2)</f>
        <v>现代</v>
      </c>
      <c r="AD304" s="6">
        <v>0</v>
      </c>
      <c r="AE304" s="35">
        <f t="shared" si="232"/>
        <v>5</v>
      </c>
      <c r="AF304" s="35" t="str">
        <f>IF(AE304="","",VLOOKUP(AE304,杂项枚举说明表!$A$109:$B$113,杂项枚举说明表!$B$108,0))</f>
        <v>神像</v>
      </c>
      <c r="AH304" s="13">
        <v>40039</v>
      </c>
      <c r="AI304" s="13">
        <f>IF((VLOOKUP($F304,杂项枚举说明表!$A$3:$C$7,3,0))="","",VLOOKUP($F304,杂项枚举说明表!$A$3:$C$7,3,0))</f>
        <v>120003</v>
      </c>
      <c r="AJ304" s="13">
        <v>120006</v>
      </c>
      <c r="AK304" s="13">
        <f>VLOOKUP($M304,杂项枚举说明表!$A$45:$E$49,杂项枚举说明表!$C$43,0)</f>
        <v>150023</v>
      </c>
      <c r="AL304" s="13">
        <f>IF(VLOOKUP($M304,杂项枚举说明表!$A$45:$E$49,杂项枚举说明表!$D$43,0)="","",VLOOKUP($M304,杂项枚举说明表!$A$45:$E$49,杂项枚举说明表!$D$43,0))</f>
        <v>130004</v>
      </c>
      <c r="AM304" s="13">
        <f>IF(VLOOKUP($M304,杂项枚举说明表!$A$45:$E$49,杂项枚举说明表!$E$43,0)="","",VLOOKUP($M304,杂项枚举说明表!$A$45:$E$49,杂项枚举说明表!$E$43,0))</f>
        <v>130004</v>
      </c>
      <c r="AN304" s="13">
        <f>IF(VLOOKUP($M304,杂项枚举说明表!$A$45:$F$49,杂项枚举说明表!$F$43,0)="","",VLOOKUP($M304,杂项枚举说明表!$A$45:$F$49,杂项枚举说明表!$F$43,0))</f>
        <v>260001</v>
      </c>
      <c r="AO304" s="13">
        <f>VLOOKUP($M304,杂项枚举说明表!$A$45:$H$49,杂项枚举说明表!$H$43,0)</f>
        <v>120008</v>
      </c>
      <c r="AP304" s="13">
        <f>VLOOKUP($M304,杂项枚举说明表!$A$45:$I$49,杂项枚举说明表!$I$43,0)</f>
        <v>100001</v>
      </c>
      <c r="AQ304" s="13">
        <v>100002</v>
      </c>
      <c r="AT304" s="1" t="str">
        <f t="shared" si="233"/>
        <v>3现代金色小飞机</v>
      </c>
      <c r="AU304" s="1">
        <f t="shared" si="234"/>
        <v>3144</v>
      </c>
    </row>
    <row r="305" spans="1:47" x14ac:dyDescent="0.2">
      <c r="A305" s="33">
        <f t="shared" si="235"/>
        <v>300</v>
      </c>
      <c r="B305" s="33">
        <f t="shared" si="273"/>
        <v>3145</v>
      </c>
      <c r="C305" s="33">
        <v>10305</v>
      </c>
      <c r="D305" s="33" t="str">
        <f t="shared" si="225"/>
        <v>现代紫色飞机</v>
      </c>
      <c r="E305" s="33" t="str">
        <f t="shared" si="226"/>
        <v>现代紫色小飞机</v>
      </c>
      <c r="F305" s="33">
        <v>2</v>
      </c>
      <c r="G305" s="33" t="str">
        <f>VLOOKUP($F305,杂项枚举说明表!$A$3:$C$7,杂项枚举说明表!$B$1,0)</f>
        <v>小飞机</v>
      </c>
      <c r="H305" s="13">
        <v>1</v>
      </c>
      <c r="I305" s="35">
        <f t="shared" si="227"/>
        <v>3</v>
      </c>
      <c r="J305" s="35" t="str">
        <f>VLOOKUP(I305,杂项枚举说明表!$A$67:$B$69,杂项枚举说明表!$B$66,0)</f>
        <v>PVP</v>
      </c>
      <c r="M305" s="37">
        <f t="shared" si="228"/>
        <v>5</v>
      </c>
      <c r="N305" s="37" t="str">
        <f>VLOOKUP(M305,杂项枚举说明表!$A$45:$B$49,杂项枚举说明表!$B$43,0)</f>
        <v>紫色</v>
      </c>
      <c r="O305" s="9">
        <v>3245</v>
      </c>
      <c r="P305" s="11" t="s">
        <v>570</v>
      </c>
      <c r="Q305" s="37" t="s">
        <v>14</v>
      </c>
      <c r="R305" s="37" t="str">
        <f t="shared" si="229"/>
        <v>紫色飞机</v>
      </c>
      <c r="S305" s="9">
        <v>3</v>
      </c>
      <c r="T305" s="9">
        <f>IF(I305=2,"",VLOOKUP(E305,[1]t_eliminate_effect_s说明表!$L:$M,2,0))</f>
        <v>2</v>
      </c>
      <c r="U305" s="9" t="str">
        <f>VLOOKUP(B305,组合消除配置调用说明表!$D$1:$E$999999,2,0)</f>
        <v>3141,3142,3143,3144,3145,3241,3242,3243,3244,3245,3341,3342,3343,3344,3345,3441,3442,3443,3444,3445;8,8,8,8,8,13,13,13,13,13,14,14,14,14,14,12,12,12,12,12</v>
      </c>
      <c r="V305" s="35">
        <v>0</v>
      </c>
      <c r="W305" s="35" t="str">
        <f>VLOOKUP(V305,杂项枚举说明表!$A$88:$B$94,2,0)</f>
        <v>通用能量</v>
      </c>
      <c r="X305" s="35">
        <f>IF(I305=2,"0",VLOOKUP(AB305,杂项枚举说明表!$A$23:$C$27,杂项枚举说明表!$C$22,0)*VLOOKUP(F305,杂项枚举说明表!$A$3:$D$7,杂项枚举说明表!$D$1,0))</f>
        <v>650</v>
      </c>
      <c r="Y305" s="35">
        <v>1</v>
      </c>
      <c r="Z305" s="9">
        <f t="shared" ref="Z305:AA305" si="276">Z300</f>
        <v>10</v>
      </c>
      <c r="AA305" s="9">
        <f t="shared" si="276"/>
        <v>10</v>
      </c>
      <c r="AB305" s="6">
        <f t="shared" si="260"/>
        <v>5</v>
      </c>
      <c r="AC305" s="6" t="str">
        <f>VLOOKUP(AB305,杂项枚举说明表!$A$23:$B$27,2,2)</f>
        <v>现代</v>
      </c>
      <c r="AD305" s="6">
        <v>0</v>
      </c>
      <c r="AE305" s="35">
        <f t="shared" si="232"/>
        <v>6</v>
      </c>
      <c r="AF305" s="35" t="str">
        <f>IF(AE305="","",VLOOKUP(AE305,杂项枚举说明表!$A$109:$B$113,杂项枚举说明表!$B$108,0))</f>
        <v>魔像</v>
      </c>
      <c r="AH305" s="13">
        <v>40040</v>
      </c>
      <c r="AI305" s="13">
        <f>IF((VLOOKUP($F305,杂项枚举说明表!$A$3:$C$7,3,0))="","",VLOOKUP($F305,杂项枚举说明表!$A$3:$C$7,3,0))</f>
        <v>120003</v>
      </c>
      <c r="AJ305" s="13">
        <v>120006</v>
      </c>
      <c r="AK305" s="13">
        <f>VLOOKUP($M305,杂项枚举说明表!$A$45:$E$49,杂项枚举说明表!$C$43,0)</f>
        <v>150023</v>
      </c>
      <c r="AL305" s="13">
        <f>IF(VLOOKUP($M305,杂项枚举说明表!$A$45:$E$49,杂项枚举说明表!$D$43,0)="","",VLOOKUP($M305,杂项枚举说明表!$A$45:$E$49,杂项枚举说明表!$D$43,0))</f>
        <v>130005</v>
      </c>
      <c r="AM305" s="13">
        <f>IF(VLOOKUP($M305,杂项枚举说明表!$A$45:$E$49,杂项枚举说明表!$E$43,0)="","",VLOOKUP($M305,杂项枚举说明表!$A$45:$E$49,杂项枚举说明表!$E$43,0))</f>
        <v>130005</v>
      </c>
      <c r="AN305" s="13">
        <f>IF(VLOOKUP($M305,杂项枚举说明表!$A$45:$F$49,杂项枚举说明表!$F$43,0)="","",VLOOKUP($M305,杂项枚举说明表!$A$45:$F$49,杂项枚举说明表!$F$43,0))</f>
        <v>260001</v>
      </c>
      <c r="AO305" s="13">
        <f>VLOOKUP($M305,杂项枚举说明表!$A$45:$H$49,杂项枚举说明表!$H$43,0)</f>
        <v>120008</v>
      </c>
      <c r="AP305" s="13">
        <f>VLOOKUP($M305,杂项枚举说明表!$A$45:$I$49,杂项枚举说明表!$I$43,0)</f>
        <v>100001</v>
      </c>
      <c r="AQ305" s="13">
        <v>100002</v>
      </c>
      <c r="AT305" s="1" t="str">
        <f t="shared" si="233"/>
        <v>3现代紫色小飞机</v>
      </c>
      <c r="AU305" s="1">
        <f t="shared" si="234"/>
        <v>3145</v>
      </c>
    </row>
    <row r="306" spans="1:47" x14ac:dyDescent="0.2">
      <c r="A306" s="33">
        <f t="shared" si="235"/>
        <v>301</v>
      </c>
      <c r="B306" s="33">
        <f>B281+100</f>
        <v>3201</v>
      </c>
      <c r="C306" s="33">
        <v>10401</v>
      </c>
      <c r="D306" s="33" t="str">
        <f t="shared" si="225"/>
        <v>石器时代蓝色连弩</v>
      </c>
      <c r="E306" s="33" t="str">
        <f t="shared" si="226"/>
        <v>石器时代蓝色一字消</v>
      </c>
      <c r="F306" s="33">
        <v>3</v>
      </c>
      <c r="G306" s="33" t="str">
        <f>VLOOKUP($F306,杂项枚举说明表!$A$3:$C$7,杂项枚举说明表!$B$1,0)</f>
        <v>一字消</v>
      </c>
      <c r="H306" s="13">
        <v>0</v>
      </c>
      <c r="I306" s="35">
        <f t="shared" si="227"/>
        <v>3</v>
      </c>
      <c r="J306" s="35" t="str">
        <f>VLOOKUP(I306,杂项枚举说明表!$A$67:$B$69,杂项枚举说明表!$B$66,0)</f>
        <v>PVP</v>
      </c>
      <c r="M306" s="37">
        <f t="shared" ref="M306:M315" si="277">M286</f>
        <v>1</v>
      </c>
      <c r="N306" s="37" t="str">
        <f>VLOOKUP(M306,杂项枚举说明表!$A$45:$B$49,杂项枚举说明表!$B$43,0)</f>
        <v>蓝色</v>
      </c>
      <c r="O306" s="9">
        <v>3301</v>
      </c>
      <c r="P306" s="11" t="s">
        <v>570</v>
      </c>
      <c r="Q306" s="37" t="s">
        <v>15</v>
      </c>
      <c r="R306" s="37" t="str">
        <f t="shared" si="229"/>
        <v>蓝色连弩</v>
      </c>
      <c r="S306" s="9" t="s">
        <v>98</v>
      </c>
      <c r="T306" s="9">
        <f>IF(I306=2,"",VLOOKUP(E306,[1]t_eliminate_effect_s说明表!$L:$M,2,0))</f>
        <v>4</v>
      </c>
      <c r="U306" s="9" t="str">
        <f>VLOOKUP(B306,组合消除配置调用说明表!$D$1:$E$999999,2,0)</f>
        <v/>
      </c>
      <c r="V306" s="35">
        <v>0</v>
      </c>
      <c r="W306" s="35" t="str">
        <f>VLOOKUP(V306,杂项枚举说明表!$A$88:$B$94,2,0)</f>
        <v>通用能量</v>
      </c>
      <c r="X306" s="35">
        <f>IF(I306=2,"0",VLOOKUP(AB306,杂项枚举说明表!$A$23:$C$27,杂项枚举说明表!$C$22,0)*VLOOKUP(F306,杂项枚举说明表!$A$3:$D$7,杂项枚举说明表!$D$1,0))</f>
        <v>1000</v>
      </c>
      <c r="Y306" s="35">
        <v>1</v>
      </c>
      <c r="Z306" s="9">
        <f>Z290+1</f>
        <v>11</v>
      </c>
      <c r="AA306" s="9">
        <f>AA290+1</f>
        <v>11</v>
      </c>
      <c r="AB306" s="6">
        <v>1</v>
      </c>
      <c r="AC306" s="6" t="str">
        <f>VLOOKUP(AB306,杂项枚举说明表!$A$23:$B$27,2,2)</f>
        <v>石器时代</v>
      </c>
      <c r="AD306" s="6">
        <v>0</v>
      </c>
      <c r="AE306" s="35">
        <f t="shared" ref="AE306:AE315" si="278">AE286</f>
        <v>2</v>
      </c>
      <c r="AF306" s="35" t="str">
        <f>IF(AE306="","",VLOOKUP(AE306,杂项枚举说明表!$A$109:$B$113,杂项枚举说明表!$B$108,0))</f>
        <v>步兵营</v>
      </c>
      <c r="AH306" s="13">
        <v>40041</v>
      </c>
      <c r="AI306" s="13">
        <f>IF((VLOOKUP($F306,杂项枚举说明表!$A$3:$C$7,3,0))="","",VLOOKUP($F306,杂项枚举说明表!$A$3:$C$7,3,0))</f>
        <v>120004</v>
      </c>
      <c r="AJ306" s="13">
        <v>120006</v>
      </c>
      <c r="AK306" s="13">
        <f>VLOOKUP($M306,杂项枚举说明表!$A$45:$E$49,杂项枚举说明表!$C$43,0)</f>
        <v>150023</v>
      </c>
      <c r="AL306" s="13">
        <f>IF(VLOOKUP($M306,杂项枚举说明表!$A$45:$E$49,杂项枚举说明表!$D$43,0)="","",VLOOKUP($M306,杂项枚举说明表!$A$45:$E$49,杂项枚举说明表!$D$43,0))</f>
        <v>130001</v>
      </c>
      <c r="AM306" s="13">
        <f>IF(VLOOKUP($M306,杂项枚举说明表!$A$45:$E$49,杂项枚举说明表!$E$43,0)="","",VLOOKUP($M306,杂项枚举说明表!$A$45:$E$49,杂项枚举说明表!$E$43,0))</f>
        <v>130001</v>
      </c>
      <c r="AN306" s="13">
        <f>IF(VLOOKUP($M306,杂项枚举说明表!$A$45:$F$49,杂项枚举说明表!$F$43,0)="","",VLOOKUP($M306,杂项枚举说明表!$A$45:$F$49,杂项枚举说明表!$F$43,0))</f>
        <v>260001</v>
      </c>
      <c r="AO306" s="13">
        <f>VLOOKUP($M306,杂项枚举说明表!$A$45:$H$49,杂项枚举说明表!$H$43,0)</f>
        <v>120008</v>
      </c>
      <c r="AP306" s="13">
        <f>VLOOKUP($M306,杂项枚举说明表!$A$45:$I$49,杂项枚举说明表!$I$43,0)</f>
        <v>100001</v>
      </c>
      <c r="AQ306" s="13">
        <v>100002</v>
      </c>
      <c r="AT306" s="1" t="str">
        <f t="shared" si="233"/>
        <v>3石器时代蓝色一字消</v>
      </c>
      <c r="AU306" s="1">
        <f t="shared" si="234"/>
        <v>3201</v>
      </c>
    </row>
    <row r="307" spans="1:47" x14ac:dyDescent="0.2">
      <c r="A307" s="33">
        <f t="shared" si="235"/>
        <v>302</v>
      </c>
      <c r="B307" s="33">
        <f t="shared" ref="B307:B370" si="279">B282+100</f>
        <v>3202</v>
      </c>
      <c r="C307" s="33">
        <v>10402</v>
      </c>
      <c r="D307" s="33" t="str">
        <f t="shared" si="225"/>
        <v>石器时代绿色连弩</v>
      </c>
      <c r="E307" s="33" t="str">
        <f t="shared" si="226"/>
        <v>石器时代绿色一字消</v>
      </c>
      <c r="F307" s="33">
        <v>3</v>
      </c>
      <c r="G307" s="33" t="str">
        <f>VLOOKUP($F307,杂项枚举说明表!$A$3:$C$7,杂项枚举说明表!$B$1,0)</f>
        <v>一字消</v>
      </c>
      <c r="H307" s="13">
        <v>0</v>
      </c>
      <c r="I307" s="35">
        <f t="shared" si="227"/>
        <v>3</v>
      </c>
      <c r="J307" s="35" t="str">
        <f>VLOOKUP(I307,杂项枚举说明表!$A$67:$B$69,杂项枚举说明表!$B$66,0)</f>
        <v>PVP</v>
      </c>
      <c r="M307" s="37">
        <f t="shared" si="277"/>
        <v>2</v>
      </c>
      <c r="N307" s="37" t="str">
        <f>VLOOKUP(M307,杂项枚举说明表!$A$45:$B$49,杂项枚举说明表!$B$43,0)</f>
        <v>绿色</v>
      </c>
      <c r="O307" s="9">
        <v>3302</v>
      </c>
      <c r="P307" s="11" t="s">
        <v>570</v>
      </c>
      <c r="Q307" s="37" t="s">
        <v>15</v>
      </c>
      <c r="R307" s="37" t="str">
        <f t="shared" si="229"/>
        <v>绿色连弩</v>
      </c>
      <c r="S307" s="9" t="s">
        <v>98</v>
      </c>
      <c r="T307" s="9">
        <f>IF(I307=2,"",VLOOKUP(E307,[1]t_eliminate_effect_s说明表!$L:$M,2,0))</f>
        <v>4</v>
      </c>
      <c r="U307" s="9" t="str">
        <f>VLOOKUP(B307,组合消除配置调用说明表!$D$1:$E$999999,2,0)</f>
        <v/>
      </c>
      <c r="V307" s="35">
        <v>0</v>
      </c>
      <c r="W307" s="35" t="str">
        <f>VLOOKUP(V307,杂项枚举说明表!$A$88:$B$94,2,0)</f>
        <v>通用能量</v>
      </c>
      <c r="X307" s="35">
        <f>IF(I307=2,"0",VLOOKUP(AB307,杂项枚举说明表!$A$23:$C$27,杂项枚举说明表!$C$22,0)*VLOOKUP(F307,杂项枚举说明表!$A$3:$D$7,杂项枚举说明表!$D$1,0))</f>
        <v>1000</v>
      </c>
      <c r="Y307" s="35">
        <v>1</v>
      </c>
      <c r="Z307" s="9">
        <f t="shared" ref="Z307:AA307" si="280">Z306+1</f>
        <v>12</v>
      </c>
      <c r="AA307" s="9">
        <f t="shared" si="280"/>
        <v>12</v>
      </c>
      <c r="AB307" s="6">
        <v>1</v>
      </c>
      <c r="AC307" s="6" t="str">
        <f>VLOOKUP(AB307,杂项枚举说明表!$A$23:$B$27,2,2)</f>
        <v>石器时代</v>
      </c>
      <c r="AD307" s="6">
        <v>0</v>
      </c>
      <c r="AE307" s="35">
        <f t="shared" si="278"/>
        <v>3</v>
      </c>
      <c r="AF307" s="35" t="str">
        <f>IF(AE307="","",VLOOKUP(AE307,杂项枚举说明表!$A$109:$B$113,杂项枚举说明表!$B$108,0))</f>
        <v>弓兵营</v>
      </c>
      <c r="AH307" s="13">
        <v>40042</v>
      </c>
      <c r="AI307" s="13">
        <f>IF((VLOOKUP($F307,杂项枚举说明表!$A$3:$C$7,3,0))="","",VLOOKUP($F307,杂项枚举说明表!$A$3:$C$7,3,0))</f>
        <v>120004</v>
      </c>
      <c r="AJ307" s="13">
        <v>120006</v>
      </c>
      <c r="AK307" s="13">
        <f>VLOOKUP($M307,杂项枚举说明表!$A$45:$E$49,杂项枚举说明表!$C$43,0)</f>
        <v>150023</v>
      </c>
      <c r="AL307" s="13">
        <f>IF(VLOOKUP($M307,杂项枚举说明表!$A$45:$E$49,杂项枚举说明表!$D$43,0)="","",VLOOKUP($M307,杂项枚举说明表!$A$45:$E$49,杂项枚举说明表!$D$43,0))</f>
        <v>130002</v>
      </c>
      <c r="AM307" s="13">
        <f>IF(VLOOKUP($M307,杂项枚举说明表!$A$45:$E$49,杂项枚举说明表!$E$43,0)="","",VLOOKUP($M307,杂项枚举说明表!$A$45:$E$49,杂项枚举说明表!$E$43,0))</f>
        <v>130002</v>
      </c>
      <c r="AN307" s="13">
        <f>IF(VLOOKUP($M307,杂项枚举说明表!$A$45:$F$49,杂项枚举说明表!$F$43,0)="","",VLOOKUP($M307,杂项枚举说明表!$A$45:$F$49,杂项枚举说明表!$F$43,0))</f>
        <v>260001</v>
      </c>
      <c r="AO307" s="13">
        <f>VLOOKUP($M307,杂项枚举说明表!$A$45:$H$49,杂项枚举说明表!$H$43,0)</f>
        <v>120008</v>
      </c>
      <c r="AP307" s="13">
        <f>VLOOKUP($M307,杂项枚举说明表!$A$45:$I$49,杂项枚举说明表!$I$43,0)</f>
        <v>100001</v>
      </c>
      <c r="AQ307" s="13">
        <v>100002</v>
      </c>
      <c r="AT307" s="1" t="str">
        <f t="shared" si="233"/>
        <v>3石器时代绿色一字消</v>
      </c>
      <c r="AU307" s="1">
        <f t="shared" si="234"/>
        <v>3202</v>
      </c>
    </row>
    <row r="308" spans="1:47" x14ac:dyDescent="0.2">
      <c r="A308" s="33">
        <f t="shared" si="235"/>
        <v>303</v>
      </c>
      <c r="B308" s="33">
        <f t="shared" si="279"/>
        <v>3203</v>
      </c>
      <c r="C308" s="33">
        <v>10403</v>
      </c>
      <c r="D308" s="33" t="str">
        <f t="shared" si="225"/>
        <v>石器时代红色连弩</v>
      </c>
      <c r="E308" s="33" t="str">
        <f t="shared" si="226"/>
        <v>石器时代红色一字消</v>
      </c>
      <c r="F308" s="33">
        <v>3</v>
      </c>
      <c r="G308" s="33" t="str">
        <f>VLOOKUP($F308,杂项枚举说明表!$A$3:$C$7,杂项枚举说明表!$B$1,0)</f>
        <v>一字消</v>
      </c>
      <c r="H308" s="13">
        <v>0</v>
      </c>
      <c r="I308" s="35">
        <f t="shared" si="227"/>
        <v>3</v>
      </c>
      <c r="J308" s="35" t="str">
        <f>VLOOKUP(I308,杂项枚举说明表!$A$67:$B$69,杂项枚举说明表!$B$66,0)</f>
        <v>PVP</v>
      </c>
      <c r="M308" s="37">
        <f t="shared" si="277"/>
        <v>3</v>
      </c>
      <c r="N308" s="37" t="str">
        <f>VLOOKUP(M308,杂项枚举说明表!$A$45:$B$49,杂项枚举说明表!$B$43,0)</f>
        <v>红色</v>
      </c>
      <c r="O308" s="9">
        <v>3303</v>
      </c>
      <c r="P308" s="11" t="s">
        <v>570</v>
      </c>
      <c r="Q308" s="37" t="s">
        <v>15</v>
      </c>
      <c r="R308" s="37" t="str">
        <f t="shared" si="229"/>
        <v>红色连弩</v>
      </c>
      <c r="S308" s="9" t="s">
        <v>97</v>
      </c>
      <c r="T308" s="9">
        <f>IF(I308=2,"",VLOOKUP(E308,[1]t_eliminate_effect_s说明表!$L:$M,2,0))</f>
        <v>4</v>
      </c>
      <c r="U308" s="9" t="str">
        <f>VLOOKUP(B308,组合消除配置调用说明表!$D$1:$E$999999,2,0)</f>
        <v/>
      </c>
      <c r="V308" s="35">
        <v>0</v>
      </c>
      <c r="W308" s="35" t="str">
        <f>VLOOKUP(V308,杂项枚举说明表!$A$88:$B$94,2,0)</f>
        <v>通用能量</v>
      </c>
      <c r="X308" s="35">
        <f>IF(I308=2,"0",VLOOKUP(AB308,杂项枚举说明表!$A$23:$C$27,杂项枚举说明表!$C$22,0)*VLOOKUP(F308,杂项枚举说明表!$A$3:$D$7,杂项枚举说明表!$D$1,0))</f>
        <v>1000</v>
      </c>
      <c r="Y308" s="35">
        <v>1</v>
      </c>
      <c r="Z308" s="9">
        <f t="shared" ref="Z308:AA308" si="281">Z307+1</f>
        <v>13</v>
      </c>
      <c r="AA308" s="9">
        <f t="shared" si="281"/>
        <v>13</v>
      </c>
      <c r="AB308" s="6">
        <v>1</v>
      </c>
      <c r="AC308" s="6" t="str">
        <f>VLOOKUP(AB308,杂项枚举说明表!$A$23:$B$27,2,2)</f>
        <v>石器时代</v>
      </c>
      <c r="AD308" s="6">
        <v>0</v>
      </c>
      <c r="AE308" s="35">
        <f t="shared" si="278"/>
        <v>4</v>
      </c>
      <c r="AF308" s="35" t="str">
        <f>IF(AE308="","",VLOOKUP(AE308,杂项枚举说明表!$A$109:$B$113,杂项枚举说明表!$B$108,0))</f>
        <v>骑兵营</v>
      </c>
      <c r="AH308" s="13">
        <v>40043</v>
      </c>
      <c r="AI308" s="13">
        <f>IF((VLOOKUP($F308,杂项枚举说明表!$A$3:$C$7,3,0))="","",VLOOKUP($F308,杂项枚举说明表!$A$3:$C$7,3,0))</f>
        <v>120004</v>
      </c>
      <c r="AJ308" s="13">
        <v>120006</v>
      </c>
      <c r="AK308" s="13">
        <f>VLOOKUP($M308,杂项枚举说明表!$A$45:$E$49,杂项枚举说明表!$C$43,0)</f>
        <v>150023</v>
      </c>
      <c r="AL308" s="13">
        <f>IF(VLOOKUP($M308,杂项枚举说明表!$A$45:$E$49,杂项枚举说明表!$D$43,0)="","",VLOOKUP($M308,杂项枚举说明表!$A$45:$E$49,杂项枚举说明表!$D$43,0))</f>
        <v>130003</v>
      </c>
      <c r="AM308" s="13">
        <f>IF(VLOOKUP($M308,杂项枚举说明表!$A$45:$E$49,杂项枚举说明表!$E$43,0)="","",VLOOKUP($M308,杂项枚举说明表!$A$45:$E$49,杂项枚举说明表!$E$43,0))</f>
        <v>130003</v>
      </c>
      <c r="AN308" s="13">
        <f>IF(VLOOKUP($M308,杂项枚举说明表!$A$45:$F$49,杂项枚举说明表!$F$43,0)="","",VLOOKUP($M308,杂项枚举说明表!$A$45:$F$49,杂项枚举说明表!$F$43,0))</f>
        <v>260001</v>
      </c>
      <c r="AO308" s="13">
        <f>VLOOKUP($M308,杂项枚举说明表!$A$45:$H$49,杂项枚举说明表!$H$43,0)</f>
        <v>120008</v>
      </c>
      <c r="AP308" s="13">
        <f>VLOOKUP($M308,杂项枚举说明表!$A$45:$I$49,杂项枚举说明表!$I$43,0)</f>
        <v>100001</v>
      </c>
      <c r="AQ308" s="13">
        <v>100002</v>
      </c>
      <c r="AT308" s="1" t="str">
        <f t="shared" si="233"/>
        <v>3石器时代红色一字消</v>
      </c>
      <c r="AU308" s="1">
        <f t="shared" si="234"/>
        <v>3203</v>
      </c>
    </row>
    <row r="309" spans="1:47" x14ac:dyDescent="0.2">
      <c r="A309" s="33">
        <f t="shared" si="235"/>
        <v>304</v>
      </c>
      <c r="B309" s="33">
        <f t="shared" si="279"/>
        <v>3204</v>
      </c>
      <c r="C309" s="33">
        <v>10404</v>
      </c>
      <c r="D309" s="33" t="str">
        <f t="shared" si="225"/>
        <v>石器时代金色连弩</v>
      </c>
      <c r="E309" s="33" t="str">
        <f t="shared" si="226"/>
        <v>石器时代金色一字消</v>
      </c>
      <c r="F309" s="33">
        <v>3</v>
      </c>
      <c r="G309" s="33" t="str">
        <f>VLOOKUP($F309,杂项枚举说明表!$A$3:$C$7,杂项枚举说明表!$B$1,0)</f>
        <v>一字消</v>
      </c>
      <c r="H309" s="13">
        <v>0</v>
      </c>
      <c r="I309" s="35">
        <f t="shared" si="227"/>
        <v>3</v>
      </c>
      <c r="J309" s="35" t="str">
        <f>VLOOKUP(I309,杂项枚举说明表!$A$67:$B$69,杂项枚举说明表!$B$66,0)</f>
        <v>PVP</v>
      </c>
      <c r="M309" s="37">
        <f t="shared" si="277"/>
        <v>4</v>
      </c>
      <c r="N309" s="37" t="str">
        <f>VLOOKUP(M309,杂项枚举说明表!$A$45:$B$49,杂项枚举说明表!$B$43,0)</f>
        <v>金色</v>
      </c>
      <c r="O309" s="9">
        <v>3304</v>
      </c>
      <c r="P309" s="11" t="s">
        <v>570</v>
      </c>
      <c r="Q309" s="37" t="s">
        <v>15</v>
      </c>
      <c r="R309" s="37" t="str">
        <f t="shared" si="229"/>
        <v>金色连弩</v>
      </c>
      <c r="S309" s="9" t="s">
        <v>97</v>
      </c>
      <c r="T309" s="9">
        <f>IF(I309=2,"",VLOOKUP(E309,[1]t_eliminate_effect_s说明表!$L:$M,2,0))</f>
        <v>4</v>
      </c>
      <c r="U309" s="9" t="str">
        <f>VLOOKUP(B309,组合消除配置调用说明表!$D$1:$E$999999,2,0)</f>
        <v/>
      </c>
      <c r="V309" s="35">
        <v>0</v>
      </c>
      <c r="W309" s="35" t="str">
        <f>VLOOKUP(V309,杂项枚举说明表!$A$88:$B$94,2,0)</f>
        <v>通用能量</v>
      </c>
      <c r="X309" s="35">
        <f>IF(I309=2,"0",VLOOKUP(AB309,杂项枚举说明表!$A$23:$C$27,杂项枚举说明表!$C$22,0)*VLOOKUP(F309,杂项枚举说明表!$A$3:$D$7,杂项枚举说明表!$D$1,0))</f>
        <v>1000</v>
      </c>
      <c r="Y309" s="35">
        <v>1</v>
      </c>
      <c r="Z309" s="9">
        <f t="shared" ref="Z309:AA309" si="282">Z308+1</f>
        <v>14</v>
      </c>
      <c r="AA309" s="9">
        <f t="shared" si="282"/>
        <v>14</v>
      </c>
      <c r="AB309" s="6">
        <v>1</v>
      </c>
      <c r="AC309" s="6" t="str">
        <f>VLOOKUP(AB309,杂项枚举说明表!$A$23:$B$27,2,2)</f>
        <v>石器时代</v>
      </c>
      <c r="AD309" s="6">
        <v>0</v>
      </c>
      <c r="AE309" s="35">
        <f t="shared" si="278"/>
        <v>5</v>
      </c>
      <c r="AF309" s="35" t="str">
        <f>IF(AE309="","",VLOOKUP(AE309,杂项枚举说明表!$A$109:$B$113,杂项枚举说明表!$B$108,0))</f>
        <v>神像</v>
      </c>
      <c r="AH309" s="13">
        <v>40044</v>
      </c>
      <c r="AI309" s="13">
        <f>IF((VLOOKUP($F309,杂项枚举说明表!$A$3:$C$7,3,0))="","",VLOOKUP($F309,杂项枚举说明表!$A$3:$C$7,3,0))</f>
        <v>120004</v>
      </c>
      <c r="AJ309" s="13">
        <v>120006</v>
      </c>
      <c r="AK309" s="13">
        <f>VLOOKUP($M309,杂项枚举说明表!$A$45:$E$49,杂项枚举说明表!$C$43,0)</f>
        <v>150023</v>
      </c>
      <c r="AL309" s="13">
        <f>IF(VLOOKUP($M309,杂项枚举说明表!$A$45:$E$49,杂项枚举说明表!$D$43,0)="","",VLOOKUP($M309,杂项枚举说明表!$A$45:$E$49,杂项枚举说明表!$D$43,0))</f>
        <v>130004</v>
      </c>
      <c r="AM309" s="13">
        <f>IF(VLOOKUP($M309,杂项枚举说明表!$A$45:$E$49,杂项枚举说明表!$E$43,0)="","",VLOOKUP($M309,杂项枚举说明表!$A$45:$E$49,杂项枚举说明表!$E$43,0))</f>
        <v>130004</v>
      </c>
      <c r="AN309" s="13">
        <f>IF(VLOOKUP($M309,杂项枚举说明表!$A$45:$F$49,杂项枚举说明表!$F$43,0)="","",VLOOKUP($M309,杂项枚举说明表!$A$45:$F$49,杂项枚举说明表!$F$43,0))</f>
        <v>260001</v>
      </c>
      <c r="AO309" s="13">
        <f>VLOOKUP($M309,杂项枚举说明表!$A$45:$H$49,杂项枚举说明表!$H$43,0)</f>
        <v>120008</v>
      </c>
      <c r="AP309" s="13">
        <f>VLOOKUP($M309,杂项枚举说明表!$A$45:$I$49,杂项枚举说明表!$I$43,0)</f>
        <v>100001</v>
      </c>
      <c r="AQ309" s="13">
        <v>100002</v>
      </c>
      <c r="AT309" s="1" t="str">
        <f t="shared" si="233"/>
        <v>3石器时代金色一字消</v>
      </c>
      <c r="AU309" s="1">
        <f t="shared" si="234"/>
        <v>3204</v>
      </c>
    </row>
    <row r="310" spans="1:47" x14ac:dyDescent="0.2">
      <c r="A310" s="33">
        <f t="shared" si="235"/>
        <v>305</v>
      </c>
      <c r="B310" s="33">
        <f t="shared" si="279"/>
        <v>3205</v>
      </c>
      <c r="C310" s="33">
        <v>10405</v>
      </c>
      <c r="D310" s="33" t="str">
        <f t="shared" si="225"/>
        <v>石器时代紫色连弩</v>
      </c>
      <c r="E310" s="33" t="str">
        <f t="shared" si="226"/>
        <v>石器时代紫色一字消</v>
      </c>
      <c r="F310" s="33">
        <v>3</v>
      </c>
      <c r="G310" s="33" t="str">
        <f>VLOOKUP($F310,杂项枚举说明表!$A$3:$C$7,杂项枚举说明表!$B$1,0)</f>
        <v>一字消</v>
      </c>
      <c r="H310" s="13">
        <v>0</v>
      </c>
      <c r="I310" s="35">
        <f t="shared" si="227"/>
        <v>3</v>
      </c>
      <c r="J310" s="35" t="str">
        <f>VLOOKUP(I310,杂项枚举说明表!$A$67:$B$69,杂项枚举说明表!$B$66,0)</f>
        <v>PVP</v>
      </c>
      <c r="M310" s="37">
        <f t="shared" si="277"/>
        <v>5</v>
      </c>
      <c r="N310" s="37" t="str">
        <f>VLOOKUP(M310,杂项枚举说明表!$A$45:$B$49,杂项枚举说明表!$B$43,0)</f>
        <v>紫色</v>
      </c>
      <c r="O310" s="9">
        <v>3305</v>
      </c>
      <c r="P310" s="11" t="s">
        <v>570</v>
      </c>
      <c r="Q310" s="37" t="s">
        <v>15</v>
      </c>
      <c r="R310" s="37" t="str">
        <f t="shared" si="229"/>
        <v>紫色连弩</v>
      </c>
      <c r="S310" s="9" t="s">
        <v>97</v>
      </c>
      <c r="T310" s="9">
        <f>IF(I310=2,"",VLOOKUP(E310,[1]t_eliminate_effect_s说明表!$L:$M,2,0))</f>
        <v>4</v>
      </c>
      <c r="U310" s="9" t="str">
        <f>VLOOKUP(B310,组合消除配置调用说明表!$D$1:$E$999999,2,0)</f>
        <v/>
      </c>
      <c r="V310" s="35">
        <v>0</v>
      </c>
      <c r="W310" s="35" t="str">
        <f>VLOOKUP(V310,杂项枚举说明表!$A$88:$B$94,2,0)</f>
        <v>通用能量</v>
      </c>
      <c r="X310" s="35">
        <f>IF(I310=2,"0",VLOOKUP(AB310,杂项枚举说明表!$A$23:$C$27,杂项枚举说明表!$C$22,0)*VLOOKUP(F310,杂项枚举说明表!$A$3:$D$7,杂项枚举说明表!$D$1,0))</f>
        <v>1000</v>
      </c>
      <c r="Y310" s="35">
        <v>1</v>
      </c>
      <c r="Z310" s="9">
        <f t="shared" ref="Z310:AA310" si="283">Z309+1</f>
        <v>15</v>
      </c>
      <c r="AA310" s="9">
        <f t="shared" si="283"/>
        <v>15</v>
      </c>
      <c r="AB310" s="6">
        <v>1</v>
      </c>
      <c r="AC310" s="6" t="str">
        <f>VLOOKUP(AB310,杂项枚举说明表!$A$23:$B$27,2,2)</f>
        <v>石器时代</v>
      </c>
      <c r="AD310" s="6">
        <v>0</v>
      </c>
      <c r="AE310" s="35">
        <f t="shared" si="278"/>
        <v>6</v>
      </c>
      <c r="AF310" s="35" t="str">
        <f>IF(AE310="","",VLOOKUP(AE310,杂项枚举说明表!$A$109:$B$113,杂项枚举说明表!$B$108,0))</f>
        <v>魔像</v>
      </c>
      <c r="AH310" s="13">
        <v>40045</v>
      </c>
      <c r="AI310" s="13">
        <f>IF((VLOOKUP($F310,杂项枚举说明表!$A$3:$C$7,3,0))="","",VLOOKUP($F310,杂项枚举说明表!$A$3:$C$7,3,0))</f>
        <v>120004</v>
      </c>
      <c r="AJ310" s="13">
        <v>120006</v>
      </c>
      <c r="AK310" s="13">
        <f>VLOOKUP($M310,杂项枚举说明表!$A$45:$E$49,杂项枚举说明表!$C$43,0)</f>
        <v>150023</v>
      </c>
      <c r="AL310" s="13">
        <f>IF(VLOOKUP($M310,杂项枚举说明表!$A$45:$E$49,杂项枚举说明表!$D$43,0)="","",VLOOKUP($M310,杂项枚举说明表!$A$45:$E$49,杂项枚举说明表!$D$43,0))</f>
        <v>130005</v>
      </c>
      <c r="AM310" s="13">
        <f>IF(VLOOKUP($M310,杂项枚举说明表!$A$45:$E$49,杂项枚举说明表!$E$43,0)="","",VLOOKUP($M310,杂项枚举说明表!$A$45:$E$49,杂项枚举说明表!$E$43,0))</f>
        <v>130005</v>
      </c>
      <c r="AN310" s="13">
        <f>IF(VLOOKUP($M310,杂项枚举说明表!$A$45:$F$49,杂项枚举说明表!$F$43,0)="","",VLOOKUP($M310,杂项枚举说明表!$A$45:$F$49,杂项枚举说明表!$F$43,0))</f>
        <v>260001</v>
      </c>
      <c r="AO310" s="13">
        <f>VLOOKUP($M310,杂项枚举说明表!$A$45:$H$49,杂项枚举说明表!$H$43,0)</f>
        <v>120008</v>
      </c>
      <c r="AP310" s="13">
        <f>VLOOKUP($M310,杂项枚举说明表!$A$45:$I$49,杂项枚举说明表!$I$43,0)</f>
        <v>100001</v>
      </c>
      <c r="AQ310" s="13">
        <v>100002</v>
      </c>
      <c r="AT310" s="1" t="str">
        <f t="shared" si="233"/>
        <v>3石器时代紫色一字消</v>
      </c>
      <c r="AU310" s="1">
        <f t="shared" si="234"/>
        <v>3205</v>
      </c>
    </row>
    <row r="311" spans="1:47" x14ac:dyDescent="0.2">
      <c r="A311" s="33">
        <f t="shared" si="235"/>
        <v>306</v>
      </c>
      <c r="B311" s="33">
        <f t="shared" si="279"/>
        <v>3211</v>
      </c>
      <c r="C311" s="33">
        <v>10401</v>
      </c>
      <c r="D311" s="33" t="str">
        <f t="shared" si="225"/>
        <v>青铜时代蓝色连弩</v>
      </c>
      <c r="E311" s="33" t="str">
        <f t="shared" si="226"/>
        <v>青铜时代蓝色一字消</v>
      </c>
      <c r="F311" s="33">
        <v>3</v>
      </c>
      <c r="G311" s="33" t="str">
        <f>VLOOKUP($F311,杂项枚举说明表!$A$3:$C$7,杂项枚举说明表!$B$1,0)</f>
        <v>一字消</v>
      </c>
      <c r="H311" s="13">
        <v>1</v>
      </c>
      <c r="I311" s="35">
        <f t="shared" si="227"/>
        <v>3</v>
      </c>
      <c r="J311" s="35" t="str">
        <f>VLOOKUP(I311,杂项枚举说明表!$A$67:$B$69,杂项枚举说明表!$B$66,0)</f>
        <v>PVP</v>
      </c>
      <c r="M311" s="37">
        <f t="shared" si="277"/>
        <v>1</v>
      </c>
      <c r="N311" s="37" t="str">
        <f>VLOOKUP(M311,杂项枚举说明表!$A$45:$B$49,杂项枚举说明表!$B$43,0)</f>
        <v>蓝色</v>
      </c>
      <c r="O311" s="9">
        <v>3311</v>
      </c>
      <c r="P311" s="11" t="s">
        <v>570</v>
      </c>
      <c r="Q311" s="37" t="s">
        <v>15</v>
      </c>
      <c r="R311" s="37" t="str">
        <f t="shared" si="229"/>
        <v>蓝色连弩</v>
      </c>
      <c r="S311" s="9" t="s">
        <v>98</v>
      </c>
      <c r="T311" s="9">
        <f>IF(I311=2,"",VLOOKUP(E311,[1]t_eliminate_effect_s说明表!$L:$M,2,0))</f>
        <v>4</v>
      </c>
      <c r="U311" s="9" t="str">
        <f>VLOOKUP(B311,组合消除配置调用说明表!$D$1:$E$999999,2,0)</f>
        <v/>
      </c>
      <c r="V311" s="35">
        <v>0</v>
      </c>
      <c r="W311" s="35" t="str">
        <f>VLOOKUP(V311,杂项枚举说明表!$A$88:$B$94,2,0)</f>
        <v>通用能量</v>
      </c>
      <c r="X311" s="35">
        <f>IF(I311=2,"0",VLOOKUP(AB311,杂项枚举说明表!$A$23:$C$27,杂项枚举说明表!$C$22,0)*VLOOKUP(F311,杂项枚举说明表!$A$3:$D$7,杂项枚举说明表!$D$1,0))</f>
        <v>900</v>
      </c>
      <c r="Y311" s="35">
        <v>1</v>
      </c>
      <c r="Z311" s="9">
        <f>Z295+1</f>
        <v>11</v>
      </c>
      <c r="AA311" s="9">
        <f>AA295+1</f>
        <v>11</v>
      </c>
      <c r="AB311" s="6">
        <v>2</v>
      </c>
      <c r="AC311" s="6" t="str">
        <f>VLOOKUP(AB311,杂项枚举说明表!$A$23:$B$27,2,2)</f>
        <v>青铜时代</v>
      </c>
      <c r="AD311" s="6">
        <v>0</v>
      </c>
      <c r="AE311" s="35">
        <f t="shared" si="278"/>
        <v>2</v>
      </c>
      <c r="AF311" s="35" t="str">
        <f>IF(AE311="","",VLOOKUP(AE311,杂项枚举说明表!$A$109:$B$113,杂项枚举说明表!$B$108,0))</f>
        <v>步兵营</v>
      </c>
      <c r="AH311" s="13">
        <v>40041</v>
      </c>
      <c r="AI311" s="13">
        <f>IF((VLOOKUP($F311,杂项枚举说明表!$A$3:$C$7,3,0))="","",VLOOKUP($F311,杂项枚举说明表!$A$3:$C$7,3,0))</f>
        <v>120004</v>
      </c>
      <c r="AJ311" s="13">
        <v>120006</v>
      </c>
      <c r="AK311" s="13">
        <f>VLOOKUP($M311,杂项枚举说明表!$A$45:$E$49,杂项枚举说明表!$C$43,0)</f>
        <v>150023</v>
      </c>
      <c r="AL311" s="13">
        <f>IF(VLOOKUP($M311,杂项枚举说明表!$A$45:$E$49,杂项枚举说明表!$D$43,0)="","",VLOOKUP($M311,杂项枚举说明表!$A$45:$E$49,杂项枚举说明表!$D$43,0))</f>
        <v>130001</v>
      </c>
      <c r="AM311" s="13">
        <f>IF(VLOOKUP($M311,杂项枚举说明表!$A$45:$E$49,杂项枚举说明表!$E$43,0)="","",VLOOKUP($M311,杂项枚举说明表!$A$45:$E$49,杂项枚举说明表!$E$43,0))</f>
        <v>130001</v>
      </c>
      <c r="AN311" s="13">
        <f>IF(VLOOKUP($M311,杂项枚举说明表!$A$45:$F$49,杂项枚举说明表!$F$43,0)="","",VLOOKUP($M311,杂项枚举说明表!$A$45:$F$49,杂项枚举说明表!$F$43,0))</f>
        <v>260001</v>
      </c>
      <c r="AO311" s="13">
        <f>VLOOKUP($M311,杂项枚举说明表!$A$45:$H$49,杂项枚举说明表!$H$43,0)</f>
        <v>120008</v>
      </c>
      <c r="AP311" s="13">
        <f>VLOOKUP($M311,杂项枚举说明表!$A$45:$I$49,杂项枚举说明表!$I$43,0)</f>
        <v>100001</v>
      </c>
      <c r="AQ311" s="13">
        <v>100002</v>
      </c>
      <c r="AT311" s="1" t="str">
        <f t="shared" si="233"/>
        <v>3青铜时代蓝色一字消</v>
      </c>
      <c r="AU311" s="1">
        <f t="shared" si="234"/>
        <v>3211</v>
      </c>
    </row>
    <row r="312" spans="1:47" x14ac:dyDescent="0.2">
      <c r="A312" s="33">
        <f t="shared" si="235"/>
        <v>307</v>
      </c>
      <c r="B312" s="33">
        <f t="shared" si="279"/>
        <v>3212</v>
      </c>
      <c r="C312" s="33">
        <v>10402</v>
      </c>
      <c r="D312" s="33" t="str">
        <f t="shared" si="225"/>
        <v>青铜时代绿色连弩</v>
      </c>
      <c r="E312" s="33" t="str">
        <f t="shared" si="226"/>
        <v>青铜时代绿色一字消</v>
      </c>
      <c r="F312" s="33">
        <v>3</v>
      </c>
      <c r="G312" s="33" t="str">
        <f>VLOOKUP($F312,杂项枚举说明表!$A$3:$C$7,杂项枚举说明表!$B$1,0)</f>
        <v>一字消</v>
      </c>
      <c r="H312" s="13">
        <v>1</v>
      </c>
      <c r="I312" s="35">
        <f t="shared" si="227"/>
        <v>3</v>
      </c>
      <c r="J312" s="35" t="str">
        <f>VLOOKUP(I312,杂项枚举说明表!$A$67:$B$69,杂项枚举说明表!$B$66,0)</f>
        <v>PVP</v>
      </c>
      <c r="M312" s="37">
        <f t="shared" si="277"/>
        <v>2</v>
      </c>
      <c r="N312" s="37" t="str">
        <f>VLOOKUP(M312,杂项枚举说明表!$A$45:$B$49,杂项枚举说明表!$B$43,0)</f>
        <v>绿色</v>
      </c>
      <c r="O312" s="9">
        <v>3312</v>
      </c>
      <c r="P312" s="11" t="s">
        <v>570</v>
      </c>
      <c r="Q312" s="37" t="s">
        <v>15</v>
      </c>
      <c r="R312" s="37" t="str">
        <f t="shared" si="229"/>
        <v>绿色连弩</v>
      </c>
      <c r="S312" s="9" t="s">
        <v>98</v>
      </c>
      <c r="T312" s="9">
        <f>IF(I312=2,"",VLOOKUP(E312,[1]t_eliminate_effect_s说明表!$L:$M,2,0))</f>
        <v>4</v>
      </c>
      <c r="U312" s="9" t="str">
        <f>VLOOKUP(B312,组合消除配置调用说明表!$D$1:$E$999999,2,0)</f>
        <v/>
      </c>
      <c r="V312" s="35">
        <v>0</v>
      </c>
      <c r="W312" s="35" t="str">
        <f>VLOOKUP(V312,杂项枚举说明表!$A$88:$B$94,2,0)</f>
        <v>通用能量</v>
      </c>
      <c r="X312" s="35">
        <f>IF(I312=2,"0",VLOOKUP(AB312,杂项枚举说明表!$A$23:$C$27,杂项枚举说明表!$C$22,0)*VLOOKUP(F312,杂项枚举说明表!$A$3:$D$7,杂项枚举说明表!$D$1,0))</f>
        <v>900</v>
      </c>
      <c r="Y312" s="35">
        <v>1</v>
      </c>
      <c r="Z312" s="9">
        <f t="shared" ref="Z312:AA312" si="284">Z311+1</f>
        <v>12</v>
      </c>
      <c r="AA312" s="9">
        <f t="shared" si="284"/>
        <v>12</v>
      </c>
      <c r="AB312" s="6">
        <v>2</v>
      </c>
      <c r="AC312" s="6" t="str">
        <f>VLOOKUP(AB312,杂项枚举说明表!$A$23:$B$27,2,2)</f>
        <v>青铜时代</v>
      </c>
      <c r="AD312" s="6">
        <v>0</v>
      </c>
      <c r="AE312" s="35">
        <f t="shared" si="278"/>
        <v>3</v>
      </c>
      <c r="AF312" s="35" t="str">
        <f>IF(AE312="","",VLOOKUP(AE312,杂项枚举说明表!$A$109:$B$113,杂项枚举说明表!$B$108,0))</f>
        <v>弓兵营</v>
      </c>
      <c r="AH312" s="13">
        <v>40042</v>
      </c>
      <c r="AI312" s="13">
        <f>IF((VLOOKUP($F312,杂项枚举说明表!$A$3:$C$7,3,0))="","",VLOOKUP($F312,杂项枚举说明表!$A$3:$C$7,3,0))</f>
        <v>120004</v>
      </c>
      <c r="AJ312" s="13">
        <v>120006</v>
      </c>
      <c r="AK312" s="13">
        <f>VLOOKUP($M312,杂项枚举说明表!$A$45:$E$49,杂项枚举说明表!$C$43,0)</f>
        <v>150023</v>
      </c>
      <c r="AL312" s="13">
        <f>IF(VLOOKUP($M312,杂项枚举说明表!$A$45:$E$49,杂项枚举说明表!$D$43,0)="","",VLOOKUP($M312,杂项枚举说明表!$A$45:$E$49,杂项枚举说明表!$D$43,0))</f>
        <v>130002</v>
      </c>
      <c r="AM312" s="13">
        <f>IF(VLOOKUP($M312,杂项枚举说明表!$A$45:$E$49,杂项枚举说明表!$E$43,0)="","",VLOOKUP($M312,杂项枚举说明表!$A$45:$E$49,杂项枚举说明表!$E$43,0))</f>
        <v>130002</v>
      </c>
      <c r="AN312" s="13">
        <f>IF(VLOOKUP($M312,杂项枚举说明表!$A$45:$F$49,杂项枚举说明表!$F$43,0)="","",VLOOKUP($M312,杂项枚举说明表!$A$45:$F$49,杂项枚举说明表!$F$43,0))</f>
        <v>260001</v>
      </c>
      <c r="AO312" s="13">
        <f>VLOOKUP($M312,杂项枚举说明表!$A$45:$H$49,杂项枚举说明表!$H$43,0)</f>
        <v>120008</v>
      </c>
      <c r="AP312" s="13">
        <f>VLOOKUP($M312,杂项枚举说明表!$A$45:$I$49,杂项枚举说明表!$I$43,0)</f>
        <v>100001</v>
      </c>
      <c r="AQ312" s="13">
        <v>100002</v>
      </c>
      <c r="AT312" s="1" t="str">
        <f t="shared" si="233"/>
        <v>3青铜时代绿色一字消</v>
      </c>
      <c r="AU312" s="1">
        <f t="shared" si="234"/>
        <v>3212</v>
      </c>
    </row>
    <row r="313" spans="1:47" x14ac:dyDescent="0.2">
      <c r="A313" s="33">
        <f t="shared" si="235"/>
        <v>308</v>
      </c>
      <c r="B313" s="33">
        <f t="shared" si="279"/>
        <v>3213</v>
      </c>
      <c r="C313" s="33">
        <v>10403</v>
      </c>
      <c r="D313" s="33" t="str">
        <f t="shared" si="225"/>
        <v>青铜时代红色连弩</v>
      </c>
      <c r="E313" s="33" t="str">
        <f t="shared" si="226"/>
        <v>青铜时代红色一字消</v>
      </c>
      <c r="F313" s="33">
        <v>3</v>
      </c>
      <c r="G313" s="33" t="str">
        <f>VLOOKUP($F313,杂项枚举说明表!$A$3:$C$7,杂项枚举说明表!$B$1,0)</f>
        <v>一字消</v>
      </c>
      <c r="H313" s="13">
        <v>1</v>
      </c>
      <c r="I313" s="35">
        <f t="shared" si="227"/>
        <v>3</v>
      </c>
      <c r="J313" s="35" t="str">
        <f>VLOOKUP(I313,杂项枚举说明表!$A$67:$B$69,杂项枚举说明表!$B$66,0)</f>
        <v>PVP</v>
      </c>
      <c r="M313" s="37">
        <f t="shared" si="277"/>
        <v>3</v>
      </c>
      <c r="N313" s="37" t="str">
        <f>VLOOKUP(M313,杂项枚举说明表!$A$45:$B$49,杂项枚举说明表!$B$43,0)</f>
        <v>红色</v>
      </c>
      <c r="O313" s="9">
        <v>3313</v>
      </c>
      <c r="P313" s="11" t="s">
        <v>570</v>
      </c>
      <c r="Q313" s="37" t="s">
        <v>15</v>
      </c>
      <c r="R313" s="37" t="str">
        <f t="shared" si="229"/>
        <v>红色连弩</v>
      </c>
      <c r="S313" s="9" t="s">
        <v>97</v>
      </c>
      <c r="T313" s="9">
        <f>IF(I313=2,"",VLOOKUP(E313,[1]t_eliminate_effect_s说明表!$L:$M,2,0))</f>
        <v>4</v>
      </c>
      <c r="U313" s="9" t="str">
        <f>VLOOKUP(B313,组合消除配置调用说明表!$D$1:$E$999999,2,0)</f>
        <v/>
      </c>
      <c r="V313" s="35">
        <v>0</v>
      </c>
      <c r="W313" s="35" t="str">
        <f>VLOOKUP(V313,杂项枚举说明表!$A$88:$B$94,2,0)</f>
        <v>通用能量</v>
      </c>
      <c r="X313" s="35">
        <f>IF(I313=2,"0",VLOOKUP(AB313,杂项枚举说明表!$A$23:$C$27,杂项枚举说明表!$C$22,0)*VLOOKUP(F313,杂项枚举说明表!$A$3:$D$7,杂项枚举说明表!$D$1,0))</f>
        <v>900</v>
      </c>
      <c r="Y313" s="35">
        <v>1</v>
      </c>
      <c r="Z313" s="9">
        <f t="shared" ref="Z313:AA313" si="285">Z312+1</f>
        <v>13</v>
      </c>
      <c r="AA313" s="9">
        <f t="shared" si="285"/>
        <v>13</v>
      </c>
      <c r="AB313" s="6">
        <v>2</v>
      </c>
      <c r="AC313" s="6" t="str">
        <f>VLOOKUP(AB313,杂项枚举说明表!$A$23:$B$27,2,2)</f>
        <v>青铜时代</v>
      </c>
      <c r="AD313" s="6">
        <v>0</v>
      </c>
      <c r="AE313" s="35">
        <f t="shared" si="278"/>
        <v>4</v>
      </c>
      <c r="AF313" s="35" t="str">
        <f>IF(AE313="","",VLOOKUP(AE313,杂项枚举说明表!$A$109:$B$113,杂项枚举说明表!$B$108,0))</f>
        <v>骑兵营</v>
      </c>
      <c r="AH313" s="13">
        <v>40043</v>
      </c>
      <c r="AI313" s="13">
        <f>IF((VLOOKUP($F313,杂项枚举说明表!$A$3:$C$7,3,0))="","",VLOOKUP($F313,杂项枚举说明表!$A$3:$C$7,3,0))</f>
        <v>120004</v>
      </c>
      <c r="AJ313" s="13">
        <v>120006</v>
      </c>
      <c r="AK313" s="13">
        <f>VLOOKUP($M313,杂项枚举说明表!$A$45:$E$49,杂项枚举说明表!$C$43,0)</f>
        <v>150023</v>
      </c>
      <c r="AL313" s="13">
        <f>IF(VLOOKUP($M313,杂项枚举说明表!$A$45:$E$49,杂项枚举说明表!$D$43,0)="","",VLOOKUP($M313,杂项枚举说明表!$A$45:$E$49,杂项枚举说明表!$D$43,0))</f>
        <v>130003</v>
      </c>
      <c r="AM313" s="13">
        <f>IF(VLOOKUP($M313,杂项枚举说明表!$A$45:$E$49,杂项枚举说明表!$E$43,0)="","",VLOOKUP($M313,杂项枚举说明表!$A$45:$E$49,杂项枚举说明表!$E$43,0))</f>
        <v>130003</v>
      </c>
      <c r="AN313" s="13">
        <f>IF(VLOOKUP($M313,杂项枚举说明表!$A$45:$F$49,杂项枚举说明表!$F$43,0)="","",VLOOKUP($M313,杂项枚举说明表!$A$45:$F$49,杂项枚举说明表!$F$43,0))</f>
        <v>260001</v>
      </c>
      <c r="AO313" s="13">
        <f>VLOOKUP($M313,杂项枚举说明表!$A$45:$H$49,杂项枚举说明表!$H$43,0)</f>
        <v>120008</v>
      </c>
      <c r="AP313" s="13">
        <f>VLOOKUP($M313,杂项枚举说明表!$A$45:$I$49,杂项枚举说明表!$I$43,0)</f>
        <v>100001</v>
      </c>
      <c r="AQ313" s="13">
        <v>100002</v>
      </c>
      <c r="AT313" s="1" t="str">
        <f t="shared" si="233"/>
        <v>3青铜时代红色一字消</v>
      </c>
      <c r="AU313" s="1">
        <f t="shared" si="234"/>
        <v>3213</v>
      </c>
    </row>
    <row r="314" spans="1:47" x14ac:dyDescent="0.2">
      <c r="A314" s="33">
        <f t="shared" si="235"/>
        <v>309</v>
      </c>
      <c r="B314" s="33">
        <f t="shared" si="279"/>
        <v>3214</v>
      </c>
      <c r="C314" s="33">
        <v>10404</v>
      </c>
      <c r="D314" s="33" t="str">
        <f t="shared" si="225"/>
        <v>青铜时代金色连弩</v>
      </c>
      <c r="E314" s="33" t="str">
        <f t="shared" si="226"/>
        <v>青铜时代金色一字消</v>
      </c>
      <c r="F314" s="33">
        <v>3</v>
      </c>
      <c r="G314" s="33" t="str">
        <f>VLOOKUP($F314,杂项枚举说明表!$A$3:$C$7,杂项枚举说明表!$B$1,0)</f>
        <v>一字消</v>
      </c>
      <c r="H314" s="13">
        <v>1</v>
      </c>
      <c r="I314" s="35">
        <f t="shared" si="227"/>
        <v>3</v>
      </c>
      <c r="J314" s="35" t="str">
        <f>VLOOKUP(I314,杂项枚举说明表!$A$67:$B$69,杂项枚举说明表!$B$66,0)</f>
        <v>PVP</v>
      </c>
      <c r="M314" s="37">
        <f t="shared" si="277"/>
        <v>4</v>
      </c>
      <c r="N314" s="37" t="str">
        <f>VLOOKUP(M314,杂项枚举说明表!$A$45:$B$49,杂项枚举说明表!$B$43,0)</f>
        <v>金色</v>
      </c>
      <c r="O314" s="9">
        <v>3314</v>
      </c>
      <c r="P314" s="11" t="s">
        <v>570</v>
      </c>
      <c r="Q314" s="37" t="s">
        <v>15</v>
      </c>
      <c r="R314" s="37" t="str">
        <f t="shared" si="229"/>
        <v>金色连弩</v>
      </c>
      <c r="S314" s="9" t="s">
        <v>97</v>
      </c>
      <c r="T314" s="9">
        <f>IF(I314=2,"",VLOOKUP(E314,[1]t_eliminate_effect_s说明表!$L:$M,2,0))</f>
        <v>4</v>
      </c>
      <c r="U314" s="9" t="str">
        <f>VLOOKUP(B314,组合消除配置调用说明表!$D$1:$E$999999,2,0)</f>
        <v/>
      </c>
      <c r="V314" s="35">
        <v>0</v>
      </c>
      <c r="W314" s="35" t="str">
        <f>VLOOKUP(V314,杂项枚举说明表!$A$88:$B$94,2,0)</f>
        <v>通用能量</v>
      </c>
      <c r="X314" s="35">
        <f>IF(I314=2,"0",VLOOKUP(AB314,杂项枚举说明表!$A$23:$C$27,杂项枚举说明表!$C$22,0)*VLOOKUP(F314,杂项枚举说明表!$A$3:$D$7,杂项枚举说明表!$D$1,0))</f>
        <v>900</v>
      </c>
      <c r="Y314" s="35">
        <v>1</v>
      </c>
      <c r="Z314" s="9">
        <f t="shared" ref="Z314:AA314" si="286">Z313+1</f>
        <v>14</v>
      </c>
      <c r="AA314" s="9">
        <f t="shared" si="286"/>
        <v>14</v>
      </c>
      <c r="AB314" s="6">
        <v>2</v>
      </c>
      <c r="AC314" s="6" t="str">
        <f>VLOOKUP(AB314,杂项枚举说明表!$A$23:$B$27,2,2)</f>
        <v>青铜时代</v>
      </c>
      <c r="AD314" s="6">
        <v>0</v>
      </c>
      <c r="AE314" s="35">
        <f t="shared" si="278"/>
        <v>5</v>
      </c>
      <c r="AF314" s="35" t="str">
        <f>IF(AE314="","",VLOOKUP(AE314,杂项枚举说明表!$A$109:$B$113,杂项枚举说明表!$B$108,0))</f>
        <v>神像</v>
      </c>
      <c r="AH314" s="13">
        <v>40044</v>
      </c>
      <c r="AI314" s="13">
        <f>IF((VLOOKUP($F314,杂项枚举说明表!$A$3:$C$7,3,0))="","",VLOOKUP($F314,杂项枚举说明表!$A$3:$C$7,3,0))</f>
        <v>120004</v>
      </c>
      <c r="AJ314" s="13">
        <v>120006</v>
      </c>
      <c r="AK314" s="13">
        <f>VLOOKUP($M314,杂项枚举说明表!$A$45:$E$49,杂项枚举说明表!$C$43,0)</f>
        <v>150023</v>
      </c>
      <c r="AL314" s="13">
        <f>IF(VLOOKUP($M314,杂项枚举说明表!$A$45:$E$49,杂项枚举说明表!$D$43,0)="","",VLOOKUP($M314,杂项枚举说明表!$A$45:$E$49,杂项枚举说明表!$D$43,0))</f>
        <v>130004</v>
      </c>
      <c r="AM314" s="13">
        <f>IF(VLOOKUP($M314,杂项枚举说明表!$A$45:$E$49,杂项枚举说明表!$E$43,0)="","",VLOOKUP($M314,杂项枚举说明表!$A$45:$E$49,杂项枚举说明表!$E$43,0))</f>
        <v>130004</v>
      </c>
      <c r="AN314" s="13">
        <f>IF(VLOOKUP($M314,杂项枚举说明表!$A$45:$F$49,杂项枚举说明表!$F$43,0)="","",VLOOKUP($M314,杂项枚举说明表!$A$45:$F$49,杂项枚举说明表!$F$43,0))</f>
        <v>260001</v>
      </c>
      <c r="AO314" s="13">
        <f>VLOOKUP($M314,杂项枚举说明表!$A$45:$H$49,杂项枚举说明表!$H$43,0)</f>
        <v>120008</v>
      </c>
      <c r="AP314" s="13">
        <f>VLOOKUP($M314,杂项枚举说明表!$A$45:$I$49,杂项枚举说明表!$I$43,0)</f>
        <v>100001</v>
      </c>
      <c r="AQ314" s="13">
        <v>100002</v>
      </c>
      <c r="AT314" s="1" t="str">
        <f t="shared" si="233"/>
        <v>3青铜时代金色一字消</v>
      </c>
      <c r="AU314" s="1">
        <f t="shared" si="234"/>
        <v>3214</v>
      </c>
    </row>
    <row r="315" spans="1:47" x14ac:dyDescent="0.2">
      <c r="A315" s="33">
        <f t="shared" si="235"/>
        <v>310</v>
      </c>
      <c r="B315" s="33">
        <f t="shared" si="279"/>
        <v>3215</v>
      </c>
      <c r="C315" s="33">
        <v>10405</v>
      </c>
      <c r="D315" s="33" t="str">
        <f t="shared" si="225"/>
        <v>青铜时代紫色连弩</v>
      </c>
      <c r="E315" s="33" t="str">
        <f t="shared" si="226"/>
        <v>青铜时代紫色一字消</v>
      </c>
      <c r="F315" s="33">
        <v>3</v>
      </c>
      <c r="G315" s="33" t="str">
        <f>VLOOKUP($F315,杂项枚举说明表!$A$3:$C$7,杂项枚举说明表!$B$1,0)</f>
        <v>一字消</v>
      </c>
      <c r="H315" s="13">
        <v>1</v>
      </c>
      <c r="I315" s="35">
        <f t="shared" si="227"/>
        <v>3</v>
      </c>
      <c r="J315" s="35" t="str">
        <f>VLOOKUP(I315,杂项枚举说明表!$A$67:$B$69,杂项枚举说明表!$B$66,0)</f>
        <v>PVP</v>
      </c>
      <c r="M315" s="37">
        <f t="shared" si="277"/>
        <v>5</v>
      </c>
      <c r="N315" s="37" t="str">
        <f>VLOOKUP(M315,杂项枚举说明表!$A$45:$B$49,杂项枚举说明表!$B$43,0)</f>
        <v>紫色</v>
      </c>
      <c r="O315" s="9">
        <v>3315</v>
      </c>
      <c r="P315" s="11" t="s">
        <v>570</v>
      </c>
      <c r="Q315" s="37" t="s">
        <v>15</v>
      </c>
      <c r="R315" s="37" t="str">
        <f t="shared" si="229"/>
        <v>紫色连弩</v>
      </c>
      <c r="S315" s="9" t="s">
        <v>97</v>
      </c>
      <c r="T315" s="9">
        <f>IF(I315=2,"",VLOOKUP(E315,[1]t_eliminate_effect_s说明表!$L:$M,2,0))</f>
        <v>4</v>
      </c>
      <c r="U315" s="9" t="str">
        <f>VLOOKUP(B315,组合消除配置调用说明表!$D$1:$E$999999,2,0)</f>
        <v/>
      </c>
      <c r="V315" s="35">
        <v>0</v>
      </c>
      <c r="W315" s="35" t="str">
        <f>VLOOKUP(V315,杂项枚举说明表!$A$88:$B$94,2,0)</f>
        <v>通用能量</v>
      </c>
      <c r="X315" s="35">
        <f>IF(I315=2,"0",VLOOKUP(AB315,杂项枚举说明表!$A$23:$C$27,杂项枚举说明表!$C$22,0)*VLOOKUP(F315,杂项枚举说明表!$A$3:$D$7,杂项枚举说明表!$D$1,0))</f>
        <v>900</v>
      </c>
      <c r="Y315" s="35">
        <v>1</v>
      </c>
      <c r="Z315" s="9">
        <f t="shared" ref="Z315:AA315" si="287">Z314+1</f>
        <v>15</v>
      </c>
      <c r="AA315" s="9">
        <f t="shared" si="287"/>
        <v>15</v>
      </c>
      <c r="AB315" s="6">
        <v>2</v>
      </c>
      <c r="AC315" s="6" t="str">
        <f>VLOOKUP(AB315,杂项枚举说明表!$A$23:$B$27,2,2)</f>
        <v>青铜时代</v>
      </c>
      <c r="AD315" s="6">
        <v>0</v>
      </c>
      <c r="AE315" s="35">
        <f t="shared" si="278"/>
        <v>6</v>
      </c>
      <c r="AF315" s="35" t="str">
        <f>IF(AE315="","",VLOOKUP(AE315,杂项枚举说明表!$A$109:$B$113,杂项枚举说明表!$B$108,0))</f>
        <v>魔像</v>
      </c>
      <c r="AH315" s="13">
        <v>40045</v>
      </c>
      <c r="AI315" s="13">
        <f>IF((VLOOKUP($F315,杂项枚举说明表!$A$3:$C$7,3,0))="","",VLOOKUP($F315,杂项枚举说明表!$A$3:$C$7,3,0))</f>
        <v>120004</v>
      </c>
      <c r="AJ315" s="13">
        <v>120006</v>
      </c>
      <c r="AK315" s="13">
        <f>VLOOKUP($M315,杂项枚举说明表!$A$45:$E$49,杂项枚举说明表!$C$43,0)</f>
        <v>150023</v>
      </c>
      <c r="AL315" s="13">
        <f>IF(VLOOKUP($M315,杂项枚举说明表!$A$45:$E$49,杂项枚举说明表!$D$43,0)="","",VLOOKUP($M315,杂项枚举说明表!$A$45:$E$49,杂项枚举说明表!$D$43,0))</f>
        <v>130005</v>
      </c>
      <c r="AM315" s="13">
        <f>IF(VLOOKUP($M315,杂项枚举说明表!$A$45:$E$49,杂项枚举说明表!$E$43,0)="","",VLOOKUP($M315,杂项枚举说明表!$A$45:$E$49,杂项枚举说明表!$E$43,0))</f>
        <v>130005</v>
      </c>
      <c r="AN315" s="13">
        <f>IF(VLOOKUP($M315,杂项枚举说明表!$A$45:$F$49,杂项枚举说明表!$F$43,0)="","",VLOOKUP($M315,杂项枚举说明表!$A$45:$F$49,杂项枚举说明表!$F$43,0))</f>
        <v>260001</v>
      </c>
      <c r="AO315" s="13">
        <f>VLOOKUP($M315,杂项枚举说明表!$A$45:$H$49,杂项枚举说明表!$H$43,0)</f>
        <v>120008</v>
      </c>
      <c r="AP315" s="13">
        <f>VLOOKUP($M315,杂项枚举说明表!$A$45:$I$49,杂项枚举说明表!$I$43,0)</f>
        <v>100001</v>
      </c>
      <c r="AQ315" s="13">
        <v>100002</v>
      </c>
      <c r="AT315" s="1" t="str">
        <f t="shared" si="233"/>
        <v>3青铜时代紫色一字消</v>
      </c>
      <c r="AU315" s="1">
        <f t="shared" si="234"/>
        <v>3215</v>
      </c>
    </row>
    <row r="316" spans="1:47" x14ac:dyDescent="0.2">
      <c r="A316" s="33">
        <f t="shared" si="235"/>
        <v>311</v>
      </c>
      <c r="B316" s="33">
        <f t="shared" si="279"/>
        <v>3221</v>
      </c>
      <c r="C316" s="33">
        <v>10401</v>
      </c>
      <c r="D316" s="33" t="str">
        <f t="shared" si="225"/>
        <v>封建时代蓝色连弩</v>
      </c>
      <c r="E316" s="33" t="str">
        <f t="shared" si="226"/>
        <v>封建时代蓝色一字消</v>
      </c>
      <c r="F316" s="33">
        <v>3</v>
      </c>
      <c r="G316" s="33" t="str">
        <f>VLOOKUP($F316,杂项枚举说明表!$A$3:$C$7,杂项枚举说明表!$B$1,0)</f>
        <v>一字消</v>
      </c>
      <c r="H316" s="13">
        <v>1</v>
      </c>
      <c r="I316" s="35">
        <f t="shared" si="227"/>
        <v>3</v>
      </c>
      <c r="J316" s="35" t="str">
        <f>VLOOKUP(I316,杂项枚举说明表!$A$67:$B$69,杂项枚举说明表!$B$66,0)</f>
        <v>PVP</v>
      </c>
      <c r="M316" s="37">
        <f>M301</f>
        <v>1</v>
      </c>
      <c r="N316" s="37" t="str">
        <f>VLOOKUP(M316,杂项枚举说明表!$A$45:$B$49,杂项枚举说明表!$B$43,0)</f>
        <v>蓝色</v>
      </c>
      <c r="O316" s="9">
        <v>3321</v>
      </c>
      <c r="P316" s="11" t="s">
        <v>570</v>
      </c>
      <c r="Q316" s="37" t="s">
        <v>15</v>
      </c>
      <c r="R316" s="37" t="str">
        <f t="shared" si="229"/>
        <v>蓝色连弩</v>
      </c>
      <c r="S316" s="9" t="s">
        <v>98</v>
      </c>
      <c r="T316" s="9">
        <f>IF(I316=2,"",VLOOKUP(E316,[1]t_eliminate_effect_s说明表!$L:$M,2,0))</f>
        <v>4</v>
      </c>
      <c r="U316" s="9" t="str">
        <f>VLOOKUP(B316,组合消除配置调用说明表!$D$1:$E$999999,2,0)</f>
        <v>3121,3122,3123,3124,3125,3221,3222,3223,3224,3225,3321,3322,3323,3324,3325,3421,3422,3423,3424,3425;13,13,13,13,13,11,11,11,11,11,15,15,15,15,15,16,16,16,16,16</v>
      </c>
      <c r="V316" s="35">
        <v>0</v>
      </c>
      <c r="W316" s="35" t="str">
        <f>VLOOKUP(V316,杂项枚举说明表!$A$88:$B$94,2,0)</f>
        <v>通用能量</v>
      </c>
      <c r="X316" s="35">
        <f>IF(I316=2,"0",VLOOKUP(AB316,杂项枚举说明表!$A$23:$C$27,杂项枚举说明表!$C$22,0)*VLOOKUP(F316,杂项枚举说明表!$A$3:$D$7,杂项枚举说明表!$D$1,0))</f>
        <v>820</v>
      </c>
      <c r="Y316" s="35">
        <v>1</v>
      </c>
      <c r="Z316" s="9">
        <f>Z305+1</f>
        <v>11</v>
      </c>
      <c r="AA316" s="9">
        <f>AA305+1</f>
        <v>11</v>
      </c>
      <c r="AB316" s="6">
        <f>AB311+1</f>
        <v>3</v>
      </c>
      <c r="AC316" s="6" t="str">
        <f>VLOOKUP(AB316,杂项枚举说明表!$A$23:$B$27,2,2)</f>
        <v>封建时代</v>
      </c>
      <c r="AD316" s="6">
        <v>0</v>
      </c>
      <c r="AE316" s="35">
        <f>AE301</f>
        <v>2</v>
      </c>
      <c r="AF316" s="35" t="str">
        <f>IF(AE316="","",VLOOKUP(AE316,杂项枚举说明表!$A$109:$B$113,杂项枚举说明表!$B$108,0))</f>
        <v>步兵营</v>
      </c>
      <c r="AH316" s="13">
        <v>40041</v>
      </c>
      <c r="AI316" s="13">
        <f>IF((VLOOKUP($F316,杂项枚举说明表!$A$3:$C$7,3,0))="","",VLOOKUP($F316,杂项枚举说明表!$A$3:$C$7,3,0))</f>
        <v>120004</v>
      </c>
      <c r="AJ316" s="13">
        <v>120006</v>
      </c>
      <c r="AK316" s="13">
        <f>VLOOKUP($M316,杂项枚举说明表!$A$45:$E$49,杂项枚举说明表!$C$43,0)</f>
        <v>150023</v>
      </c>
      <c r="AL316" s="13">
        <f>IF(VLOOKUP($M316,杂项枚举说明表!$A$45:$E$49,杂项枚举说明表!$D$43,0)="","",VLOOKUP($M316,杂项枚举说明表!$A$45:$E$49,杂项枚举说明表!$D$43,0))</f>
        <v>130001</v>
      </c>
      <c r="AM316" s="13">
        <f>IF(VLOOKUP($M316,杂项枚举说明表!$A$45:$E$49,杂项枚举说明表!$E$43,0)="","",VLOOKUP($M316,杂项枚举说明表!$A$45:$E$49,杂项枚举说明表!$E$43,0))</f>
        <v>130001</v>
      </c>
      <c r="AN316" s="13">
        <f>IF(VLOOKUP($M316,杂项枚举说明表!$A$45:$F$49,杂项枚举说明表!$F$43,0)="","",VLOOKUP($M316,杂项枚举说明表!$A$45:$F$49,杂项枚举说明表!$F$43,0))</f>
        <v>260001</v>
      </c>
      <c r="AO316" s="13">
        <f>VLOOKUP($M316,杂项枚举说明表!$A$45:$H$49,杂项枚举说明表!$H$43,0)</f>
        <v>120008</v>
      </c>
      <c r="AP316" s="13">
        <f>VLOOKUP($M316,杂项枚举说明表!$A$45:$I$49,杂项枚举说明表!$I$43,0)</f>
        <v>100001</v>
      </c>
      <c r="AQ316" s="13">
        <v>100002</v>
      </c>
      <c r="AT316" s="1" t="str">
        <f t="shared" si="233"/>
        <v>3封建时代蓝色一字消</v>
      </c>
      <c r="AU316" s="1">
        <f t="shared" si="234"/>
        <v>3221</v>
      </c>
    </row>
    <row r="317" spans="1:47" x14ac:dyDescent="0.2">
      <c r="A317" s="33">
        <f t="shared" si="235"/>
        <v>312</v>
      </c>
      <c r="B317" s="33">
        <f t="shared" si="279"/>
        <v>3222</v>
      </c>
      <c r="C317" s="33">
        <v>10402</v>
      </c>
      <c r="D317" s="33" t="str">
        <f t="shared" si="225"/>
        <v>封建时代绿色连弩</v>
      </c>
      <c r="E317" s="33" t="str">
        <f t="shared" si="226"/>
        <v>封建时代绿色一字消</v>
      </c>
      <c r="F317" s="33">
        <v>3</v>
      </c>
      <c r="G317" s="33" t="str">
        <f>VLOOKUP($F317,杂项枚举说明表!$A$3:$C$7,杂项枚举说明表!$B$1,0)</f>
        <v>一字消</v>
      </c>
      <c r="H317" s="13">
        <v>1</v>
      </c>
      <c r="I317" s="35">
        <f t="shared" si="227"/>
        <v>3</v>
      </c>
      <c r="J317" s="35" t="str">
        <f>VLOOKUP(I317,杂项枚举说明表!$A$67:$B$69,杂项枚举说明表!$B$66,0)</f>
        <v>PVP</v>
      </c>
      <c r="M317" s="37">
        <f>M302</f>
        <v>2</v>
      </c>
      <c r="N317" s="37" t="str">
        <f>VLOOKUP(M317,杂项枚举说明表!$A$45:$B$49,杂项枚举说明表!$B$43,0)</f>
        <v>绿色</v>
      </c>
      <c r="O317" s="9">
        <v>3322</v>
      </c>
      <c r="P317" s="11" t="s">
        <v>570</v>
      </c>
      <c r="Q317" s="37" t="s">
        <v>15</v>
      </c>
      <c r="R317" s="37" t="str">
        <f t="shared" si="229"/>
        <v>绿色连弩</v>
      </c>
      <c r="S317" s="9" t="s">
        <v>98</v>
      </c>
      <c r="T317" s="9">
        <f>IF(I317=2,"",VLOOKUP(E317,[1]t_eliminate_effect_s说明表!$L:$M,2,0))</f>
        <v>4</v>
      </c>
      <c r="U317" s="9" t="str">
        <f>VLOOKUP(B317,组合消除配置调用说明表!$D$1:$E$999999,2,0)</f>
        <v>3121,3122,3123,3124,3125,3221,3222,3223,3224,3225,3321,3322,3323,3324,3325,3421,3422,3423,3424,3425;13,13,13,13,13,11,11,11,11,11,15,15,15,15,15,16,16,16,16,16</v>
      </c>
      <c r="V317" s="35">
        <v>0</v>
      </c>
      <c r="W317" s="35" t="str">
        <f>VLOOKUP(V317,杂项枚举说明表!$A$88:$B$94,2,0)</f>
        <v>通用能量</v>
      </c>
      <c r="X317" s="35">
        <f>IF(I317=2,"0",VLOOKUP(AB317,杂项枚举说明表!$A$23:$C$27,杂项枚举说明表!$C$22,0)*VLOOKUP(F317,杂项枚举说明表!$A$3:$D$7,杂项枚举说明表!$D$1,0))</f>
        <v>820</v>
      </c>
      <c r="Y317" s="35">
        <v>1</v>
      </c>
      <c r="Z317" s="9">
        <f t="shared" ref="Z317:AA317" si="288">Z316+1</f>
        <v>12</v>
      </c>
      <c r="AA317" s="9">
        <f t="shared" si="288"/>
        <v>12</v>
      </c>
      <c r="AB317" s="6">
        <f t="shared" ref="AB317:AB330" si="289">AB312+1</f>
        <v>3</v>
      </c>
      <c r="AC317" s="6" t="str">
        <f>VLOOKUP(AB317,杂项枚举说明表!$A$23:$B$27,2,2)</f>
        <v>封建时代</v>
      </c>
      <c r="AD317" s="6">
        <v>0</v>
      </c>
      <c r="AE317" s="35">
        <f>AE302</f>
        <v>3</v>
      </c>
      <c r="AF317" s="35" t="str">
        <f>IF(AE317="","",VLOOKUP(AE317,杂项枚举说明表!$A$109:$B$113,杂项枚举说明表!$B$108,0))</f>
        <v>弓兵营</v>
      </c>
      <c r="AH317" s="13">
        <v>40042</v>
      </c>
      <c r="AI317" s="13">
        <f>IF((VLOOKUP($F317,杂项枚举说明表!$A$3:$C$7,3,0))="","",VLOOKUP($F317,杂项枚举说明表!$A$3:$C$7,3,0))</f>
        <v>120004</v>
      </c>
      <c r="AJ317" s="13">
        <v>120006</v>
      </c>
      <c r="AK317" s="13">
        <f>VLOOKUP($M317,杂项枚举说明表!$A$45:$E$49,杂项枚举说明表!$C$43,0)</f>
        <v>150023</v>
      </c>
      <c r="AL317" s="13">
        <f>IF(VLOOKUP($M317,杂项枚举说明表!$A$45:$E$49,杂项枚举说明表!$D$43,0)="","",VLOOKUP($M317,杂项枚举说明表!$A$45:$E$49,杂项枚举说明表!$D$43,0))</f>
        <v>130002</v>
      </c>
      <c r="AM317" s="13">
        <f>IF(VLOOKUP($M317,杂项枚举说明表!$A$45:$E$49,杂项枚举说明表!$E$43,0)="","",VLOOKUP($M317,杂项枚举说明表!$A$45:$E$49,杂项枚举说明表!$E$43,0))</f>
        <v>130002</v>
      </c>
      <c r="AN317" s="13">
        <f>IF(VLOOKUP($M317,杂项枚举说明表!$A$45:$F$49,杂项枚举说明表!$F$43,0)="","",VLOOKUP($M317,杂项枚举说明表!$A$45:$F$49,杂项枚举说明表!$F$43,0))</f>
        <v>260001</v>
      </c>
      <c r="AO317" s="13">
        <f>VLOOKUP($M317,杂项枚举说明表!$A$45:$H$49,杂项枚举说明表!$H$43,0)</f>
        <v>120008</v>
      </c>
      <c r="AP317" s="13">
        <f>VLOOKUP($M317,杂项枚举说明表!$A$45:$I$49,杂项枚举说明表!$I$43,0)</f>
        <v>100001</v>
      </c>
      <c r="AQ317" s="13">
        <v>100002</v>
      </c>
      <c r="AT317" s="1" t="str">
        <f t="shared" si="233"/>
        <v>3封建时代绿色一字消</v>
      </c>
      <c r="AU317" s="1">
        <f t="shared" si="234"/>
        <v>3222</v>
      </c>
    </row>
    <row r="318" spans="1:47" x14ac:dyDescent="0.2">
      <c r="A318" s="33">
        <f t="shared" si="235"/>
        <v>313</v>
      </c>
      <c r="B318" s="33">
        <f t="shared" si="279"/>
        <v>3223</v>
      </c>
      <c r="C318" s="33">
        <v>10403</v>
      </c>
      <c r="D318" s="33" t="str">
        <f t="shared" si="225"/>
        <v>封建时代红色连弩</v>
      </c>
      <c r="E318" s="33" t="str">
        <f t="shared" si="226"/>
        <v>封建时代红色一字消</v>
      </c>
      <c r="F318" s="33">
        <v>3</v>
      </c>
      <c r="G318" s="33" t="str">
        <f>VLOOKUP($F318,杂项枚举说明表!$A$3:$C$7,杂项枚举说明表!$B$1,0)</f>
        <v>一字消</v>
      </c>
      <c r="H318" s="13">
        <v>1</v>
      </c>
      <c r="I318" s="35">
        <f t="shared" si="227"/>
        <v>3</v>
      </c>
      <c r="J318" s="35" t="str">
        <f>VLOOKUP(I318,杂项枚举说明表!$A$67:$B$69,杂项枚举说明表!$B$66,0)</f>
        <v>PVP</v>
      </c>
      <c r="M318" s="37">
        <f>M303</f>
        <v>3</v>
      </c>
      <c r="N318" s="37" t="str">
        <f>VLOOKUP(M318,杂项枚举说明表!$A$45:$B$49,杂项枚举说明表!$B$43,0)</f>
        <v>红色</v>
      </c>
      <c r="O318" s="9">
        <v>3323</v>
      </c>
      <c r="P318" s="11" t="s">
        <v>570</v>
      </c>
      <c r="Q318" s="37" t="s">
        <v>15</v>
      </c>
      <c r="R318" s="37" t="str">
        <f t="shared" si="229"/>
        <v>红色连弩</v>
      </c>
      <c r="S318" s="9" t="s">
        <v>97</v>
      </c>
      <c r="T318" s="9">
        <f>IF(I318=2,"",VLOOKUP(E318,[1]t_eliminate_effect_s说明表!$L:$M,2,0))</f>
        <v>4</v>
      </c>
      <c r="U318" s="9" t="str">
        <f>VLOOKUP(B318,组合消除配置调用说明表!$D$1:$E$999999,2,0)</f>
        <v>3121,3122,3123,3124,3125,3221,3222,3223,3224,3225,3321,3322,3323,3324,3325,3421,3422,3423,3424,3425;13,13,13,13,13,11,11,11,11,11,15,15,15,15,15,16,16,16,16,16</v>
      </c>
      <c r="V318" s="35">
        <v>0</v>
      </c>
      <c r="W318" s="35" t="str">
        <f>VLOOKUP(V318,杂项枚举说明表!$A$88:$B$94,2,0)</f>
        <v>通用能量</v>
      </c>
      <c r="X318" s="35">
        <f>IF(I318=2,"0",VLOOKUP(AB318,杂项枚举说明表!$A$23:$C$27,杂项枚举说明表!$C$22,0)*VLOOKUP(F318,杂项枚举说明表!$A$3:$D$7,杂项枚举说明表!$D$1,0))</f>
        <v>820</v>
      </c>
      <c r="Y318" s="35">
        <v>1</v>
      </c>
      <c r="Z318" s="9">
        <f t="shared" ref="Z318:AA318" si="290">Z317+1</f>
        <v>13</v>
      </c>
      <c r="AA318" s="9">
        <f t="shared" si="290"/>
        <v>13</v>
      </c>
      <c r="AB318" s="6">
        <f t="shared" si="289"/>
        <v>3</v>
      </c>
      <c r="AC318" s="6" t="str">
        <f>VLOOKUP(AB318,杂项枚举说明表!$A$23:$B$27,2,2)</f>
        <v>封建时代</v>
      </c>
      <c r="AD318" s="6">
        <v>0</v>
      </c>
      <c r="AE318" s="35">
        <f>AE303</f>
        <v>4</v>
      </c>
      <c r="AF318" s="35" t="str">
        <f>IF(AE318="","",VLOOKUP(AE318,杂项枚举说明表!$A$109:$B$113,杂项枚举说明表!$B$108,0))</f>
        <v>骑兵营</v>
      </c>
      <c r="AH318" s="13">
        <v>40043</v>
      </c>
      <c r="AI318" s="13">
        <f>IF((VLOOKUP($F318,杂项枚举说明表!$A$3:$C$7,3,0))="","",VLOOKUP($F318,杂项枚举说明表!$A$3:$C$7,3,0))</f>
        <v>120004</v>
      </c>
      <c r="AJ318" s="13">
        <v>120006</v>
      </c>
      <c r="AK318" s="13">
        <f>VLOOKUP($M318,杂项枚举说明表!$A$45:$E$49,杂项枚举说明表!$C$43,0)</f>
        <v>150023</v>
      </c>
      <c r="AL318" s="13">
        <f>IF(VLOOKUP($M318,杂项枚举说明表!$A$45:$E$49,杂项枚举说明表!$D$43,0)="","",VLOOKUP($M318,杂项枚举说明表!$A$45:$E$49,杂项枚举说明表!$D$43,0))</f>
        <v>130003</v>
      </c>
      <c r="AM318" s="13">
        <f>IF(VLOOKUP($M318,杂项枚举说明表!$A$45:$E$49,杂项枚举说明表!$E$43,0)="","",VLOOKUP($M318,杂项枚举说明表!$A$45:$E$49,杂项枚举说明表!$E$43,0))</f>
        <v>130003</v>
      </c>
      <c r="AN318" s="13">
        <f>IF(VLOOKUP($M318,杂项枚举说明表!$A$45:$F$49,杂项枚举说明表!$F$43,0)="","",VLOOKUP($M318,杂项枚举说明表!$A$45:$F$49,杂项枚举说明表!$F$43,0))</f>
        <v>260001</v>
      </c>
      <c r="AO318" s="13">
        <f>VLOOKUP($M318,杂项枚举说明表!$A$45:$H$49,杂项枚举说明表!$H$43,0)</f>
        <v>120008</v>
      </c>
      <c r="AP318" s="13">
        <f>VLOOKUP($M318,杂项枚举说明表!$A$45:$I$49,杂项枚举说明表!$I$43,0)</f>
        <v>100001</v>
      </c>
      <c r="AQ318" s="13">
        <v>100002</v>
      </c>
      <c r="AT318" s="1" t="str">
        <f t="shared" si="233"/>
        <v>3封建时代红色一字消</v>
      </c>
      <c r="AU318" s="1">
        <f t="shared" si="234"/>
        <v>3223</v>
      </c>
    </row>
    <row r="319" spans="1:47" x14ac:dyDescent="0.2">
      <c r="A319" s="33">
        <f t="shared" si="235"/>
        <v>314</v>
      </c>
      <c r="B319" s="33">
        <f t="shared" si="279"/>
        <v>3224</v>
      </c>
      <c r="C319" s="33">
        <v>10404</v>
      </c>
      <c r="D319" s="33" t="str">
        <f t="shared" si="225"/>
        <v>封建时代金色连弩</v>
      </c>
      <c r="E319" s="33" t="str">
        <f t="shared" si="226"/>
        <v>封建时代金色一字消</v>
      </c>
      <c r="F319" s="33">
        <v>3</v>
      </c>
      <c r="G319" s="33" t="str">
        <f>VLOOKUP($F319,杂项枚举说明表!$A$3:$C$7,杂项枚举说明表!$B$1,0)</f>
        <v>一字消</v>
      </c>
      <c r="H319" s="13">
        <v>1</v>
      </c>
      <c r="I319" s="35">
        <f t="shared" si="227"/>
        <v>3</v>
      </c>
      <c r="J319" s="35" t="str">
        <f>VLOOKUP(I319,杂项枚举说明表!$A$67:$B$69,杂项枚举说明表!$B$66,0)</f>
        <v>PVP</v>
      </c>
      <c r="M319" s="37">
        <f>M304</f>
        <v>4</v>
      </c>
      <c r="N319" s="37" t="str">
        <f>VLOOKUP(M319,杂项枚举说明表!$A$45:$B$49,杂项枚举说明表!$B$43,0)</f>
        <v>金色</v>
      </c>
      <c r="O319" s="9">
        <v>3324</v>
      </c>
      <c r="P319" s="11" t="s">
        <v>570</v>
      </c>
      <c r="Q319" s="37" t="s">
        <v>15</v>
      </c>
      <c r="R319" s="37" t="str">
        <f t="shared" si="229"/>
        <v>金色连弩</v>
      </c>
      <c r="S319" s="9" t="s">
        <v>97</v>
      </c>
      <c r="T319" s="9">
        <f>IF(I319=2,"",VLOOKUP(E319,[1]t_eliminate_effect_s说明表!$L:$M,2,0))</f>
        <v>4</v>
      </c>
      <c r="U319" s="9" t="str">
        <f>VLOOKUP(B319,组合消除配置调用说明表!$D$1:$E$999999,2,0)</f>
        <v>3121,3122,3123,3124,3125,3221,3222,3223,3224,3225,3321,3322,3323,3324,3325,3421,3422,3423,3424,3425;13,13,13,13,13,11,11,11,11,11,15,15,15,15,15,16,16,16,16,16</v>
      </c>
      <c r="V319" s="35">
        <v>0</v>
      </c>
      <c r="W319" s="35" t="str">
        <f>VLOOKUP(V319,杂项枚举说明表!$A$88:$B$94,2,0)</f>
        <v>通用能量</v>
      </c>
      <c r="X319" s="35">
        <f>IF(I319=2,"0",VLOOKUP(AB319,杂项枚举说明表!$A$23:$C$27,杂项枚举说明表!$C$22,0)*VLOOKUP(F319,杂项枚举说明表!$A$3:$D$7,杂项枚举说明表!$D$1,0))</f>
        <v>820</v>
      </c>
      <c r="Y319" s="35">
        <v>1</v>
      </c>
      <c r="Z319" s="9">
        <f t="shared" ref="Z319:AA319" si="291">Z318+1</f>
        <v>14</v>
      </c>
      <c r="AA319" s="9">
        <f t="shared" si="291"/>
        <v>14</v>
      </c>
      <c r="AB319" s="6">
        <f t="shared" si="289"/>
        <v>3</v>
      </c>
      <c r="AC319" s="6" t="str">
        <f>VLOOKUP(AB319,杂项枚举说明表!$A$23:$B$27,2,2)</f>
        <v>封建时代</v>
      </c>
      <c r="AD319" s="6">
        <v>0</v>
      </c>
      <c r="AE319" s="35">
        <f>AE304</f>
        <v>5</v>
      </c>
      <c r="AF319" s="35" t="str">
        <f>IF(AE319="","",VLOOKUP(AE319,杂项枚举说明表!$A$109:$B$113,杂项枚举说明表!$B$108,0))</f>
        <v>神像</v>
      </c>
      <c r="AH319" s="13">
        <v>40044</v>
      </c>
      <c r="AI319" s="13">
        <f>IF((VLOOKUP($F319,杂项枚举说明表!$A$3:$C$7,3,0))="","",VLOOKUP($F319,杂项枚举说明表!$A$3:$C$7,3,0))</f>
        <v>120004</v>
      </c>
      <c r="AJ319" s="13">
        <v>120006</v>
      </c>
      <c r="AK319" s="13">
        <f>VLOOKUP($M319,杂项枚举说明表!$A$45:$E$49,杂项枚举说明表!$C$43,0)</f>
        <v>150023</v>
      </c>
      <c r="AL319" s="13">
        <f>IF(VLOOKUP($M319,杂项枚举说明表!$A$45:$E$49,杂项枚举说明表!$D$43,0)="","",VLOOKUP($M319,杂项枚举说明表!$A$45:$E$49,杂项枚举说明表!$D$43,0))</f>
        <v>130004</v>
      </c>
      <c r="AM319" s="13">
        <f>IF(VLOOKUP($M319,杂项枚举说明表!$A$45:$E$49,杂项枚举说明表!$E$43,0)="","",VLOOKUP($M319,杂项枚举说明表!$A$45:$E$49,杂项枚举说明表!$E$43,0))</f>
        <v>130004</v>
      </c>
      <c r="AN319" s="13">
        <f>IF(VLOOKUP($M319,杂项枚举说明表!$A$45:$F$49,杂项枚举说明表!$F$43,0)="","",VLOOKUP($M319,杂项枚举说明表!$A$45:$F$49,杂项枚举说明表!$F$43,0))</f>
        <v>260001</v>
      </c>
      <c r="AO319" s="13">
        <f>VLOOKUP($M319,杂项枚举说明表!$A$45:$H$49,杂项枚举说明表!$H$43,0)</f>
        <v>120008</v>
      </c>
      <c r="AP319" s="13">
        <f>VLOOKUP($M319,杂项枚举说明表!$A$45:$I$49,杂项枚举说明表!$I$43,0)</f>
        <v>100001</v>
      </c>
      <c r="AQ319" s="13">
        <v>100002</v>
      </c>
      <c r="AT319" s="1" t="str">
        <f t="shared" si="233"/>
        <v>3封建时代金色一字消</v>
      </c>
      <c r="AU319" s="1">
        <f t="shared" si="234"/>
        <v>3224</v>
      </c>
    </row>
    <row r="320" spans="1:47" x14ac:dyDescent="0.2">
      <c r="A320" s="33">
        <f t="shared" si="235"/>
        <v>315</v>
      </c>
      <c r="B320" s="33">
        <f t="shared" si="279"/>
        <v>3225</v>
      </c>
      <c r="C320" s="33">
        <v>10405</v>
      </c>
      <c r="D320" s="33" t="str">
        <f t="shared" si="225"/>
        <v>封建时代紫色连弩</v>
      </c>
      <c r="E320" s="33" t="str">
        <f t="shared" si="226"/>
        <v>封建时代紫色一字消</v>
      </c>
      <c r="F320" s="33">
        <v>3</v>
      </c>
      <c r="G320" s="33" t="str">
        <f>VLOOKUP($F320,杂项枚举说明表!$A$3:$C$7,杂项枚举说明表!$B$1,0)</f>
        <v>一字消</v>
      </c>
      <c r="H320" s="13">
        <v>1</v>
      </c>
      <c r="I320" s="35">
        <f t="shared" si="227"/>
        <v>3</v>
      </c>
      <c r="J320" s="35" t="str">
        <f>VLOOKUP(I320,杂项枚举说明表!$A$67:$B$69,杂项枚举说明表!$B$66,0)</f>
        <v>PVP</v>
      </c>
      <c r="M320" s="37">
        <f>M305</f>
        <v>5</v>
      </c>
      <c r="N320" s="37" t="str">
        <f>VLOOKUP(M320,杂项枚举说明表!$A$45:$B$49,杂项枚举说明表!$B$43,0)</f>
        <v>紫色</v>
      </c>
      <c r="O320" s="9">
        <v>3325</v>
      </c>
      <c r="P320" s="11" t="s">
        <v>570</v>
      </c>
      <c r="Q320" s="37" t="s">
        <v>15</v>
      </c>
      <c r="R320" s="37" t="str">
        <f t="shared" si="229"/>
        <v>紫色连弩</v>
      </c>
      <c r="S320" s="9" t="s">
        <v>97</v>
      </c>
      <c r="T320" s="9">
        <f>IF(I320=2,"",VLOOKUP(E320,[1]t_eliminate_effect_s说明表!$L:$M,2,0))</f>
        <v>4</v>
      </c>
      <c r="U320" s="9" t="str">
        <f>VLOOKUP(B320,组合消除配置调用说明表!$D$1:$E$999999,2,0)</f>
        <v>3121,3122,3123,3124,3125,3221,3222,3223,3224,3225,3321,3322,3323,3324,3325,3421,3422,3423,3424,3425;13,13,13,13,13,11,11,11,11,11,15,15,15,15,15,16,16,16,16,16</v>
      </c>
      <c r="V320" s="35">
        <v>0</v>
      </c>
      <c r="W320" s="35" t="str">
        <f>VLOOKUP(V320,杂项枚举说明表!$A$88:$B$94,2,0)</f>
        <v>通用能量</v>
      </c>
      <c r="X320" s="35">
        <f>IF(I320=2,"0",VLOOKUP(AB320,杂项枚举说明表!$A$23:$C$27,杂项枚举说明表!$C$22,0)*VLOOKUP(F320,杂项枚举说明表!$A$3:$D$7,杂项枚举说明表!$D$1,0))</f>
        <v>820</v>
      </c>
      <c r="Y320" s="35">
        <v>1</v>
      </c>
      <c r="Z320" s="9">
        <f t="shared" ref="Z320:AA320" si="292">Z319+1</f>
        <v>15</v>
      </c>
      <c r="AA320" s="9">
        <f t="shared" si="292"/>
        <v>15</v>
      </c>
      <c r="AB320" s="6">
        <f t="shared" si="289"/>
        <v>3</v>
      </c>
      <c r="AC320" s="6" t="str">
        <f>VLOOKUP(AB320,杂项枚举说明表!$A$23:$B$27,2,2)</f>
        <v>封建时代</v>
      </c>
      <c r="AD320" s="6">
        <v>0</v>
      </c>
      <c r="AE320" s="35">
        <f>AE305</f>
        <v>6</v>
      </c>
      <c r="AF320" s="35" t="str">
        <f>IF(AE320="","",VLOOKUP(AE320,杂项枚举说明表!$A$109:$B$113,杂项枚举说明表!$B$108,0))</f>
        <v>魔像</v>
      </c>
      <c r="AH320" s="13">
        <v>40045</v>
      </c>
      <c r="AI320" s="13">
        <f>IF((VLOOKUP($F320,杂项枚举说明表!$A$3:$C$7,3,0))="","",VLOOKUP($F320,杂项枚举说明表!$A$3:$C$7,3,0))</f>
        <v>120004</v>
      </c>
      <c r="AJ320" s="13">
        <v>120006</v>
      </c>
      <c r="AK320" s="13">
        <f>VLOOKUP($M320,杂项枚举说明表!$A$45:$E$49,杂项枚举说明表!$C$43,0)</f>
        <v>150023</v>
      </c>
      <c r="AL320" s="13">
        <f>IF(VLOOKUP($M320,杂项枚举说明表!$A$45:$E$49,杂项枚举说明表!$D$43,0)="","",VLOOKUP($M320,杂项枚举说明表!$A$45:$E$49,杂项枚举说明表!$D$43,0))</f>
        <v>130005</v>
      </c>
      <c r="AM320" s="13">
        <f>IF(VLOOKUP($M320,杂项枚举说明表!$A$45:$E$49,杂项枚举说明表!$E$43,0)="","",VLOOKUP($M320,杂项枚举说明表!$A$45:$E$49,杂项枚举说明表!$E$43,0))</f>
        <v>130005</v>
      </c>
      <c r="AN320" s="13">
        <f>IF(VLOOKUP($M320,杂项枚举说明表!$A$45:$F$49,杂项枚举说明表!$F$43,0)="","",VLOOKUP($M320,杂项枚举说明表!$A$45:$F$49,杂项枚举说明表!$F$43,0))</f>
        <v>260001</v>
      </c>
      <c r="AO320" s="13">
        <f>VLOOKUP($M320,杂项枚举说明表!$A$45:$H$49,杂项枚举说明表!$H$43,0)</f>
        <v>120008</v>
      </c>
      <c r="AP320" s="13">
        <f>VLOOKUP($M320,杂项枚举说明表!$A$45:$I$49,杂项枚举说明表!$I$43,0)</f>
        <v>100001</v>
      </c>
      <c r="AQ320" s="13">
        <v>100002</v>
      </c>
      <c r="AT320" s="1" t="str">
        <f t="shared" si="233"/>
        <v>3封建时代紫色一字消</v>
      </c>
      <c r="AU320" s="1">
        <f t="shared" si="234"/>
        <v>3225</v>
      </c>
    </row>
    <row r="321" spans="1:47" x14ac:dyDescent="0.2">
      <c r="A321" s="33">
        <f t="shared" si="235"/>
        <v>316</v>
      </c>
      <c r="B321" s="33">
        <f t="shared" si="279"/>
        <v>3231</v>
      </c>
      <c r="C321" s="33">
        <v>10501</v>
      </c>
      <c r="D321" s="33" t="str">
        <f t="shared" si="225"/>
        <v>工业时代蓝色火枪</v>
      </c>
      <c r="E321" s="33" t="str">
        <f t="shared" si="226"/>
        <v>工业时代蓝色一字消</v>
      </c>
      <c r="F321" s="33">
        <v>3</v>
      </c>
      <c r="G321" s="33" t="str">
        <f>VLOOKUP($F321,杂项枚举说明表!$A$3:$C$7,杂项枚举说明表!$B$1,0)</f>
        <v>一字消</v>
      </c>
      <c r="H321" s="13">
        <v>1</v>
      </c>
      <c r="I321" s="35">
        <f t="shared" si="227"/>
        <v>3</v>
      </c>
      <c r="J321" s="35" t="str">
        <f>VLOOKUP(I321,杂项枚举说明表!$A$67:$B$69,杂项枚举说明表!$B$66,0)</f>
        <v>PVP</v>
      </c>
      <c r="M321" s="37">
        <f t="shared" si="228"/>
        <v>1</v>
      </c>
      <c r="N321" s="37" t="str">
        <f>VLOOKUP(M321,杂项枚举说明表!$A$45:$B$49,杂项枚举说明表!$B$43,0)</f>
        <v>蓝色</v>
      </c>
      <c r="O321" s="9">
        <v>3331</v>
      </c>
      <c r="P321" s="11" t="s">
        <v>570</v>
      </c>
      <c r="Q321" s="37" t="s">
        <v>16</v>
      </c>
      <c r="R321" s="37" t="str">
        <f t="shared" si="229"/>
        <v>蓝色火枪</v>
      </c>
      <c r="S321" s="9" t="s">
        <v>97</v>
      </c>
      <c r="T321" s="9">
        <f>IF(I321=2,"",VLOOKUP(E321,[1]t_eliminate_effect_s说明表!$L:$M,2,0))</f>
        <v>4</v>
      </c>
      <c r="U321" s="9" t="str">
        <f>VLOOKUP(B321,组合消除配置调用说明表!$D$1:$E$999999,2,0)</f>
        <v>3131,3132,3133,3134,3135,3231,3232,3233,3234,3235,3331,3332,3333,3334,3335,3431,3432,3433,3434,3435;13,13,13,13,13,11,11,11,11,11,15,15,15,15,15,16,16,16,16,16</v>
      </c>
      <c r="V321" s="35">
        <v>0</v>
      </c>
      <c r="W321" s="35" t="str">
        <f>VLOOKUP(V321,杂项枚举说明表!$A$88:$B$94,2,0)</f>
        <v>通用能量</v>
      </c>
      <c r="X321" s="35">
        <f>IF(I321=2,"0",VLOOKUP(AB321,杂项枚举说明表!$A$23:$C$27,杂项枚举说明表!$C$22,0)*VLOOKUP(F321,杂项枚举说明表!$A$3:$D$7,杂项枚举说明表!$D$1,0))</f>
        <v>730</v>
      </c>
      <c r="Y321" s="35">
        <v>1</v>
      </c>
      <c r="Z321" s="9">
        <f>Z316</f>
        <v>11</v>
      </c>
      <c r="AA321" s="9">
        <f>AA316</f>
        <v>11</v>
      </c>
      <c r="AB321" s="6">
        <f t="shared" si="289"/>
        <v>4</v>
      </c>
      <c r="AC321" s="6" t="str">
        <f>VLOOKUP(AB321,杂项枚举说明表!$A$23:$B$27,2,2)</f>
        <v>工业时代</v>
      </c>
      <c r="AD321" s="6">
        <v>0</v>
      </c>
      <c r="AE321" s="35">
        <f t="shared" si="232"/>
        <v>2</v>
      </c>
      <c r="AF321" s="35" t="str">
        <f>IF(AE321="","",VLOOKUP(AE321,杂项枚举说明表!$A$109:$B$113,杂项枚举说明表!$B$108,0))</f>
        <v>步兵营</v>
      </c>
      <c r="AH321" s="13">
        <v>40046</v>
      </c>
      <c r="AI321" s="13">
        <f>IF((VLOOKUP($F321,杂项枚举说明表!$A$3:$C$7,3,0))="","",VLOOKUP($F321,杂项枚举说明表!$A$3:$C$7,3,0))</f>
        <v>120004</v>
      </c>
      <c r="AJ321" s="13">
        <v>120006</v>
      </c>
      <c r="AK321" s="13">
        <f>VLOOKUP($M321,杂项枚举说明表!$A$45:$E$49,杂项枚举说明表!$C$43,0)</f>
        <v>150023</v>
      </c>
      <c r="AL321" s="13">
        <f>IF(VLOOKUP($M321,杂项枚举说明表!$A$45:$E$49,杂项枚举说明表!$D$43,0)="","",VLOOKUP($M321,杂项枚举说明表!$A$45:$E$49,杂项枚举说明表!$D$43,0))</f>
        <v>130001</v>
      </c>
      <c r="AM321" s="13">
        <f>IF(VLOOKUP($M321,杂项枚举说明表!$A$45:$E$49,杂项枚举说明表!$E$43,0)="","",VLOOKUP($M321,杂项枚举说明表!$A$45:$E$49,杂项枚举说明表!$E$43,0))</f>
        <v>130001</v>
      </c>
      <c r="AN321" s="13">
        <f>IF(VLOOKUP($M321,杂项枚举说明表!$A$45:$F$49,杂项枚举说明表!$F$43,0)="","",VLOOKUP($M321,杂项枚举说明表!$A$45:$F$49,杂项枚举说明表!$F$43,0))</f>
        <v>260001</v>
      </c>
      <c r="AO321" s="13">
        <f>VLOOKUP($M321,杂项枚举说明表!$A$45:$H$49,杂项枚举说明表!$H$43,0)</f>
        <v>120008</v>
      </c>
      <c r="AP321" s="13">
        <f>VLOOKUP($M321,杂项枚举说明表!$A$45:$I$49,杂项枚举说明表!$I$43,0)</f>
        <v>100001</v>
      </c>
      <c r="AQ321" s="13">
        <v>100002</v>
      </c>
      <c r="AT321" s="1" t="str">
        <f t="shared" si="233"/>
        <v>3工业时代蓝色一字消</v>
      </c>
      <c r="AU321" s="1">
        <f t="shared" si="234"/>
        <v>3231</v>
      </c>
    </row>
    <row r="322" spans="1:47" x14ac:dyDescent="0.2">
      <c r="A322" s="33">
        <f t="shared" si="235"/>
        <v>317</v>
      </c>
      <c r="B322" s="33">
        <f t="shared" si="279"/>
        <v>3232</v>
      </c>
      <c r="C322" s="33">
        <v>10502</v>
      </c>
      <c r="D322" s="33" t="str">
        <f t="shared" si="225"/>
        <v>工业时代绿色火枪</v>
      </c>
      <c r="E322" s="33" t="str">
        <f t="shared" si="226"/>
        <v>工业时代绿色一字消</v>
      </c>
      <c r="F322" s="33">
        <v>3</v>
      </c>
      <c r="G322" s="33" t="str">
        <f>VLOOKUP($F322,杂项枚举说明表!$A$3:$C$7,杂项枚举说明表!$B$1,0)</f>
        <v>一字消</v>
      </c>
      <c r="H322" s="13">
        <v>1</v>
      </c>
      <c r="I322" s="35">
        <f t="shared" si="227"/>
        <v>3</v>
      </c>
      <c r="J322" s="35" t="str">
        <f>VLOOKUP(I322,杂项枚举说明表!$A$67:$B$69,杂项枚举说明表!$B$66,0)</f>
        <v>PVP</v>
      </c>
      <c r="M322" s="37">
        <f t="shared" si="228"/>
        <v>2</v>
      </c>
      <c r="N322" s="37" t="str">
        <f>VLOOKUP(M322,杂项枚举说明表!$A$45:$B$49,杂项枚举说明表!$B$43,0)</f>
        <v>绿色</v>
      </c>
      <c r="O322" s="9">
        <v>3332</v>
      </c>
      <c r="P322" s="11" t="s">
        <v>570</v>
      </c>
      <c r="Q322" s="37" t="s">
        <v>16</v>
      </c>
      <c r="R322" s="37" t="str">
        <f t="shared" si="229"/>
        <v>绿色火枪</v>
      </c>
      <c r="S322" s="9" t="s">
        <v>97</v>
      </c>
      <c r="T322" s="9">
        <f>IF(I322=2,"",VLOOKUP(E322,[1]t_eliminate_effect_s说明表!$L:$M,2,0))</f>
        <v>4</v>
      </c>
      <c r="U322" s="9" t="str">
        <f>VLOOKUP(B322,组合消除配置调用说明表!$D$1:$E$999999,2,0)</f>
        <v>3131,3132,3133,3134,3135,3231,3232,3233,3234,3235,3331,3332,3333,3334,3335,3431,3432,3433,3434,3435;13,13,13,13,13,11,11,11,11,11,15,15,15,15,15,16,16,16,16,16</v>
      </c>
      <c r="V322" s="35">
        <v>0</v>
      </c>
      <c r="W322" s="35" t="str">
        <f>VLOOKUP(V322,杂项枚举说明表!$A$88:$B$94,2,0)</f>
        <v>通用能量</v>
      </c>
      <c r="X322" s="35">
        <f>IF(I322=2,"0",VLOOKUP(AB322,杂项枚举说明表!$A$23:$C$27,杂项枚举说明表!$C$22,0)*VLOOKUP(F322,杂项枚举说明表!$A$3:$D$7,杂项枚举说明表!$D$1,0))</f>
        <v>730</v>
      </c>
      <c r="Y322" s="35">
        <v>1</v>
      </c>
      <c r="Z322" s="9">
        <f t="shared" ref="Z322:AA322" si="293">Z317</f>
        <v>12</v>
      </c>
      <c r="AA322" s="9">
        <f t="shared" si="293"/>
        <v>12</v>
      </c>
      <c r="AB322" s="6">
        <f t="shared" si="289"/>
        <v>4</v>
      </c>
      <c r="AC322" s="6" t="str">
        <f>VLOOKUP(AB322,杂项枚举说明表!$A$23:$B$27,2,2)</f>
        <v>工业时代</v>
      </c>
      <c r="AD322" s="6">
        <v>0</v>
      </c>
      <c r="AE322" s="35">
        <f t="shared" si="232"/>
        <v>3</v>
      </c>
      <c r="AF322" s="35" t="str">
        <f>IF(AE322="","",VLOOKUP(AE322,杂项枚举说明表!$A$109:$B$113,杂项枚举说明表!$B$108,0))</f>
        <v>弓兵营</v>
      </c>
      <c r="AH322" s="13">
        <v>40047</v>
      </c>
      <c r="AI322" s="13">
        <f>IF((VLOOKUP($F322,杂项枚举说明表!$A$3:$C$7,3,0))="","",VLOOKUP($F322,杂项枚举说明表!$A$3:$C$7,3,0))</f>
        <v>120004</v>
      </c>
      <c r="AJ322" s="13">
        <v>120006</v>
      </c>
      <c r="AK322" s="13">
        <f>VLOOKUP($M322,杂项枚举说明表!$A$45:$E$49,杂项枚举说明表!$C$43,0)</f>
        <v>150023</v>
      </c>
      <c r="AL322" s="13">
        <f>IF(VLOOKUP($M322,杂项枚举说明表!$A$45:$E$49,杂项枚举说明表!$D$43,0)="","",VLOOKUP($M322,杂项枚举说明表!$A$45:$E$49,杂项枚举说明表!$D$43,0))</f>
        <v>130002</v>
      </c>
      <c r="AM322" s="13">
        <f>IF(VLOOKUP($M322,杂项枚举说明表!$A$45:$E$49,杂项枚举说明表!$E$43,0)="","",VLOOKUP($M322,杂项枚举说明表!$A$45:$E$49,杂项枚举说明表!$E$43,0))</f>
        <v>130002</v>
      </c>
      <c r="AN322" s="13">
        <f>IF(VLOOKUP($M322,杂项枚举说明表!$A$45:$F$49,杂项枚举说明表!$F$43,0)="","",VLOOKUP($M322,杂项枚举说明表!$A$45:$F$49,杂项枚举说明表!$F$43,0))</f>
        <v>260001</v>
      </c>
      <c r="AO322" s="13">
        <f>VLOOKUP($M322,杂项枚举说明表!$A$45:$H$49,杂项枚举说明表!$H$43,0)</f>
        <v>120008</v>
      </c>
      <c r="AP322" s="13">
        <f>VLOOKUP($M322,杂项枚举说明表!$A$45:$I$49,杂项枚举说明表!$I$43,0)</f>
        <v>100001</v>
      </c>
      <c r="AQ322" s="13">
        <v>100002</v>
      </c>
      <c r="AT322" s="1" t="str">
        <f t="shared" si="233"/>
        <v>3工业时代绿色一字消</v>
      </c>
      <c r="AU322" s="1">
        <f t="shared" si="234"/>
        <v>3232</v>
      </c>
    </row>
    <row r="323" spans="1:47" x14ac:dyDescent="0.2">
      <c r="A323" s="33">
        <f t="shared" si="235"/>
        <v>318</v>
      </c>
      <c r="B323" s="33">
        <f t="shared" si="279"/>
        <v>3233</v>
      </c>
      <c r="C323" s="33">
        <v>10503</v>
      </c>
      <c r="D323" s="33" t="str">
        <f t="shared" si="225"/>
        <v>工业时代红色火枪</v>
      </c>
      <c r="E323" s="33" t="str">
        <f t="shared" si="226"/>
        <v>工业时代红色一字消</v>
      </c>
      <c r="F323" s="33">
        <v>3</v>
      </c>
      <c r="G323" s="33" t="str">
        <f>VLOOKUP($F323,杂项枚举说明表!$A$3:$C$7,杂项枚举说明表!$B$1,0)</f>
        <v>一字消</v>
      </c>
      <c r="H323" s="13">
        <v>1</v>
      </c>
      <c r="I323" s="35">
        <f t="shared" si="227"/>
        <v>3</v>
      </c>
      <c r="J323" s="35" t="str">
        <f>VLOOKUP(I323,杂项枚举说明表!$A$67:$B$69,杂项枚举说明表!$B$66,0)</f>
        <v>PVP</v>
      </c>
      <c r="M323" s="37">
        <f t="shared" si="228"/>
        <v>3</v>
      </c>
      <c r="N323" s="37" t="str">
        <f>VLOOKUP(M323,杂项枚举说明表!$A$45:$B$49,杂项枚举说明表!$B$43,0)</f>
        <v>红色</v>
      </c>
      <c r="O323" s="9">
        <v>3333</v>
      </c>
      <c r="P323" s="11" t="s">
        <v>570</v>
      </c>
      <c r="Q323" s="37" t="s">
        <v>16</v>
      </c>
      <c r="R323" s="37" t="str">
        <f t="shared" si="229"/>
        <v>红色火枪</v>
      </c>
      <c r="S323" s="9" t="s">
        <v>97</v>
      </c>
      <c r="T323" s="9">
        <f>IF(I323=2,"",VLOOKUP(E323,[1]t_eliminate_effect_s说明表!$L:$M,2,0))</f>
        <v>4</v>
      </c>
      <c r="U323" s="9" t="str">
        <f>VLOOKUP(B323,组合消除配置调用说明表!$D$1:$E$999999,2,0)</f>
        <v>3131,3132,3133,3134,3135,3231,3232,3233,3234,3235,3331,3332,3333,3334,3335,3431,3432,3433,3434,3435;13,13,13,13,13,11,11,11,11,11,15,15,15,15,15,16,16,16,16,16</v>
      </c>
      <c r="V323" s="35">
        <v>0</v>
      </c>
      <c r="W323" s="35" t="str">
        <f>VLOOKUP(V323,杂项枚举说明表!$A$88:$B$94,2,0)</f>
        <v>通用能量</v>
      </c>
      <c r="X323" s="35">
        <f>IF(I323=2,"0",VLOOKUP(AB323,杂项枚举说明表!$A$23:$C$27,杂项枚举说明表!$C$22,0)*VLOOKUP(F323,杂项枚举说明表!$A$3:$D$7,杂项枚举说明表!$D$1,0))</f>
        <v>730</v>
      </c>
      <c r="Y323" s="35">
        <v>1</v>
      </c>
      <c r="Z323" s="9">
        <f t="shared" ref="Z323:AA323" si="294">Z318</f>
        <v>13</v>
      </c>
      <c r="AA323" s="9">
        <f t="shared" si="294"/>
        <v>13</v>
      </c>
      <c r="AB323" s="6">
        <f t="shared" si="289"/>
        <v>4</v>
      </c>
      <c r="AC323" s="6" t="str">
        <f>VLOOKUP(AB323,杂项枚举说明表!$A$23:$B$27,2,2)</f>
        <v>工业时代</v>
      </c>
      <c r="AD323" s="6">
        <v>0</v>
      </c>
      <c r="AE323" s="35">
        <f t="shared" si="232"/>
        <v>4</v>
      </c>
      <c r="AF323" s="35" t="str">
        <f>IF(AE323="","",VLOOKUP(AE323,杂项枚举说明表!$A$109:$B$113,杂项枚举说明表!$B$108,0))</f>
        <v>骑兵营</v>
      </c>
      <c r="AH323" s="13">
        <v>40048</v>
      </c>
      <c r="AI323" s="13">
        <f>IF((VLOOKUP($F323,杂项枚举说明表!$A$3:$C$7,3,0))="","",VLOOKUP($F323,杂项枚举说明表!$A$3:$C$7,3,0))</f>
        <v>120004</v>
      </c>
      <c r="AJ323" s="13">
        <v>120006</v>
      </c>
      <c r="AK323" s="13">
        <f>VLOOKUP($M323,杂项枚举说明表!$A$45:$E$49,杂项枚举说明表!$C$43,0)</f>
        <v>150023</v>
      </c>
      <c r="AL323" s="13">
        <f>IF(VLOOKUP($M323,杂项枚举说明表!$A$45:$E$49,杂项枚举说明表!$D$43,0)="","",VLOOKUP($M323,杂项枚举说明表!$A$45:$E$49,杂项枚举说明表!$D$43,0))</f>
        <v>130003</v>
      </c>
      <c r="AM323" s="13">
        <f>IF(VLOOKUP($M323,杂项枚举说明表!$A$45:$E$49,杂项枚举说明表!$E$43,0)="","",VLOOKUP($M323,杂项枚举说明表!$A$45:$E$49,杂项枚举说明表!$E$43,0))</f>
        <v>130003</v>
      </c>
      <c r="AN323" s="13">
        <f>IF(VLOOKUP($M323,杂项枚举说明表!$A$45:$F$49,杂项枚举说明表!$F$43,0)="","",VLOOKUP($M323,杂项枚举说明表!$A$45:$F$49,杂项枚举说明表!$F$43,0))</f>
        <v>260001</v>
      </c>
      <c r="AO323" s="13">
        <f>VLOOKUP($M323,杂项枚举说明表!$A$45:$H$49,杂项枚举说明表!$H$43,0)</f>
        <v>120008</v>
      </c>
      <c r="AP323" s="13">
        <f>VLOOKUP($M323,杂项枚举说明表!$A$45:$I$49,杂项枚举说明表!$I$43,0)</f>
        <v>100001</v>
      </c>
      <c r="AQ323" s="13">
        <v>100002</v>
      </c>
      <c r="AT323" s="1" t="str">
        <f t="shared" si="233"/>
        <v>3工业时代红色一字消</v>
      </c>
      <c r="AU323" s="1">
        <f t="shared" si="234"/>
        <v>3233</v>
      </c>
    </row>
    <row r="324" spans="1:47" x14ac:dyDescent="0.2">
      <c r="A324" s="33">
        <f t="shared" si="235"/>
        <v>319</v>
      </c>
      <c r="B324" s="33">
        <f t="shared" si="279"/>
        <v>3234</v>
      </c>
      <c r="C324" s="33">
        <v>10504</v>
      </c>
      <c r="D324" s="33" t="str">
        <f t="shared" si="225"/>
        <v>工业时代金色火枪</v>
      </c>
      <c r="E324" s="33" t="str">
        <f t="shared" si="226"/>
        <v>工业时代金色一字消</v>
      </c>
      <c r="F324" s="33">
        <v>3</v>
      </c>
      <c r="G324" s="33" t="str">
        <f>VLOOKUP($F324,杂项枚举说明表!$A$3:$C$7,杂项枚举说明表!$B$1,0)</f>
        <v>一字消</v>
      </c>
      <c r="H324" s="13">
        <v>1</v>
      </c>
      <c r="I324" s="35">
        <f t="shared" si="227"/>
        <v>3</v>
      </c>
      <c r="J324" s="35" t="str">
        <f>VLOOKUP(I324,杂项枚举说明表!$A$67:$B$69,杂项枚举说明表!$B$66,0)</f>
        <v>PVP</v>
      </c>
      <c r="M324" s="37">
        <f t="shared" si="228"/>
        <v>4</v>
      </c>
      <c r="N324" s="37" t="str">
        <f>VLOOKUP(M324,杂项枚举说明表!$A$45:$B$49,杂项枚举说明表!$B$43,0)</f>
        <v>金色</v>
      </c>
      <c r="O324" s="9">
        <v>3334</v>
      </c>
      <c r="P324" s="11" t="s">
        <v>570</v>
      </c>
      <c r="Q324" s="37" t="s">
        <v>16</v>
      </c>
      <c r="R324" s="37" t="str">
        <f t="shared" si="229"/>
        <v>金色火枪</v>
      </c>
      <c r="S324" s="9" t="s">
        <v>97</v>
      </c>
      <c r="T324" s="9">
        <f>IF(I324=2,"",VLOOKUP(E324,[1]t_eliminate_effect_s说明表!$L:$M,2,0))</f>
        <v>4</v>
      </c>
      <c r="U324" s="9" t="str">
        <f>VLOOKUP(B324,组合消除配置调用说明表!$D$1:$E$999999,2,0)</f>
        <v>3131,3132,3133,3134,3135,3231,3232,3233,3234,3235,3331,3332,3333,3334,3335,3431,3432,3433,3434,3435;13,13,13,13,13,11,11,11,11,11,15,15,15,15,15,16,16,16,16,16</v>
      </c>
      <c r="V324" s="35">
        <v>0</v>
      </c>
      <c r="W324" s="35" t="str">
        <f>VLOOKUP(V324,杂项枚举说明表!$A$88:$B$94,2,0)</f>
        <v>通用能量</v>
      </c>
      <c r="X324" s="35">
        <f>IF(I324=2,"0",VLOOKUP(AB324,杂项枚举说明表!$A$23:$C$27,杂项枚举说明表!$C$22,0)*VLOOKUP(F324,杂项枚举说明表!$A$3:$D$7,杂项枚举说明表!$D$1,0))</f>
        <v>730</v>
      </c>
      <c r="Y324" s="35">
        <v>1</v>
      </c>
      <c r="Z324" s="9">
        <f t="shared" ref="Z324:AA324" si="295">Z319</f>
        <v>14</v>
      </c>
      <c r="AA324" s="9">
        <f t="shared" si="295"/>
        <v>14</v>
      </c>
      <c r="AB324" s="6">
        <f t="shared" si="289"/>
        <v>4</v>
      </c>
      <c r="AC324" s="6" t="str">
        <f>VLOOKUP(AB324,杂项枚举说明表!$A$23:$B$27,2,2)</f>
        <v>工业时代</v>
      </c>
      <c r="AD324" s="6">
        <v>0</v>
      </c>
      <c r="AE324" s="35">
        <f t="shared" si="232"/>
        <v>5</v>
      </c>
      <c r="AF324" s="35" t="str">
        <f>IF(AE324="","",VLOOKUP(AE324,杂项枚举说明表!$A$109:$B$113,杂项枚举说明表!$B$108,0))</f>
        <v>神像</v>
      </c>
      <c r="AH324" s="13">
        <v>40049</v>
      </c>
      <c r="AI324" s="13">
        <f>IF((VLOOKUP($F324,杂项枚举说明表!$A$3:$C$7,3,0))="","",VLOOKUP($F324,杂项枚举说明表!$A$3:$C$7,3,0))</f>
        <v>120004</v>
      </c>
      <c r="AJ324" s="13">
        <v>120006</v>
      </c>
      <c r="AK324" s="13">
        <f>VLOOKUP($M324,杂项枚举说明表!$A$45:$E$49,杂项枚举说明表!$C$43,0)</f>
        <v>150023</v>
      </c>
      <c r="AL324" s="13">
        <f>IF(VLOOKUP($M324,杂项枚举说明表!$A$45:$E$49,杂项枚举说明表!$D$43,0)="","",VLOOKUP($M324,杂项枚举说明表!$A$45:$E$49,杂项枚举说明表!$D$43,0))</f>
        <v>130004</v>
      </c>
      <c r="AM324" s="13">
        <f>IF(VLOOKUP($M324,杂项枚举说明表!$A$45:$E$49,杂项枚举说明表!$E$43,0)="","",VLOOKUP($M324,杂项枚举说明表!$A$45:$E$49,杂项枚举说明表!$E$43,0))</f>
        <v>130004</v>
      </c>
      <c r="AN324" s="13">
        <f>IF(VLOOKUP($M324,杂项枚举说明表!$A$45:$F$49,杂项枚举说明表!$F$43,0)="","",VLOOKUP($M324,杂项枚举说明表!$A$45:$F$49,杂项枚举说明表!$F$43,0))</f>
        <v>260001</v>
      </c>
      <c r="AO324" s="13">
        <f>VLOOKUP($M324,杂项枚举说明表!$A$45:$H$49,杂项枚举说明表!$H$43,0)</f>
        <v>120008</v>
      </c>
      <c r="AP324" s="13">
        <f>VLOOKUP($M324,杂项枚举说明表!$A$45:$I$49,杂项枚举说明表!$I$43,0)</f>
        <v>100001</v>
      </c>
      <c r="AQ324" s="13">
        <v>100002</v>
      </c>
      <c r="AT324" s="1" t="str">
        <f t="shared" si="233"/>
        <v>3工业时代金色一字消</v>
      </c>
      <c r="AU324" s="1">
        <f t="shared" si="234"/>
        <v>3234</v>
      </c>
    </row>
    <row r="325" spans="1:47" x14ac:dyDescent="0.2">
      <c r="A325" s="33">
        <f t="shared" si="235"/>
        <v>320</v>
      </c>
      <c r="B325" s="33">
        <f t="shared" si="279"/>
        <v>3235</v>
      </c>
      <c r="C325" s="33">
        <v>10505</v>
      </c>
      <c r="D325" s="33" t="str">
        <f t="shared" si="225"/>
        <v>工业时代紫色火枪</v>
      </c>
      <c r="E325" s="33" t="str">
        <f t="shared" si="226"/>
        <v>工业时代紫色一字消</v>
      </c>
      <c r="F325" s="33">
        <v>3</v>
      </c>
      <c r="G325" s="33" t="str">
        <f>VLOOKUP($F325,杂项枚举说明表!$A$3:$C$7,杂项枚举说明表!$B$1,0)</f>
        <v>一字消</v>
      </c>
      <c r="H325" s="13">
        <v>1</v>
      </c>
      <c r="I325" s="35">
        <f t="shared" si="227"/>
        <v>3</v>
      </c>
      <c r="J325" s="35" t="str">
        <f>VLOOKUP(I325,杂项枚举说明表!$A$67:$B$69,杂项枚举说明表!$B$66,0)</f>
        <v>PVP</v>
      </c>
      <c r="M325" s="37">
        <f t="shared" si="228"/>
        <v>5</v>
      </c>
      <c r="N325" s="37" t="str">
        <f>VLOOKUP(M325,杂项枚举说明表!$A$45:$B$49,杂项枚举说明表!$B$43,0)</f>
        <v>紫色</v>
      </c>
      <c r="O325" s="9">
        <v>3335</v>
      </c>
      <c r="P325" s="11" t="s">
        <v>570</v>
      </c>
      <c r="Q325" s="37" t="s">
        <v>16</v>
      </c>
      <c r="R325" s="37" t="str">
        <f t="shared" si="229"/>
        <v>紫色火枪</v>
      </c>
      <c r="S325" s="9" t="s">
        <v>97</v>
      </c>
      <c r="T325" s="9">
        <f>IF(I325=2,"",VLOOKUP(E325,[1]t_eliminate_effect_s说明表!$L:$M,2,0))</f>
        <v>4</v>
      </c>
      <c r="U325" s="9" t="str">
        <f>VLOOKUP(B325,组合消除配置调用说明表!$D$1:$E$999999,2,0)</f>
        <v>3131,3132,3133,3134,3135,3231,3232,3233,3234,3235,3331,3332,3333,3334,3335,3431,3432,3433,3434,3435;13,13,13,13,13,11,11,11,11,11,15,15,15,15,15,16,16,16,16,16</v>
      </c>
      <c r="V325" s="35">
        <v>0</v>
      </c>
      <c r="W325" s="35" t="str">
        <f>VLOOKUP(V325,杂项枚举说明表!$A$88:$B$94,2,0)</f>
        <v>通用能量</v>
      </c>
      <c r="X325" s="35">
        <f>IF(I325=2,"0",VLOOKUP(AB325,杂项枚举说明表!$A$23:$C$27,杂项枚举说明表!$C$22,0)*VLOOKUP(F325,杂项枚举说明表!$A$3:$D$7,杂项枚举说明表!$D$1,0))</f>
        <v>730</v>
      </c>
      <c r="Y325" s="35">
        <v>1</v>
      </c>
      <c r="Z325" s="9">
        <f t="shared" ref="Z325:AA325" si="296">Z320</f>
        <v>15</v>
      </c>
      <c r="AA325" s="9">
        <f t="shared" si="296"/>
        <v>15</v>
      </c>
      <c r="AB325" s="6">
        <f t="shared" si="289"/>
        <v>4</v>
      </c>
      <c r="AC325" s="6" t="str">
        <f>VLOOKUP(AB325,杂项枚举说明表!$A$23:$B$27,2,2)</f>
        <v>工业时代</v>
      </c>
      <c r="AD325" s="6">
        <v>0</v>
      </c>
      <c r="AE325" s="35">
        <f t="shared" si="232"/>
        <v>6</v>
      </c>
      <c r="AF325" s="35" t="str">
        <f>IF(AE325="","",VLOOKUP(AE325,杂项枚举说明表!$A$109:$B$113,杂项枚举说明表!$B$108,0))</f>
        <v>魔像</v>
      </c>
      <c r="AH325" s="13">
        <v>40050</v>
      </c>
      <c r="AI325" s="13">
        <f>IF((VLOOKUP($F325,杂项枚举说明表!$A$3:$C$7,3,0))="","",VLOOKUP($F325,杂项枚举说明表!$A$3:$C$7,3,0))</f>
        <v>120004</v>
      </c>
      <c r="AJ325" s="13">
        <v>120006</v>
      </c>
      <c r="AK325" s="13">
        <f>VLOOKUP($M325,杂项枚举说明表!$A$45:$E$49,杂项枚举说明表!$C$43,0)</f>
        <v>150023</v>
      </c>
      <c r="AL325" s="13">
        <f>IF(VLOOKUP($M325,杂项枚举说明表!$A$45:$E$49,杂项枚举说明表!$D$43,0)="","",VLOOKUP($M325,杂项枚举说明表!$A$45:$E$49,杂项枚举说明表!$D$43,0))</f>
        <v>130005</v>
      </c>
      <c r="AM325" s="13">
        <f>IF(VLOOKUP($M325,杂项枚举说明表!$A$45:$E$49,杂项枚举说明表!$E$43,0)="","",VLOOKUP($M325,杂项枚举说明表!$A$45:$E$49,杂项枚举说明表!$E$43,0))</f>
        <v>130005</v>
      </c>
      <c r="AN325" s="13">
        <f>IF(VLOOKUP($M325,杂项枚举说明表!$A$45:$F$49,杂项枚举说明表!$F$43,0)="","",VLOOKUP($M325,杂项枚举说明表!$A$45:$F$49,杂项枚举说明表!$F$43,0))</f>
        <v>260001</v>
      </c>
      <c r="AO325" s="13">
        <f>VLOOKUP($M325,杂项枚举说明表!$A$45:$H$49,杂项枚举说明表!$H$43,0)</f>
        <v>120008</v>
      </c>
      <c r="AP325" s="13">
        <f>VLOOKUP($M325,杂项枚举说明表!$A$45:$I$49,杂项枚举说明表!$I$43,0)</f>
        <v>100001</v>
      </c>
      <c r="AQ325" s="13">
        <v>100002</v>
      </c>
      <c r="AT325" s="1" t="str">
        <f t="shared" si="233"/>
        <v>3工业时代紫色一字消</v>
      </c>
      <c r="AU325" s="1">
        <f t="shared" si="234"/>
        <v>3235</v>
      </c>
    </row>
    <row r="326" spans="1:47" x14ac:dyDescent="0.2">
      <c r="A326" s="33">
        <f t="shared" si="235"/>
        <v>321</v>
      </c>
      <c r="B326" s="33">
        <f t="shared" si="279"/>
        <v>3241</v>
      </c>
      <c r="C326" s="33">
        <v>10601</v>
      </c>
      <c r="D326" s="33" t="str">
        <f t="shared" ref="D326:D380" si="297">CONCATENATE(AC326,R326)</f>
        <v>现代蓝色火箭筒</v>
      </c>
      <c r="E326" s="33" t="str">
        <f t="shared" ref="E326:E380" si="298">CONCATENATE(AC326,N326,G326)</f>
        <v>现代蓝色一字消</v>
      </c>
      <c r="F326" s="33">
        <v>3</v>
      </c>
      <c r="G326" s="33" t="str">
        <f>VLOOKUP($F326,杂项枚举说明表!$A$3:$C$7,杂项枚举说明表!$B$1,0)</f>
        <v>一字消</v>
      </c>
      <c r="H326" s="13">
        <v>1</v>
      </c>
      <c r="I326" s="35">
        <f t="shared" ref="I326:I380" si="299">IF(AND(B326&gt;1000,B326&lt;3000),2,IF(B326&gt;3000,3,1))</f>
        <v>3</v>
      </c>
      <c r="J326" s="35" t="str">
        <f>VLOOKUP(I326,杂项枚举说明表!$A$67:$B$69,杂项枚举说明表!$B$66,0)</f>
        <v>PVP</v>
      </c>
      <c r="M326" s="37">
        <f t="shared" ref="M326:M355" si="300">M321</f>
        <v>1</v>
      </c>
      <c r="N326" s="37" t="str">
        <f>VLOOKUP(M326,杂项枚举说明表!$A$45:$B$49,杂项枚举说明表!$B$43,0)</f>
        <v>蓝色</v>
      </c>
      <c r="O326" s="9">
        <v>3341</v>
      </c>
      <c r="P326" s="11" t="s">
        <v>570</v>
      </c>
      <c r="Q326" s="37" t="s">
        <v>17</v>
      </c>
      <c r="R326" s="37" t="str">
        <f t="shared" ref="R326:R380" si="301">CONCATENATE(N326,Q326)</f>
        <v>蓝色火箭筒</v>
      </c>
      <c r="S326" s="9" t="s">
        <v>97</v>
      </c>
      <c r="T326" s="9">
        <f>IF(I326=2,"",VLOOKUP(E326,[1]t_eliminate_effect_s说明表!$L:$M,2,0))</f>
        <v>4</v>
      </c>
      <c r="U326" s="9" t="str">
        <f>VLOOKUP(B326,组合消除配置调用说明表!$D$1:$E$999999,2,0)</f>
        <v>3141,3142,3143,3144,3145,3241,3242,3243,3244,3245,3341,3342,3343,3344,3345,3441,3442,3443,3444,3445;13,13,13,13,13,11,11,11,11,11,15,15,15,15,15,16,16,16,16,16</v>
      </c>
      <c r="V326" s="35">
        <v>0</v>
      </c>
      <c r="W326" s="35" t="str">
        <f>VLOOKUP(V326,杂项枚举说明表!$A$88:$B$94,2,0)</f>
        <v>通用能量</v>
      </c>
      <c r="X326" s="35">
        <f>IF(I326=2,"0",VLOOKUP(AB326,杂项枚举说明表!$A$23:$C$27,杂项枚举说明表!$C$22,0)*VLOOKUP(F326,杂项枚举说明表!$A$3:$D$7,杂项枚举说明表!$D$1,0))</f>
        <v>650</v>
      </c>
      <c r="Y326" s="35">
        <v>1</v>
      </c>
      <c r="Z326" s="9">
        <f t="shared" ref="Z326:AA326" si="302">Z321</f>
        <v>11</v>
      </c>
      <c r="AA326" s="9">
        <f t="shared" si="302"/>
        <v>11</v>
      </c>
      <c r="AB326" s="6">
        <f t="shared" si="289"/>
        <v>5</v>
      </c>
      <c r="AC326" s="6" t="str">
        <f>VLOOKUP(AB326,杂项枚举说明表!$A$23:$B$27,2,2)</f>
        <v>现代</v>
      </c>
      <c r="AD326" s="6">
        <v>0</v>
      </c>
      <c r="AE326" s="35">
        <f t="shared" ref="AE326:AE355" si="303">AE321</f>
        <v>2</v>
      </c>
      <c r="AF326" s="35" t="str">
        <f>IF(AE326="","",VLOOKUP(AE326,杂项枚举说明表!$A$109:$B$113,杂项枚举说明表!$B$108,0))</f>
        <v>步兵营</v>
      </c>
      <c r="AH326" s="13">
        <v>40051</v>
      </c>
      <c r="AI326" s="13">
        <f>IF((VLOOKUP($F326,杂项枚举说明表!$A$3:$C$7,3,0))="","",VLOOKUP($F326,杂项枚举说明表!$A$3:$C$7,3,0))</f>
        <v>120004</v>
      </c>
      <c r="AJ326" s="13">
        <v>120006</v>
      </c>
      <c r="AK326" s="13">
        <f>VLOOKUP($M326,杂项枚举说明表!$A$45:$E$49,杂项枚举说明表!$C$43,0)</f>
        <v>150023</v>
      </c>
      <c r="AL326" s="13">
        <f>IF(VLOOKUP($M326,杂项枚举说明表!$A$45:$E$49,杂项枚举说明表!$D$43,0)="","",VLOOKUP($M326,杂项枚举说明表!$A$45:$E$49,杂项枚举说明表!$D$43,0))</f>
        <v>130001</v>
      </c>
      <c r="AM326" s="13">
        <f>IF(VLOOKUP($M326,杂项枚举说明表!$A$45:$E$49,杂项枚举说明表!$E$43,0)="","",VLOOKUP($M326,杂项枚举说明表!$A$45:$E$49,杂项枚举说明表!$E$43,0))</f>
        <v>130001</v>
      </c>
      <c r="AN326" s="13">
        <f>IF(VLOOKUP($M326,杂项枚举说明表!$A$45:$F$49,杂项枚举说明表!$F$43,0)="","",VLOOKUP($M326,杂项枚举说明表!$A$45:$F$49,杂项枚举说明表!$F$43,0))</f>
        <v>260001</v>
      </c>
      <c r="AO326" s="13">
        <f>VLOOKUP($M326,杂项枚举说明表!$A$45:$H$49,杂项枚举说明表!$H$43,0)</f>
        <v>120008</v>
      </c>
      <c r="AP326" s="13">
        <f>VLOOKUP($M326,杂项枚举说明表!$A$45:$I$49,杂项枚举说明表!$I$43,0)</f>
        <v>100001</v>
      </c>
      <c r="AQ326" s="13">
        <v>100002</v>
      </c>
      <c r="AT326" s="1" t="str">
        <f t="shared" ref="AT326:AT380" si="304">_xlfn.CONCAT(I326,E326)</f>
        <v>3现代蓝色一字消</v>
      </c>
      <c r="AU326" s="1">
        <f t="shared" ref="AU326:AU380" si="305">B326</f>
        <v>3241</v>
      </c>
    </row>
    <row r="327" spans="1:47" x14ac:dyDescent="0.2">
      <c r="A327" s="33">
        <f t="shared" ref="A327:A380" si="306">ROW()-5</f>
        <v>322</v>
      </c>
      <c r="B327" s="33">
        <f t="shared" si="279"/>
        <v>3242</v>
      </c>
      <c r="C327" s="33">
        <v>10602</v>
      </c>
      <c r="D327" s="33" t="str">
        <f t="shared" si="297"/>
        <v>现代绿色火箭筒</v>
      </c>
      <c r="E327" s="33" t="str">
        <f t="shared" si="298"/>
        <v>现代绿色一字消</v>
      </c>
      <c r="F327" s="33">
        <v>3</v>
      </c>
      <c r="G327" s="33" t="str">
        <f>VLOOKUP($F327,杂项枚举说明表!$A$3:$C$7,杂项枚举说明表!$B$1,0)</f>
        <v>一字消</v>
      </c>
      <c r="H327" s="13">
        <v>1</v>
      </c>
      <c r="I327" s="35">
        <f t="shared" si="299"/>
        <v>3</v>
      </c>
      <c r="J327" s="35" t="str">
        <f>VLOOKUP(I327,杂项枚举说明表!$A$67:$B$69,杂项枚举说明表!$B$66,0)</f>
        <v>PVP</v>
      </c>
      <c r="M327" s="37">
        <f t="shared" si="300"/>
        <v>2</v>
      </c>
      <c r="N327" s="37" t="str">
        <f>VLOOKUP(M327,杂项枚举说明表!$A$45:$B$49,杂项枚举说明表!$B$43,0)</f>
        <v>绿色</v>
      </c>
      <c r="O327" s="9">
        <v>3342</v>
      </c>
      <c r="P327" s="11" t="s">
        <v>570</v>
      </c>
      <c r="Q327" s="37" t="s">
        <v>17</v>
      </c>
      <c r="R327" s="37" t="str">
        <f t="shared" si="301"/>
        <v>绿色火箭筒</v>
      </c>
      <c r="S327" s="9" t="s">
        <v>97</v>
      </c>
      <c r="T327" s="9">
        <f>IF(I327=2,"",VLOOKUP(E327,[1]t_eliminate_effect_s说明表!$L:$M,2,0))</f>
        <v>4</v>
      </c>
      <c r="U327" s="9" t="str">
        <f>VLOOKUP(B327,组合消除配置调用说明表!$D$1:$E$999999,2,0)</f>
        <v>3141,3142,3143,3144,3145,3241,3242,3243,3244,3245,3341,3342,3343,3344,3345,3441,3442,3443,3444,3445;13,13,13,13,13,11,11,11,11,11,15,15,15,15,15,16,16,16,16,16</v>
      </c>
      <c r="V327" s="35">
        <v>0</v>
      </c>
      <c r="W327" s="35" t="str">
        <f>VLOOKUP(V327,杂项枚举说明表!$A$88:$B$94,2,0)</f>
        <v>通用能量</v>
      </c>
      <c r="X327" s="35">
        <f>IF(I327=2,"0",VLOOKUP(AB327,杂项枚举说明表!$A$23:$C$27,杂项枚举说明表!$C$22,0)*VLOOKUP(F327,杂项枚举说明表!$A$3:$D$7,杂项枚举说明表!$D$1,0))</f>
        <v>650</v>
      </c>
      <c r="Y327" s="35">
        <v>1</v>
      </c>
      <c r="Z327" s="9">
        <f t="shared" ref="Z327:AA327" si="307">Z322</f>
        <v>12</v>
      </c>
      <c r="AA327" s="9">
        <f t="shared" si="307"/>
        <v>12</v>
      </c>
      <c r="AB327" s="6">
        <f t="shared" si="289"/>
        <v>5</v>
      </c>
      <c r="AC327" s="6" t="str">
        <f>VLOOKUP(AB327,杂项枚举说明表!$A$23:$B$27,2,2)</f>
        <v>现代</v>
      </c>
      <c r="AD327" s="6">
        <v>0</v>
      </c>
      <c r="AE327" s="35">
        <f t="shared" si="303"/>
        <v>3</v>
      </c>
      <c r="AF327" s="35" t="str">
        <f>IF(AE327="","",VLOOKUP(AE327,杂项枚举说明表!$A$109:$B$113,杂项枚举说明表!$B$108,0))</f>
        <v>弓兵营</v>
      </c>
      <c r="AH327" s="13">
        <v>40052</v>
      </c>
      <c r="AI327" s="13">
        <f>IF((VLOOKUP($F327,杂项枚举说明表!$A$3:$C$7,3,0))="","",VLOOKUP($F327,杂项枚举说明表!$A$3:$C$7,3,0))</f>
        <v>120004</v>
      </c>
      <c r="AJ327" s="13">
        <v>120006</v>
      </c>
      <c r="AK327" s="13">
        <f>VLOOKUP($M327,杂项枚举说明表!$A$45:$E$49,杂项枚举说明表!$C$43,0)</f>
        <v>150023</v>
      </c>
      <c r="AL327" s="13">
        <f>IF(VLOOKUP($M327,杂项枚举说明表!$A$45:$E$49,杂项枚举说明表!$D$43,0)="","",VLOOKUP($M327,杂项枚举说明表!$A$45:$E$49,杂项枚举说明表!$D$43,0))</f>
        <v>130002</v>
      </c>
      <c r="AM327" s="13">
        <f>IF(VLOOKUP($M327,杂项枚举说明表!$A$45:$E$49,杂项枚举说明表!$E$43,0)="","",VLOOKUP($M327,杂项枚举说明表!$A$45:$E$49,杂项枚举说明表!$E$43,0))</f>
        <v>130002</v>
      </c>
      <c r="AN327" s="13">
        <f>IF(VLOOKUP($M327,杂项枚举说明表!$A$45:$F$49,杂项枚举说明表!$F$43,0)="","",VLOOKUP($M327,杂项枚举说明表!$A$45:$F$49,杂项枚举说明表!$F$43,0))</f>
        <v>260001</v>
      </c>
      <c r="AO327" s="13">
        <f>VLOOKUP($M327,杂项枚举说明表!$A$45:$H$49,杂项枚举说明表!$H$43,0)</f>
        <v>120008</v>
      </c>
      <c r="AP327" s="13">
        <f>VLOOKUP($M327,杂项枚举说明表!$A$45:$I$49,杂项枚举说明表!$I$43,0)</f>
        <v>100001</v>
      </c>
      <c r="AQ327" s="13">
        <v>100002</v>
      </c>
      <c r="AT327" s="1" t="str">
        <f t="shared" si="304"/>
        <v>3现代绿色一字消</v>
      </c>
      <c r="AU327" s="1">
        <f t="shared" si="305"/>
        <v>3242</v>
      </c>
    </row>
    <row r="328" spans="1:47" x14ac:dyDescent="0.2">
      <c r="A328" s="33">
        <f t="shared" si="306"/>
        <v>323</v>
      </c>
      <c r="B328" s="33">
        <f t="shared" si="279"/>
        <v>3243</v>
      </c>
      <c r="C328" s="33">
        <v>10603</v>
      </c>
      <c r="D328" s="33" t="str">
        <f t="shared" si="297"/>
        <v>现代红色火箭筒</v>
      </c>
      <c r="E328" s="33" t="str">
        <f t="shared" si="298"/>
        <v>现代红色一字消</v>
      </c>
      <c r="F328" s="33">
        <v>3</v>
      </c>
      <c r="G328" s="33" t="str">
        <f>VLOOKUP($F328,杂项枚举说明表!$A$3:$C$7,杂项枚举说明表!$B$1,0)</f>
        <v>一字消</v>
      </c>
      <c r="H328" s="13">
        <v>1</v>
      </c>
      <c r="I328" s="35">
        <f t="shared" si="299"/>
        <v>3</v>
      </c>
      <c r="J328" s="35" t="str">
        <f>VLOOKUP(I328,杂项枚举说明表!$A$67:$B$69,杂项枚举说明表!$B$66,0)</f>
        <v>PVP</v>
      </c>
      <c r="M328" s="37">
        <f t="shared" si="300"/>
        <v>3</v>
      </c>
      <c r="N328" s="37" t="str">
        <f>VLOOKUP(M328,杂项枚举说明表!$A$45:$B$49,杂项枚举说明表!$B$43,0)</f>
        <v>红色</v>
      </c>
      <c r="O328" s="9">
        <v>3343</v>
      </c>
      <c r="P328" s="11" t="s">
        <v>570</v>
      </c>
      <c r="Q328" s="37" t="s">
        <v>17</v>
      </c>
      <c r="R328" s="37" t="str">
        <f t="shared" si="301"/>
        <v>红色火箭筒</v>
      </c>
      <c r="S328" s="9" t="s">
        <v>97</v>
      </c>
      <c r="T328" s="9">
        <f>IF(I328=2,"",VLOOKUP(E328,[1]t_eliminate_effect_s说明表!$L:$M,2,0))</f>
        <v>4</v>
      </c>
      <c r="U328" s="9" t="str">
        <f>VLOOKUP(B328,组合消除配置调用说明表!$D$1:$E$999999,2,0)</f>
        <v>3141,3142,3143,3144,3145,3241,3242,3243,3244,3245,3341,3342,3343,3344,3345,3441,3442,3443,3444,3445;13,13,13,13,13,11,11,11,11,11,15,15,15,15,15,16,16,16,16,16</v>
      </c>
      <c r="V328" s="35">
        <v>0</v>
      </c>
      <c r="W328" s="35" t="str">
        <f>VLOOKUP(V328,杂项枚举说明表!$A$88:$B$94,2,0)</f>
        <v>通用能量</v>
      </c>
      <c r="X328" s="35">
        <f>IF(I328=2,"0",VLOOKUP(AB328,杂项枚举说明表!$A$23:$C$27,杂项枚举说明表!$C$22,0)*VLOOKUP(F328,杂项枚举说明表!$A$3:$D$7,杂项枚举说明表!$D$1,0))</f>
        <v>650</v>
      </c>
      <c r="Y328" s="35">
        <v>1</v>
      </c>
      <c r="Z328" s="9">
        <f t="shared" ref="Z328:AA328" si="308">Z323</f>
        <v>13</v>
      </c>
      <c r="AA328" s="9">
        <f t="shared" si="308"/>
        <v>13</v>
      </c>
      <c r="AB328" s="6">
        <f t="shared" si="289"/>
        <v>5</v>
      </c>
      <c r="AC328" s="6" t="str">
        <f>VLOOKUP(AB328,杂项枚举说明表!$A$23:$B$27,2,2)</f>
        <v>现代</v>
      </c>
      <c r="AD328" s="6">
        <v>0</v>
      </c>
      <c r="AE328" s="35">
        <f t="shared" si="303"/>
        <v>4</v>
      </c>
      <c r="AF328" s="35" t="str">
        <f>IF(AE328="","",VLOOKUP(AE328,杂项枚举说明表!$A$109:$B$113,杂项枚举说明表!$B$108,0))</f>
        <v>骑兵营</v>
      </c>
      <c r="AH328" s="13">
        <v>40053</v>
      </c>
      <c r="AI328" s="13">
        <f>IF((VLOOKUP($F328,杂项枚举说明表!$A$3:$C$7,3,0))="","",VLOOKUP($F328,杂项枚举说明表!$A$3:$C$7,3,0))</f>
        <v>120004</v>
      </c>
      <c r="AJ328" s="13">
        <v>120006</v>
      </c>
      <c r="AK328" s="13">
        <f>VLOOKUP($M328,杂项枚举说明表!$A$45:$E$49,杂项枚举说明表!$C$43,0)</f>
        <v>150023</v>
      </c>
      <c r="AL328" s="13">
        <f>IF(VLOOKUP($M328,杂项枚举说明表!$A$45:$E$49,杂项枚举说明表!$D$43,0)="","",VLOOKUP($M328,杂项枚举说明表!$A$45:$E$49,杂项枚举说明表!$D$43,0))</f>
        <v>130003</v>
      </c>
      <c r="AM328" s="13">
        <f>IF(VLOOKUP($M328,杂项枚举说明表!$A$45:$E$49,杂项枚举说明表!$E$43,0)="","",VLOOKUP($M328,杂项枚举说明表!$A$45:$E$49,杂项枚举说明表!$E$43,0))</f>
        <v>130003</v>
      </c>
      <c r="AN328" s="13">
        <f>IF(VLOOKUP($M328,杂项枚举说明表!$A$45:$F$49,杂项枚举说明表!$F$43,0)="","",VLOOKUP($M328,杂项枚举说明表!$A$45:$F$49,杂项枚举说明表!$F$43,0))</f>
        <v>260001</v>
      </c>
      <c r="AO328" s="13">
        <f>VLOOKUP($M328,杂项枚举说明表!$A$45:$H$49,杂项枚举说明表!$H$43,0)</f>
        <v>120008</v>
      </c>
      <c r="AP328" s="13">
        <f>VLOOKUP($M328,杂项枚举说明表!$A$45:$I$49,杂项枚举说明表!$I$43,0)</f>
        <v>100001</v>
      </c>
      <c r="AQ328" s="13">
        <v>100002</v>
      </c>
      <c r="AT328" s="1" t="str">
        <f t="shared" si="304"/>
        <v>3现代红色一字消</v>
      </c>
      <c r="AU328" s="1">
        <f t="shared" si="305"/>
        <v>3243</v>
      </c>
    </row>
    <row r="329" spans="1:47" x14ac:dyDescent="0.2">
      <c r="A329" s="33">
        <f t="shared" si="306"/>
        <v>324</v>
      </c>
      <c r="B329" s="33">
        <f t="shared" si="279"/>
        <v>3244</v>
      </c>
      <c r="C329" s="33">
        <v>10604</v>
      </c>
      <c r="D329" s="33" t="str">
        <f t="shared" si="297"/>
        <v>现代金色火箭筒</v>
      </c>
      <c r="E329" s="33" t="str">
        <f t="shared" si="298"/>
        <v>现代金色一字消</v>
      </c>
      <c r="F329" s="33">
        <v>3</v>
      </c>
      <c r="G329" s="33" t="str">
        <f>VLOOKUP($F329,杂项枚举说明表!$A$3:$C$7,杂项枚举说明表!$B$1,0)</f>
        <v>一字消</v>
      </c>
      <c r="H329" s="13">
        <v>1</v>
      </c>
      <c r="I329" s="35">
        <f t="shared" si="299"/>
        <v>3</v>
      </c>
      <c r="J329" s="35" t="str">
        <f>VLOOKUP(I329,杂项枚举说明表!$A$67:$B$69,杂项枚举说明表!$B$66,0)</f>
        <v>PVP</v>
      </c>
      <c r="M329" s="37">
        <f t="shared" si="300"/>
        <v>4</v>
      </c>
      <c r="N329" s="37" t="str">
        <f>VLOOKUP(M329,杂项枚举说明表!$A$45:$B$49,杂项枚举说明表!$B$43,0)</f>
        <v>金色</v>
      </c>
      <c r="O329" s="9">
        <v>3344</v>
      </c>
      <c r="P329" s="11" t="s">
        <v>570</v>
      </c>
      <c r="Q329" s="37" t="s">
        <v>17</v>
      </c>
      <c r="R329" s="37" t="str">
        <f t="shared" si="301"/>
        <v>金色火箭筒</v>
      </c>
      <c r="S329" s="9" t="s">
        <v>97</v>
      </c>
      <c r="T329" s="9">
        <f>IF(I329=2,"",VLOOKUP(E329,[1]t_eliminate_effect_s说明表!$L:$M,2,0))</f>
        <v>4</v>
      </c>
      <c r="U329" s="9" t="str">
        <f>VLOOKUP(B329,组合消除配置调用说明表!$D$1:$E$999999,2,0)</f>
        <v>3141,3142,3143,3144,3145,3241,3242,3243,3244,3245,3341,3342,3343,3344,3345,3441,3442,3443,3444,3445;13,13,13,13,13,11,11,11,11,11,15,15,15,15,15,16,16,16,16,16</v>
      </c>
      <c r="V329" s="35">
        <v>0</v>
      </c>
      <c r="W329" s="35" t="str">
        <f>VLOOKUP(V329,杂项枚举说明表!$A$88:$B$94,2,0)</f>
        <v>通用能量</v>
      </c>
      <c r="X329" s="35">
        <f>IF(I329=2,"0",VLOOKUP(AB329,杂项枚举说明表!$A$23:$C$27,杂项枚举说明表!$C$22,0)*VLOOKUP(F329,杂项枚举说明表!$A$3:$D$7,杂项枚举说明表!$D$1,0))</f>
        <v>650</v>
      </c>
      <c r="Y329" s="35">
        <v>1</v>
      </c>
      <c r="Z329" s="9">
        <f t="shared" ref="Z329:AA329" si="309">Z324</f>
        <v>14</v>
      </c>
      <c r="AA329" s="9">
        <f t="shared" si="309"/>
        <v>14</v>
      </c>
      <c r="AB329" s="6">
        <f t="shared" si="289"/>
        <v>5</v>
      </c>
      <c r="AC329" s="6" t="str">
        <f>VLOOKUP(AB329,杂项枚举说明表!$A$23:$B$27,2,2)</f>
        <v>现代</v>
      </c>
      <c r="AD329" s="6">
        <v>0</v>
      </c>
      <c r="AE329" s="35">
        <f t="shared" si="303"/>
        <v>5</v>
      </c>
      <c r="AF329" s="35" t="str">
        <f>IF(AE329="","",VLOOKUP(AE329,杂项枚举说明表!$A$109:$B$113,杂项枚举说明表!$B$108,0))</f>
        <v>神像</v>
      </c>
      <c r="AH329" s="13">
        <v>40054</v>
      </c>
      <c r="AI329" s="13">
        <f>IF((VLOOKUP($F329,杂项枚举说明表!$A$3:$C$7,3,0))="","",VLOOKUP($F329,杂项枚举说明表!$A$3:$C$7,3,0))</f>
        <v>120004</v>
      </c>
      <c r="AJ329" s="13">
        <v>120006</v>
      </c>
      <c r="AK329" s="13">
        <f>VLOOKUP($M329,杂项枚举说明表!$A$45:$E$49,杂项枚举说明表!$C$43,0)</f>
        <v>150023</v>
      </c>
      <c r="AL329" s="13">
        <f>IF(VLOOKUP($M329,杂项枚举说明表!$A$45:$E$49,杂项枚举说明表!$D$43,0)="","",VLOOKUP($M329,杂项枚举说明表!$A$45:$E$49,杂项枚举说明表!$D$43,0))</f>
        <v>130004</v>
      </c>
      <c r="AM329" s="13">
        <f>IF(VLOOKUP($M329,杂项枚举说明表!$A$45:$E$49,杂项枚举说明表!$E$43,0)="","",VLOOKUP($M329,杂项枚举说明表!$A$45:$E$49,杂项枚举说明表!$E$43,0))</f>
        <v>130004</v>
      </c>
      <c r="AN329" s="13">
        <f>IF(VLOOKUP($M329,杂项枚举说明表!$A$45:$F$49,杂项枚举说明表!$F$43,0)="","",VLOOKUP($M329,杂项枚举说明表!$A$45:$F$49,杂项枚举说明表!$F$43,0))</f>
        <v>260001</v>
      </c>
      <c r="AO329" s="13">
        <f>VLOOKUP($M329,杂项枚举说明表!$A$45:$H$49,杂项枚举说明表!$H$43,0)</f>
        <v>120008</v>
      </c>
      <c r="AP329" s="13">
        <f>VLOOKUP($M329,杂项枚举说明表!$A$45:$I$49,杂项枚举说明表!$I$43,0)</f>
        <v>100001</v>
      </c>
      <c r="AQ329" s="13">
        <v>100002</v>
      </c>
      <c r="AT329" s="1" t="str">
        <f t="shared" si="304"/>
        <v>3现代金色一字消</v>
      </c>
      <c r="AU329" s="1">
        <f t="shared" si="305"/>
        <v>3244</v>
      </c>
    </row>
    <row r="330" spans="1:47" x14ac:dyDescent="0.2">
      <c r="A330" s="33">
        <f t="shared" si="306"/>
        <v>325</v>
      </c>
      <c r="B330" s="33">
        <f t="shared" si="279"/>
        <v>3245</v>
      </c>
      <c r="C330" s="33">
        <v>10605</v>
      </c>
      <c r="D330" s="33" t="str">
        <f t="shared" si="297"/>
        <v>现代紫色火箭筒</v>
      </c>
      <c r="E330" s="33" t="str">
        <f t="shared" si="298"/>
        <v>现代紫色一字消</v>
      </c>
      <c r="F330" s="33">
        <v>3</v>
      </c>
      <c r="G330" s="33" t="str">
        <f>VLOOKUP($F330,杂项枚举说明表!$A$3:$C$7,杂项枚举说明表!$B$1,0)</f>
        <v>一字消</v>
      </c>
      <c r="H330" s="13">
        <v>1</v>
      </c>
      <c r="I330" s="35">
        <f t="shared" si="299"/>
        <v>3</v>
      </c>
      <c r="J330" s="35" t="str">
        <f>VLOOKUP(I330,杂项枚举说明表!$A$67:$B$69,杂项枚举说明表!$B$66,0)</f>
        <v>PVP</v>
      </c>
      <c r="M330" s="37">
        <f t="shared" si="300"/>
        <v>5</v>
      </c>
      <c r="N330" s="37" t="str">
        <f>VLOOKUP(M330,杂项枚举说明表!$A$45:$B$49,杂项枚举说明表!$B$43,0)</f>
        <v>紫色</v>
      </c>
      <c r="O330" s="9">
        <v>3345</v>
      </c>
      <c r="P330" s="11" t="s">
        <v>570</v>
      </c>
      <c r="Q330" s="37" t="s">
        <v>17</v>
      </c>
      <c r="R330" s="37" t="str">
        <f t="shared" si="301"/>
        <v>紫色火箭筒</v>
      </c>
      <c r="S330" s="9" t="s">
        <v>97</v>
      </c>
      <c r="T330" s="9">
        <f>IF(I330=2,"",VLOOKUP(E330,[1]t_eliminate_effect_s说明表!$L:$M,2,0))</f>
        <v>4</v>
      </c>
      <c r="U330" s="9" t="str">
        <f>VLOOKUP(B330,组合消除配置调用说明表!$D$1:$E$999999,2,0)</f>
        <v>3141,3142,3143,3144,3145,3241,3242,3243,3244,3245,3341,3342,3343,3344,3345,3441,3442,3443,3444,3445;13,13,13,13,13,11,11,11,11,11,15,15,15,15,15,16,16,16,16,16</v>
      </c>
      <c r="V330" s="35">
        <v>0</v>
      </c>
      <c r="W330" s="35" t="str">
        <f>VLOOKUP(V330,杂项枚举说明表!$A$88:$B$94,2,0)</f>
        <v>通用能量</v>
      </c>
      <c r="X330" s="35">
        <f>IF(I330=2,"0",VLOOKUP(AB330,杂项枚举说明表!$A$23:$C$27,杂项枚举说明表!$C$22,0)*VLOOKUP(F330,杂项枚举说明表!$A$3:$D$7,杂项枚举说明表!$D$1,0))</f>
        <v>650</v>
      </c>
      <c r="Y330" s="35">
        <v>1</v>
      </c>
      <c r="Z330" s="9">
        <f t="shared" ref="Z330:AA330" si="310">Z325</f>
        <v>15</v>
      </c>
      <c r="AA330" s="9">
        <f t="shared" si="310"/>
        <v>15</v>
      </c>
      <c r="AB330" s="6">
        <f t="shared" si="289"/>
        <v>5</v>
      </c>
      <c r="AC330" s="6" t="str">
        <f>VLOOKUP(AB330,杂项枚举说明表!$A$23:$B$27,2,2)</f>
        <v>现代</v>
      </c>
      <c r="AD330" s="6">
        <v>0</v>
      </c>
      <c r="AE330" s="35">
        <f t="shared" si="303"/>
        <v>6</v>
      </c>
      <c r="AF330" s="35" t="str">
        <f>IF(AE330="","",VLOOKUP(AE330,杂项枚举说明表!$A$109:$B$113,杂项枚举说明表!$B$108,0))</f>
        <v>魔像</v>
      </c>
      <c r="AH330" s="13">
        <v>40055</v>
      </c>
      <c r="AI330" s="13">
        <f>IF((VLOOKUP($F330,杂项枚举说明表!$A$3:$C$7,3,0))="","",VLOOKUP($F330,杂项枚举说明表!$A$3:$C$7,3,0))</f>
        <v>120004</v>
      </c>
      <c r="AJ330" s="13">
        <v>120006</v>
      </c>
      <c r="AK330" s="13">
        <f>VLOOKUP($M330,杂项枚举说明表!$A$45:$E$49,杂项枚举说明表!$C$43,0)</f>
        <v>150023</v>
      </c>
      <c r="AL330" s="13">
        <f>IF(VLOOKUP($M330,杂项枚举说明表!$A$45:$E$49,杂项枚举说明表!$D$43,0)="","",VLOOKUP($M330,杂项枚举说明表!$A$45:$E$49,杂项枚举说明表!$D$43,0))</f>
        <v>130005</v>
      </c>
      <c r="AM330" s="13">
        <f>IF(VLOOKUP($M330,杂项枚举说明表!$A$45:$E$49,杂项枚举说明表!$E$43,0)="","",VLOOKUP($M330,杂项枚举说明表!$A$45:$E$49,杂项枚举说明表!$E$43,0))</f>
        <v>130005</v>
      </c>
      <c r="AN330" s="13">
        <f>IF(VLOOKUP($M330,杂项枚举说明表!$A$45:$F$49,杂项枚举说明表!$F$43,0)="","",VLOOKUP($M330,杂项枚举说明表!$A$45:$F$49,杂项枚举说明表!$F$43,0))</f>
        <v>260001</v>
      </c>
      <c r="AO330" s="13">
        <f>VLOOKUP($M330,杂项枚举说明表!$A$45:$H$49,杂项枚举说明表!$H$43,0)</f>
        <v>120008</v>
      </c>
      <c r="AP330" s="13">
        <f>VLOOKUP($M330,杂项枚举说明表!$A$45:$I$49,杂项枚举说明表!$I$43,0)</f>
        <v>100001</v>
      </c>
      <c r="AQ330" s="13">
        <v>100002</v>
      </c>
      <c r="AT330" s="1" t="str">
        <f t="shared" si="304"/>
        <v>3现代紫色一字消</v>
      </c>
      <c r="AU330" s="1">
        <f t="shared" si="305"/>
        <v>3245</v>
      </c>
    </row>
    <row r="331" spans="1:47" x14ac:dyDescent="0.2">
      <c r="A331" s="33">
        <f t="shared" si="306"/>
        <v>326</v>
      </c>
      <c r="B331" s="33">
        <f t="shared" si="279"/>
        <v>3301</v>
      </c>
      <c r="C331" s="33">
        <v>10701</v>
      </c>
      <c r="D331" s="33" t="str">
        <f t="shared" si="297"/>
        <v>石器时代蓝色火药包</v>
      </c>
      <c r="E331" s="33" t="str">
        <f t="shared" si="298"/>
        <v>石器时代蓝色小炸弹</v>
      </c>
      <c r="F331" s="33">
        <v>4</v>
      </c>
      <c r="G331" s="33" t="str">
        <f>VLOOKUP($F331,杂项枚举说明表!$A$3:$C$7,杂项枚举说明表!$B$1,0)</f>
        <v>小炸弹</v>
      </c>
      <c r="H331" s="13">
        <v>0</v>
      </c>
      <c r="I331" s="35">
        <f t="shared" si="299"/>
        <v>3</v>
      </c>
      <c r="J331" s="35" t="str">
        <f>VLOOKUP(I331,杂项枚举说明表!$A$67:$B$69,杂项枚举说明表!$B$66,0)</f>
        <v>PVP</v>
      </c>
      <c r="M331" s="37">
        <f t="shared" ref="M331:M340" si="311">M311</f>
        <v>1</v>
      </c>
      <c r="N331" s="37" t="str">
        <f>VLOOKUP(M331,杂项枚举说明表!$A$45:$B$49,杂项枚举说明表!$B$43,0)</f>
        <v>蓝色</v>
      </c>
      <c r="O331" s="9">
        <v>3401</v>
      </c>
      <c r="P331" s="11" t="s">
        <v>570</v>
      </c>
      <c r="Q331" s="37" t="s">
        <v>18</v>
      </c>
      <c r="R331" s="37" t="str">
        <f t="shared" si="301"/>
        <v>蓝色火药包</v>
      </c>
      <c r="S331" s="9" t="s">
        <v>100</v>
      </c>
      <c r="T331" s="9">
        <f>IF(I331=2,"",VLOOKUP(E331,[1]t_eliminate_effect_s说明表!$L:$M,2,0))</f>
        <v>6</v>
      </c>
      <c r="U331" s="9" t="str">
        <f>VLOOKUP(B331,组合消除配置调用说明表!$D$1:$E$999999,2,0)</f>
        <v/>
      </c>
      <c r="V331" s="35">
        <v>0</v>
      </c>
      <c r="W331" s="35" t="str">
        <f>VLOOKUP(V331,杂项枚举说明表!$A$88:$B$94,2,0)</f>
        <v>通用能量</v>
      </c>
      <c r="X331" s="35">
        <f>IF(I331=2,"0",VLOOKUP(AB331,杂项枚举说明表!$A$23:$C$27,杂项枚举说明表!$C$22,0)*VLOOKUP(F331,杂项枚举说明表!$A$3:$D$7,杂项枚举说明表!$D$1,0))</f>
        <v>1000</v>
      </c>
      <c r="Y331" s="35">
        <v>1</v>
      </c>
      <c r="Z331" s="9">
        <f>Z315+1</f>
        <v>16</v>
      </c>
      <c r="AA331" s="9">
        <f>AA315+1</f>
        <v>16</v>
      </c>
      <c r="AB331" s="6">
        <v>1</v>
      </c>
      <c r="AC331" s="6" t="str">
        <f>VLOOKUP(AB331,杂项枚举说明表!$A$23:$B$27,2,2)</f>
        <v>石器时代</v>
      </c>
      <c r="AD331" s="6">
        <v>0</v>
      </c>
      <c r="AE331" s="35">
        <f t="shared" ref="AE331:AE340" si="312">AE311</f>
        <v>2</v>
      </c>
      <c r="AF331" s="35" t="str">
        <f>IF(AE331="","",VLOOKUP(AE331,杂项枚举说明表!$A$109:$B$113,杂项枚举说明表!$B$108,0))</f>
        <v>步兵营</v>
      </c>
      <c r="AH331" s="13">
        <v>40056</v>
      </c>
      <c r="AI331" s="13">
        <f>IF((VLOOKUP($F331,杂项枚举说明表!$A$3:$C$7,3,0))="","",VLOOKUP($F331,杂项枚举说明表!$A$3:$C$7,3,0))</f>
        <v>120004</v>
      </c>
      <c r="AJ331" s="13">
        <v>120006</v>
      </c>
      <c r="AK331" s="13">
        <f>VLOOKUP($M331,杂项枚举说明表!$A$45:$E$49,杂项枚举说明表!$C$43,0)</f>
        <v>150023</v>
      </c>
      <c r="AL331" s="13">
        <f>IF(VLOOKUP($M331,杂项枚举说明表!$A$45:$E$49,杂项枚举说明表!$D$43,0)="","",VLOOKUP($M331,杂项枚举说明表!$A$45:$E$49,杂项枚举说明表!$D$43,0))</f>
        <v>130001</v>
      </c>
      <c r="AM331" s="13">
        <f>IF(VLOOKUP($M331,杂项枚举说明表!$A$45:$E$49,杂项枚举说明表!$E$43,0)="","",VLOOKUP($M331,杂项枚举说明表!$A$45:$E$49,杂项枚举说明表!$E$43,0))</f>
        <v>130001</v>
      </c>
      <c r="AN331" s="13">
        <f>IF(VLOOKUP($M331,杂项枚举说明表!$A$45:$F$49,杂项枚举说明表!$F$43,0)="","",VLOOKUP($M331,杂项枚举说明表!$A$45:$F$49,杂项枚举说明表!$F$43,0))</f>
        <v>260001</v>
      </c>
      <c r="AO331" s="13">
        <f>VLOOKUP($M331,杂项枚举说明表!$A$45:$H$49,杂项枚举说明表!$H$43,0)</f>
        <v>120008</v>
      </c>
      <c r="AP331" s="13">
        <f>VLOOKUP($M331,杂项枚举说明表!$A$45:$I$49,杂项枚举说明表!$I$43,0)</f>
        <v>100001</v>
      </c>
      <c r="AQ331" s="13">
        <v>100002</v>
      </c>
      <c r="AT331" s="1" t="str">
        <f t="shared" si="304"/>
        <v>3石器时代蓝色小炸弹</v>
      </c>
      <c r="AU331" s="1">
        <f t="shared" si="305"/>
        <v>3301</v>
      </c>
    </row>
    <row r="332" spans="1:47" x14ac:dyDescent="0.2">
      <c r="A332" s="33">
        <f t="shared" si="306"/>
        <v>327</v>
      </c>
      <c r="B332" s="33">
        <f t="shared" si="279"/>
        <v>3302</v>
      </c>
      <c r="C332" s="33">
        <v>10702</v>
      </c>
      <c r="D332" s="33" t="str">
        <f t="shared" si="297"/>
        <v>石器时代绿色火药包</v>
      </c>
      <c r="E332" s="33" t="str">
        <f t="shared" si="298"/>
        <v>石器时代绿色小炸弹</v>
      </c>
      <c r="F332" s="33">
        <v>4</v>
      </c>
      <c r="G332" s="33" t="str">
        <f>VLOOKUP($F332,杂项枚举说明表!$A$3:$C$7,杂项枚举说明表!$B$1,0)</f>
        <v>小炸弹</v>
      </c>
      <c r="H332" s="13">
        <v>0</v>
      </c>
      <c r="I332" s="35">
        <f t="shared" si="299"/>
        <v>3</v>
      </c>
      <c r="J332" s="35" t="str">
        <f>VLOOKUP(I332,杂项枚举说明表!$A$67:$B$69,杂项枚举说明表!$B$66,0)</f>
        <v>PVP</v>
      </c>
      <c r="M332" s="37">
        <f t="shared" si="311"/>
        <v>2</v>
      </c>
      <c r="N332" s="37" t="str">
        <f>VLOOKUP(M332,杂项枚举说明表!$A$45:$B$49,杂项枚举说明表!$B$43,0)</f>
        <v>绿色</v>
      </c>
      <c r="O332" s="9">
        <v>3402</v>
      </c>
      <c r="P332" s="11" t="s">
        <v>570</v>
      </c>
      <c r="Q332" s="37" t="s">
        <v>18</v>
      </c>
      <c r="R332" s="37" t="str">
        <f t="shared" si="301"/>
        <v>绿色火药包</v>
      </c>
      <c r="S332" s="9" t="s">
        <v>100</v>
      </c>
      <c r="T332" s="9">
        <f>IF(I332=2,"",VLOOKUP(E332,[1]t_eliminate_effect_s说明表!$L:$M,2,0))</f>
        <v>6</v>
      </c>
      <c r="U332" s="9" t="str">
        <f>VLOOKUP(B332,组合消除配置调用说明表!$D$1:$E$999999,2,0)</f>
        <v/>
      </c>
      <c r="V332" s="35">
        <v>0</v>
      </c>
      <c r="W332" s="35" t="str">
        <f>VLOOKUP(V332,杂项枚举说明表!$A$88:$B$94,2,0)</f>
        <v>通用能量</v>
      </c>
      <c r="X332" s="35">
        <f>IF(I332=2,"0",VLOOKUP(AB332,杂项枚举说明表!$A$23:$C$27,杂项枚举说明表!$C$22,0)*VLOOKUP(F332,杂项枚举说明表!$A$3:$D$7,杂项枚举说明表!$D$1,0))</f>
        <v>1000</v>
      </c>
      <c r="Y332" s="35">
        <v>1</v>
      </c>
      <c r="Z332" s="9">
        <f t="shared" ref="Z332:AA332" si="313">Z331+1</f>
        <v>17</v>
      </c>
      <c r="AA332" s="9">
        <f t="shared" si="313"/>
        <v>17</v>
      </c>
      <c r="AB332" s="6">
        <v>1</v>
      </c>
      <c r="AC332" s="6" t="str">
        <f>VLOOKUP(AB332,杂项枚举说明表!$A$23:$B$27,2,2)</f>
        <v>石器时代</v>
      </c>
      <c r="AD332" s="6">
        <v>0</v>
      </c>
      <c r="AE332" s="35">
        <f t="shared" si="312"/>
        <v>3</v>
      </c>
      <c r="AF332" s="35" t="str">
        <f>IF(AE332="","",VLOOKUP(AE332,杂项枚举说明表!$A$109:$B$113,杂项枚举说明表!$B$108,0))</f>
        <v>弓兵营</v>
      </c>
      <c r="AH332" s="13">
        <v>40057</v>
      </c>
      <c r="AI332" s="13">
        <f>IF((VLOOKUP($F332,杂项枚举说明表!$A$3:$C$7,3,0))="","",VLOOKUP($F332,杂项枚举说明表!$A$3:$C$7,3,0))</f>
        <v>120004</v>
      </c>
      <c r="AJ332" s="13">
        <v>120006</v>
      </c>
      <c r="AK332" s="13">
        <f>VLOOKUP($M332,杂项枚举说明表!$A$45:$E$49,杂项枚举说明表!$C$43,0)</f>
        <v>150023</v>
      </c>
      <c r="AL332" s="13">
        <f>IF(VLOOKUP($M332,杂项枚举说明表!$A$45:$E$49,杂项枚举说明表!$D$43,0)="","",VLOOKUP($M332,杂项枚举说明表!$A$45:$E$49,杂项枚举说明表!$D$43,0))</f>
        <v>130002</v>
      </c>
      <c r="AM332" s="13">
        <f>IF(VLOOKUP($M332,杂项枚举说明表!$A$45:$E$49,杂项枚举说明表!$E$43,0)="","",VLOOKUP($M332,杂项枚举说明表!$A$45:$E$49,杂项枚举说明表!$E$43,0))</f>
        <v>130002</v>
      </c>
      <c r="AN332" s="13">
        <f>IF(VLOOKUP($M332,杂项枚举说明表!$A$45:$F$49,杂项枚举说明表!$F$43,0)="","",VLOOKUP($M332,杂项枚举说明表!$A$45:$F$49,杂项枚举说明表!$F$43,0))</f>
        <v>260001</v>
      </c>
      <c r="AO332" s="13">
        <f>VLOOKUP($M332,杂项枚举说明表!$A$45:$H$49,杂项枚举说明表!$H$43,0)</f>
        <v>120008</v>
      </c>
      <c r="AP332" s="13">
        <f>VLOOKUP($M332,杂项枚举说明表!$A$45:$I$49,杂项枚举说明表!$I$43,0)</f>
        <v>100001</v>
      </c>
      <c r="AQ332" s="13">
        <v>100002</v>
      </c>
      <c r="AT332" s="1" t="str">
        <f t="shared" si="304"/>
        <v>3石器时代绿色小炸弹</v>
      </c>
      <c r="AU332" s="1">
        <f t="shared" si="305"/>
        <v>3302</v>
      </c>
    </row>
    <row r="333" spans="1:47" x14ac:dyDescent="0.2">
      <c r="A333" s="33">
        <f t="shared" si="306"/>
        <v>328</v>
      </c>
      <c r="B333" s="33">
        <f t="shared" si="279"/>
        <v>3303</v>
      </c>
      <c r="C333" s="33">
        <v>10703</v>
      </c>
      <c r="D333" s="33" t="str">
        <f t="shared" si="297"/>
        <v>石器时代红色火药包</v>
      </c>
      <c r="E333" s="33" t="str">
        <f t="shared" si="298"/>
        <v>石器时代红色小炸弹</v>
      </c>
      <c r="F333" s="33">
        <v>4</v>
      </c>
      <c r="G333" s="33" t="str">
        <f>VLOOKUP($F333,杂项枚举说明表!$A$3:$C$7,杂项枚举说明表!$B$1,0)</f>
        <v>小炸弹</v>
      </c>
      <c r="H333" s="13">
        <v>0</v>
      </c>
      <c r="I333" s="35">
        <f t="shared" si="299"/>
        <v>3</v>
      </c>
      <c r="J333" s="35" t="str">
        <f>VLOOKUP(I333,杂项枚举说明表!$A$67:$B$69,杂项枚举说明表!$B$66,0)</f>
        <v>PVP</v>
      </c>
      <c r="M333" s="37">
        <f t="shared" si="311"/>
        <v>3</v>
      </c>
      <c r="N333" s="37" t="str">
        <f>VLOOKUP(M333,杂项枚举说明表!$A$45:$B$49,杂项枚举说明表!$B$43,0)</f>
        <v>红色</v>
      </c>
      <c r="O333" s="9">
        <v>3403</v>
      </c>
      <c r="P333" s="11" t="s">
        <v>570</v>
      </c>
      <c r="Q333" s="37" t="s">
        <v>18</v>
      </c>
      <c r="R333" s="37" t="str">
        <f t="shared" si="301"/>
        <v>红色火药包</v>
      </c>
      <c r="S333" s="9" t="s">
        <v>99</v>
      </c>
      <c r="T333" s="9">
        <f>IF(I333=2,"",VLOOKUP(E333,[1]t_eliminate_effect_s说明表!$L:$M,2,0))</f>
        <v>6</v>
      </c>
      <c r="U333" s="9" t="str">
        <f>VLOOKUP(B333,组合消除配置调用说明表!$D$1:$E$999999,2,0)</f>
        <v/>
      </c>
      <c r="V333" s="35">
        <v>0</v>
      </c>
      <c r="W333" s="35" t="str">
        <f>VLOOKUP(V333,杂项枚举说明表!$A$88:$B$94,2,0)</f>
        <v>通用能量</v>
      </c>
      <c r="X333" s="35">
        <f>IF(I333=2,"0",VLOOKUP(AB333,杂项枚举说明表!$A$23:$C$27,杂项枚举说明表!$C$22,0)*VLOOKUP(F333,杂项枚举说明表!$A$3:$D$7,杂项枚举说明表!$D$1,0))</f>
        <v>1000</v>
      </c>
      <c r="Y333" s="35">
        <v>1</v>
      </c>
      <c r="Z333" s="9">
        <f t="shared" ref="Z333:AA333" si="314">Z332+1</f>
        <v>18</v>
      </c>
      <c r="AA333" s="9">
        <f t="shared" si="314"/>
        <v>18</v>
      </c>
      <c r="AB333" s="6">
        <v>1</v>
      </c>
      <c r="AC333" s="6" t="str">
        <f>VLOOKUP(AB333,杂项枚举说明表!$A$23:$B$27,2,2)</f>
        <v>石器时代</v>
      </c>
      <c r="AD333" s="6">
        <v>0</v>
      </c>
      <c r="AE333" s="35">
        <f t="shared" si="312"/>
        <v>4</v>
      </c>
      <c r="AF333" s="35" t="str">
        <f>IF(AE333="","",VLOOKUP(AE333,杂项枚举说明表!$A$109:$B$113,杂项枚举说明表!$B$108,0))</f>
        <v>骑兵营</v>
      </c>
      <c r="AH333" s="13">
        <v>40058</v>
      </c>
      <c r="AI333" s="13">
        <f>IF((VLOOKUP($F333,杂项枚举说明表!$A$3:$C$7,3,0))="","",VLOOKUP($F333,杂项枚举说明表!$A$3:$C$7,3,0))</f>
        <v>120004</v>
      </c>
      <c r="AJ333" s="13">
        <v>120006</v>
      </c>
      <c r="AK333" s="13">
        <f>VLOOKUP($M333,杂项枚举说明表!$A$45:$E$49,杂项枚举说明表!$C$43,0)</f>
        <v>150023</v>
      </c>
      <c r="AL333" s="13">
        <f>IF(VLOOKUP($M333,杂项枚举说明表!$A$45:$E$49,杂项枚举说明表!$D$43,0)="","",VLOOKUP($M333,杂项枚举说明表!$A$45:$E$49,杂项枚举说明表!$D$43,0))</f>
        <v>130003</v>
      </c>
      <c r="AM333" s="13">
        <f>IF(VLOOKUP($M333,杂项枚举说明表!$A$45:$E$49,杂项枚举说明表!$E$43,0)="","",VLOOKUP($M333,杂项枚举说明表!$A$45:$E$49,杂项枚举说明表!$E$43,0))</f>
        <v>130003</v>
      </c>
      <c r="AN333" s="13">
        <f>IF(VLOOKUP($M333,杂项枚举说明表!$A$45:$F$49,杂项枚举说明表!$F$43,0)="","",VLOOKUP($M333,杂项枚举说明表!$A$45:$F$49,杂项枚举说明表!$F$43,0))</f>
        <v>260001</v>
      </c>
      <c r="AO333" s="13">
        <f>VLOOKUP($M333,杂项枚举说明表!$A$45:$H$49,杂项枚举说明表!$H$43,0)</f>
        <v>120008</v>
      </c>
      <c r="AP333" s="13">
        <f>VLOOKUP($M333,杂项枚举说明表!$A$45:$I$49,杂项枚举说明表!$I$43,0)</f>
        <v>100001</v>
      </c>
      <c r="AQ333" s="13">
        <v>100002</v>
      </c>
      <c r="AT333" s="1" t="str">
        <f t="shared" si="304"/>
        <v>3石器时代红色小炸弹</v>
      </c>
      <c r="AU333" s="1">
        <f t="shared" si="305"/>
        <v>3303</v>
      </c>
    </row>
    <row r="334" spans="1:47" x14ac:dyDescent="0.2">
      <c r="A334" s="33">
        <f t="shared" si="306"/>
        <v>329</v>
      </c>
      <c r="B334" s="33">
        <f t="shared" si="279"/>
        <v>3304</v>
      </c>
      <c r="C334" s="33">
        <v>10704</v>
      </c>
      <c r="D334" s="33" t="str">
        <f t="shared" si="297"/>
        <v>石器时代金色火药包</v>
      </c>
      <c r="E334" s="33" t="str">
        <f t="shared" si="298"/>
        <v>石器时代金色小炸弹</v>
      </c>
      <c r="F334" s="33">
        <v>4</v>
      </c>
      <c r="G334" s="33" t="str">
        <f>VLOOKUP($F334,杂项枚举说明表!$A$3:$C$7,杂项枚举说明表!$B$1,0)</f>
        <v>小炸弹</v>
      </c>
      <c r="H334" s="13">
        <v>0</v>
      </c>
      <c r="I334" s="35">
        <f t="shared" si="299"/>
        <v>3</v>
      </c>
      <c r="J334" s="35" t="str">
        <f>VLOOKUP(I334,杂项枚举说明表!$A$67:$B$69,杂项枚举说明表!$B$66,0)</f>
        <v>PVP</v>
      </c>
      <c r="M334" s="37">
        <f t="shared" si="311"/>
        <v>4</v>
      </c>
      <c r="N334" s="37" t="str">
        <f>VLOOKUP(M334,杂项枚举说明表!$A$45:$B$49,杂项枚举说明表!$B$43,0)</f>
        <v>金色</v>
      </c>
      <c r="O334" s="9">
        <v>3404</v>
      </c>
      <c r="P334" s="11" t="s">
        <v>570</v>
      </c>
      <c r="Q334" s="37" t="s">
        <v>18</v>
      </c>
      <c r="R334" s="37" t="str">
        <f t="shared" si="301"/>
        <v>金色火药包</v>
      </c>
      <c r="S334" s="9" t="s">
        <v>99</v>
      </c>
      <c r="T334" s="9">
        <f>IF(I334=2,"",VLOOKUP(E334,[1]t_eliminate_effect_s说明表!$L:$M,2,0))</f>
        <v>6</v>
      </c>
      <c r="U334" s="9" t="str">
        <f>VLOOKUP(B334,组合消除配置调用说明表!$D$1:$E$999999,2,0)</f>
        <v/>
      </c>
      <c r="V334" s="35">
        <v>0</v>
      </c>
      <c r="W334" s="35" t="str">
        <f>VLOOKUP(V334,杂项枚举说明表!$A$88:$B$94,2,0)</f>
        <v>通用能量</v>
      </c>
      <c r="X334" s="35">
        <f>IF(I334=2,"0",VLOOKUP(AB334,杂项枚举说明表!$A$23:$C$27,杂项枚举说明表!$C$22,0)*VLOOKUP(F334,杂项枚举说明表!$A$3:$D$7,杂项枚举说明表!$D$1,0))</f>
        <v>1000</v>
      </c>
      <c r="Y334" s="35">
        <v>1</v>
      </c>
      <c r="Z334" s="9">
        <f t="shared" ref="Z334:AA334" si="315">Z333+1</f>
        <v>19</v>
      </c>
      <c r="AA334" s="9">
        <f t="shared" si="315"/>
        <v>19</v>
      </c>
      <c r="AB334" s="6">
        <v>1</v>
      </c>
      <c r="AC334" s="6" t="str">
        <f>VLOOKUP(AB334,杂项枚举说明表!$A$23:$B$27,2,2)</f>
        <v>石器时代</v>
      </c>
      <c r="AD334" s="6">
        <v>0</v>
      </c>
      <c r="AE334" s="35">
        <f t="shared" si="312"/>
        <v>5</v>
      </c>
      <c r="AF334" s="35" t="str">
        <f>IF(AE334="","",VLOOKUP(AE334,杂项枚举说明表!$A$109:$B$113,杂项枚举说明表!$B$108,0))</f>
        <v>神像</v>
      </c>
      <c r="AH334" s="13">
        <v>40059</v>
      </c>
      <c r="AI334" s="13">
        <f>IF((VLOOKUP($F334,杂项枚举说明表!$A$3:$C$7,3,0))="","",VLOOKUP($F334,杂项枚举说明表!$A$3:$C$7,3,0))</f>
        <v>120004</v>
      </c>
      <c r="AJ334" s="13">
        <v>120006</v>
      </c>
      <c r="AK334" s="13">
        <f>VLOOKUP($M334,杂项枚举说明表!$A$45:$E$49,杂项枚举说明表!$C$43,0)</f>
        <v>150023</v>
      </c>
      <c r="AL334" s="13">
        <f>IF(VLOOKUP($M334,杂项枚举说明表!$A$45:$E$49,杂项枚举说明表!$D$43,0)="","",VLOOKUP($M334,杂项枚举说明表!$A$45:$E$49,杂项枚举说明表!$D$43,0))</f>
        <v>130004</v>
      </c>
      <c r="AM334" s="13">
        <f>IF(VLOOKUP($M334,杂项枚举说明表!$A$45:$E$49,杂项枚举说明表!$E$43,0)="","",VLOOKUP($M334,杂项枚举说明表!$A$45:$E$49,杂项枚举说明表!$E$43,0))</f>
        <v>130004</v>
      </c>
      <c r="AN334" s="13">
        <f>IF(VLOOKUP($M334,杂项枚举说明表!$A$45:$F$49,杂项枚举说明表!$F$43,0)="","",VLOOKUP($M334,杂项枚举说明表!$A$45:$F$49,杂项枚举说明表!$F$43,0))</f>
        <v>260001</v>
      </c>
      <c r="AO334" s="13">
        <f>VLOOKUP($M334,杂项枚举说明表!$A$45:$H$49,杂项枚举说明表!$H$43,0)</f>
        <v>120008</v>
      </c>
      <c r="AP334" s="13">
        <f>VLOOKUP($M334,杂项枚举说明表!$A$45:$I$49,杂项枚举说明表!$I$43,0)</f>
        <v>100001</v>
      </c>
      <c r="AQ334" s="13">
        <v>100002</v>
      </c>
      <c r="AT334" s="1" t="str">
        <f t="shared" si="304"/>
        <v>3石器时代金色小炸弹</v>
      </c>
      <c r="AU334" s="1">
        <f t="shared" si="305"/>
        <v>3304</v>
      </c>
    </row>
    <row r="335" spans="1:47" x14ac:dyDescent="0.2">
      <c r="A335" s="33">
        <f t="shared" si="306"/>
        <v>330</v>
      </c>
      <c r="B335" s="33">
        <f t="shared" si="279"/>
        <v>3305</v>
      </c>
      <c r="C335" s="33">
        <v>10705</v>
      </c>
      <c r="D335" s="33" t="str">
        <f t="shared" si="297"/>
        <v>石器时代紫色火药包</v>
      </c>
      <c r="E335" s="33" t="str">
        <f t="shared" si="298"/>
        <v>石器时代紫色小炸弹</v>
      </c>
      <c r="F335" s="33">
        <v>4</v>
      </c>
      <c r="G335" s="33" t="str">
        <f>VLOOKUP($F335,杂项枚举说明表!$A$3:$C$7,杂项枚举说明表!$B$1,0)</f>
        <v>小炸弹</v>
      </c>
      <c r="H335" s="13">
        <v>0</v>
      </c>
      <c r="I335" s="35">
        <f t="shared" si="299"/>
        <v>3</v>
      </c>
      <c r="J335" s="35" t="str">
        <f>VLOOKUP(I335,杂项枚举说明表!$A$67:$B$69,杂项枚举说明表!$B$66,0)</f>
        <v>PVP</v>
      </c>
      <c r="M335" s="37">
        <f t="shared" si="311"/>
        <v>5</v>
      </c>
      <c r="N335" s="37" t="str">
        <f>VLOOKUP(M335,杂项枚举说明表!$A$45:$B$49,杂项枚举说明表!$B$43,0)</f>
        <v>紫色</v>
      </c>
      <c r="O335" s="9">
        <v>3405</v>
      </c>
      <c r="P335" s="11" t="s">
        <v>570</v>
      </c>
      <c r="Q335" s="37" t="s">
        <v>18</v>
      </c>
      <c r="R335" s="37" t="str">
        <f t="shared" si="301"/>
        <v>紫色火药包</v>
      </c>
      <c r="S335" s="9" t="s">
        <v>99</v>
      </c>
      <c r="T335" s="9">
        <f>IF(I335=2,"",VLOOKUP(E335,[1]t_eliminate_effect_s说明表!$L:$M,2,0))</f>
        <v>6</v>
      </c>
      <c r="U335" s="9" t="str">
        <f>VLOOKUP(B335,组合消除配置调用说明表!$D$1:$E$999999,2,0)</f>
        <v/>
      </c>
      <c r="V335" s="35">
        <v>0</v>
      </c>
      <c r="W335" s="35" t="str">
        <f>VLOOKUP(V335,杂项枚举说明表!$A$88:$B$94,2,0)</f>
        <v>通用能量</v>
      </c>
      <c r="X335" s="35">
        <f>IF(I335=2,"0",VLOOKUP(AB335,杂项枚举说明表!$A$23:$C$27,杂项枚举说明表!$C$22,0)*VLOOKUP(F335,杂项枚举说明表!$A$3:$D$7,杂项枚举说明表!$D$1,0))</f>
        <v>1000</v>
      </c>
      <c r="Y335" s="35">
        <v>1</v>
      </c>
      <c r="Z335" s="9">
        <f t="shared" ref="Z335:AA335" si="316">Z334+1</f>
        <v>20</v>
      </c>
      <c r="AA335" s="9">
        <f t="shared" si="316"/>
        <v>20</v>
      </c>
      <c r="AB335" s="6">
        <v>1</v>
      </c>
      <c r="AC335" s="6" t="str">
        <f>VLOOKUP(AB335,杂项枚举说明表!$A$23:$B$27,2,2)</f>
        <v>石器时代</v>
      </c>
      <c r="AD335" s="6">
        <v>0</v>
      </c>
      <c r="AE335" s="35">
        <f t="shared" si="312"/>
        <v>6</v>
      </c>
      <c r="AF335" s="35" t="str">
        <f>IF(AE335="","",VLOOKUP(AE335,杂项枚举说明表!$A$109:$B$113,杂项枚举说明表!$B$108,0))</f>
        <v>魔像</v>
      </c>
      <c r="AH335" s="13">
        <v>40060</v>
      </c>
      <c r="AI335" s="13">
        <f>IF((VLOOKUP($F335,杂项枚举说明表!$A$3:$C$7,3,0))="","",VLOOKUP($F335,杂项枚举说明表!$A$3:$C$7,3,0))</f>
        <v>120004</v>
      </c>
      <c r="AJ335" s="13">
        <v>120006</v>
      </c>
      <c r="AK335" s="13">
        <f>VLOOKUP($M335,杂项枚举说明表!$A$45:$E$49,杂项枚举说明表!$C$43,0)</f>
        <v>150023</v>
      </c>
      <c r="AL335" s="13">
        <f>IF(VLOOKUP($M335,杂项枚举说明表!$A$45:$E$49,杂项枚举说明表!$D$43,0)="","",VLOOKUP($M335,杂项枚举说明表!$A$45:$E$49,杂项枚举说明表!$D$43,0))</f>
        <v>130005</v>
      </c>
      <c r="AM335" s="13">
        <f>IF(VLOOKUP($M335,杂项枚举说明表!$A$45:$E$49,杂项枚举说明表!$E$43,0)="","",VLOOKUP($M335,杂项枚举说明表!$A$45:$E$49,杂项枚举说明表!$E$43,0))</f>
        <v>130005</v>
      </c>
      <c r="AN335" s="13">
        <f>IF(VLOOKUP($M335,杂项枚举说明表!$A$45:$F$49,杂项枚举说明表!$F$43,0)="","",VLOOKUP($M335,杂项枚举说明表!$A$45:$F$49,杂项枚举说明表!$F$43,0))</f>
        <v>260001</v>
      </c>
      <c r="AO335" s="13">
        <f>VLOOKUP($M335,杂项枚举说明表!$A$45:$H$49,杂项枚举说明表!$H$43,0)</f>
        <v>120008</v>
      </c>
      <c r="AP335" s="13">
        <f>VLOOKUP($M335,杂项枚举说明表!$A$45:$I$49,杂项枚举说明表!$I$43,0)</f>
        <v>100001</v>
      </c>
      <c r="AQ335" s="13">
        <v>100002</v>
      </c>
      <c r="AT335" s="1" t="str">
        <f t="shared" si="304"/>
        <v>3石器时代紫色小炸弹</v>
      </c>
      <c r="AU335" s="1">
        <f t="shared" si="305"/>
        <v>3305</v>
      </c>
    </row>
    <row r="336" spans="1:47" x14ac:dyDescent="0.2">
      <c r="A336" s="33">
        <f t="shared" si="306"/>
        <v>331</v>
      </c>
      <c r="B336" s="33">
        <f t="shared" si="279"/>
        <v>3311</v>
      </c>
      <c r="C336" s="33">
        <v>10701</v>
      </c>
      <c r="D336" s="33" t="str">
        <f t="shared" si="297"/>
        <v>青铜时代蓝色火药包</v>
      </c>
      <c r="E336" s="33" t="str">
        <f t="shared" si="298"/>
        <v>青铜时代蓝色小炸弹</v>
      </c>
      <c r="F336" s="33">
        <v>4</v>
      </c>
      <c r="G336" s="33" t="str">
        <f>VLOOKUP($F336,杂项枚举说明表!$A$3:$C$7,杂项枚举说明表!$B$1,0)</f>
        <v>小炸弹</v>
      </c>
      <c r="H336" s="13">
        <v>0</v>
      </c>
      <c r="I336" s="35">
        <f t="shared" si="299"/>
        <v>3</v>
      </c>
      <c r="J336" s="35" t="str">
        <f>VLOOKUP(I336,杂项枚举说明表!$A$67:$B$69,杂项枚举说明表!$B$66,0)</f>
        <v>PVP</v>
      </c>
      <c r="M336" s="37">
        <f t="shared" si="311"/>
        <v>1</v>
      </c>
      <c r="N336" s="37" t="str">
        <f>VLOOKUP(M336,杂项枚举说明表!$A$45:$B$49,杂项枚举说明表!$B$43,0)</f>
        <v>蓝色</v>
      </c>
      <c r="O336" s="9">
        <v>3411</v>
      </c>
      <c r="P336" s="11" t="s">
        <v>570</v>
      </c>
      <c r="Q336" s="37" t="s">
        <v>18</v>
      </c>
      <c r="R336" s="37" t="str">
        <f t="shared" si="301"/>
        <v>蓝色火药包</v>
      </c>
      <c r="S336" s="9" t="s">
        <v>100</v>
      </c>
      <c r="T336" s="9">
        <f>IF(I336=2,"",VLOOKUP(E336,[1]t_eliminate_effect_s说明表!$L:$M,2,0))</f>
        <v>6</v>
      </c>
      <c r="U336" s="9" t="str">
        <f>VLOOKUP(B336,组合消除配置调用说明表!$D$1:$E$999999,2,0)</f>
        <v/>
      </c>
      <c r="V336" s="35">
        <v>0</v>
      </c>
      <c r="W336" s="35" t="str">
        <f>VLOOKUP(V336,杂项枚举说明表!$A$88:$B$94,2,0)</f>
        <v>通用能量</v>
      </c>
      <c r="X336" s="35">
        <f>IF(I336=2,"0",VLOOKUP(AB336,杂项枚举说明表!$A$23:$C$27,杂项枚举说明表!$C$22,0)*VLOOKUP(F336,杂项枚举说明表!$A$3:$D$7,杂项枚举说明表!$D$1,0))</f>
        <v>900</v>
      </c>
      <c r="Y336" s="35">
        <v>1</v>
      </c>
      <c r="Z336" s="9">
        <f>Z320+1</f>
        <v>16</v>
      </c>
      <c r="AA336" s="9">
        <f>AA320+1</f>
        <v>16</v>
      </c>
      <c r="AB336" s="6">
        <v>2</v>
      </c>
      <c r="AC336" s="6" t="str">
        <f>VLOOKUP(AB336,杂项枚举说明表!$A$23:$B$27,2,2)</f>
        <v>青铜时代</v>
      </c>
      <c r="AD336" s="6">
        <v>0</v>
      </c>
      <c r="AE336" s="35">
        <f t="shared" si="312"/>
        <v>2</v>
      </c>
      <c r="AF336" s="35" t="str">
        <f>IF(AE336="","",VLOOKUP(AE336,杂项枚举说明表!$A$109:$B$113,杂项枚举说明表!$B$108,0))</f>
        <v>步兵营</v>
      </c>
      <c r="AH336" s="13">
        <v>40056</v>
      </c>
      <c r="AI336" s="13">
        <f>IF((VLOOKUP($F336,杂项枚举说明表!$A$3:$C$7,3,0))="","",VLOOKUP($F336,杂项枚举说明表!$A$3:$C$7,3,0))</f>
        <v>120004</v>
      </c>
      <c r="AJ336" s="13">
        <v>120006</v>
      </c>
      <c r="AK336" s="13">
        <f>VLOOKUP($M336,杂项枚举说明表!$A$45:$E$49,杂项枚举说明表!$C$43,0)</f>
        <v>150023</v>
      </c>
      <c r="AL336" s="13">
        <f>IF(VLOOKUP($M336,杂项枚举说明表!$A$45:$E$49,杂项枚举说明表!$D$43,0)="","",VLOOKUP($M336,杂项枚举说明表!$A$45:$E$49,杂项枚举说明表!$D$43,0))</f>
        <v>130001</v>
      </c>
      <c r="AM336" s="13">
        <f>IF(VLOOKUP($M336,杂项枚举说明表!$A$45:$E$49,杂项枚举说明表!$E$43,0)="","",VLOOKUP($M336,杂项枚举说明表!$A$45:$E$49,杂项枚举说明表!$E$43,0))</f>
        <v>130001</v>
      </c>
      <c r="AN336" s="13">
        <f>IF(VLOOKUP($M336,杂项枚举说明表!$A$45:$F$49,杂项枚举说明表!$F$43,0)="","",VLOOKUP($M336,杂项枚举说明表!$A$45:$F$49,杂项枚举说明表!$F$43,0))</f>
        <v>260001</v>
      </c>
      <c r="AO336" s="13">
        <f>VLOOKUP($M336,杂项枚举说明表!$A$45:$H$49,杂项枚举说明表!$H$43,0)</f>
        <v>120008</v>
      </c>
      <c r="AP336" s="13">
        <f>VLOOKUP($M336,杂项枚举说明表!$A$45:$I$49,杂项枚举说明表!$I$43,0)</f>
        <v>100001</v>
      </c>
      <c r="AQ336" s="13">
        <v>100002</v>
      </c>
      <c r="AT336" s="1" t="str">
        <f t="shared" si="304"/>
        <v>3青铜时代蓝色小炸弹</v>
      </c>
      <c r="AU336" s="1">
        <f t="shared" si="305"/>
        <v>3311</v>
      </c>
    </row>
    <row r="337" spans="1:47" x14ac:dyDescent="0.2">
      <c r="A337" s="33">
        <f t="shared" si="306"/>
        <v>332</v>
      </c>
      <c r="B337" s="33">
        <f t="shared" si="279"/>
        <v>3312</v>
      </c>
      <c r="C337" s="33">
        <v>10702</v>
      </c>
      <c r="D337" s="33" t="str">
        <f t="shared" si="297"/>
        <v>青铜时代绿色火药包</v>
      </c>
      <c r="E337" s="33" t="str">
        <f t="shared" si="298"/>
        <v>青铜时代绿色小炸弹</v>
      </c>
      <c r="F337" s="33">
        <v>4</v>
      </c>
      <c r="G337" s="33" t="str">
        <f>VLOOKUP($F337,杂项枚举说明表!$A$3:$C$7,杂项枚举说明表!$B$1,0)</f>
        <v>小炸弹</v>
      </c>
      <c r="H337" s="13">
        <v>0</v>
      </c>
      <c r="I337" s="35">
        <f t="shared" si="299"/>
        <v>3</v>
      </c>
      <c r="J337" s="35" t="str">
        <f>VLOOKUP(I337,杂项枚举说明表!$A$67:$B$69,杂项枚举说明表!$B$66,0)</f>
        <v>PVP</v>
      </c>
      <c r="M337" s="37">
        <f t="shared" si="311"/>
        <v>2</v>
      </c>
      <c r="N337" s="37" t="str">
        <f>VLOOKUP(M337,杂项枚举说明表!$A$45:$B$49,杂项枚举说明表!$B$43,0)</f>
        <v>绿色</v>
      </c>
      <c r="O337" s="9">
        <v>3412</v>
      </c>
      <c r="P337" s="11" t="s">
        <v>570</v>
      </c>
      <c r="Q337" s="37" t="s">
        <v>18</v>
      </c>
      <c r="R337" s="37" t="str">
        <f t="shared" si="301"/>
        <v>绿色火药包</v>
      </c>
      <c r="S337" s="9" t="s">
        <v>100</v>
      </c>
      <c r="T337" s="9">
        <f>IF(I337=2,"",VLOOKUP(E337,[1]t_eliminate_effect_s说明表!$L:$M,2,0))</f>
        <v>6</v>
      </c>
      <c r="U337" s="9" t="str">
        <f>VLOOKUP(B337,组合消除配置调用说明表!$D$1:$E$999999,2,0)</f>
        <v/>
      </c>
      <c r="V337" s="35">
        <v>0</v>
      </c>
      <c r="W337" s="35" t="str">
        <f>VLOOKUP(V337,杂项枚举说明表!$A$88:$B$94,2,0)</f>
        <v>通用能量</v>
      </c>
      <c r="X337" s="35">
        <f>IF(I337=2,"0",VLOOKUP(AB337,杂项枚举说明表!$A$23:$C$27,杂项枚举说明表!$C$22,0)*VLOOKUP(F337,杂项枚举说明表!$A$3:$D$7,杂项枚举说明表!$D$1,0))</f>
        <v>900</v>
      </c>
      <c r="Y337" s="35">
        <v>1</v>
      </c>
      <c r="Z337" s="9">
        <f t="shared" ref="Z337:AA337" si="317">Z336+1</f>
        <v>17</v>
      </c>
      <c r="AA337" s="9">
        <f t="shared" si="317"/>
        <v>17</v>
      </c>
      <c r="AB337" s="6">
        <v>2</v>
      </c>
      <c r="AC337" s="6" t="str">
        <f>VLOOKUP(AB337,杂项枚举说明表!$A$23:$B$27,2,2)</f>
        <v>青铜时代</v>
      </c>
      <c r="AD337" s="6">
        <v>0</v>
      </c>
      <c r="AE337" s="35">
        <f t="shared" si="312"/>
        <v>3</v>
      </c>
      <c r="AF337" s="35" t="str">
        <f>IF(AE337="","",VLOOKUP(AE337,杂项枚举说明表!$A$109:$B$113,杂项枚举说明表!$B$108,0))</f>
        <v>弓兵营</v>
      </c>
      <c r="AH337" s="13">
        <v>40057</v>
      </c>
      <c r="AI337" s="13">
        <f>IF((VLOOKUP($F337,杂项枚举说明表!$A$3:$C$7,3,0))="","",VLOOKUP($F337,杂项枚举说明表!$A$3:$C$7,3,0))</f>
        <v>120004</v>
      </c>
      <c r="AJ337" s="13">
        <v>120006</v>
      </c>
      <c r="AK337" s="13">
        <f>VLOOKUP($M337,杂项枚举说明表!$A$45:$E$49,杂项枚举说明表!$C$43,0)</f>
        <v>150023</v>
      </c>
      <c r="AL337" s="13">
        <f>IF(VLOOKUP($M337,杂项枚举说明表!$A$45:$E$49,杂项枚举说明表!$D$43,0)="","",VLOOKUP($M337,杂项枚举说明表!$A$45:$E$49,杂项枚举说明表!$D$43,0))</f>
        <v>130002</v>
      </c>
      <c r="AM337" s="13">
        <f>IF(VLOOKUP($M337,杂项枚举说明表!$A$45:$E$49,杂项枚举说明表!$E$43,0)="","",VLOOKUP($M337,杂项枚举说明表!$A$45:$E$49,杂项枚举说明表!$E$43,0))</f>
        <v>130002</v>
      </c>
      <c r="AN337" s="13">
        <f>IF(VLOOKUP($M337,杂项枚举说明表!$A$45:$F$49,杂项枚举说明表!$F$43,0)="","",VLOOKUP($M337,杂项枚举说明表!$A$45:$F$49,杂项枚举说明表!$F$43,0))</f>
        <v>260001</v>
      </c>
      <c r="AO337" s="13">
        <f>VLOOKUP($M337,杂项枚举说明表!$A$45:$H$49,杂项枚举说明表!$H$43,0)</f>
        <v>120008</v>
      </c>
      <c r="AP337" s="13">
        <f>VLOOKUP($M337,杂项枚举说明表!$A$45:$I$49,杂项枚举说明表!$I$43,0)</f>
        <v>100001</v>
      </c>
      <c r="AQ337" s="13">
        <v>100002</v>
      </c>
      <c r="AT337" s="1" t="str">
        <f t="shared" si="304"/>
        <v>3青铜时代绿色小炸弹</v>
      </c>
      <c r="AU337" s="1">
        <f t="shared" si="305"/>
        <v>3312</v>
      </c>
    </row>
    <row r="338" spans="1:47" x14ac:dyDescent="0.2">
      <c r="A338" s="33">
        <f t="shared" si="306"/>
        <v>333</v>
      </c>
      <c r="B338" s="33">
        <f t="shared" si="279"/>
        <v>3313</v>
      </c>
      <c r="C338" s="33">
        <v>10703</v>
      </c>
      <c r="D338" s="33" t="str">
        <f t="shared" si="297"/>
        <v>青铜时代红色火药包</v>
      </c>
      <c r="E338" s="33" t="str">
        <f t="shared" si="298"/>
        <v>青铜时代红色小炸弹</v>
      </c>
      <c r="F338" s="33">
        <v>4</v>
      </c>
      <c r="G338" s="33" t="str">
        <f>VLOOKUP($F338,杂项枚举说明表!$A$3:$C$7,杂项枚举说明表!$B$1,0)</f>
        <v>小炸弹</v>
      </c>
      <c r="H338" s="13">
        <v>0</v>
      </c>
      <c r="I338" s="35">
        <f t="shared" si="299"/>
        <v>3</v>
      </c>
      <c r="J338" s="35" t="str">
        <f>VLOOKUP(I338,杂项枚举说明表!$A$67:$B$69,杂项枚举说明表!$B$66,0)</f>
        <v>PVP</v>
      </c>
      <c r="M338" s="37">
        <f t="shared" si="311"/>
        <v>3</v>
      </c>
      <c r="N338" s="37" t="str">
        <f>VLOOKUP(M338,杂项枚举说明表!$A$45:$B$49,杂项枚举说明表!$B$43,0)</f>
        <v>红色</v>
      </c>
      <c r="O338" s="9">
        <v>3413</v>
      </c>
      <c r="P338" s="11" t="s">
        <v>570</v>
      </c>
      <c r="Q338" s="37" t="s">
        <v>18</v>
      </c>
      <c r="R338" s="37" t="str">
        <f t="shared" si="301"/>
        <v>红色火药包</v>
      </c>
      <c r="S338" s="9" t="s">
        <v>99</v>
      </c>
      <c r="T338" s="9">
        <f>IF(I338=2,"",VLOOKUP(E338,[1]t_eliminate_effect_s说明表!$L:$M,2,0))</f>
        <v>6</v>
      </c>
      <c r="U338" s="9" t="str">
        <f>VLOOKUP(B338,组合消除配置调用说明表!$D$1:$E$999999,2,0)</f>
        <v/>
      </c>
      <c r="V338" s="35">
        <v>0</v>
      </c>
      <c r="W338" s="35" t="str">
        <f>VLOOKUP(V338,杂项枚举说明表!$A$88:$B$94,2,0)</f>
        <v>通用能量</v>
      </c>
      <c r="X338" s="35">
        <f>IF(I338=2,"0",VLOOKUP(AB338,杂项枚举说明表!$A$23:$C$27,杂项枚举说明表!$C$22,0)*VLOOKUP(F338,杂项枚举说明表!$A$3:$D$7,杂项枚举说明表!$D$1,0))</f>
        <v>900</v>
      </c>
      <c r="Y338" s="35">
        <v>1</v>
      </c>
      <c r="Z338" s="9">
        <f t="shared" ref="Z338:AA338" si="318">Z337+1</f>
        <v>18</v>
      </c>
      <c r="AA338" s="9">
        <f t="shared" si="318"/>
        <v>18</v>
      </c>
      <c r="AB338" s="6">
        <v>2</v>
      </c>
      <c r="AC338" s="6" t="str">
        <f>VLOOKUP(AB338,杂项枚举说明表!$A$23:$B$27,2,2)</f>
        <v>青铜时代</v>
      </c>
      <c r="AD338" s="6">
        <v>0</v>
      </c>
      <c r="AE338" s="35">
        <f t="shared" si="312"/>
        <v>4</v>
      </c>
      <c r="AF338" s="35" t="str">
        <f>IF(AE338="","",VLOOKUP(AE338,杂项枚举说明表!$A$109:$B$113,杂项枚举说明表!$B$108,0))</f>
        <v>骑兵营</v>
      </c>
      <c r="AH338" s="13">
        <v>40058</v>
      </c>
      <c r="AI338" s="13">
        <f>IF((VLOOKUP($F338,杂项枚举说明表!$A$3:$C$7,3,0))="","",VLOOKUP($F338,杂项枚举说明表!$A$3:$C$7,3,0))</f>
        <v>120004</v>
      </c>
      <c r="AJ338" s="13">
        <v>120006</v>
      </c>
      <c r="AK338" s="13">
        <f>VLOOKUP($M338,杂项枚举说明表!$A$45:$E$49,杂项枚举说明表!$C$43,0)</f>
        <v>150023</v>
      </c>
      <c r="AL338" s="13">
        <f>IF(VLOOKUP($M338,杂项枚举说明表!$A$45:$E$49,杂项枚举说明表!$D$43,0)="","",VLOOKUP($M338,杂项枚举说明表!$A$45:$E$49,杂项枚举说明表!$D$43,0))</f>
        <v>130003</v>
      </c>
      <c r="AM338" s="13">
        <f>IF(VLOOKUP($M338,杂项枚举说明表!$A$45:$E$49,杂项枚举说明表!$E$43,0)="","",VLOOKUP($M338,杂项枚举说明表!$A$45:$E$49,杂项枚举说明表!$E$43,0))</f>
        <v>130003</v>
      </c>
      <c r="AN338" s="13">
        <f>IF(VLOOKUP($M338,杂项枚举说明表!$A$45:$F$49,杂项枚举说明表!$F$43,0)="","",VLOOKUP($M338,杂项枚举说明表!$A$45:$F$49,杂项枚举说明表!$F$43,0))</f>
        <v>260001</v>
      </c>
      <c r="AO338" s="13">
        <f>VLOOKUP($M338,杂项枚举说明表!$A$45:$H$49,杂项枚举说明表!$H$43,0)</f>
        <v>120008</v>
      </c>
      <c r="AP338" s="13">
        <f>VLOOKUP($M338,杂项枚举说明表!$A$45:$I$49,杂项枚举说明表!$I$43,0)</f>
        <v>100001</v>
      </c>
      <c r="AQ338" s="13">
        <v>100002</v>
      </c>
      <c r="AT338" s="1" t="str">
        <f t="shared" si="304"/>
        <v>3青铜时代红色小炸弹</v>
      </c>
      <c r="AU338" s="1">
        <f t="shared" si="305"/>
        <v>3313</v>
      </c>
    </row>
    <row r="339" spans="1:47" x14ac:dyDescent="0.2">
      <c r="A339" s="33">
        <f t="shared" si="306"/>
        <v>334</v>
      </c>
      <c r="B339" s="33">
        <f t="shared" si="279"/>
        <v>3314</v>
      </c>
      <c r="C339" s="33">
        <v>10704</v>
      </c>
      <c r="D339" s="33" t="str">
        <f t="shared" si="297"/>
        <v>青铜时代金色火药包</v>
      </c>
      <c r="E339" s="33" t="str">
        <f t="shared" si="298"/>
        <v>青铜时代金色小炸弹</v>
      </c>
      <c r="F339" s="33">
        <v>4</v>
      </c>
      <c r="G339" s="33" t="str">
        <f>VLOOKUP($F339,杂项枚举说明表!$A$3:$C$7,杂项枚举说明表!$B$1,0)</f>
        <v>小炸弹</v>
      </c>
      <c r="H339" s="13">
        <v>0</v>
      </c>
      <c r="I339" s="35">
        <f t="shared" si="299"/>
        <v>3</v>
      </c>
      <c r="J339" s="35" t="str">
        <f>VLOOKUP(I339,杂项枚举说明表!$A$67:$B$69,杂项枚举说明表!$B$66,0)</f>
        <v>PVP</v>
      </c>
      <c r="M339" s="37">
        <f t="shared" si="311"/>
        <v>4</v>
      </c>
      <c r="N339" s="37" t="str">
        <f>VLOOKUP(M339,杂项枚举说明表!$A$45:$B$49,杂项枚举说明表!$B$43,0)</f>
        <v>金色</v>
      </c>
      <c r="O339" s="9">
        <v>3414</v>
      </c>
      <c r="P339" s="11" t="s">
        <v>570</v>
      </c>
      <c r="Q339" s="37" t="s">
        <v>18</v>
      </c>
      <c r="R339" s="37" t="str">
        <f t="shared" si="301"/>
        <v>金色火药包</v>
      </c>
      <c r="S339" s="9" t="s">
        <v>99</v>
      </c>
      <c r="T339" s="9">
        <f>IF(I339=2,"",VLOOKUP(E339,[1]t_eliminate_effect_s说明表!$L:$M,2,0))</f>
        <v>6</v>
      </c>
      <c r="U339" s="9" t="str">
        <f>VLOOKUP(B339,组合消除配置调用说明表!$D$1:$E$999999,2,0)</f>
        <v/>
      </c>
      <c r="V339" s="35">
        <v>0</v>
      </c>
      <c r="W339" s="35" t="str">
        <f>VLOOKUP(V339,杂项枚举说明表!$A$88:$B$94,2,0)</f>
        <v>通用能量</v>
      </c>
      <c r="X339" s="35">
        <f>IF(I339=2,"0",VLOOKUP(AB339,杂项枚举说明表!$A$23:$C$27,杂项枚举说明表!$C$22,0)*VLOOKUP(F339,杂项枚举说明表!$A$3:$D$7,杂项枚举说明表!$D$1,0))</f>
        <v>900</v>
      </c>
      <c r="Y339" s="35">
        <v>1</v>
      </c>
      <c r="Z339" s="9">
        <f t="shared" ref="Z339:AA339" si="319">Z338+1</f>
        <v>19</v>
      </c>
      <c r="AA339" s="9">
        <f t="shared" si="319"/>
        <v>19</v>
      </c>
      <c r="AB339" s="6">
        <v>2</v>
      </c>
      <c r="AC339" s="6" t="str">
        <f>VLOOKUP(AB339,杂项枚举说明表!$A$23:$B$27,2,2)</f>
        <v>青铜时代</v>
      </c>
      <c r="AD339" s="6">
        <v>0</v>
      </c>
      <c r="AE339" s="35">
        <f t="shared" si="312"/>
        <v>5</v>
      </c>
      <c r="AF339" s="35" t="str">
        <f>IF(AE339="","",VLOOKUP(AE339,杂项枚举说明表!$A$109:$B$113,杂项枚举说明表!$B$108,0))</f>
        <v>神像</v>
      </c>
      <c r="AH339" s="13">
        <v>40059</v>
      </c>
      <c r="AI339" s="13">
        <f>IF((VLOOKUP($F339,杂项枚举说明表!$A$3:$C$7,3,0))="","",VLOOKUP($F339,杂项枚举说明表!$A$3:$C$7,3,0))</f>
        <v>120004</v>
      </c>
      <c r="AJ339" s="13">
        <v>120006</v>
      </c>
      <c r="AK339" s="13">
        <f>VLOOKUP($M339,杂项枚举说明表!$A$45:$E$49,杂项枚举说明表!$C$43,0)</f>
        <v>150023</v>
      </c>
      <c r="AL339" s="13">
        <f>IF(VLOOKUP($M339,杂项枚举说明表!$A$45:$E$49,杂项枚举说明表!$D$43,0)="","",VLOOKUP($M339,杂项枚举说明表!$A$45:$E$49,杂项枚举说明表!$D$43,0))</f>
        <v>130004</v>
      </c>
      <c r="AM339" s="13">
        <f>IF(VLOOKUP($M339,杂项枚举说明表!$A$45:$E$49,杂项枚举说明表!$E$43,0)="","",VLOOKUP($M339,杂项枚举说明表!$A$45:$E$49,杂项枚举说明表!$E$43,0))</f>
        <v>130004</v>
      </c>
      <c r="AN339" s="13">
        <f>IF(VLOOKUP($M339,杂项枚举说明表!$A$45:$F$49,杂项枚举说明表!$F$43,0)="","",VLOOKUP($M339,杂项枚举说明表!$A$45:$F$49,杂项枚举说明表!$F$43,0))</f>
        <v>260001</v>
      </c>
      <c r="AO339" s="13">
        <f>VLOOKUP($M339,杂项枚举说明表!$A$45:$H$49,杂项枚举说明表!$H$43,0)</f>
        <v>120008</v>
      </c>
      <c r="AP339" s="13">
        <f>VLOOKUP($M339,杂项枚举说明表!$A$45:$I$49,杂项枚举说明表!$I$43,0)</f>
        <v>100001</v>
      </c>
      <c r="AQ339" s="13">
        <v>100002</v>
      </c>
      <c r="AT339" s="1" t="str">
        <f t="shared" si="304"/>
        <v>3青铜时代金色小炸弹</v>
      </c>
      <c r="AU339" s="1">
        <f t="shared" si="305"/>
        <v>3314</v>
      </c>
    </row>
    <row r="340" spans="1:47" x14ac:dyDescent="0.2">
      <c r="A340" s="33">
        <f t="shared" si="306"/>
        <v>335</v>
      </c>
      <c r="B340" s="33">
        <f t="shared" si="279"/>
        <v>3315</v>
      </c>
      <c r="C340" s="33">
        <v>10705</v>
      </c>
      <c r="D340" s="33" t="str">
        <f t="shared" si="297"/>
        <v>青铜时代紫色火药包</v>
      </c>
      <c r="E340" s="33" t="str">
        <f t="shared" si="298"/>
        <v>青铜时代紫色小炸弹</v>
      </c>
      <c r="F340" s="33">
        <v>4</v>
      </c>
      <c r="G340" s="33" t="str">
        <f>VLOOKUP($F340,杂项枚举说明表!$A$3:$C$7,杂项枚举说明表!$B$1,0)</f>
        <v>小炸弹</v>
      </c>
      <c r="H340" s="13">
        <v>0</v>
      </c>
      <c r="I340" s="35">
        <f t="shared" si="299"/>
        <v>3</v>
      </c>
      <c r="J340" s="35" t="str">
        <f>VLOOKUP(I340,杂项枚举说明表!$A$67:$B$69,杂项枚举说明表!$B$66,0)</f>
        <v>PVP</v>
      </c>
      <c r="M340" s="37">
        <f t="shared" si="311"/>
        <v>5</v>
      </c>
      <c r="N340" s="37" t="str">
        <f>VLOOKUP(M340,杂项枚举说明表!$A$45:$B$49,杂项枚举说明表!$B$43,0)</f>
        <v>紫色</v>
      </c>
      <c r="O340" s="9">
        <v>3415</v>
      </c>
      <c r="P340" s="11" t="s">
        <v>570</v>
      </c>
      <c r="Q340" s="37" t="s">
        <v>18</v>
      </c>
      <c r="R340" s="37" t="str">
        <f t="shared" si="301"/>
        <v>紫色火药包</v>
      </c>
      <c r="S340" s="9" t="s">
        <v>99</v>
      </c>
      <c r="T340" s="9">
        <f>IF(I340=2,"",VLOOKUP(E340,[1]t_eliminate_effect_s说明表!$L:$M,2,0))</f>
        <v>6</v>
      </c>
      <c r="U340" s="9" t="str">
        <f>VLOOKUP(B340,组合消除配置调用说明表!$D$1:$E$999999,2,0)</f>
        <v/>
      </c>
      <c r="V340" s="35">
        <v>0</v>
      </c>
      <c r="W340" s="35" t="str">
        <f>VLOOKUP(V340,杂项枚举说明表!$A$88:$B$94,2,0)</f>
        <v>通用能量</v>
      </c>
      <c r="X340" s="35">
        <f>IF(I340=2,"0",VLOOKUP(AB340,杂项枚举说明表!$A$23:$C$27,杂项枚举说明表!$C$22,0)*VLOOKUP(F340,杂项枚举说明表!$A$3:$D$7,杂项枚举说明表!$D$1,0))</f>
        <v>900</v>
      </c>
      <c r="Y340" s="35">
        <v>1</v>
      </c>
      <c r="Z340" s="9">
        <f t="shared" ref="Z340:AA340" si="320">Z339+1</f>
        <v>20</v>
      </c>
      <c r="AA340" s="9">
        <f t="shared" si="320"/>
        <v>20</v>
      </c>
      <c r="AB340" s="6">
        <v>2</v>
      </c>
      <c r="AC340" s="6" t="str">
        <f>VLOOKUP(AB340,杂项枚举说明表!$A$23:$B$27,2,2)</f>
        <v>青铜时代</v>
      </c>
      <c r="AD340" s="6">
        <v>0</v>
      </c>
      <c r="AE340" s="35">
        <f t="shared" si="312"/>
        <v>6</v>
      </c>
      <c r="AF340" s="35" t="str">
        <f>IF(AE340="","",VLOOKUP(AE340,杂项枚举说明表!$A$109:$B$113,杂项枚举说明表!$B$108,0))</f>
        <v>魔像</v>
      </c>
      <c r="AH340" s="13">
        <v>40060</v>
      </c>
      <c r="AI340" s="13">
        <f>IF((VLOOKUP($F340,杂项枚举说明表!$A$3:$C$7,3,0))="","",VLOOKUP($F340,杂项枚举说明表!$A$3:$C$7,3,0))</f>
        <v>120004</v>
      </c>
      <c r="AJ340" s="13">
        <v>120006</v>
      </c>
      <c r="AK340" s="13">
        <f>VLOOKUP($M340,杂项枚举说明表!$A$45:$E$49,杂项枚举说明表!$C$43,0)</f>
        <v>150023</v>
      </c>
      <c r="AL340" s="13">
        <f>IF(VLOOKUP($M340,杂项枚举说明表!$A$45:$E$49,杂项枚举说明表!$D$43,0)="","",VLOOKUP($M340,杂项枚举说明表!$A$45:$E$49,杂项枚举说明表!$D$43,0))</f>
        <v>130005</v>
      </c>
      <c r="AM340" s="13">
        <f>IF(VLOOKUP($M340,杂项枚举说明表!$A$45:$E$49,杂项枚举说明表!$E$43,0)="","",VLOOKUP($M340,杂项枚举说明表!$A$45:$E$49,杂项枚举说明表!$E$43,0))</f>
        <v>130005</v>
      </c>
      <c r="AN340" s="13">
        <f>IF(VLOOKUP($M340,杂项枚举说明表!$A$45:$F$49,杂项枚举说明表!$F$43,0)="","",VLOOKUP($M340,杂项枚举说明表!$A$45:$F$49,杂项枚举说明表!$F$43,0))</f>
        <v>260001</v>
      </c>
      <c r="AO340" s="13">
        <f>VLOOKUP($M340,杂项枚举说明表!$A$45:$H$49,杂项枚举说明表!$H$43,0)</f>
        <v>120008</v>
      </c>
      <c r="AP340" s="13">
        <f>VLOOKUP($M340,杂项枚举说明表!$A$45:$I$49,杂项枚举说明表!$I$43,0)</f>
        <v>100001</v>
      </c>
      <c r="AQ340" s="13">
        <v>100002</v>
      </c>
      <c r="AT340" s="1" t="str">
        <f t="shared" si="304"/>
        <v>3青铜时代紫色小炸弹</v>
      </c>
      <c r="AU340" s="1">
        <f t="shared" si="305"/>
        <v>3315</v>
      </c>
    </row>
    <row r="341" spans="1:47" x14ac:dyDescent="0.2">
      <c r="A341" s="33">
        <f t="shared" si="306"/>
        <v>336</v>
      </c>
      <c r="B341" s="33">
        <f t="shared" si="279"/>
        <v>3321</v>
      </c>
      <c r="C341" s="33">
        <v>10801</v>
      </c>
      <c r="D341" s="33" t="str">
        <f t="shared" si="297"/>
        <v>封建时代蓝色手雷</v>
      </c>
      <c r="E341" s="33" t="str">
        <f t="shared" si="298"/>
        <v>封建时代蓝色小炸弹</v>
      </c>
      <c r="F341" s="33">
        <v>4</v>
      </c>
      <c r="G341" s="33" t="str">
        <f>VLOOKUP($F341,杂项枚举说明表!$A$3:$C$7,杂项枚举说明表!$B$1,0)</f>
        <v>小炸弹</v>
      </c>
      <c r="H341" s="13">
        <v>1</v>
      </c>
      <c r="I341" s="35">
        <f t="shared" si="299"/>
        <v>3</v>
      </c>
      <c r="J341" s="35" t="str">
        <f>VLOOKUP(I341,杂项枚举说明表!$A$67:$B$69,杂项枚举说明表!$B$66,0)</f>
        <v>PVP</v>
      </c>
      <c r="M341" s="37">
        <f t="shared" si="300"/>
        <v>1</v>
      </c>
      <c r="N341" s="37" t="str">
        <f>VLOOKUP(M341,杂项枚举说明表!$A$45:$B$49,杂项枚举说明表!$B$43,0)</f>
        <v>蓝色</v>
      </c>
      <c r="O341" s="9">
        <v>3421</v>
      </c>
      <c r="P341" s="11" t="s">
        <v>570</v>
      </c>
      <c r="Q341" s="37" t="s">
        <v>19</v>
      </c>
      <c r="R341" s="37" t="str">
        <f t="shared" si="301"/>
        <v>蓝色手雷</v>
      </c>
      <c r="S341" s="9" t="s">
        <v>99</v>
      </c>
      <c r="T341" s="9">
        <f>IF(I341=2,"",VLOOKUP(E341,[1]t_eliminate_effect_s说明表!$L:$M,2,0))</f>
        <v>6</v>
      </c>
      <c r="U341" s="9" t="str">
        <f>VLOOKUP(B341,组合消除配置调用说明表!$D$1:$E$999999,2,0)</f>
        <v>3121,3122,3123,3124,3125,3221,3222,3223,3224,3225,3321,3322,3323,3324,3325,3421,3422,3423,3424,3425;14,14,14,14,14,15,15,15,15,15,10,10,10,10,10,17,17,17,17,17</v>
      </c>
      <c r="V341" s="35">
        <v>0</v>
      </c>
      <c r="W341" s="35" t="str">
        <f>VLOOKUP(V341,杂项枚举说明表!$A$88:$B$94,2,0)</f>
        <v>通用能量</v>
      </c>
      <c r="X341" s="35">
        <f>IF(I341=2,"0",VLOOKUP(AB341,杂项枚举说明表!$A$23:$C$27,杂项枚举说明表!$C$22,0)*VLOOKUP(F341,杂项枚举说明表!$A$3:$D$7,杂项枚举说明表!$D$1,0))</f>
        <v>820</v>
      </c>
      <c r="Y341" s="35">
        <v>1</v>
      </c>
      <c r="Z341" s="9">
        <f>Z336</f>
        <v>16</v>
      </c>
      <c r="AA341" s="9">
        <f>AA336</f>
        <v>16</v>
      </c>
      <c r="AB341" s="6">
        <f>AB336+1</f>
        <v>3</v>
      </c>
      <c r="AC341" s="6" t="str">
        <f>VLOOKUP(AB341,杂项枚举说明表!$A$23:$B$27,2,2)</f>
        <v>封建时代</v>
      </c>
      <c r="AD341" s="6">
        <v>0</v>
      </c>
      <c r="AE341" s="35">
        <f t="shared" si="303"/>
        <v>2</v>
      </c>
      <c r="AF341" s="35" t="str">
        <f>IF(AE341="","",VLOOKUP(AE341,杂项枚举说明表!$A$109:$B$113,杂项枚举说明表!$B$108,0))</f>
        <v>步兵营</v>
      </c>
      <c r="AH341" s="13">
        <v>40061</v>
      </c>
      <c r="AI341" s="13">
        <f>IF((VLOOKUP($F341,杂项枚举说明表!$A$3:$C$7,3,0))="","",VLOOKUP($F341,杂项枚举说明表!$A$3:$C$7,3,0))</f>
        <v>120004</v>
      </c>
      <c r="AJ341" s="13">
        <v>120006</v>
      </c>
      <c r="AK341" s="13">
        <f>VLOOKUP($M341,杂项枚举说明表!$A$45:$E$49,杂项枚举说明表!$C$43,0)</f>
        <v>150023</v>
      </c>
      <c r="AL341" s="13">
        <f>IF(VLOOKUP($M341,杂项枚举说明表!$A$45:$E$49,杂项枚举说明表!$D$43,0)="","",VLOOKUP($M341,杂项枚举说明表!$A$45:$E$49,杂项枚举说明表!$D$43,0))</f>
        <v>130001</v>
      </c>
      <c r="AM341" s="13">
        <f>IF(VLOOKUP($M341,杂项枚举说明表!$A$45:$E$49,杂项枚举说明表!$E$43,0)="","",VLOOKUP($M341,杂项枚举说明表!$A$45:$E$49,杂项枚举说明表!$E$43,0))</f>
        <v>130001</v>
      </c>
      <c r="AN341" s="13">
        <f>IF(VLOOKUP($M341,杂项枚举说明表!$A$45:$F$49,杂项枚举说明表!$F$43,0)="","",VLOOKUP($M341,杂项枚举说明表!$A$45:$F$49,杂项枚举说明表!$F$43,0))</f>
        <v>260001</v>
      </c>
      <c r="AO341" s="13">
        <f>VLOOKUP($M341,杂项枚举说明表!$A$45:$H$49,杂项枚举说明表!$H$43,0)</f>
        <v>120008</v>
      </c>
      <c r="AP341" s="13">
        <f>VLOOKUP($M341,杂项枚举说明表!$A$45:$I$49,杂项枚举说明表!$I$43,0)</f>
        <v>100001</v>
      </c>
      <c r="AQ341" s="13">
        <v>100002</v>
      </c>
      <c r="AT341" s="1" t="str">
        <f t="shared" si="304"/>
        <v>3封建时代蓝色小炸弹</v>
      </c>
      <c r="AU341" s="1">
        <f t="shared" si="305"/>
        <v>3321</v>
      </c>
    </row>
    <row r="342" spans="1:47" x14ac:dyDescent="0.2">
      <c r="A342" s="33">
        <f t="shared" si="306"/>
        <v>337</v>
      </c>
      <c r="B342" s="33">
        <f t="shared" si="279"/>
        <v>3322</v>
      </c>
      <c r="C342" s="33">
        <v>10802</v>
      </c>
      <c r="D342" s="33" t="str">
        <f t="shared" si="297"/>
        <v>封建时代绿色手雷</v>
      </c>
      <c r="E342" s="33" t="str">
        <f t="shared" si="298"/>
        <v>封建时代绿色小炸弹</v>
      </c>
      <c r="F342" s="33">
        <v>4</v>
      </c>
      <c r="G342" s="33" t="str">
        <f>VLOOKUP($F342,杂项枚举说明表!$A$3:$C$7,杂项枚举说明表!$B$1,0)</f>
        <v>小炸弹</v>
      </c>
      <c r="H342" s="13">
        <v>1</v>
      </c>
      <c r="I342" s="35">
        <f t="shared" si="299"/>
        <v>3</v>
      </c>
      <c r="J342" s="35" t="str">
        <f>VLOOKUP(I342,杂项枚举说明表!$A$67:$B$69,杂项枚举说明表!$B$66,0)</f>
        <v>PVP</v>
      </c>
      <c r="M342" s="37">
        <f t="shared" si="300"/>
        <v>2</v>
      </c>
      <c r="N342" s="37" t="str">
        <f>VLOOKUP(M342,杂项枚举说明表!$A$45:$B$49,杂项枚举说明表!$B$43,0)</f>
        <v>绿色</v>
      </c>
      <c r="O342" s="9">
        <v>3422</v>
      </c>
      <c r="P342" s="11" t="s">
        <v>570</v>
      </c>
      <c r="Q342" s="37" t="s">
        <v>19</v>
      </c>
      <c r="R342" s="37" t="str">
        <f t="shared" si="301"/>
        <v>绿色手雷</v>
      </c>
      <c r="S342" s="9" t="s">
        <v>99</v>
      </c>
      <c r="T342" s="9">
        <f>IF(I342=2,"",VLOOKUP(E342,[1]t_eliminate_effect_s说明表!$L:$M,2,0))</f>
        <v>6</v>
      </c>
      <c r="U342" s="9" t="str">
        <f>VLOOKUP(B342,组合消除配置调用说明表!$D$1:$E$999999,2,0)</f>
        <v>3121,3122,3123,3124,3125,3221,3222,3223,3224,3225,3321,3322,3323,3324,3325,3421,3422,3423,3424,3425;14,14,14,14,14,15,15,15,15,15,10,10,10,10,10,17,17,17,17,17</v>
      </c>
      <c r="V342" s="35">
        <v>0</v>
      </c>
      <c r="W342" s="35" t="str">
        <f>VLOOKUP(V342,杂项枚举说明表!$A$88:$B$94,2,0)</f>
        <v>通用能量</v>
      </c>
      <c r="X342" s="35">
        <f>IF(I342=2,"0",VLOOKUP(AB342,杂项枚举说明表!$A$23:$C$27,杂项枚举说明表!$C$22,0)*VLOOKUP(F342,杂项枚举说明表!$A$3:$D$7,杂项枚举说明表!$D$1,0))</f>
        <v>820</v>
      </c>
      <c r="Y342" s="35">
        <v>1</v>
      </c>
      <c r="Z342" s="9">
        <f t="shared" ref="Z342:AA342" si="321">Z337</f>
        <v>17</v>
      </c>
      <c r="AA342" s="9">
        <f t="shared" si="321"/>
        <v>17</v>
      </c>
      <c r="AB342" s="6">
        <f t="shared" ref="AB342:AB355" si="322">AB337+1</f>
        <v>3</v>
      </c>
      <c r="AC342" s="6" t="str">
        <f>VLOOKUP(AB342,杂项枚举说明表!$A$23:$B$27,2,2)</f>
        <v>封建时代</v>
      </c>
      <c r="AD342" s="6">
        <v>0</v>
      </c>
      <c r="AE342" s="35">
        <f t="shared" si="303"/>
        <v>3</v>
      </c>
      <c r="AF342" s="35" t="str">
        <f>IF(AE342="","",VLOOKUP(AE342,杂项枚举说明表!$A$109:$B$113,杂项枚举说明表!$B$108,0))</f>
        <v>弓兵营</v>
      </c>
      <c r="AH342" s="13">
        <v>40062</v>
      </c>
      <c r="AI342" s="13">
        <f>IF((VLOOKUP($F342,杂项枚举说明表!$A$3:$C$7,3,0))="","",VLOOKUP($F342,杂项枚举说明表!$A$3:$C$7,3,0))</f>
        <v>120004</v>
      </c>
      <c r="AJ342" s="13">
        <v>120006</v>
      </c>
      <c r="AK342" s="13">
        <f>VLOOKUP($M342,杂项枚举说明表!$A$45:$E$49,杂项枚举说明表!$C$43,0)</f>
        <v>150023</v>
      </c>
      <c r="AL342" s="13">
        <f>IF(VLOOKUP($M342,杂项枚举说明表!$A$45:$E$49,杂项枚举说明表!$D$43,0)="","",VLOOKUP($M342,杂项枚举说明表!$A$45:$E$49,杂项枚举说明表!$D$43,0))</f>
        <v>130002</v>
      </c>
      <c r="AM342" s="13">
        <f>IF(VLOOKUP($M342,杂项枚举说明表!$A$45:$E$49,杂项枚举说明表!$E$43,0)="","",VLOOKUP($M342,杂项枚举说明表!$A$45:$E$49,杂项枚举说明表!$E$43,0))</f>
        <v>130002</v>
      </c>
      <c r="AN342" s="13">
        <f>IF(VLOOKUP($M342,杂项枚举说明表!$A$45:$F$49,杂项枚举说明表!$F$43,0)="","",VLOOKUP($M342,杂项枚举说明表!$A$45:$F$49,杂项枚举说明表!$F$43,0))</f>
        <v>260001</v>
      </c>
      <c r="AO342" s="13">
        <f>VLOOKUP($M342,杂项枚举说明表!$A$45:$H$49,杂项枚举说明表!$H$43,0)</f>
        <v>120008</v>
      </c>
      <c r="AP342" s="13">
        <f>VLOOKUP($M342,杂项枚举说明表!$A$45:$I$49,杂项枚举说明表!$I$43,0)</f>
        <v>100001</v>
      </c>
      <c r="AQ342" s="13">
        <v>100002</v>
      </c>
      <c r="AT342" s="1" t="str">
        <f t="shared" si="304"/>
        <v>3封建时代绿色小炸弹</v>
      </c>
      <c r="AU342" s="1">
        <f t="shared" si="305"/>
        <v>3322</v>
      </c>
    </row>
    <row r="343" spans="1:47" x14ac:dyDescent="0.2">
      <c r="A343" s="33">
        <f t="shared" si="306"/>
        <v>338</v>
      </c>
      <c r="B343" s="33">
        <f t="shared" si="279"/>
        <v>3323</v>
      </c>
      <c r="C343" s="33">
        <v>10803</v>
      </c>
      <c r="D343" s="33" t="str">
        <f t="shared" si="297"/>
        <v>封建时代红色手雷</v>
      </c>
      <c r="E343" s="33" t="str">
        <f t="shared" si="298"/>
        <v>封建时代红色小炸弹</v>
      </c>
      <c r="F343" s="33">
        <v>4</v>
      </c>
      <c r="G343" s="33" t="str">
        <f>VLOOKUP($F343,杂项枚举说明表!$A$3:$C$7,杂项枚举说明表!$B$1,0)</f>
        <v>小炸弹</v>
      </c>
      <c r="H343" s="13">
        <v>1</v>
      </c>
      <c r="I343" s="35">
        <f t="shared" si="299"/>
        <v>3</v>
      </c>
      <c r="J343" s="35" t="str">
        <f>VLOOKUP(I343,杂项枚举说明表!$A$67:$B$69,杂项枚举说明表!$B$66,0)</f>
        <v>PVP</v>
      </c>
      <c r="M343" s="37">
        <f t="shared" si="300"/>
        <v>3</v>
      </c>
      <c r="N343" s="37" t="str">
        <f>VLOOKUP(M343,杂项枚举说明表!$A$45:$B$49,杂项枚举说明表!$B$43,0)</f>
        <v>红色</v>
      </c>
      <c r="O343" s="9">
        <v>3423</v>
      </c>
      <c r="P343" s="11" t="s">
        <v>570</v>
      </c>
      <c r="Q343" s="37" t="s">
        <v>19</v>
      </c>
      <c r="R343" s="37" t="str">
        <f t="shared" si="301"/>
        <v>红色手雷</v>
      </c>
      <c r="S343" s="9" t="s">
        <v>99</v>
      </c>
      <c r="T343" s="9">
        <f>IF(I343=2,"",VLOOKUP(E343,[1]t_eliminate_effect_s说明表!$L:$M,2,0))</f>
        <v>6</v>
      </c>
      <c r="U343" s="9" t="str">
        <f>VLOOKUP(B343,组合消除配置调用说明表!$D$1:$E$999999,2,0)</f>
        <v>3121,3122,3123,3124,3125,3221,3222,3223,3224,3225,3321,3322,3323,3324,3325,3421,3422,3423,3424,3425;14,14,14,14,14,15,15,15,15,15,10,10,10,10,10,17,17,17,17,17</v>
      </c>
      <c r="V343" s="35">
        <v>0</v>
      </c>
      <c r="W343" s="35" t="str">
        <f>VLOOKUP(V343,杂项枚举说明表!$A$88:$B$94,2,0)</f>
        <v>通用能量</v>
      </c>
      <c r="X343" s="35">
        <f>IF(I343=2,"0",VLOOKUP(AB343,杂项枚举说明表!$A$23:$C$27,杂项枚举说明表!$C$22,0)*VLOOKUP(F343,杂项枚举说明表!$A$3:$D$7,杂项枚举说明表!$D$1,0))</f>
        <v>820</v>
      </c>
      <c r="Y343" s="35">
        <v>1</v>
      </c>
      <c r="Z343" s="9">
        <f t="shared" ref="Z343:AA343" si="323">Z338</f>
        <v>18</v>
      </c>
      <c r="AA343" s="9">
        <f t="shared" si="323"/>
        <v>18</v>
      </c>
      <c r="AB343" s="6">
        <f t="shared" si="322"/>
        <v>3</v>
      </c>
      <c r="AC343" s="6" t="str">
        <f>VLOOKUP(AB343,杂项枚举说明表!$A$23:$B$27,2,2)</f>
        <v>封建时代</v>
      </c>
      <c r="AD343" s="6">
        <v>0</v>
      </c>
      <c r="AE343" s="35">
        <f t="shared" si="303"/>
        <v>4</v>
      </c>
      <c r="AF343" s="35" t="str">
        <f>IF(AE343="","",VLOOKUP(AE343,杂项枚举说明表!$A$109:$B$113,杂项枚举说明表!$B$108,0))</f>
        <v>骑兵营</v>
      </c>
      <c r="AH343" s="13">
        <v>40063</v>
      </c>
      <c r="AI343" s="13">
        <f>IF((VLOOKUP($F343,杂项枚举说明表!$A$3:$C$7,3,0))="","",VLOOKUP($F343,杂项枚举说明表!$A$3:$C$7,3,0))</f>
        <v>120004</v>
      </c>
      <c r="AJ343" s="13">
        <v>120006</v>
      </c>
      <c r="AK343" s="13">
        <f>VLOOKUP($M343,杂项枚举说明表!$A$45:$E$49,杂项枚举说明表!$C$43,0)</f>
        <v>150023</v>
      </c>
      <c r="AL343" s="13">
        <f>IF(VLOOKUP($M343,杂项枚举说明表!$A$45:$E$49,杂项枚举说明表!$D$43,0)="","",VLOOKUP($M343,杂项枚举说明表!$A$45:$E$49,杂项枚举说明表!$D$43,0))</f>
        <v>130003</v>
      </c>
      <c r="AM343" s="13">
        <f>IF(VLOOKUP($M343,杂项枚举说明表!$A$45:$E$49,杂项枚举说明表!$E$43,0)="","",VLOOKUP($M343,杂项枚举说明表!$A$45:$E$49,杂项枚举说明表!$E$43,0))</f>
        <v>130003</v>
      </c>
      <c r="AN343" s="13">
        <f>IF(VLOOKUP($M343,杂项枚举说明表!$A$45:$F$49,杂项枚举说明表!$F$43,0)="","",VLOOKUP($M343,杂项枚举说明表!$A$45:$F$49,杂项枚举说明表!$F$43,0))</f>
        <v>260001</v>
      </c>
      <c r="AO343" s="13">
        <f>VLOOKUP($M343,杂项枚举说明表!$A$45:$H$49,杂项枚举说明表!$H$43,0)</f>
        <v>120008</v>
      </c>
      <c r="AP343" s="13">
        <f>VLOOKUP($M343,杂项枚举说明表!$A$45:$I$49,杂项枚举说明表!$I$43,0)</f>
        <v>100001</v>
      </c>
      <c r="AQ343" s="13">
        <v>100002</v>
      </c>
      <c r="AT343" s="1" t="str">
        <f t="shared" si="304"/>
        <v>3封建时代红色小炸弹</v>
      </c>
      <c r="AU343" s="1">
        <f t="shared" si="305"/>
        <v>3323</v>
      </c>
    </row>
    <row r="344" spans="1:47" x14ac:dyDescent="0.2">
      <c r="A344" s="33">
        <f t="shared" si="306"/>
        <v>339</v>
      </c>
      <c r="B344" s="33">
        <f t="shared" si="279"/>
        <v>3324</v>
      </c>
      <c r="C344" s="33">
        <v>10804</v>
      </c>
      <c r="D344" s="33" t="str">
        <f t="shared" si="297"/>
        <v>封建时代金色手雷</v>
      </c>
      <c r="E344" s="33" t="str">
        <f t="shared" si="298"/>
        <v>封建时代金色小炸弹</v>
      </c>
      <c r="F344" s="33">
        <v>4</v>
      </c>
      <c r="G344" s="33" t="str">
        <f>VLOOKUP($F344,杂项枚举说明表!$A$3:$C$7,杂项枚举说明表!$B$1,0)</f>
        <v>小炸弹</v>
      </c>
      <c r="H344" s="13">
        <v>1</v>
      </c>
      <c r="I344" s="35">
        <f t="shared" si="299"/>
        <v>3</v>
      </c>
      <c r="J344" s="35" t="str">
        <f>VLOOKUP(I344,杂项枚举说明表!$A$67:$B$69,杂项枚举说明表!$B$66,0)</f>
        <v>PVP</v>
      </c>
      <c r="M344" s="37">
        <f t="shared" si="300"/>
        <v>4</v>
      </c>
      <c r="N344" s="37" t="str">
        <f>VLOOKUP(M344,杂项枚举说明表!$A$45:$B$49,杂项枚举说明表!$B$43,0)</f>
        <v>金色</v>
      </c>
      <c r="O344" s="9">
        <v>3424</v>
      </c>
      <c r="P344" s="11" t="s">
        <v>570</v>
      </c>
      <c r="Q344" s="37" t="s">
        <v>19</v>
      </c>
      <c r="R344" s="37" t="str">
        <f t="shared" si="301"/>
        <v>金色手雷</v>
      </c>
      <c r="S344" s="9" t="s">
        <v>99</v>
      </c>
      <c r="T344" s="9">
        <f>IF(I344=2,"",VLOOKUP(E344,[1]t_eliminate_effect_s说明表!$L:$M,2,0))</f>
        <v>6</v>
      </c>
      <c r="U344" s="9" t="str">
        <f>VLOOKUP(B344,组合消除配置调用说明表!$D$1:$E$999999,2,0)</f>
        <v>3121,3122,3123,3124,3125,3221,3222,3223,3224,3225,3321,3322,3323,3324,3325,3421,3422,3423,3424,3425;14,14,14,14,14,15,15,15,15,15,10,10,10,10,10,17,17,17,17,17</v>
      </c>
      <c r="V344" s="35">
        <v>0</v>
      </c>
      <c r="W344" s="35" t="str">
        <f>VLOOKUP(V344,杂项枚举说明表!$A$88:$B$94,2,0)</f>
        <v>通用能量</v>
      </c>
      <c r="X344" s="35">
        <f>IF(I344=2,"0",VLOOKUP(AB344,杂项枚举说明表!$A$23:$C$27,杂项枚举说明表!$C$22,0)*VLOOKUP(F344,杂项枚举说明表!$A$3:$D$7,杂项枚举说明表!$D$1,0))</f>
        <v>820</v>
      </c>
      <c r="Y344" s="35">
        <v>1</v>
      </c>
      <c r="Z344" s="9">
        <f t="shared" ref="Z344:AA344" si="324">Z339</f>
        <v>19</v>
      </c>
      <c r="AA344" s="9">
        <f t="shared" si="324"/>
        <v>19</v>
      </c>
      <c r="AB344" s="6">
        <f t="shared" si="322"/>
        <v>3</v>
      </c>
      <c r="AC344" s="6" t="str">
        <f>VLOOKUP(AB344,杂项枚举说明表!$A$23:$B$27,2,2)</f>
        <v>封建时代</v>
      </c>
      <c r="AD344" s="6">
        <v>0</v>
      </c>
      <c r="AE344" s="35">
        <f t="shared" si="303"/>
        <v>5</v>
      </c>
      <c r="AF344" s="35" t="str">
        <f>IF(AE344="","",VLOOKUP(AE344,杂项枚举说明表!$A$109:$B$113,杂项枚举说明表!$B$108,0))</f>
        <v>神像</v>
      </c>
      <c r="AH344" s="13">
        <v>40064</v>
      </c>
      <c r="AI344" s="13">
        <f>IF((VLOOKUP($F344,杂项枚举说明表!$A$3:$C$7,3,0))="","",VLOOKUP($F344,杂项枚举说明表!$A$3:$C$7,3,0))</f>
        <v>120004</v>
      </c>
      <c r="AJ344" s="13">
        <v>120006</v>
      </c>
      <c r="AK344" s="13">
        <f>VLOOKUP($M344,杂项枚举说明表!$A$45:$E$49,杂项枚举说明表!$C$43,0)</f>
        <v>150023</v>
      </c>
      <c r="AL344" s="13">
        <f>IF(VLOOKUP($M344,杂项枚举说明表!$A$45:$E$49,杂项枚举说明表!$D$43,0)="","",VLOOKUP($M344,杂项枚举说明表!$A$45:$E$49,杂项枚举说明表!$D$43,0))</f>
        <v>130004</v>
      </c>
      <c r="AM344" s="13">
        <f>IF(VLOOKUP($M344,杂项枚举说明表!$A$45:$E$49,杂项枚举说明表!$E$43,0)="","",VLOOKUP($M344,杂项枚举说明表!$A$45:$E$49,杂项枚举说明表!$E$43,0))</f>
        <v>130004</v>
      </c>
      <c r="AN344" s="13">
        <f>IF(VLOOKUP($M344,杂项枚举说明表!$A$45:$F$49,杂项枚举说明表!$F$43,0)="","",VLOOKUP($M344,杂项枚举说明表!$A$45:$F$49,杂项枚举说明表!$F$43,0))</f>
        <v>260001</v>
      </c>
      <c r="AO344" s="13">
        <f>VLOOKUP($M344,杂项枚举说明表!$A$45:$H$49,杂项枚举说明表!$H$43,0)</f>
        <v>120008</v>
      </c>
      <c r="AP344" s="13">
        <f>VLOOKUP($M344,杂项枚举说明表!$A$45:$I$49,杂项枚举说明表!$I$43,0)</f>
        <v>100001</v>
      </c>
      <c r="AQ344" s="13">
        <v>100002</v>
      </c>
      <c r="AT344" s="1" t="str">
        <f t="shared" si="304"/>
        <v>3封建时代金色小炸弹</v>
      </c>
      <c r="AU344" s="1">
        <f t="shared" si="305"/>
        <v>3324</v>
      </c>
    </row>
    <row r="345" spans="1:47" x14ac:dyDescent="0.2">
      <c r="A345" s="33">
        <f t="shared" si="306"/>
        <v>340</v>
      </c>
      <c r="B345" s="33">
        <f t="shared" si="279"/>
        <v>3325</v>
      </c>
      <c r="C345" s="33">
        <v>10805</v>
      </c>
      <c r="D345" s="33" t="str">
        <f t="shared" si="297"/>
        <v>封建时代紫色手雷</v>
      </c>
      <c r="E345" s="33" t="str">
        <f t="shared" si="298"/>
        <v>封建时代紫色小炸弹</v>
      </c>
      <c r="F345" s="33">
        <v>4</v>
      </c>
      <c r="G345" s="33" t="str">
        <f>VLOOKUP($F345,杂项枚举说明表!$A$3:$C$7,杂项枚举说明表!$B$1,0)</f>
        <v>小炸弹</v>
      </c>
      <c r="H345" s="13">
        <v>1</v>
      </c>
      <c r="I345" s="35">
        <f t="shared" si="299"/>
        <v>3</v>
      </c>
      <c r="J345" s="35" t="str">
        <f>VLOOKUP(I345,杂项枚举说明表!$A$67:$B$69,杂项枚举说明表!$B$66,0)</f>
        <v>PVP</v>
      </c>
      <c r="M345" s="37">
        <f t="shared" si="300"/>
        <v>5</v>
      </c>
      <c r="N345" s="37" t="str">
        <f>VLOOKUP(M345,杂项枚举说明表!$A$45:$B$49,杂项枚举说明表!$B$43,0)</f>
        <v>紫色</v>
      </c>
      <c r="O345" s="9">
        <v>3425</v>
      </c>
      <c r="P345" s="11" t="s">
        <v>570</v>
      </c>
      <c r="Q345" s="37" t="s">
        <v>19</v>
      </c>
      <c r="R345" s="37" t="str">
        <f t="shared" si="301"/>
        <v>紫色手雷</v>
      </c>
      <c r="S345" s="9" t="s">
        <v>99</v>
      </c>
      <c r="T345" s="9">
        <f>IF(I345=2,"",VLOOKUP(E345,[1]t_eliminate_effect_s说明表!$L:$M,2,0))</f>
        <v>6</v>
      </c>
      <c r="U345" s="9" t="str">
        <f>VLOOKUP(B345,组合消除配置调用说明表!$D$1:$E$999999,2,0)</f>
        <v>3121,3122,3123,3124,3125,3221,3222,3223,3224,3225,3321,3322,3323,3324,3325,3421,3422,3423,3424,3425;14,14,14,14,14,15,15,15,15,15,10,10,10,10,10,17,17,17,17,17</v>
      </c>
      <c r="V345" s="35">
        <v>0</v>
      </c>
      <c r="W345" s="35" t="str">
        <f>VLOOKUP(V345,杂项枚举说明表!$A$88:$B$94,2,0)</f>
        <v>通用能量</v>
      </c>
      <c r="X345" s="35">
        <f>IF(I345=2,"0",VLOOKUP(AB345,杂项枚举说明表!$A$23:$C$27,杂项枚举说明表!$C$22,0)*VLOOKUP(F345,杂项枚举说明表!$A$3:$D$7,杂项枚举说明表!$D$1,0))</f>
        <v>820</v>
      </c>
      <c r="Y345" s="35">
        <v>1</v>
      </c>
      <c r="Z345" s="9">
        <f t="shared" ref="Z345:AA345" si="325">Z340</f>
        <v>20</v>
      </c>
      <c r="AA345" s="9">
        <f t="shared" si="325"/>
        <v>20</v>
      </c>
      <c r="AB345" s="6">
        <f t="shared" si="322"/>
        <v>3</v>
      </c>
      <c r="AC345" s="6" t="str">
        <f>VLOOKUP(AB345,杂项枚举说明表!$A$23:$B$27,2,2)</f>
        <v>封建时代</v>
      </c>
      <c r="AD345" s="6">
        <v>0</v>
      </c>
      <c r="AE345" s="35">
        <f t="shared" si="303"/>
        <v>6</v>
      </c>
      <c r="AF345" s="35" t="str">
        <f>IF(AE345="","",VLOOKUP(AE345,杂项枚举说明表!$A$109:$B$113,杂项枚举说明表!$B$108,0))</f>
        <v>魔像</v>
      </c>
      <c r="AH345" s="13">
        <v>40065</v>
      </c>
      <c r="AI345" s="13">
        <f>IF((VLOOKUP($F345,杂项枚举说明表!$A$3:$C$7,3,0))="","",VLOOKUP($F345,杂项枚举说明表!$A$3:$C$7,3,0))</f>
        <v>120004</v>
      </c>
      <c r="AJ345" s="13">
        <v>120006</v>
      </c>
      <c r="AK345" s="13">
        <f>VLOOKUP($M345,杂项枚举说明表!$A$45:$E$49,杂项枚举说明表!$C$43,0)</f>
        <v>150023</v>
      </c>
      <c r="AL345" s="13">
        <f>IF(VLOOKUP($M345,杂项枚举说明表!$A$45:$E$49,杂项枚举说明表!$D$43,0)="","",VLOOKUP($M345,杂项枚举说明表!$A$45:$E$49,杂项枚举说明表!$D$43,0))</f>
        <v>130005</v>
      </c>
      <c r="AM345" s="13">
        <f>IF(VLOOKUP($M345,杂项枚举说明表!$A$45:$E$49,杂项枚举说明表!$E$43,0)="","",VLOOKUP($M345,杂项枚举说明表!$A$45:$E$49,杂项枚举说明表!$E$43,0))</f>
        <v>130005</v>
      </c>
      <c r="AN345" s="13">
        <f>IF(VLOOKUP($M345,杂项枚举说明表!$A$45:$F$49,杂项枚举说明表!$F$43,0)="","",VLOOKUP($M345,杂项枚举说明表!$A$45:$F$49,杂项枚举说明表!$F$43,0))</f>
        <v>260001</v>
      </c>
      <c r="AO345" s="13">
        <f>VLOOKUP($M345,杂项枚举说明表!$A$45:$H$49,杂项枚举说明表!$H$43,0)</f>
        <v>120008</v>
      </c>
      <c r="AP345" s="13">
        <f>VLOOKUP($M345,杂项枚举说明表!$A$45:$I$49,杂项枚举说明表!$I$43,0)</f>
        <v>100001</v>
      </c>
      <c r="AQ345" s="13">
        <v>100002</v>
      </c>
      <c r="AT345" s="1" t="str">
        <f t="shared" si="304"/>
        <v>3封建时代紫色小炸弹</v>
      </c>
      <c r="AU345" s="1">
        <f t="shared" si="305"/>
        <v>3325</v>
      </c>
    </row>
    <row r="346" spans="1:47" x14ac:dyDescent="0.2">
      <c r="A346" s="33">
        <f t="shared" si="306"/>
        <v>341</v>
      </c>
      <c r="B346" s="33">
        <f t="shared" si="279"/>
        <v>3331</v>
      </c>
      <c r="C346" s="33">
        <v>10701</v>
      </c>
      <c r="D346" s="33" t="str">
        <f t="shared" si="297"/>
        <v>工业时代蓝色火药包</v>
      </c>
      <c r="E346" s="33" t="str">
        <f t="shared" si="298"/>
        <v>工业时代蓝色小炸弹</v>
      </c>
      <c r="F346" s="33">
        <v>4</v>
      </c>
      <c r="G346" s="33" t="str">
        <f>VLOOKUP($F346,杂项枚举说明表!$A$3:$C$7,杂项枚举说明表!$B$1,0)</f>
        <v>小炸弹</v>
      </c>
      <c r="H346" s="13">
        <v>1</v>
      </c>
      <c r="I346" s="35">
        <f t="shared" si="299"/>
        <v>3</v>
      </c>
      <c r="J346" s="35" t="str">
        <f>VLOOKUP(I346,杂项枚举说明表!$A$67:$B$69,杂项枚举说明表!$B$66,0)</f>
        <v>PVP</v>
      </c>
      <c r="M346" s="37">
        <f>M326</f>
        <v>1</v>
      </c>
      <c r="N346" s="37" t="str">
        <f>VLOOKUP(M346,杂项枚举说明表!$A$45:$B$49,杂项枚举说明表!$B$43,0)</f>
        <v>蓝色</v>
      </c>
      <c r="O346" s="9">
        <v>3431</v>
      </c>
      <c r="P346" s="11" t="s">
        <v>570</v>
      </c>
      <c r="Q346" s="37" t="s">
        <v>18</v>
      </c>
      <c r="R346" s="37" t="str">
        <f t="shared" si="301"/>
        <v>蓝色火药包</v>
      </c>
      <c r="S346" s="9" t="s">
        <v>100</v>
      </c>
      <c r="T346" s="9">
        <f>IF(I346=2,"",VLOOKUP(E346,[1]t_eliminate_effect_s说明表!$L:$M,2,0))</f>
        <v>6</v>
      </c>
      <c r="U346" s="9" t="str">
        <f>VLOOKUP(B346,组合消除配置调用说明表!$D$1:$E$999999,2,0)</f>
        <v>3131,3132,3133,3134,3135,3231,3232,3233,3234,3235,3331,3332,3333,3334,3335,3431,3432,3433,3434,3435;14,14,14,14,14,15,15,15,15,15,10,10,10,10,10,17,17,17,17,17</v>
      </c>
      <c r="V346" s="35">
        <v>0</v>
      </c>
      <c r="W346" s="35" t="str">
        <f>VLOOKUP(V346,杂项枚举说明表!$A$88:$B$94,2,0)</f>
        <v>通用能量</v>
      </c>
      <c r="X346" s="35">
        <f>IF(I346=2,"0",VLOOKUP(AB346,杂项枚举说明表!$A$23:$C$27,杂项枚举说明表!$C$22,0)*VLOOKUP(F346,杂项枚举说明表!$A$3:$D$7,杂项枚举说明表!$D$1,0))</f>
        <v>730</v>
      </c>
      <c r="Y346" s="35">
        <v>1</v>
      </c>
      <c r="Z346" s="9">
        <f>Z330+1</f>
        <v>16</v>
      </c>
      <c r="AA346" s="9">
        <f>AA330+1</f>
        <v>16</v>
      </c>
      <c r="AB346" s="6">
        <f t="shared" si="322"/>
        <v>4</v>
      </c>
      <c r="AC346" s="6" t="str">
        <f>VLOOKUP(AB346,杂项枚举说明表!$A$23:$B$27,2,2)</f>
        <v>工业时代</v>
      </c>
      <c r="AD346" s="6">
        <v>0</v>
      </c>
      <c r="AE346" s="35">
        <f>AE326</f>
        <v>2</v>
      </c>
      <c r="AF346" s="35" t="str">
        <f>IF(AE346="","",VLOOKUP(AE346,杂项枚举说明表!$A$109:$B$113,杂项枚举说明表!$B$108,0))</f>
        <v>步兵营</v>
      </c>
      <c r="AH346" s="13">
        <v>40056</v>
      </c>
      <c r="AI346" s="13">
        <f>IF((VLOOKUP($F346,杂项枚举说明表!$A$3:$C$7,3,0))="","",VLOOKUP($F346,杂项枚举说明表!$A$3:$C$7,3,0))</f>
        <v>120004</v>
      </c>
      <c r="AJ346" s="13">
        <v>120006</v>
      </c>
      <c r="AK346" s="13">
        <f>VLOOKUP($M346,杂项枚举说明表!$A$45:$E$49,杂项枚举说明表!$C$43,0)</f>
        <v>150023</v>
      </c>
      <c r="AL346" s="13">
        <f>IF(VLOOKUP($M346,杂项枚举说明表!$A$45:$E$49,杂项枚举说明表!$D$43,0)="","",VLOOKUP($M346,杂项枚举说明表!$A$45:$E$49,杂项枚举说明表!$D$43,0))</f>
        <v>130001</v>
      </c>
      <c r="AM346" s="13">
        <f>IF(VLOOKUP($M346,杂项枚举说明表!$A$45:$E$49,杂项枚举说明表!$E$43,0)="","",VLOOKUP($M346,杂项枚举说明表!$A$45:$E$49,杂项枚举说明表!$E$43,0))</f>
        <v>130001</v>
      </c>
      <c r="AN346" s="13">
        <f>IF(VLOOKUP($M346,杂项枚举说明表!$A$45:$F$49,杂项枚举说明表!$F$43,0)="","",VLOOKUP($M346,杂项枚举说明表!$A$45:$F$49,杂项枚举说明表!$F$43,0))</f>
        <v>260001</v>
      </c>
      <c r="AO346" s="13">
        <f>VLOOKUP($M346,杂项枚举说明表!$A$45:$H$49,杂项枚举说明表!$H$43,0)</f>
        <v>120008</v>
      </c>
      <c r="AP346" s="13">
        <f>VLOOKUP($M346,杂项枚举说明表!$A$45:$I$49,杂项枚举说明表!$I$43,0)</f>
        <v>100001</v>
      </c>
      <c r="AQ346" s="13">
        <v>100002</v>
      </c>
      <c r="AT346" s="1" t="str">
        <f t="shared" si="304"/>
        <v>3工业时代蓝色小炸弹</v>
      </c>
      <c r="AU346" s="1">
        <f t="shared" si="305"/>
        <v>3331</v>
      </c>
    </row>
    <row r="347" spans="1:47" x14ac:dyDescent="0.2">
      <c r="A347" s="33">
        <f t="shared" si="306"/>
        <v>342</v>
      </c>
      <c r="B347" s="33">
        <f t="shared" si="279"/>
        <v>3332</v>
      </c>
      <c r="C347" s="33">
        <v>10702</v>
      </c>
      <c r="D347" s="33" t="str">
        <f t="shared" si="297"/>
        <v>工业时代绿色火药包</v>
      </c>
      <c r="E347" s="33" t="str">
        <f t="shared" si="298"/>
        <v>工业时代绿色小炸弹</v>
      </c>
      <c r="F347" s="33">
        <v>4</v>
      </c>
      <c r="G347" s="33" t="str">
        <f>VLOOKUP($F347,杂项枚举说明表!$A$3:$C$7,杂项枚举说明表!$B$1,0)</f>
        <v>小炸弹</v>
      </c>
      <c r="H347" s="13">
        <v>1</v>
      </c>
      <c r="I347" s="35">
        <f t="shared" si="299"/>
        <v>3</v>
      </c>
      <c r="J347" s="35" t="str">
        <f>VLOOKUP(I347,杂项枚举说明表!$A$67:$B$69,杂项枚举说明表!$B$66,0)</f>
        <v>PVP</v>
      </c>
      <c r="M347" s="37">
        <f>M327</f>
        <v>2</v>
      </c>
      <c r="N347" s="37" t="str">
        <f>VLOOKUP(M347,杂项枚举说明表!$A$45:$B$49,杂项枚举说明表!$B$43,0)</f>
        <v>绿色</v>
      </c>
      <c r="O347" s="9">
        <v>3432</v>
      </c>
      <c r="P347" s="11" t="s">
        <v>570</v>
      </c>
      <c r="Q347" s="37" t="s">
        <v>18</v>
      </c>
      <c r="R347" s="37" t="str">
        <f t="shared" si="301"/>
        <v>绿色火药包</v>
      </c>
      <c r="S347" s="9" t="s">
        <v>100</v>
      </c>
      <c r="T347" s="9">
        <f>IF(I347=2,"",VLOOKUP(E347,[1]t_eliminate_effect_s说明表!$L:$M,2,0))</f>
        <v>6</v>
      </c>
      <c r="U347" s="9" t="str">
        <f>VLOOKUP(B347,组合消除配置调用说明表!$D$1:$E$999999,2,0)</f>
        <v>3131,3132,3133,3134,3135,3231,3232,3233,3234,3235,3331,3332,3333,3334,3335,3431,3432,3433,3434,3435;14,14,14,14,14,15,15,15,15,15,10,10,10,10,10,17,17,17,17,17</v>
      </c>
      <c r="V347" s="35">
        <v>0</v>
      </c>
      <c r="W347" s="35" t="str">
        <f>VLOOKUP(V347,杂项枚举说明表!$A$88:$B$94,2,0)</f>
        <v>通用能量</v>
      </c>
      <c r="X347" s="35">
        <f>IF(I347=2,"0",VLOOKUP(AB347,杂项枚举说明表!$A$23:$C$27,杂项枚举说明表!$C$22,0)*VLOOKUP(F347,杂项枚举说明表!$A$3:$D$7,杂项枚举说明表!$D$1,0))</f>
        <v>730</v>
      </c>
      <c r="Y347" s="35">
        <v>1</v>
      </c>
      <c r="Z347" s="9">
        <f t="shared" ref="Z347:AA347" si="326">Z346+1</f>
        <v>17</v>
      </c>
      <c r="AA347" s="9">
        <f t="shared" si="326"/>
        <v>17</v>
      </c>
      <c r="AB347" s="6">
        <f t="shared" si="322"/>
        <v>4</v>
      </c>
      <c r="AC347" s="6" t="str">
        <f>VLOOKUP(AB347,杂项枚举说明表!$A$23:$B$27,2,2)</f>
        <v>工业时代</v>
      </c>
      <c r="AD347" s="6">
        <v>0</v>
      </c>
      <c r="AE347" s="35">
        <f>AE327</f>
        <v>3</v>
      </c>
      <c r="AF347" s="35" t="str">
        <f>IF(AE347="","",VLOOKUP(AE347,杂项枚举说明表!$A$109:$B$113,杂项枚举说明表!$B$108,0))</f>
        <v>弓兵营</v>
      </c>
      <c r="AH347" s="13">
        <v>40057</v>
      </c>
      <c r="AI347" s="13">
        <f>IF((VLOOKUP($F347,杂项枚举说明表!$A$3:$C$7,3,0))="","",VLOOKUP($F347,杂项枚举说明表!$A$3:$C$7,3,0))</f>
        <v>120004</v>
      </c>
      <c r="AJ347" s="13">
        <v>120006</v>
      </c>
      <c r="AK347" s="13">
        <f>VLOOKUP($M347,杂项枚举说明表!$A$45:$E$49,杂项枚举说明表!$C$43,0)</f>
        <v>150023</v>
      </c>
      <c r="AL347" s="13">
        <f>IF(VLOOKUP($M347,杂项枚举说明表!$A$45:$E$49,杂项枚举说明表!$D$43,0)="","",VLOOKUP($M347,杂项枚举说明表!$A$45:$E$49,杂项枚举说明表!$D$43,0))</f>
        <v>130002</v>
      </c>
      <c r="AM347" s="13">
        <f>IF(VLOOKUP($M347,杂项枚举说明表!$A$45:$E$49,杂项枚举说明表!$E$43,0)="","",VLOOKUP($M347,杂项枚举说明表!$A$45:$E$49,杂项枚举说明表!$E$43,0))</f>
        <v>130002</v>
      </c>
      <c r="AN347" s="13">
        <f>IF(VLOOKUP($M347,杂项枚举说明表!$A$45:$F$49,杂项枚举说明表!$F$43,0)="","",VLOOKUP($M347,杂项枚举说明表!$A$45:$F$49,杂项枚举说明表!$F$43,0))</f>
        <v>260001</v>
      </c>
      <c r="AO347" s="13">
        <f>VLOOKUP($M347,杂项枚举说明表!$A$45:$H$49,杂项枚举说明表!$H$43,0)</f>
        <v>120008</v>
      </c>
      <c r="AP347" s="13">
        <f>VLOOKUP($M347,杂项枚举说明表!$A$45:$I$49,杂项枚举说明表!$I$43,0)</f>
        <v>100001</v>
      </c>
      <c r="AQ347" s="13">
        <v>100002</v>
      </c>
      <c r="AT347" s="1" t="str">
        <f t="shared" si="304"/>
        <v>3工业时代绿色小炸弹</v>
      </c>
      <c r="AU347" s="1">
        <f t="shared" si="305"/>
        <v>3332</v>
      </c>
    </row>
    <row r="348" spans="1:47" x14ac:dyDescent="0.2">
      <c r="A348" s="33">
        <f t="shared" si="306"/>
        <v>343</v>
      </c>
      <c r="B348" s="33">
        <f t="shared" si="279"/>
        <v>3333</v>
      </c>
      <c r="C348" s="33">
        <v>10703</v>
      </c>
      <c r="D348" s="33" t="str">
        <f t="shared" si="297"/>
        <v>工业时代红色火药包</v>
      </c>
      <c r="E348" s="33" t="str">
        <f t="shared" si="298"/>
        <v>工业时代红色小炸弹</v>
      </c>
      <c r="F348" s="33">
        <v>4</v>
      </c>
      <c r="G348" s="33" t="str">
        <f>VLOOKUP($F348,杂项枚举说明表!$A$3:$C$7,杂项枚举说明表!$B$1,0)</f>
        <v>小炸弹</v>
      </c>
      <c r="H348" s="13">
        <v>1</v>
      </c>
      <c r="I348" s="35">
        <f t="shared" si="299"/>
        <v>3</v>
      </c>
      <c r="J348" s="35" t="str">
        <f>VLOOKUP(I348,杂项枚举说明表!$A$67:$B$69,杂项枚举说明表!$B$66,0)</f>
        <v>PVP</v>
      </c>
      <c r="M348" s="37">
        <f>M328</f>
        <v>3</v>
      </c>
      <c r="N348" s="37" t="str">
        <f>VLOOKUP(M348,杂项枚举说明表!$A$45:$B$49,杂项枚举说明表!$B$43,0)</f>
        <v>红色</v>
      </c>
      <c r="O348" s="9">
        <v>3433</v>
      </c>
      <c r="P348" s="11" t="s">
        <v>570</v>
      </c>
      <c r="Q348" s="37" t="s">
        <v>18</v>
      </c>
      <c r="R348" s="37" t="str">
        <f t="shared" si="301"/>
        <v>红色火药包</v>
      </c>
      <c r="S348" s="9" t="s">
        <v>99</v>
      </c>
      <c r="T348" s="9">
        <f>IF(I348=2,"",VLOOKUP(E348,[1]t_eliminate_effect_s说明表!$L:$M,2,0))</f>
        <v>6</v>
      </c>
      <c r="U348" s="9" t="str">
        <f>VLOOKUP(B348,组合消除配置调用说明表!$D$1:$E$999999,2,0)</f>
        <v>3131,3132,3133,3134,3135,3231,3232,3233,3234,3235,3331,3332,3333,3334,3335,3431,3432,3433,3434,3435;14,14,14,14,14,15,15,15,15,15,10,10,10,10,10,17,17,17,17,17</v>
      </c>
      <c r="V348" s="35">
        <v>0</v>
      </c>
      <c r="W348" s="35" t="str">
        <f>VLOOKUP(V348,杂项枚举说明表!$A$88:$B$94,2,0)</f>
        <v>通用能量</v>
      </c>
      <c r="X348" s="35">
        <f>IF(I348=2,"0",VLOOKUP(AB348,杂项枚举说明表!$A$23:$C$27,杂项枚举说明表!$C$22,0)*VLOOKUP(F348,杂项枚举说明表!$A$3:$D$7,杂项枚举说明表!$D$1,0))</f>
        <v>730</v>
      </c>
      <c r="Y348" s="35">
        <v>1</v>
      </c>
      <c r="Z348" s="9">
        <f t="shared" ref="Z348:AA348" si="327">Z347+1</f>
        <v>18</v>
      </c>
      <c r="AA348" s="9">
        <f t="shared" si="327"/>
        <v>18</v>
      </c>
      <c r="AB348" s="6">
        <f t="shared" si="322"/>
        <v>4</v>
      </c>
      <c r="AC348" s="6" t="str">
        <f>VLOOKUP(AB348,杂项枚举说明表!$A$23:$B$27,2,2)</f>
        <v>工业时代</v>
      </c>
      <c r="AD348" s="6">
        <v>0</v>
      </c>
      <c r="AE348" s="35">
        <f>AE328</f>
        <v>4</v>
      </c>
      <c r="AF348" s="35" t="str">
        <f>IF(AE348="","",VLOOKUP(AE348,杂项枚举说明表!$A$109:$B$113,杂项枚举说明表!$B$108,0))</f>
        <v>骑兵营</v>
      </c>
      <c r="AH348" s="13">
        <v>40058</v>
      </c>
      <c r="AI348" s="13">
        <f>IF((VLOOKUP($F348,杂项枚举说明表!$A$3:$C$7,3,0))="","",VLOOKUP($F348,杂项枚举说明表!$A$3:$C$7,3,0))</f>
        <v>120004</v>
      </c>
      <c r="AJ348" s="13">
        <v>120006</v>
      </c>
      <c r="AK348" s="13">
        <f>VLOOKUP($M348,杂项枚举说明表!$A$45:$E$49,杂项枚举说明表!$C$43,0)</f>
        <v>150023</v>
      </c>
      <c r="AL348" s="13">
        <f>IF(VLOOKUP($M348,杂项枚举说明表!$A$45:$E$49,杂项枚举说明表!$D$43,0)="","",VLOOKUP($M348,杂项枚举说明表!$A$45:$E$49,杂项枚举说明表!$D$43,0))</f>
        <v>130003</v>
      </c>
      <c r="AM348" s="13">
        <f>IF(VLOOKUP($M348,杂项枚举说明表!$A$45:$E$49,杂项枚举说明表!$E$43,0)="","",VLOOKUP($M348,杂项枚举说明表!$A$45:$E$49,杂项枚举说明表!$E$43,0))</f>
        <v>130003</v>
      </c>
      <c r="AN348" s="13">
        <f>IF(VLOOKUP($M348,杂项枚举说明表!$A$45:$F$49,杂项枚举说明表!$F$43,0)="","",VLOOKUP($M348,杂项枚举说明表!$A$45:$F$49,杂项枚举说明表!$F$43,0))</f>
        <v>260001</v>
      </c>
      <c r="AO348" s="13">
        <f>VLOOKUP($M348,杂项枚举说明表!$A$45:$H$49,杂项枚举说明表!$H$43,0)</f>
        <v>120008</v>
      </c>
      <c r="AP348" s="13">
        <f>VLOOKUP($M348,杂项枚举说明表!$A$45:$I$49,杂项枚举说明表!$I$43,0)</f>
        <v>100001</v>
      </c>
      <c r="AQ348" s="13">
        <v>100002</v>
      </c>
      <c r="AT348" s="1" t="str">
        <f t="shared" si="304"/>
        <v>3工业时代红色小炸弹</v>
      </c>
      <c r="AU348" s="1">
        <f t="shared" si="305"/>
        <v>3333</v>
      </c>
    </row>
    <row r="349" spans="1:47" x14ac:dyDescent="0.2">
      <c r="A349" s="33">
        <f t="shared" si="306"/>
        <v>344</v>
      </c>
      <c r="B349" s="33">
        <f t="shared" si="279"/>
        <v>3334</v>
      </c>
      <c r="C349" s="33">
        <v>10704</v>
      </c>
      <c r="D349" s="33" t="str">
        <f t="shared" si="297"/>
        <v>工业时代金色火药包</v>
      </c>
      <c r="E349" s="33" t="str">
        <f t="shared" si="298"/>
        <v>工业时代金色小炸弹</v>
      </c>
      <c r="F349" s="33">
        <v>4</v>
      </c>
      <c r="G349" s="33" t="str">
        <f>VLOOKUP($F349,杂项枚举说明表!$A$3:$C$7,杂项枚举说明表!$B$1,0)</f>
        <v>小炸弹</v>
      </c>
      <c r="H349" s="13">
        <v>1</v>
      </c>
      <c r="I349" s="35">
        <f t="shared" si="299"/>
        <v>3</v>
      </c>
      <c r="J349" s="35" t="str">
        <f>VLOOKUP(I349,杂项枚举说明表!$A$67:$B$69,杂项枚举说明表!$B$66,0)</f>
        <v>PVP</v>
      </c>
      <c r="M349" s="37">
        <f>M329</f>
        <v>4</v>
      </c>
      <c r="N349" s="37" t="str">
        <f>VLOOKUP(M349,杂项枚举说明表!$A$45:$B$49,杂项枚举说明表!$B$43,0)</f>
        <v>金色</v>
      </c>
      <c r="O349" s="9">
        <v>3434</v>
      </c>
      <c r="P349" s="11" t="s">
        <v>570</v>
      </c>
      <c r="Q349" s="37" t="s">
        <v>18</v>
      </c>
      <c r="R349" s="37" t="str">
        <f t="shared" si="301"/>
        <v>金色火药包</v>
      </c>
      <c r="S349" s="9" t="s">
        <v>99</v>
      </c>
      <c r="T349" s="9">
        <f>IF(I349=2,"",VLOOKUP(E349,[1]t_eliminate_effect_s说明表!$L:$M,2,0))</f>
        <v>6</v>
      </c>
      <c r="U349" s="9" t="str">
        <f>VLOOKUP(B349,组合消除配置调用说明表!$D$1:$E$999999,2,0)</f>
        <v>3131,3132,3133,3134,3135,3231,3232,3233,3234,3235,3331,3332,3333,3334,3335,3431,3432,3433,3434,3435;14,14,14,14,14,15,15,15,15,15,10,10,10,10,10,17,17,17,17,17</v>
      </c>
      <c r="V349" s="35">
        <v>0</v>
      </c>
      <c r="W349" s="35" t="str">
        <f>VLOOKUP(V349,杂项枚举说明表!$A$88:$B$94,2,0)</f>
        <v>通用能量</v>
      </c>
      <c r="X349" s="35">
        <f>IF(I349=2,"0",VLOOKUP(AB349,杂项枚举说明表!$A$23:$C$27,杂项枚举说明表!$C$22,0)*VLOOKUP(F349,杂项枚举说明表!$A$3:$D$7,杂项枚举说明表!$D$1,0))</f>
        <v>730</v>
      </c>
      <c r="Y349" s="35">
        <v>1</v>
      </c>
      <c r="Z349" s="9">
        <f t="shared" ref="Z349:AA349" si="328">Z348+1</f>
        <v>19</v>
      </c>
      <c r="AA349" s="9">
        <f t="shared" si="328"/>
        <v>19</v>
      </c>
      <c r="AB349" s="6">
        <f t="shared" si="322"/>
        <v>4</v>
      </c>
      <c r="AC349" s="6" t="str">
        <f>VLOOKUP(AB349,杂项枚举说明表!$A$23:$B$27,2,2)</f>
        <v>工业时代</v>
      </c>
      <c r="AD349" s="6">
        <v>0</v>
      </c>
      <c r="AE349" s="35">
        <f>AE329</f>
        <v>5</v>
      </c>
      <c r="AF349" s="35" t="str">
        <f>IF(AE349="","",VLOOKUP(AE349,杂项枚举说明表!$A$109:$B$113,杂项枚举说明表!$B$108,0))</f>
        <v>神像</v>
      </c>
      <c r="AH349" s="13">
        <v>40059</v>
      </c>
      <c r="AI349" s="13">
        <f>IF((VLOOKUP($F349,杂项枚举说明表!$A$3:$C$7,3,0))="","",VLOOKUP($F349,杂项枚举说明表!$A$3:$C$7,3,0))</f>
        <v>120004</v>
      </c>
      <c r="AJ349" s="13">
        <v>120006</v>
      </c>
      <c r="AK349" s="13">
        <f>VLOOKUP($M349,杂项枚举说明表!$A$45:$E$49,杂项枚举说明表!$C$43,0)</f>
        <v>150023</v>
      </c>
      <c r="AL349" s="13">
        <f>IF(VLOOKUP($M349,杂项枚举说明表!$A$45:$E$49,杂项枚举说明表!$D$43,0)="","",VLOOKUP($M349,杂项枚举说明表!$A$45:$E$49,杂项枚举说明表!$D$43,0))</f>
        <v>130004</v>
      </c>
      <c r="AM349" s="13">
        <f>IF(VLOOKUP($M349,杂项枚举说明表!$A$45:$E$49,杂项枚举说明表!$E$43,0)="","",VLOOKUP($M349,杂项枚举说明表!$A$45:$E$49,杂项枚举说明表!$E$43,0))</f>
        <v>130004</v>
      </c>
      <c r="AN349" s="13">
        <f>IF(VLOOKUP($M349,杂项枚举说明表!$A$45:$F$49,杂项枚举说明表!$F$43,0)="","",VLOOKUP($M349,杂项枚举说明表!$A$45:$F$49,杂项枚举说明表!$F$43,0))</f>
        <v>260001</v>
      </c>
      <c r="AO349" s="13">
        <f>VLOOKUP($M349,杂项枚举说明表!$A$45:$H$49,杂项枚举说明表!$H$43,0)</f>
        <v>120008</v>
      </c>
      <c r="AP349" s="13">
        <f>VLOOKUP($M349,杂项枚举说明表!$A$45:$I$49,杂项枚举说明表!$I$43,0)</f>
        <v>100001</v>
      </c>
      <c r="AQ349" s="13">
        <v>100002</v>
      </c>
      <c r="AT349" s="1" t="str">
        <f t="shared" si="304"/>
        <v>3工业时代金色小炸弹</v>
      </c>
      <c r="AU349" s="1">
        <f t="shared" si="305"/>
        <v>3334</v>
      </c>
    </row>
    <row r="350" spans="1:47" x14ac:dyDescent="0.2">
      <c r="A350" s="33">
        <f t="shared" si="306"/>
        <v>345</v>
      </c>
      <c r="B350" s="33">
        <f t="shared" si="279"/>
        <v>3335</v>
      </c>
      <c r="C350" s="33">
        <v>10705</v>
      </c>
      <c r="D350" s="33" t="str">
        <f t="shared" si="297"/>
        <v>工业时代紫色火药包</v>
      </c>
      <c r="E350" s="33" t="str">
        <f t="shared" si="298"/>
        <v>工业时代紫色小炸弹</v>
      </c>
      <c r="F350" s="33">
        <v>4</v>
      </c>
      <c r="G350" s="33" t="str">
        <f>VLOOKUP($F350,杂项枚举说明表!$A$3:$C$7,杂项枚举说明表!$B$1,0)</f>
        <v>小炸弹</v>
      </c>
      <c r="H350" s="13">
        <v>1</v>
      </c>
      <c r="I350" s="35">
        <f t="shared" si="299"/>
        <v>3</v>
      </c>
      <c r="J350" s="35" t="str">
        <f>VLOOKUP(I350,杂项枚举说明表!$A$67:$B$69,杂项枚举说明表!$B$66,0)</f>
        <v>PVP</v>
      </c>
      <c r="M350" s="37">
        <f>M330</f>
        <v>5</v>
      </c>
      <c r="N350" s="37" t="str">
        <f>VLOOKUP(M350,杂项枚举说明表!$A$45:$B$49,杂项枚举说明表!$B$43,0)</f>
        <v>紫色</v>
      </c>
      <c r="O350" s="9">
        <v>3435</v>
      </c>
      <c r="P350" s="11" t="s">
        <v>570</v>
      </c>
      <c r="Q350" s="37" t="s">
        <v>18</v>
      </c>
      <c r="R350" s="37" t="str">
        <f t="shared" si="301"/>
        <v>紫色火药包</v>
      </c>
      <c r="S350" s="9" t="s">
        <v>99</v>
      </c>
      <c r="T350" s="9">
        <f>IF(I350=2,"",VLOOKUP(E350,[1]t_eliminate_effect_s说明表!$L:$M,2,0))</f>
        <v>6</v>
      </c>
      <c r="U350" s="9" t="str">
        <f>VLOOKUP(B350,组合消除配置调用说明表!$D$1:$E$999999,2,0)</f>
        <v>3131,3132,3133,3134,3135,3231,3232,3233,3234,3235,3331,3332,3333,3334,3335,3431,3432,3433,3434,3435;14,14,14,14,14,15,15,15,15,15,10,10,10,10,10,17,17,17,17,17</v>
      </c>
      <c r="V350" s="35">
        <v>0</v>
      </c>
      <c r="W350" s="35" t="str">
        <f>VLOOKUP(V350,杂项枚举说明表!$A$88:$B$94,2,0)</f>
        <v>通用能量</v>
      </c>
      <c r="X350" s="35">
        <f>IF(I350=2,"0",VLOOKUP(AB350,杂项枚举说明表!$A$23:$C$27,杂项枚举说明表!$C$22,0)*VLOOKUP(F350,杂项枚举说明表!$A$3:$D$7,杂项枚举说明表!$D$1,0))</f>
        <v>730</v>
      </c>
      <c r="Y350" s="35">
        <v>1</v>
      </c>
      <c r="Z350" s="9">
        <f t="shared" ref="Z350:AA350" si="329">Z349+1</f>
        <v>20</v>
      </c>
      <c r="AA350" s="9">
        <f t="shared" si="329"/>
        <v>20</v>
      </c>
      <c r="AB350" s="6">
        <f t="shared" si="322"/>
        <v>4</v>
      </c>
      <c r="AC350" s="6" t="str">
        <f>VLOOKUP(AB350,杂项枚举说明表!$A$23:$B$27,2,2)</f>
        <v>工业时代</v>
      </c>
      <c r="AD350" s="6">
        <v>0</v>
      </c>
      <c r="AE350" s="35">
        <f>AE330</f>
        <v>6</v>
      </c>
      <c r="AF350" s="35" t="str">
        <f>IF(AE350="","",VLOOKUP(AE350,杂项枚举说明表!$A$109:$B$113,杂项枚举说明表!$B$108,0))</f>
        <v>魔像</v>
      </c>
      <c r="AH350" s="13">
        <v>40060</v>
      </c>
      <c r="AI350" s="13">
        <f>IF((VLOOKUP($F350,杂项枚举说明表!$A$3:$C$7,3,0))="","",VLOOKUP($F350,杂项枚举说明表!$A$3:$C$7,3,0))</f>
        <v>120004</v>
      </c>
      <c r="AJ350" s="13">
        <v>120006</v>
      </c>
      <c r="AK350" s="13">
        <f>VLOOKUP($M350,杂项枚举说明表!$A$45:$E$49,杂项枚举说明表!$C$43,0)</f>
        <v>150023</v>
      </c>
      <c r="AL350" s="13">
        <f>IF(VLOOKUP($M350,杂项枚举说明表!$A$45:$E$49,杂项枚举说明表!$D$43,0)="","",VLOOKUP($M350,杂项枚举说明表!$A$45:$E$49,杂项枚举说明表!$D$43,0))</f>
        <v>130005</v>
      </c>
      <c r="AM350" s="13">
        <f>IF(VLOOKUP($M350,杂项枚举说明表!$A$45:$E$49,杂项枚举说明表!$E$43,0)="","",VLOOKUP($M350,杂项枚举说明表!$A$45:$E$49,杂项枚举说明表!$E$43,0))</f>
        <v>130005</v>
      </c>
      <c r="AN350" s="13">
        <f>IF(VLOOKUP($M350,杂项枚举说明表!$A$45:$F$49,杂项枚举说明表!$F$43,0)="","",VLOOKUP($M350,杂项枚举说明表!$A$45:$F$49,杂项枚举说明表!$F$43,0))</f>
        <v>260001</v>
      </c>
      <c r="AO350" s="13">
        <f>VLOOKUP($M350,杂项枚举说明表!$A$45:$H$49,杂项枚举说明表!$H$43,0)</f>
        <v>120008</v>
      </c>
      <c r="AP350" s="13">
        <f>VLOOKUP($M350,杂项枚举说明表!$A$45:$I$49,杂项枚举说明表!$I$43,0)</f>
        <v>100001</v>
      </c>
      <c r="AQ350" s="13">
        <v>100002</v>
      </c>
      <c r="AT350" s="1" t="str">
        <f t="shared" si="304"/>
        <v>3工业时代紫色小炸弹</v>
      </c>
      <c r="AU350" s="1">
        <f t="shared" si="305"/>
        <v>3335</v>
      </c>
    </row>
    <row r="351" spans="1:47" x14ac:dyDescent="0.2">
      <c r="A351" s="33">
        <f t="shared" si="306"/>
        <v>346</v>
      </c>
      <c r="B351" s="33">
        <f t="shared" si="279"/>
        <v>3341</v>
      </c>
      <c r="C351" s="33">
        <v>10801</v>
      </c>
      <c r="D351" s="33" t="str">
        <f t="shared" si="297"/>
        <v>现代蓝色手雷</v>
      </c>
      <c r="E351" s="33" t="str">
        <f t="shared" si="298"/>
        <v>现代蓝色小炸弹</v>
      </c>
      <c r="F351" s="33">
        <v>4</v>
      </c>
      <c r="G351" s="33" t="str">
        <f>VLOOKUP($F351,杂项枚举说明表!$A$3:$C$7,杂项枚举说明表!$B$1,0)</f>
        <v>小炸弹</v>
      </c>
      <c r="H351" s="13">
        <v>1</v>
      </c>
      <c r="I351" s="35">
        <f t="shared" si="299"/>
        <v>3</v>
      </c>
      <c r="J351" s="35" t="str">
        <f>VLOOKUP(I351,杂项枚举说明表!$A$67:$B$69,杂项枚举说明表!$B$66,0)</f>
        <v>PVP</v>
      </c>
      <c r="M351" s="37">
        <f t="shared" si="300"/>
        <v>1</v>
      </c>
      <c r="N351" s="37" t="str">
        <f>VLOOKUP(M351,杂项枚举说明表!$A$45:$B$49,杂项枚举说明表!$B$43,0)</f>
        <v>蓝色</v>
      </c>
      <c r="O351" s="9">
        <v>3441</v>
      </c>
      <c r="P351" s="11" t="s">
        <v>570</v>
      </c>
      <c r="Q351" s="37" t="s">
        <v>19</v>
      </c>
      <c r="R351" s="37" t="str">
        <f t="shared" si="301"/>
        <v>蓝色手雷</v>
      </c>
      <c r="S351" s="9" t="s">
        <v>99</v>
      </c>
      <c r="T351" s="9">
        <f>IF(I351=2,"",VLOOKUP(E351,[1]t_eliminate_effect_s说明表!$L:$M,2,0))</f>
        <v>6</v>
      </c>
      <c r="U351" s="9" t="str">
        <f>VLOOKUP(B351,组合消除配置调用说明表!$D$1:$E$999999,2,0)</f>
        <v>3141,3142,3143,3144,3145,3241,3242,3243,3244,3245,3341,3342,3343,3344,3345,3441,3442,3443,3444,3445;14,14,14,14,14,15,15,15,15,15,10,10,10,10,10,17,17,17,17,17</v>
      </c>
      <c r="V351" s="35">
        <v>0</v>
      </c>
      <c r="W351" s="35" t="str">
        <f>VLOOKUP(V351,杂项枚举说明表!$A$88:$B$94,2,0)</f>
        <v>通用能量</v>
      </c>
      <c r="X351" s="35">
        <f>IF(I351=2,"0",VLOOKUP(AB351,杂项枚举说明表!$A$23:$C$27,杂项枚举说明表!$C$22,0)*VLOOKUP(F351,杂项枚举说明表!$A$3:$D$7,杂项枚举说明表!$D$1,0))</f>
        <v>650</v>
      </c>
      <c r="Y351" s="35">
        <v>1</v>
      </c>
      <c r="Z351" s="9">
        <f>Z346</f>
        <v>16</v>
      </c>
      <c r="AA351" s="9">
        <f>AA346</f>
        <v>16</v>
      </c>
      <c r="AB351" s="6">
        <f t="shared" si="322"/>
        <v>5</v>
      </c>
      <c r="AC351" s="6" t="str">
        <f>VLOOKUP(AB351,杂项枚举说明表!$A$23:$B$27,2,2)</f>
        <v>现代</v>
      </c>
      <c r="AD351" s="6">
        <v>0</v>
      </c>
      <c r="AE351" s="35">
        <f t="shared" si="303"/>
        <v>2</v>
      </c>
      <c r="AF351" s="35" t="str">
        <f>IF(AE351="","",VLOOKUP(AE351,杂项枚举说明表!$A$109:$B$113,杂项枚举说明表!$B$108,0))</f>
        <v>步兵营</v>
      </c>
      <c r="AH351" s="13">
        <v>40061</v>
      </c>
      <c r="AI351" s="13">
        <f>IF((VLOOKUP($F351,杂项枚举说明表!$A$3:$C$7,3,0))="","",VLOOKUP($F351,杂项枚举说明表!$A$3:$C$7,3,0))</f>
        <v>120004</v>
      </c>
      <c r="AJ351" s="13">
        <v>120006</v>
      </c>
      <c r="AK351" s="13">
        <f>VLOOKUP($M351,杂项枚举说明表!$A$45:$E$49,杂项枚举说明表!$C$43,0)</f>
        <v>150023</v>
      </c>
      <c r="AL351" s="13">
        <f>IF(VLOOKUP($M351,杂项枚举说明表!$A$45:$E$49,杂项枚举说明表!$D$43,0)="","",VLOOKUP($M351,杂项枚举说明表!$A$45:$E$49,杂项枚举说明表!$D$43,0))</f>
        <v>130001</v>
      </c>
      <c r="AM351" s="13">
        <f>IF(VLOOKUP($M351,杂项枚举说明表!$A$45:$E$49,杂项枚举说明表!$E$43,0)="","",VLOOKUP($M351,杂项枚举说明表!$A$45:$E$49,杂项枚举说明表!$E$43,0))</f>
        <v>130001</v>
      </c>
      <c r="AN351" s="13">
        <f>IF(VLOOKUP($M351,杂项枚举说明表!$A$45:$F$49,杂项枚举说明表!$F$43,0)="","",VLOOKUP($M351,杂项枚举说明表!$A$45:$F$49,杂项枚举说明表!$F$43,0))</f>
        <v>260001</v>
      </c>
      <c r="AO351" s="13">
        <f>VLOOKUP($M351,杂项枚举说明表!$A$45:$H$49,杂项枚举说明表!$H$43,0)</f>
        <v>120008</v>
      </c>
      <c r="AP351" s="13">
        <f>VLOOKUP($M351,杂项枚举说明表!$A$45:$I$49,杂项枚举说明表!$I$43,0)</f>
        <v>100001</v>
      </c>
      <c r="AQ351" s="13">
        <v>100002</v>
      </c>
      <c r="AT351" s="1" t="str">
        <f t="shared" si="304"/>
        <v>3现代蓝色小炸弹</v>
      </c>
      <c r="AU351" s="1">
        <f t="shared" si="305"/>
        <v>3341</v>
      </c>
    </row>
    <row r="352" spans="1:47" x14ac:dyDescent="0.2">
      <c r="A352" s="33">
        <f t="shared" si="306"/>
        <v>347</v>
      </c>
      <c r="B352" s="33">
        <f t="shared" si="279"/>
        <v>3342</v>
      </c>
      <c r="C352" s="33">
        <v>10802</v>
      </c>
      <c r="D352" s="33" t="str">
        <f t="shared" si="297"/>
        <v>现代绿色手雷</v>
      </c>
      <c r="E352" s="33" t="str">
        <f t="shared" si="298"/>
        <v>现代绿色小炸弹</v>
      </c>
      <c r="F352" s="33">
        <v>4</v>
      </c>
      <c r="G352" s="33" t="str">
        <f>VLOOKUP($F352,杂项枚举说明表!$A$3:$C$7,杂项枚举说明表!$B$1,0)</f>
        <v>小炸弹</v>
      </c>
      <c r="H352" s="13">
        <v>1</v>
      </c>
      <c r="I352" s="35">
        <f t="shared" si="299"/>
        <v>3</v>
      </c>
      <c r="J352" s="35" t="str">
        <f>VLOOKUP(I352,杂项枚举说明表!$A$67:$B$69,杂项枚举说明表!$B$66,0)</f>
        <v>PVP</v>
      </c>
      <c r="M352" s="37">
        <f t="shared" si="300"/>
        <v>2</v>
      </c>
      <c r="N352" s="37" t="str">
        <f>VLOOKUP(M352,杂项枚举说明表!$A$45:$B$49,杂项枚举说明表!$B$43,0)</f>
        <v>绿色</v>
      </c>
      <c r="O352" s="9">
        <v>3442</v>
      </c>
      <c r="P352" s="11" t="s">
        <v>570</v>
      </c>
      <c r="Q352" s="37" t="s">
        <v>19</v>
      </c>
      <c r="R352" s="37" t="str">
        <f t="shared" si="301"/>
        <v>绿色手雷</v>
      </c>
      <c r="S352" s="9" t="s">
        <v>99</v>
      </c>
      <c r="T352" s="9">
        <f>IF(I352=2,"",VLOOKUP(E352,[1]t_eliminate_effect_s说明表!$L:$M,2,0))</f>
        <v>6</v>
      </c>
      <c r="U352" s="9" t="str">
        <f>VLOOKUP(B352,组合消除配置调用说明表!$D$1:$E$999999,2,0)</f>
        <v>3141,3142,3143,3144,3145,3241,3242,3243,3244,3245,3341,3342,3343,3344,3345,3441,3442,3443,3444,3445;14,14,14,14,14,15,15,15,15,15,10,10,10,10,10,17,17,17,17,17</v>
      </c>
      <c r="V352" s="35">
        <v>0</v>
      </c>
      <c r="W352" s="35" t="str">
        <f>VLOOKUP(V352,杂项枚举说明表!$A$88:$B$94,2,0)</f>
        <v>通用能量</v>
      </c>
      <c r="X352" s="35">
        <f>IF(I352=2,"0",VLOOKUP(AB352,杂项枚举说明表!$A$23:$C$27,杂项枚举说明表!$C$22,0)*VLOOKUP(F352,杂项枚举说明表!$A$3:$D$7,杂项枚举说明表!$D$1,0))</f>
        <v>650</v>
      </c>
      <c r="Y352" s="35">
        <v>1</v>
      </c>
      <c r="Z352" s="9">
        <f t="shared" ref="Z352:AA352" si="330">Z347</f>
        <v>17</v>
      </c>
      <c r="AA352" s="9">
        <f t="shared" si="330"/>
        <v>17</v>
      </c>
      <c r="AB352" s="6">
        <f t="shared" si="322"/>
        <v>5</v>
      </c>
      <c r="AC352" s="6" t="str">
        <f>VLOOKUP(AB352,杂项枚举说明表!$A$23:$B$27,2,2)</f>
        <v>现代</v>
      </c>
      <c r="AD352" s="6">
        <v>0</v>
      </c>
      <c r="AE352" s="35">
        <f t="shared" si="303"/>
        <v>3</v>
      </c>
      <c r="AF352" s="35" t="str">
        <f>IF(AE352="","",VLOOKUP(AE352,杂项枚举说明表!$A$109:$B$113,杂项枚举说明表!$B$108,0))</f>
        <v>弓兵营</v>
      </c>
      <c r="AH352" s="13">
        <v>40062</v>
      </c>
      <c r="AI352" s="13">
        <f>IF((VLOOKUP($F352,杂项枚举说明表!$A$3:$C$7,3,0))="","",VLOOKUP($F352,杂项枚举说明表!$A$3:$C$7,3,0))</f>
        <v>120004</v>
      </c>
      <c r="AJ352" s="13">
        <v>120006</v>
      </c>
      <c r="AK352" s="13">
        <f>VLOOKUP($M352,杂项枚举说明表!$A$45:$E$49,杂项枚举说明表!$C$43,0)</f>
        <v>150023</v>
      </c>
      <c r="AL352" s="13">
        <f>IF(VLOOKUP($M352,杂项枚举说明表!$A$45:$E$49,杂项枚举说明表!$D$43,0)="","",VLOOKUP($M352,杂项枚举说明表!$A$45:$E$49,杂项枚举说明表!$D$43,0))</f>
        <v>130002</v>
      </c>
      <c r="AM352" s="13">
        <f>IF(VLOOKUP($M352,杂项枚举说明表!$A$45:$E$49,杂项枚举说明表!$E$43,0)="","",VLOOKUP($M352,杂项枚举说明表!$A$45:$E$49,杂项枚举说明表!$E$43,0))</f>
        <v>130002</v>
      </c>
      <c r="AN352" s="13">
        <f>IF(VLOOKUP($M352,杂项枚举说明表!$A$45:$F$49,杂项枚举说明表!$F$43,0)="","",VLOOKUP($M352,杂项枚举说明表!$A$45:$F$49,杂项枚举说明表!$F$43,0))</f>
        <v>260001</v>
      </c>
      <c r="AO352" s="13">
        <f>VLOOKUP($M352,杂项枚举说明表!$A$45:$H$49,杂项枚举说明表!$H$43,0)</f>
        <v>120008</v>
      </c>
      <c r="AP352" s="13">
        <f>VLOOKUP($M352,杂项枚举说明表!$A$45:$I$49,杂项枚举说明表!$I$43,0)</f>
        <v>100001</v>
      </c>
      <c r="AQ352" s="13">
        <v>100002</v>
      </c>
      <c r="AT352" s="1" t="str">
        <f t="shared" si="304"/>
        <v>3现代绿色小炸弹</v>
      </c>
      <c r="AU352" s="1">
        <f t="shared" si="305"/>
        <v>3342</v>
      </c>
    </row>
    <row r="353" spans="1:47" x14ac:dyDescent="0.2">
      <c r="A353" s="33">
        <f t="shared" si="306"/>
        <v>348</v>
      </c>
      <c r="B353" s="33">
        <f t="shared" si="279"/>
        <v>3343</v>
      </c>
      <c r="C353" s="33">
        <v>10803</v>
      </c>
      <c r="D353" s="33" t="str">
        <f t="shared" si="297"/>
        <v>现代红色手雷</v>
      </c>
      <c r="E353" s="33" t="str">
        <f t="shared" si="298"/>
        <v>现代红色小炸弹</v>
      </c>
      <c r="F353" s="33">
        <v>4</v>
      </c>
      <c r="G353" s="33" t="str">
        <f>VLOOKUP($F353,杂项枚举说明表!$A$3:$C$7,杂项枚举说明表!$B$1,0)</f>
        <v>小炸弹</v>
      </c>
      <c r="H353" s="13">
        <v>1</v>
      </c>
      <c r="I353" s="35">
        <f t="shared" si="299"/>
        <v>3</v>
      </c>
      <c r="J353" s="35" t="str">
        <f>VLOOKUP(I353,杂项枚举说明表!$A$67:$B$69,杂项枚举说明表!$B$66,0)</f>
        <v>PVP</v>
      </c>
      <c r="M353" s="37">
        <f t="shared" si="300"/>
        <v>3</v>
      </c>
      <c r="N353" s="37" t="str">
        <f>VLOOKUP(M353,杂项枚举说明表!$A$45:$B$49,杂项枚举说明表!$B$43,0)</f>
        <v>红色</v>
      </c>
      <c r="O353" s="9">
        <v>3443</v>
      </c>
      <c r="P353" s="11" t="s">
        <v>570</v>
      </c>
      <c r="Q353" s="37" t="s">
        <v>19</v>
      </c>
      <c r="R353" s="37" t="str">
        <f t="shared" si="301"/>
        <v>红色手雷</v>
      </c>
      <c r="S353" s="9" t="s">
        <v>99</v>
      </c>
      <c r="T353" s="9">
        <f>IF(I353=2,"",VLOOKUP(E353,[1]t_eliminate_effect_s说明表!$L:$M,2,0))</f>
        <v>6</v>
      </c>
      <c r="U353" s="9" t="str">
        <f>VLOOKUP(B353,组合消除配置调用说明表!$D$1:$E$999999,2,0)</f>
        <v>3141,3142,3143,3144,3145,3241,3242,3243,3244,3245,3341,3342,3343,3344,3345,3441,3442,3443,3444,3445;14,14,14,14,14,15,15,15,15,15,10,10,10,10,10,17,17,17,17,17</v>
      </c>
      <c r="V353" s="35">
        <v>0</v>
      </c>
      <c r="W353" s="35" t="str">
        <f>VLOOKUP(V353,杂项枚举说明表!$A$88:$B$94,2,0)</f>
        <v>通用能量</v>
      </c>
      <c r="X353" s="35">
        <f>IF(I353=2,"0",VLOOKUP(AB353,杂项枚举说明表!$A$23:$C$27,杂项枚举说明表!$C$22,0)*VLOOKUP(F353,杂项枚举说明表!$A$3:$D$7,杂项枚举说明表!$D$1,0))</f>
        <v>650</v>
      </c>
      <c r="Y353" s="35">
        <v>1</v>
      </c>
      <c r="Z353" s="9">
        <f t="shared" ref="Z353:AA353" si="331">Z348</f>
        <v>18</v>
      </c>
      <c r="AA353" s="9">
        <f t="shared" si="331"/>
        <v>18</v>
      </c>
      <c r="AB353" s="6">
        <f t="shared" si="322"/>
        <v>5</v>
      </c>
      <c r="AC353" s="6" t="str">
        <f>VLOOKUP(AB353,杂项枚举说明表!$A$23:$B$27,2,2)</f>
        <v>现代</v>
      </c>
      <c r="AD353" s="6">
        <v>0</v>
      </c>
      <c r="AE353" s="35">
        <f t="shared" si="303"/>
        <v>4</v>
      </c>
      <c r="AF353" s="35" t="str">
        <f>IF(AE353="","",VLOOKUP(AE353,杂项枚举说明表!$A$109:$B$113,杂项枚举说明表!$B$108,0))</f>
        <v>骑兵营</v>
      </c>
      <c r="AH353" s="13">
        <v>40063</v>
      </c>
      <c r="AI353" s="13">
        <f>IF((VLOOKUP($F353,杂项枚举说明表!$A$3:$C$7,3,0))="","",VLOOKUP($F353,杂项枚举说明表!$A$3:$C$7,3,0))</f>
        <v>120004</v>
      </c>
      <c r="AJ353" s="13">
        <v>120006</v>
      </c>
      <c r="AK353" s="13">
        <f>VLOOKUP($M353,杂项枚举说明表!$A$45:$E$49,杂项枚举说明表!$C$43,0)</f>
        <v>150023</v>
      </c>
      <c r="AL353" s="13">
        <f>IF(VLOOKUP($M353,杂项枚举说明表!$A$45:$E$49,杂项枚举说明表!$D$43,0)="","",VLOOKUP($M353,杂项枚举说明表!$A$45:$E$49,杂项枚举说明表!$D$43,0))</f>
        <v>130003</v>
      </c>
      <c r="AM353" s="13">
        <f>IF(VLOOKUP($M353,杂项枚举说明表!$A$45:$E$49,杂项枚举说明表!$E$43,0)="","",VLOOKUP($M353,杂项枚举说明表!$A$45:$E$49,杂项枚举说明表!$E$43,0))</f>
        <v>130003</v>
      </c>
      <c r="AN353" s="13">
        <f>IF(VLOOKUP($M353,杂项枚举说明表!$A$45:$F$49,杂项枚举说明表!$F$43,0)="","",VLOOKUP($M353,杂项枚举说明表!$A$45:$F$49,杂项枚举说明表!$F$43,0))</f>
        <v>260001</v>
      </c>
      <c r="AO353" s="13">
        <f>VLOOKUP($M353,杂项枚举说明表!$A$45:$H$49,杂项枚举说明表!$H$43,0)</f>
        <v>120008</v>
      </c>
      <c r="AP353" s="13">
        <f>VLOOKUP($M353,杂项枚举说明表!$A$45:$I$49,杂项枚举说明表!$I$43,0)</f>
        <v>100001</v>
      </c>
      <c r="AQ353" s="13">
        <v>100002</v>
      </c>
      <c r="AT353" s="1" t="str">
        <f t="shared" si="304"/>
        <v>3现代红色小炸弹</v>
      </c>
      <c r="AU353" s="1">
        <f t="shared" si="305"/>
        <v>3343</v>
      </c>
    </row>
    <row r="354" spans="1:47" x14ac:dyDescent="0.2">
      <c r="A354" s="33">
        <f t="shared" si="306"/>
        <v>349</v>
      </c>
      <c r="B354" s="33">
        <f t="shared" si="279"/>
        <v>3344</v>
      </c>
      <c r="C354" s="33">
        <v>10804</v>
      </c>
      <c r="D354" s="33" t="str">
        <f t="shared" si="297"/>
        <v>现代金色手雷</v>
      </c>
      <c r="E354" s="33" t="str">
        <f t="shared" si="298"/>
        <v>现代金色小炸弹</v>
      </c>
      <c r="F354" s="33">
        <v>4</v>
      </c>
      <c r="G354" s="33" t="str">
        <f>VLOOKUP($F354,杂项枚举说明表!$A$3:$C$7,杂项枚举说明表!$B$1,0)</f>
        <v>小炸弹</v>
      </c>
      <c r="H354" s="13">
        <v>1</v>
      </c>
      <c r="I354" s="35">
        <f t="shared" si="299"/>
        <v>3</v>
      </c>
      <c r="J354" s="35" t="str">
        <f>VLOOKUP(I354,杂项枚举说明表!$A$67:$B$69,杂项枚举说明表!$B$66,0)</f>
        <v>PVP</v>
      </c>
      <c r="M354" s="37">
        <f t="shared" si="300"/>
        <v>4</v>
      </c>
      <c r="N354" s="37" t="str">
        <f>VLOOKUP(M354,杂项枚举说明表!$A$45:$B$49,杂项枚举说明表!$B$43,0)</f>
        <v>金色</v>
      </c>
      <c r="O354" s="9">
        <v>3444</v>
      </c>
      <c r="P354" s="11" t="s">
        <v>570</v>
      </c>
      <c r="Q354" s="37" t="s">
        <v>19</v>
      </c>
      <c r="R354" s="37" t="str">
        <f t="shared" si="301"/>
        <v>金色手雷</v>
      </c>
      <c r="S354" s="9" t="s">
        <v>99</v>
      </c>
      <c r="T354" s="9">
        <f>IF(I354=2,"",VLOOKUP(E354,[1]t_eliminate_effect_s说明表!$L:$M,2,0))</f>
        <v>6</v>
      </c>
      <c r="U354" s="9" t="str">
        <f>VLOOKUP(B354,组合消除配置调用说明表!$D$1:$E$999999,2,0)</f>
        <v>3141,3142,3143,3144,3145,3241,3242,3243,3244,3245,3341,3342,3343,3344,3345,3441,3442,3443,3444,3445;14,14,14,14,14,15,15,15,15,15,10,10,10,10,10,17,17,17,17,17</v>
      </c>
      <c r="V354" s="35">
        <v>0</v>
      </c>
      <c r="W354" s="35" t="str">
        <f>VLOOKUP(V354,杂项枚举说明表!$A$88:$B$94,2,0)</f>
        <v>通用能量</v>
      </c>
      <c r="X354" s="35">
        <f>IF(I354=2,"0",VLOOKUP(AB354,杂项枚举说明表!$A$23:$C$27,杂项枚举说明表!$C$22,0)*VLOOKUP(F354,杂项枚举说明表!$A$3:$D$7,杂项枚举说明表!$D$1,0))</f>
        <v>650</v>
      </c>
      <c r="Y354" s="35">
        <v>1</v>
      </c>
      <c r="Z354" s="9">
        <f t="shared" ref="Z354:AA354" si="332">Z349</f>
        <v>19</v>
      </c>
      <c r="AA354" s="9">
        <f t="shared" si="332"/>
        <v>19</v>
      </c>
      <c r="AB354" s="6">
        <f t="shared" si="322"/>
        <v>5</v>
      </c>
      <c r="AC354" s="6" t="str">
        <f>VLOOKUP(AB354,杂项枚举说明表!$A$23:$B$27,2,2)</f>
        <v>现代</v>
      </c>
      <c r="AD354" s="6">
        <v>0</v>
      </c>
      <c r="AE354" s="35">
        <f t="shared" si="303"/>
        <v>5</v>
      </c>
      <c r="AF354" s="35" t="str">
        <f>IF(AE354="","",VLOOKUP(AE354,杂项枚举说明表!$A$109:$B$113,杂项枚举说明表!$B$108,0))</f>
        <v>神像</v>
      </c>
      <c r="AH354" s="13">
        <v>40064</v>
      </c>
      <c r="AI354" s="13">
        <f>IF((VLOOKUP($F354,杂项枚举说明表!$A$3:$C$7,3,0))="","",VLOOKUP($F354,杂项枚举说明表!$A$3:$C$7,3,0))</f>
        <v>120004</v>
      </c>
      <c r="AJ354" s="13">
        <v>120006</v>
      </c>
      <c r="AK354" s="13">
        <f>VLOOKUP($M354,杂项枚举说明表!$A$45:$E$49,杂项枚举说明表!$C$43,0)</f>
        <v>150023</v>
      </c>
      <c r="AL354" s="13">
        <f>IF(VLOOKUP($M354,杂项枚举说明表!$A$45:$E$49,杂项枚举说明表!$D$43,0)="","",VLOOKUP($M354,杂项枚举说明表!$A$45:$E$49,杂项枚举说明表!$D$43,0))</f>
        <v>130004</v>
      </c>
      <c r="AM354" s="13">
        <f>IF(VLOOKUP($M354,杂项枚举说明表!$A$45:$E$49,杂项枚举说明表!$E$43,0)="","",VLOOKUP($M354,杂项枚举说明表!$A$45:$E$49,杂项枚举说明表!$E$43,0))</f>
        <v>130004</v>
      </c>
      <c r="AN354" s="13">
        <f>IF(VLOOKUP($M354,杂项枚举说明表!$A$45:$F$49,杂项枚举说明表!$F$43,0)="","",VLOOKUP($M354,杂项枚举说明表!$A$45:$F$49,杂项枚举说明表!$F$43,0))</f>
        <v>260001</v>
      </c>
      <c r="AO354" s="13">
        <f>VLOOKUP($M354,杂项枚举说明表!$A$45:$H$49,杂项枚举说明表!$H$43,0)</f>
        <v>120008</v>
      </c>
      <c r="AP354" s="13">
        <f>VLOOKUP($M354,杂项枚举说明表!$A$45:$I$49,杂项枚举说明表!$I$43,0)</f>
        <v>100001</v>
      </c>
      <c r="AQ354" s="13">
        <v>100002</v>
      </c>
      <c r="AT354" s="1" t="str">
        <f t="shared" si="304"/>
        <v>3现代金色小炸弹</v>
      </c>
      <c r="AU354" s="1">
        <f t="shared" si="305"/>
        <v>3344</v>
      </c>
    </row>
    <row r="355" spans="1:47" x14ac:dyDescent="0.2">
      <c r="A355" s="33">
        <f t="shared" si="306"/>
        <v>350</v>
      </c>
      <c r="B355" s="33">
        <f t="shared" si="279"/>
        <v>3345</v>
      </c>
      <c r="C355" s="33">
        <v>10805</v>
      </c>
      <c r="D355" s="33" t="str">
        <f t="shared" si="297"/>
        <v>现代紫色手雷</v>
      </c>
      <c r="E355" s="33" t="str">
        <f t="shared" si="298"/>
        <v>现代紫色小炸弹</v>
      </c>
      <c r="F355" s="33">
        <v>4</v>
      </c>
      <c r="G355" s="33" t="str">
        <f>VLOOKUP($F355,杂项枚举说明表!$A$3:$C$7,杂项枚举说明表!$B$1,0)</f>
        <v>小炸弹</v>
      </c>
      <c r="H355" s="13">
        <v>1</v>
      </c>
      <c r="I355" s="35">
        <f t="shared" si="299"/>
        <v>3</v>
      </c>
      <c r="J355" s="35" t="str">
        <f>VLOOKUP(I355,杂项枚举说明表!$A$67:$B$69,杂项枚举说明表!$B$66,0)</f>
        <v>PVP</v>
      </c>
      <c r="M355" s="37">
        <f t="shared" si="300"/>
        <v>5</v>
      </c>
      <c r="N355" s="37" t="str">
        <f>VLOOKUP(M355,杂项枚举说明表!$A$45:$B$49,杂项枚举说明表!$B$43,0)</f>
        <v>紫色</v>
      </c>
      <c r="O355" s="9">
        <v>3445</v>
      </c>
      <c r="P355" s="11" t="s">
        <v>570</v>
      </c>
      <c r="Q355" s="37" t="s">
        <v>19</v>
      </c>
      <c r="R355" s="37" t="str">
        <f t="shared" si="301"/>
        <v>紫色手雷</v>
      </c>
      <c r="S355" s="9" t="s">
        <v>99</v>
      </c>
      <c r="T355" s="9">
        <f>IF(I355=2,"",VLOOKUP(E355,[1]t_eliminate_effect_s说明表!$L:$M,2,0))</f>
        <v>6</v>
      </c>
      <c r="U355" s="9" t="str">
        <f>VLOOKUP(B355,组合消除配置调用说明表!$D$1:$E$999999,2,0)</f>
        <v>3141,3142,3143,3144,3145,3241,3242,3243,3244,3245,3341,3342,3343,3344,3345,3441,3442,3443,3444,3445;14,14,14,14,14,15,15,15,15,15,10,10,10,10,10,17,17,17,17,17</v>
      </c>
      <c r="V355" s="35">
        <v>0</v>
      </c>
      <c r="W355" s="35" t="str">
        <f>VLOOKUP(V355,杂项枚举说明表!$A$88:$B$94,2,0)</f>
        <v>通用能量</v>
      </c>
      <c r="X355" s="35">
        <f>IF(I355=2,"0",VLOOKUP(AB355,杂项枚举说明表!$A$23:$C$27,杂项枚举说明表!$C$22,0)*VLOOKUP(F355,杂项枚举说明表!$A$3:$D$7,杂项枚举说明表!$D$1,0))</f>
        <v>650</v>
      </c>
      <c r="Y355" s="35">
        <v>1</v>
      </c>
      <c r="Z355" s="9">
        <f t="shared" ref="Z355:AA355" si="333">Z350</f>
        <v>20</v>
      </c>
      <c r="AA355" s="9">
        <f t="shared" si="333"/>
        <v>20</v>
      </c>
      <c r="AB355" s="6">
        <f t="shared" si="322"/>
        <v>5</v>
      </c>
      <c r="AC355" s="6" t="str">
        <f>VLOOKUP(AB355,杂项枚举说明表!$A$23:$B$27,2,2)</f>
        <v>现代</v>
      </c>
      <c r="AD355" s="6">
        <v>0</v>
      </c>
      <c r="AE355" s="35">
        <f t="shared" si="303"/>
        <v>6</v>
      </c>
      <c r="AF355" s="35" t="str">
        <f>IF(AE355="","",VLOOKUP(AE355,杂项枚举说明表!$A$109:$B$113,杂项枚举说明表!$B$108,0))</f>
        <v>魔像</v>
      </c>
      <c r="AH355" s="13">
        <v>40065</v>
      </c>
      <c r="AI355" s="13">
        <f>IF((VLOOKUP($F355,杂项枚举说明表!$A$3:$C$7,3,0))="","",VLOOKUP($F355,杂项枚举说明表!$A$3:$C$7,3,0))</f>
        <v>120004</v>
      </c>
      <c r="AJ355" s="13">
        <v>120006</v>
      </c>
      <c r="AK355" s="13">
        <f>VLOOKUP($M355,杂项枚举说明表!$A$45:$E$49,杂项枚举说明表!$C$43,0)</f>
        <v>150023</v>
      </c>
      <c r="AL355" s="13">
        <f>IF(VLOOKUP($M355,杂项枚举说明表!$A$45:$E$49,杂项枚举说明表!$D$43,0)="","",VLOOKUP($M355,杂项枚举说明表!$A$45:$E$49,杂项枚举说明表!$D$43,0))</f>
        <v>130005</v>
      </c>
      <c r="AM355" s="13">
        <f>IF(VLOOKUP($M355,杂项枚举说明表!$A$45:$E$49,杂项枚举说明表!$E$43,0)="","",VLOOKUP($M355,杂项枚举说明表!$A$45:$E$49,杂项枚举说明表!$E$43,0))</f>
        <v>130005</v>
      </c>
      <c r="AN355" s="13">
        <f>IF(VLOOKUP($M355,杂项枚举说明表!$A$45:$F$49,杂项枚举说明表!$F$43,0)="","",VLOOKUP($M355,杂项枚举说明表!$A$45:$F$49,杂项枚举说明表!$F$43,0))</f>
        <v>260001</v>
      </c>
      <c r="AO355" s="13">
        <f>VLOOKUP($M355,杂项枚举说明表!$A$45:$H$49,杂项枚举说明表!$H$43,0)</f>
        <v>120008</v>
      </c>
      <c r="AP355" s="13">
        <f>VLOOKUP($M355,杂项枚举说明表!$A$45:$I$49,杂项枚举说明表!$I$43,0)</f>
        <v>100001</v>
      </c>
      <c r="AQ355" s="13">
        <v>100002</v>
      </c>
      <c r="AT355" s="1" t="str">
        <f t="shared" si="304"/>
        <v>3现代紫色小炸弹</v>
      </c>
      <c r="AU355" s="1">
        <f t="shared" si="305"/>
        <v>3345</v>
      </c>
    </row>
    <row r="356" spans="1:47" x14ac:dyDescent="0.2">
      <c r="A356" s="33">
        <f t="shared" si="306"/>
        <v>351</v>
      </c>
      <c r="B356" s="33">
        <f t="shared" si="279"/>
        <v>3401</v>
      </c>
      <c r="C356" s="33">
        <v>10901</v>
      </c>
      <c r="D356" s="33" t="str">
        <f t="shared" si="297"/>
        <v>石器时代蓝色神秘球</v>
      </c>
      <c r="E356" s="33" t="str">
        <f t="shared" si="298"/>
        <v>石器时代蓝色同色消</v>
      </c>
      <c r="F356" s="33">
        <v>5</v>
      </c>
      <c r="G356" s="33" t="str">
        <f>VLOOKUP($F356,杂项枚举说明表!$A$3:$C$7,杂项枚举说明表!$B$1,0)</f>
        <v>同色消</v>
      </c>
      <c r="H356" s="13">
        <v>0</v>
      </c>
      <c r="I356" s="35">
        <f t="shared" si="299"/>
        <v>3</v>
      </c>
      <c r="J356" s="35" t="str">
        <f>VLOOKUP(I356,杂项枚举说明表!$A$67:$B$69,杂项枚举说明表!$B$66,0)</f>
        <v>PVP</v>
      </c>
      <c r="M356" s="37">
        <f t="shared" ref="M356:M375" si="334">M336</f>
        <v>1</v>
      </c>
      <c r="N356" s="37" t="str">
        <f>VLOOKUP(M356,杂项枚举说明表!$A$45:$B$49,杂项枚举说明表!$B$43,0)</f>
        <v>蓝色</v>
      </c>
      <c r="O356" s="9">
        <v>3501</v>
      </c>
      <c r="P356" s="11" t="s">
        <v>570</v>
      </c>
      <c r="Q356" s="37" t="s">
        <v>20</v>
      </c>
      <c r="R356" s="37" t="str">
        <f t="shared" si="301"/>
        <v>蓝色神秘球</v>
      </c>
      <c r="S356" s="9" t="s">
        <v>102</v>
      </c>
      <c r="T356" s="9">
        <f>IF(I356=2,"",VLOOKUP(E356,[1]t_eliminate_effect_s说明表!$L:$M,2,0))</f>
        <v>7</v>
      </c>
      <c r="U356" s="9" t="str">
        <f>VLOOKUP(B356,组合消除配置调用说明表!$D$1:$E$999999,2,0)</f>
        <v/>
      </c>
      <c r="V356" s="35">
        <v>0</v>
      </c>
      <c r="W356" s="35" t="str">
        <f>VLOOKUP(V356,杂项枚举说明表!$A$88:$B$94,2,0)</f>
        <v>通用能量</v>
      </c>
      <c r="X356" s="35">
        <f>IF(I356=2,"0",VLOOKUP(AB356,杂项枚举说明表!$A$23:$C$27,杂项枚举说明表!$C$22,0)*VLOOKUP(F356,杂项枚举说明表!$A$3:$D$7,杂项枚举说明表!$D$1,0))</f>
        <v>1000</v>
      </c>
      <c r="Y356" s="35">
        <v>1</v>
      </c>
      <c r="Z356" s="9">
        <f>Z340+1</f>
        <v>21</v>
      </c>
      <c r="AA356" s="9">
        <f>AA340+1</f>
        <v>21</v>
      </c>
      <c r="AB356" s="6">
        <v>1</v>
      </c>
      <c r="AC356" s="6" t="str">
        <f>VLOOKUP(AB356,杂项枚举说明表!$A$23:$B$27,2,2)</f>
        <v>石器时代</v>
      </c>
      <c r="AD356" s="6">
        <v>0</v>
      </c>
      <c r="AE356" s="35">
        <f t="shared" ref="AE356:AE375" si="335">AE336</f>
        <v>2</v>
      </c>
      <c r="AF356" s="35" t="str">
        <f>IF(AE356="","",VLOOKUP(AE356,杂项枚举说明表!$A$109:$B$113,杂项枚举说明表!$B$108,0))</f>
        <v>步兵营</v>
      </c>
      <c r="AH356" s="13">
        <v>40066</v>
      </c>
      <c r="AI356" s="13">
        <f>IF((VLOOKUP($F356,杂项枚举说明表!$A$3:$C$7,3,0))="","",VLOOKUP($F356,杂项枚举说明表!$A$3:$C$7,3,0))</f>
        <v>120004</v>
      </c>
      <c r="AJ356" s="13">
        <v>120006</v>
      </c>
      <c r="AK356" s="13">
        <f>VLOOKUP($M356,杂项枚举说明表!$A$45:$E$49,杂项枚举说明表!$C$43,0)</f>
        <v>150023</v>
      </c>
      <c r="AL356" s="13">
        <f>IF(VLOOKUP($M356,杂项枚举说明表!$A$45:$E$49,杂项枚举说明表!$D$43,0)="","",VLOOKUP($M356,杂项枚举说明表!$A$45:$E$49,杂项枚举说明表!$D$43,0))</f>
        <v>130001</v>
      </c>
      <c r="AM356" s="13">
        <f>IF(VLOOKUP($M356,杂项枚举说明表!$A$45:$E$49,杂项枚举说明表!$E$43,0)="","",VLOOKUP($M356,杂项枚举说明表!$A$45:$E$49,杂项枚举说明表!$E$43,0))</f>
        <v>130001</v>
      </c>
      <c r="AN356" s="13">
        <f>IF(VLOOKUP($M356,杂项枚举说明表!$A$45:$F$49,杂项枚举说明表!$F$43,0)="","",VLOOKUP($M356,杂项枚举说明表!$A$45:$F$49,杂项枚举说明表!$F$43,0))</f>
        <v>260001</v>
      </c>
      <c r="AO356" s="13">
        <f>VLOOKUP($M356,杂项枚举说明表!$A$45:$H$49,杂项枚举说明表!$H$43,0)</f>
        <v>120008</v>
      </c>
      <c r="AP356" s="13">
        <f>VLOOKUP($M356,杂项枚举说明表!$A$45:$I$49,杂项枚举说明表!$I$43,0)</f>
        <v>100001</v>
      </c>
      <c r="AQ356" s="13">
        <v>100002</v>
      </c>
      <c r="AT356" s="1" t="str">
        <f t="shared" si="304"/>
        <v>3石器时代蓝色同色消</v>
      </c>
      <c r="AU356" s="1">
        <f t="shared" si="305"/>
        <v>3401</v>
      </c>
    </row>
    <row r="357" spans="1:47" x14ac:dyDescent="0.2">
      <c r="A357" s="33">
        <f t="shared" si="306"/>
        <v>352</v>
      </c>
      <c r="B357" s="33">
        <f t="shared" si="279"/>
        <v>3402</v>
      </c>
      <c r="C357" s="33">
        <v>10902</v>
      </c>
      <c r="D357" s="33" t="str">
        <f t="shared" si="297"/>
        <v>石器时代绿色神秘球</v>
      </c>
      <c r="E357" s="33" t="str">
        <f t="shared" si="298"/>
        <v>石器时代绿色同色消</v>
      </c>
      <c r="F357" s="33">
        <v>5</v>
      </c>
      <c r="G357" s="33" t="str">
        <f>VLOOKUP($F357,杂项枚举说明表!$A$3:$C$7,杂项枚举说明表!$B$1,0)</f>
        <v>同色消</v>
      </c>
      <c r="H357" s="13">
        <v>0</v>
      </c>
      <c r="I357" s="35">
        <f t="shared" si="299"/>
        <v>3</v>
      </c>
      <c r="J357" s="35" t="str">
        <f>VLOOKUP(I357,杂项枚举说明表!$A$67:$B$69,杂项枚举说明表!$B$66,0)</f>
        <v>PVP</v>
      </c>
      <c r="M357" s="37">
        <f t="shared" si="334"/>
        <v>2</v>
      </c>
      <c r="N357" s="37" t="str">
        <f>VLOOKUP(M357,杂项枚举说明表!$A$45:$B$49,杂项枚举说明表!$B$43,0)</f>
        <v>绿色</v>
      </c>
      <c r="O357" s="9">
        <v>3502</v>
      </c>
      <c r="P357" s="11" t="s">
        <v>570</v>
      </c>
      <c r="Q357" s="37" t="s">
        <v>20</v>
      </c>
      <c r="R357" s="37" t="str">
        <f t="shared" si="301"/>
        <v>绿色神秘球</v>
      </c>
      <c r="S357" s="9" t="s">
        <v>102</v>
      </c>
      <c r="T357" s="9">
        <f>IF(I357=2,"",VLOOKUP(E357,[1]t_eliminate_effect_s说明表!$L:$M,2,0))</f>
        <v>7</v>
      </c>
      <c r="U357" s="9" t="str">
        <f>VLOOKUP(B357,组合消除配置调用说明表!$D$1:$E$999999,2,0)</f>
        <v/>
      </c>
      <c r="V357" s="35">
        <v>0</v>
      </c>
      <c r="W357" s="35" t="str">
        <f>VLOOKUP(V357,杂项枚举说明表!$A$88:$B$94,2,0)</f>
        <v>通用能量</v>
      </c>
      <c r="X357" s="35">
        <f>IF(I357=2,"0",VLOOKUP(AB357,杂项枚举说明表!$A$23:$C$27,杂项枚举说明表!$C$22,0)*VLOOKUP(F357,杂项枚举说明表!$A$3:$D$7,杂项枚举说明表!$D$1,0))</f>
        <v>1000</v>
      </c>
      <c r="Y357" s="35">
        <v>1</v>
      </c>
      <c r="Z357" s="9">
        <f t="shared" ref="Z357:AA357" si="336">Z356+1</f>
        <v>22</v>
      </c>
      <c r="AA357" s="9">
        <f t="shared" si="336"/>
        <v>22</v>
      </c>
      <c r="AB357" s="6">
        <v>1</v>
      </c>
      <c r="AC357" s="6" t="str">
        <f>VLOOKUP(AB357,杂项枚举说明表!$A$23:$B$27,2,2)</f>
        <v>石器时代</v>
      </c>
      <c r="AD357" s="6">
        <v>0</v>
      </c>
      <c r="AE357" s="35">
        <f t="shared" si="335"/>
        <v>3</v>
      </c>
      <c r="AF357" s="35" t="str">
        <f>IF(AE357="","",VLOOKUP(AE357,杂项枚举说明表!$A$109:$B$113,杂项枚举说明表!$B$108,0))</f>
        <v>弓兵营</v>
      </c>
      <c r="AH357" s="13">
        <v>40067</v>
      </c>
      <c r="AI357" s="13">
        <f>IF((VLOOKUP($F357,杂项枚举说明表!$A$3:$C$7,3,0))="","",VLOOKUP($F357,杂项枚举说明表!$A$3:$C$7,3,0))</f>
        <v>120004</v>
      </c>
      <c r="AJ357" s="13">
        <v>120006</v>
      </c>
      <c r="AK357" s="13">
        <f>VLOOKUP($M357,杂项枚举说明表!$A$45:$E$49,杂项枚举说明表!$C$43,0)</f>
        <v>150023</v>
      </c>
      <c r="AL357" s="13">
        <f>IF(VLOOKUP($M357,杂项枚举说明表!$A$45:$E$49,杂项枚举说明表!$D$43,0)="","",VLOOKUP($M357,杂项枚举说明表!$A$45:$E$49,杂项枚举说明表!$D$43,0))</f>
        <v>130002</v>
      </c>
      <c r="AM357" s="13">
        <f>IF(VLOOKUP($M357,杂项枚举说明表!$A$45:$E$49,杂项枚举说明表!$E$43,0)="","",VLOOKUP($M357,杂项枚举说明表!$A$45:$E$49,杂项枚举说明表!$E$43,0))</f>
        <v>130002</v>
      </c>
      <c r="AN357" s="13">
        <f>IF(VLOOKUP($M357,杂项枚举说明表!$A$45:$F$49,杂项枚举说明表!$F$43,0)="","",VLOOKUP($M357,杂项枚举说明表!$A$45:$F$49,杂项枚举说明表!$F$43,0))</f>
        <v>260001</v>
      </c>
      <c r="AO357" s="13">
        <f>VLOOKUP($M357,杂项枚举说明表!$A$45:$H$49,杂项枚举说明表!$H$43,0)</f>
        <v>120008</v>
      </c>
      <c r="AP357" s="13">
        <f>VLOOKUP($M357,杂项枚举说明表!$A$45:$I$49,杂项枚举说明表!$I$43,0)</f>
        <v>100001</v>
      </c>
      <c r="AQ357" s="13">
        <v>100002</v>
      </c>
      <c r="AT357" s="1" t="str">
        <f t="shared" si="304"/>
        <v>3石器时代绿色同色消</v>
      </c>
      <c r="AU357" s="1">
        <f t="shared" si="305"/>
        <v>3402</v>
      </c>
    </row>
    <row r="358" spans="1:47" x14ac:dyDescent="0.2">
      <c r="A358" s="33">
        <f t="shared" si="306"/>
        <v>353</v>
      </c>
      <c r="B358" s="33">
        <f t="shared" si="279"/>
        <v>3403</v>
      </c>
      <c r="C358" s="33">
        <v>10903</v>
      </c>
      <c r="D358" s="33" t="str">
        <f t="shared" si="297"/>
        <v>石器时代红色神秘球</v>
      </c>
      <c r="E358" s="33" t="str">
        <f t="shared" si="298"/>
        <v>石器时代红色同色消</v>
      </c>
      <c r="F358" s="33">
        <v>5</v>
      </c>
      <c r="G358" s="33" t="str">
        <f>VLOOKUP($F358,杂项枚举说明表!$A$3:$C$7,杂项枚举说明表!$B$1,0)</f>
        <v>同色消</v>
      </c>
      <c r="H358" s="13">
        <v>0</v>
      </c>
      <c r="I358" s="35">
        <f t="shared" si="299"/>
        <v>3</v>
      </c>
      <c r="J358" s="35" t="str">
        <f>VLOOKUP(I358,杂项枚举说明表!$A$67:$B$69,杂项枚举说明表!$B$66,0)</f>
        <v>PVP</v>
      </c>
      <c r="M358" s="37">
        <f t="shared" si="334"/>
        <v>3</v>
      </c>
      <c r="N358" s="37" t="str">
        <f>VLOOKUP(M358,杂项枚举说明表!$A$45:$B$49,杂项枚举说明表!$B$43,0)</f>
        <v>红色</v>
      </c>
      <c r="O358" s="9">
        <v>3503</v>
      </c>
      <c r="P358" s="11" t="s">
        <v>570</v>
      </c>
      <c r="Q358" s="37" t="s">
        <v>20</v>
      </c>
      <c r="R358" s="37" t="str">
        <f t="shared" si="301"/>
        <v>红色神秘球</v>
      </c>
      <c r="S358" s="9" t="s">
        <v>101</v>
      </c>
      <c r="T358" s="9">
        <f>IF(I358=2,"",VLOOKUP(E358,[1]t_eliminate_effect_s说明表!$L:$M,2,0))</f>
        <v>7</v>
      </c>
      <c r="U358" s="9" t="str">
        <f>VLOOKUP(B358,组合消除配置调用说明表!$D$1:$E$999999,2,0)</f>
        <v/>
      </c>
      <c r="V358" s="35">
        <v>0</v>
      </c>
      <c r="W358" s="35" t="str">
        <f>VLOOKUP(V358,杂项枚举说明表!$A$88:$B$94,2,0)</f>
        <v>通用能量</v>
      </c>
      <c r="X358" s="35">
        <f>IF(I358=2,"0",VLOOKUP(AB358,杂项枚举说明表!$A$23:$C$27,杂项枚举说明表!$C$22,0)*VLOOKUP(F358,杂项枚举说明表!$A$3:$D$7,杂项枚举说明表!$D$1,0))</f>
        <v>1000</v>
      </c>
      <c r="Y358" s="35">
        <v>1</v>
      </c>
      <c r="Z358" s="9">
        <f t="shared" ref="Z358:AA358" si="337">Z357+1</f>
        <v>23</v>
      </c>
      <c r="AA358" s="9">
        <f t="shared" si="337"/>
        <v>23</v>
      </c>
      <c r="AB358" s="6">
        <v>1</v>
      </c>
      <c r="AC358" s="6" t="str">
        <f>VLOOKUP(AB358,杂项枚举说明表!$A$23:$B$27,2,2)</f>
        <v>石器时代</v>
      </c>
      <c r="AD358" s="6">
        <v>0</v>
      </c>
      <c r="AE358" s="35">
        <f t="shared" si="335"/>
        <v>4</v>
      </c>
      <c r="AF358" s="35" t="str">
        <f>IF(AE358="","",VLOOKUP(AE358,杂项枚举说明表!$A$109:$B$113,杂项枚举说明表!$B$108,0))</f>
        <v>骑兵营</v>
      </c>
      <c r="AH358" s="13">
        <v>40068</v>
      </c>
      <c r="AI358" s="13">
        <f>IF((VLOOKUP($F358,杂项枚举说明表!$A$3:$C$7,3,0))="","",VLOOKUP($F358,杂项枚举说明表!$A$3:$C$7,3,0))</f>
        <v>120004</v>
      </c>
      <c r="AJ358" s="13">
        <v>120006</v>
      </c>
      <c r="AK358" s="13">
        <f>VLOOKUP($M358,杂项枚举说明表!$A$45:$E$49,杂项枚举说明表!$C$43,0)</f>
        <v>150023</v>
      </c>
      <c r="AL358" s="13">
        <f>IF(VLOOKUP($M358,杂项枚举说明表!$A$45:$E$49,杂项枚举说明表!$D$43,0)="","",VLOOKUP($M358,杂项枚举说明表!$A$45:$E$49,杂项枚举说明表!$D$43,0))</f>
        <v>130003</v>
      </c>
      <c r="AM358" s="13">
        <f>IF(VLOOKUP($M358,杂项枚举说明表!$A$45:$E$49,杂项枚举说明表!$E$43,0)="","",VLOOKUP($M358,杂项枚举说明表!$A$45:$E$49,杂项枚举说明表!$E$43,0))</f>
        <v>130003</v>
      </c>
      <c r="AN358" s="13">
        <f>IF(VLOOKUP($M358,杂项枚举说明表!$A$45:$F$49,杂项枚举说明表!$F$43,0)="","",VLOOKUP($M358,杂项枚举说明表!$A$45:$F$49,杂项枚举说明表!$F$43,0))</f>
        <v>260001</v>
      </c>
      <c r="AO358" s="13">
        <f>VLOOKUP($M358,杂项枚举说明表!$A$45:$H$49,杂项枚举说明表!$H$43,0)</f>
        <v>120008</v>
      </c>
      <c r="AP358" s="13">
        <f>VLOOKUP($M358,杂项枚举说明表!$A$45:$I$49,杂项枚举说明表!$I$43,0)</f>
        <v>100001</v>
      </c>
      <c r="AQ358" s="13">
        <v>100002</v>
      </c>
      <c r="AT358" s="1" t="str">
        <f t="shared" si="304"/>
        <v>3石器时代红色同色消</v>
      </c>
      <c r="AU358" s="1">
        <f t="shared" si="305"/>
        <v>3403</v>
      </c>
    </row>
    <row r="359" spans="1:47" x14ac:dyDescent="0.2">
      <c r="A359" s="33">
        <f t="shared" si="306"/>
        <v>354</v>
      </c>
      <c r="B359" s="33">
        <f t="shared" si="279"/>
        <v>3404</v>
      </c>
      <c r="C359" s="33">
        <v>10904</v>
      </c>
      <c r="D359" s="33" t="str">
        <f t="shared" si="297"/>
        <v>石器时代金色神秘球</v>
      </c>
      <c r="E359" s="33" t="str">
        <f t="shared" si="298"/>
        <v>石器时代金色同色消</v>
      </c>
      <c r="F359" s="33">
        <v>5</v>
      </c>
      <c r="G359" s="33" t="str">
        <f>VLOOKUP($F359,杂项枚举说明表!$A$3:$C$7,杂项枚举说明表!$B$1,0)</f>
        <v>同色消</v>
      </c>
      <c r="H359" s="13">
        <v>0</v>
      </c>
      <c r="I359" s="35">
        <f t="shared" si="299"/>
        <v>3</v>
      </c>
      <c r="J359" s="35" t="str">
        <f>VLOOKUP(I359,杂项枚举说明表!$A$67:$B$69,杂项枚举说明表!$B$66,0)</f>
        <v>PVP</v>
      </c>
      <c r="M359" s="37">
        <f t="shared" si="334"/>
        <v>4</v>
      </c>
      <c r="N359" s="37" t="str">
        <f>VLOOKUP(M359,杂项枚举说明表!$A$45:$B$49,杂项枚举说明表!$B$43,0)</f>
        <v>金色</v>
      </c>
      <c r="O359" s="9">
        <v>3504</v>
      </c>
      <c r="P359" s="11" t="s">
        <v>570</v>
      </c>
      <c r="Q359" s="37" t="s">
        <v>20</v>
      </c>
      <c r="R359" s="37" t="str">
        <f t="shared" si="301"/>
        <v>金色神秘球</v>
      </c>
      <c r="S359" s="9" t="s">
        <v>101</v>
      </c>
      <c r="T359" s="9">
        <f>IF(I359=2,"",VLOOKUP(E359,[1]t_eliminate_effect_s说明表!$L:$M,2,0))</f>
        <v>7</v>
      </c>
      <c r="U359" s="9" t="str">
        <f>VLOOKUP(B359,组合消除配置调用说明表!$D$1:$E$999999,2,0)</f>
        <v/>
      </c>
      <c r="V359" s="35">
        <v>0</v>
      </c>
      <c r="W359" s="35" t="str">
        <f>VLOOKUP(V359,杂项枚举说明表!$A$88:$B$94,2,0)</f>
        <v>通用能量</v>
      </c>
      <c r="X359" s="35">
        <f>IF(I359=2,"0",VLOOKUP(AB359,杂项枚举说明表!$A$23:$C$27,杂项枚举说明表!$C$22,0)*VLOOKUP(F359,杂项枚举说明表!$A$3:$D$7,杂项枚举说明表!$D$1,0))</f>
        <v>1000</v>
      </c>
      <c r="Y359" s="35">
        <v>1</v>
      </c>
      <c r="Z359" s="9">
        <f t="shared" ref="Z359:AA359" si="338">Z358+1</f>
        <v>24</v>
      </c>
      <c r="AA359" s="9">
        <f t="shared" si="338"/>
        <v>24</v>
      </c>
      <c r="AB359" s="6">
        <v>1</v>
      </c>
      <c r="AC359" s="6" t="str">
        <f>VLOOKUP(AB359,杂项枚举说明表!$A$23:$B$27,2,2)</f>
        <v>石器时代</v>
      </c>
      <c r="AD359" s="6">
        <v>0</v>
      </c>
      <c r="AE359" s="35">
        <f t="shared" si="335"/>
        <v>5</v>
      </c>
      <c r="AF359" s="35" t="str">
        <f>IF(AE359="","",VLOOKUP(AE359,杂项枚举说明表!$A$109:$B$113,杂项枚举说明表!$B$108,0))</f>
        <v>神像</v>
      </c>
      <c r="AH359" s="13">
        <v>40069</v>
      </c>
      <c r="AI359" s="13">
        <f>IF((VLOOKUP($F359,杂项枚举说明表!$A$3:$C$7,3,0))="","",VLOOKUP($F359,杂项枚举说明表!$A$3:$C$7,3,0))</f>
        <v>120004</v>
      </c>
      <c r="AJ359" s="13">
        <v>120006</v>
      </c>
      <c r="AK359" s="13">
        <f>VLOOKUP($M359,杂项枚举说明表!$A$45:$E$49,杂项枚举说明表!$C$43,0)</f>
        <v>150023</v>
      </c>
      <c r="AL359" s="13">
        <f>IF(VLOOKUP($M359,杂项枚举说明表!$A$45:$E$49,杂项枚举说明表!$D$43,0)="","",VLOOKUP($M359,杂项枚举说明表!$A$45:$E$49,杂项枚举说明表!$D$43,0))</f>
        <v>130004</v>
      </c>
      <c r="AM359" s="13">
        <f>IF(VLOOKUP($M359,杂项枚举说明表!$A$45:$E$49,杂项枚举说明表!$E$43,0)="","",VLOOKUP($M359,杂项枚举说明表!$A$45:$E$49,杂项枚举说明表!$E$43,0))</f>
        <v>130004</v>
      </c>
      <c r="AN359" s="13">
        <f>IF(VLOOKUP($M359,杂项枚举说明表!$A$45:$F$49,杂项枚举说明表!$F$43,0)="","",VLOOKUP($M359,杂项枚举说明表!$A$45:$F$49,杂项枚举说明表!$F$43,0))</f>
        <v>260001</v>
      </c>
      <c r="AO359" s="13">
        <f>VLOOKUP($M359,杂项枚举说明表!$A$45:$H$49,杂项枚举说明表!$H$43,0)</f>
        <v>120008</v>
      </c>
      <c r="AP359" s="13">
        <f>VLOOKUP($M359,杂项枚举说明表!$A$45:$I$49,杂项枚举说明表!$I$43,0)</f>
        <v>100001</v>
      </c>
      <c r="AQ359" s="13">
        <v>100002</v>
      </c>
      <c r="AT359" s="1" t="str">
        <f t="shared" si="304"/>
        <v>3石器时代金色同色消</v>
      </c>
      <c r="AU359" s="1">
        <f t="shared" si="305"/>
        <v>3404</v>
      </c>
    </row>
    <row r="360" spans="1:47" x14ac:dyDescent="0.2">
      <c r="A360" s="33">
        <f t="shared" si="306"/>
        <v>355</v>
      </c>
      <c r="B360" s="33">
        <f t="shared" si="279"/>
        <v>3405</v>
      </c>
      <c r="C360" s="33">
        <v>10905</v>
      </c>
      <c r="D360" s="33" t="str">
        <f t="shared" si="297"/>
        <v>石器时代紫色神秘球</v>
      </c>
      <c r="E360" s="33" t="str">
        <f t="shared" si="298"/>
        <v>石器时代紫色同色消</v>
      </c>
      <c r="F360" s="33">
        <v>5</v>
      </c>
      <c r="G360" s="33" t="str">
        <f>VLOOKUP($F360,杂项枚举说明表!$A$3:$C$7,杂项枚举说明表!$B$1,0)</f>
        <v>同色消</v>
      </c>
      <c r="H360" s="13">
        <v>0</v>
      </c>
      <c r="I360" s="35">
        <f t="shared" si="299"/>
        <v>3</v>
      </c>
      <c r="J360" s="35" t="str">
        <f>VLOOKUP(I360,杂项枚举说明表!$A$67:$B$69,杂项枚举说明表!$B$66,0)</f>
        <v>PVP</v>
      </c>
      <c r="M360" s="37">
        <f t="shared" si="334"/>
        <v>5</v>
      </c>
      <c r="N360" s="37" t="str">
        <f>VLOOKUP(M360,杂项枚举说明表!$A$45:$B$49,杂项枚举说明表!$B$43,0)</f>
        <v>紫色</v>
      </c>
      <c r="O360" s="9">
        <v>3505</v>
      </c>
      <c r="P360" s="11" t="s">
        <v>570</v>
      </c>
      <c r="Q360" s="37" t="s">
        <v>20</v>
      </c>
      <c r="R360" s="37" t="str">
        <f t="shared" si="301"/>
        <v>紫色神秘球</v>
      </c>
      <c r="S360" s="9" t="s">
        <v>101</v>
      </c>
      <c r="T360" s="9">
        <f>IF(I360=2,"",VLOOKUP(E360,[1]t_eliminate_effect_s说明表!$L:$M,2,0))</f>
        <v>7</v>
      </c>
      <c r="U360" s="9" t="str">
        <f>VLOOKUP(B360,组合消除配置调用说明表!$D$1:$E$999999,2,0)</f>
        <v/>
      </c>
      <c r="V360" s="35">
        <v>0</v>
      </c>
      <c r="W360" s="35" t="str">
        <f>VLOOKUP(V360,杂项枚举说明表!$A$88:$B$94,2,0)</f>
        <v>通用能量</v>
      </c>
      <c r="X360" s="35">
        <f>IF(I360=2,"0",VLOOKUP(AB360,杂项枚举说明表!$A$23:$C$27,杂项枚举说明表!$C$22,0)*VLOOKUP(F360,杂项枚举说明表!$A$3:$D$7,杂项枚举说明表!$D$1,0))</f>
        <v>1000</v>
      </c>
      <c r="Y360" s="35">
        <v>1</v>
      </c>
      <c r="Z360" s="9">
        <f t="shared" ref="Z360:AA360" si="339">Z359+1</f>
        <v>25</v>
      </c>
      <c r="AA360" s="9">
        <f t="shared" si="339"/>
        <v>25</v>
      </c>
      <c r="AB360" s="6">
        <v>1</v>
      </c>
      <c r="AC360" s="6" t="str">
        <f>VLOOKUP(AB360,杂项枚举说明表!$A$23:$B$27,2,2)</f>
        <v>石器时代</v>
      </c>
      <c r="AD360" s="6">
        <v>0</v>
      </c>
      <c r="AE360" s="35">
        <f t="shared" si="335"/>
        <v>6</v>
      </c>
      <c r="AF360" s="35" t="str">
        <f>IF(AE360="","",VLOOKUP(AE360,杂项枚举说明表!$A$109:$B$113,杂项枚举说明表!$B$108,0))</f>
        <v>魔像</v>
      </c>
      <c r="AH360" s="13">
        <v>40070</v>
      </c>
      <c r="AI360" s="13">
        <f>IF((VLOOKUP($F360,杂项枚举说明表!$A$3:$C$7,3,0))="","",VLOOKUP($F360,杂项枚举说明表!$A$3:$C$7,3,0))</f>
        <v>120004</v>
      </c>
      <c r="AJ360" s="13">
        <v>120006</v>
      </c>
      <c r="AK360" s="13">
        <f>VLOOKUP($M360,杂项枚举说明表!$A$45:$E$49,杂项枚举说明表!$C$43,0)</f>
        <v>150023</v>
      </c>
      <c r="AL360" s="13">
        <f>IF(VLOOKUP($M360,杂项枚举说明表!$A$45:$E$49,杂项枚举说明表!$D$43,0)="","",VLOOKUP($M360,杂项枚举说明表!$A$45:$E$49,杂项枚举说明表!$D$43,0))</f>
        <v>130005</v>
      </c>
      <c r="AM360" s="13">
        <f>IF(VLOOKUP($M360,杂项枚举说明表!$A$45:$E$49,杂项枚举说明表!$E$43,0)="","",VLOOKUP($M360,杂项枚举说明表!$A$45:$E$49,杂项枚举说明表!$E$43,0))</f>
        <v>130005</v>
      </c>
      <c r="AN360" s="13">
        <f>IF(VLOOKUP($M360,杂项枚举说明表!$A$45:$F$49,杂项枚举说明表!$F$43,0)="","",VLOOKUP($M360,杂项枚举说明表!$A$45:$F$49,杂项枚举说明表!$F$43,0))</f>
        <v>260001</v>
      </c>
      <c r="AO360" s="13">
        <f>VLOOKUP($M360,杂项枚举说明表!$A$45:$H$49,杂项枚举说明表!$H$43,0)</f>
        <v>120008</v>
      </c>
      <c r="AP360" s="13">
        <f>VLOOKUP($M360,杂项枚举说明表!$A$45:$I$49,杂项枚举说明表!$I$43,0)</f>
        <v>100001</v>
      </c>
      <c r="AQ360" s="13">
        <v>100002</v>
      </c>
      <c r="AT360" s="1" t="str">
        <f t="shared" si="304"/>
        <v>3石器时代紫色同色消</v>
      </c>
      <c r="AU360" s="1">
        <f t="shared" si="305"/>
        <v>3405</v>
      </c>
    </row>
    <row r="361" spans="1:47" x14ac:dyDescent="0.2">
      <c r="A361" s="33">
        <f t="shared" si="306"/>
        <v>356</v>
      </c>
      <c r="B361" s="33">
        <f t="shared" si="279"/>
        <v>3411</v>
      </c>
      <c r="C361" s="33">
        <v>10901</v>
      </c>
      <c r="D361" s="33" t="str">
        <f t="shared" si="297"/>
        <v>青铜时代蓝色神秘球</v>
      </c>
      <c r="E361" s="33" t="str">
        <f t="shared" si="298"/>
        <v>青铜时代蓝色同色消</v>
      </c>
      <c r="F361" s="33">
        <v>5</v>
      </c>
      <c r="G361" s="33" t="str">
        <f>VLOOKUP($F361,杂项枚举说明表!$A$3:$C$7,杂项枚举说明表!$B$1,0)</f>
        <v>同色消</v>
      </c>
      <c r="H361" s="13">
        <v>0</v>
      </c>
      <c r="I361" s="35">
        <f t="shared" si="299"/>
        <v>3</v>
      </c>
      <c r="J361" s="35" t="str">
        <f>VLOOKUP(I361,杂项枚举说明表!$A$67:$B$69,杂项枚举说明表!$B$66,0)</f>
        <v>PVP</v>
      </c>
      <c r="M361" s="37">
        <f t="shared" si="334"/>
        <v>1</v>
      </c>
      <c r="N361" s="37" t="str">
        <f>VLOOKUP(M361,杂项枚举说明表!$A$45:$B$49,杂项枚举说明表!$B$43,0)</f>
        <v>蓝色</v>
      </c>
      <c r="O361" s="9">
        <v>3511</v>
      </c>
      <c r="P361" s="11" t="s">
        <v>570</v>
      </c>
      <c r="Q361" s="37" t="s">
        <v>20</v>
      </c>
      <c r="R361" s="37" t="str">
        <f t="shared" si="301"/>
        <v>蓝色神秘球</v>
      </c>
      <c r="S361" s="9" t="s">
        <v>102</v>
      </c>
      <c r="T361" s="9">
        <f>IF(I361=2,"",VLOOKUP(E361,[1]t_eliminate_effect_s说明表!$L:$M,2,0))</f>
        <v>7</v>
      </c>
      <c r="U361" s="9" t="str">
        <f>VLOOKUP(B361,组合消除配置调用说明表!$D$1:$E$999999,2,0)</f>
        <v/>
      </c>
      <c r="V361" s="35">
        <v>0</v>
      </c>
      <c r="W361" s="35" t="str">
        <f>VLOOKUP(V361,杂项枚举说明表!$A$88:$B$94,2,0)</f>
        <v>通用能量</v>
      </c>
      <c r="X361" s="35">
        <f>IF(I361=2,"0",VLOOKUP(AB361,杂项枚举说明表!$A$23:$C$27,杂项枚举说明表!$C$22,0)*VLOOKUP(F361,杂项枚举说明表!$A$3:$D$7,杂项枚举说明表!$D$1,0))</f>
        <v>900</v>
      </c>
      <c r="Y361" s="35">
        <v>1</v>
      </c>
      <c r="Z361" s="9">
        <f>Z345+1</f>
        <v>21</v>
      </c>
      <c r="AA361" s="9">
        <f>AA345+1</f>
        <v>21</v>
      </c>
      <c r="AB361" s="6">
        <f>AB356+1</f>
        <v>2</v>
      </c>
      <c r="AC361" s="6" t="str">
        <f>VLOOKUP(AB361,杂项枚举说明表!$A$23:$B$27,2,2)</f>
        <v>青铜时代</v>
      </c>
      <c r="AD361" s="6">
        <v>0</v>
      </c>
      <c r="AE361" s="35">
        <f t="shared" si="335"/>
        <v>2</v>
      </c>
      <c r="AF361" s="35" t="str">
        <f>IF(AE361="","",VLOOKUP(AE361,杂项枚举说明表!$A$109:$B$113,杂项枚举说明表!$B$108,0))</f>
        <v>步兵营</v>
      </c>
      <c r="AH361" s="13">
        <v>40066</v>
      </c>
      <c r="AI361" s="13">
        <f>IF((VLOOKUP($F361,杂项枚举说明表!$A$3:$C$7,3,0))="","",VLOOKUP($F361,杂项枚举说明表!$A$3:$C$7,3,0))</f>
        <v>120004</v>
      </c>
      <c r="AJ361" s="13">
        <v>120006</v>
      </c>
      <c r="AK361" s="13">
        <f>VLOOKUP($M361,杂项枚举说明表!$A$45:$E$49,杂项枚举说明表!$C$43,0)</f>
        <v>150023</v>
      </c>
      <c r="AL361" s="13">
        <f>IF(VLOOKUP($M361,杂项枚举说明表!$A$45:$E$49,杂项枚举说明表!$D$43,0)="","",VLOOKUP($M361,杂项枚举说明表!$A$45:$E$49,杂项枚举说明表!$D$43,0))</f>
        <v>130001</v>
      </c>
      <c r="AM361" s="13">
        <f>IF(VLOOKUP($M361,杂项枚举说明表!$A$45:$E$49,杂项枚举说明表!$E$43,0)="","",VLOOKUP($M361,杂项枚举说明表!$A$45:$E$49,杂项枚举说明表!$E$43,0))</f>
        <v>130001</v>
      </c>
      <c r="AN361" s="13">
        <f>IF(VLOOKUP($M361,杂项枚举说明表!$A$45:$F$49,杂项枚举说明表!$F$43,0)="","",VLOOKUP($M361,杂项枚举说明表!$A$45:$F$49,杂项枚举说明表!$F$43,0))</f>
        <v>260001</v>
      </c>
      <c r="AO361" s="13">
        <f>VLOOKUP($M361,杂项枚举说明表!$A$45:$H$49,杂项枚举说明表!$H$43,0)</f>
        <v>120008</v>
      </c>
      <c r="AP361" s="13">
        <f>VLOOKUP($M361,杂项枚举说明表!$A$45:$I$49,杂项枚举说明表!$I$43,0)</f>
        <v>100001</v>
      </c>
      <c r="AQ361" s="13">
        <v>100002</v>
      </c>
      <c r="AT361" s="1" t="str">
        <f t="shared" si="304"/>
        <v>3青铜时代蓝色同色消</v>
      </c>
      <c r="AU361" s="1">
        <f t="shared" si="305"/>
        <v>3411</v>
      </c>
    </row>
    <row r="362" spans="1:47" x14ac:dyDescent="0.2">
      <c r="A362" s="33">
        <f t="shared" si="306"/>
        <v>357</v>
      </c>
      <c r="B362" s="33">
        <f t="shared" si="279"/>
        <v>3412</v>
      </c>
      <c r="C362" s="33">
        <v>10902</v>
      </c>
      <c r="D362" s="33" t="str">
        <f t="shared" si="297"/>
        <v>青铜时代绿色神秘球</v>
      </c>
      <c r="E362" s="33" t="str">
        <f t="shared" si="298"/>
        <v>青铜时代绿色同色消</v>
      </c>
      <c r="F362" s="33">
        <v>5</v>
      </c>
      <c r="G362" s="33" t="str">
        <f>VLOOKUP($F362,杂项枚举说明表!$A$3:$C$7,杂项枚举说明表!$B$1,0)</f>
        <v>同色消</v>
      </c>
      <c r="H362" s="13">
        <v>0</v>
      </c>
      <c r="I362" s="35">
        <f t="shared" si="299"/>
        <v>3</v>
      </c>
      <c r="J362" s="35" t="str">
        <f>VLOOKUP(I362,杂项枚举说明表!$A$67:$B$69,杂项枚举说明表!$B$66,0)</f>
        <v>PVP</v>
      </c>
      <c r="M362" s="37">
        <f t="shared" si="334"/>
        <v>2</v>
      </c>
      <c r="N362" s="37" t="str">
        <f>VLOOKUP(M362,杂项枚举说明表!$A$45:$B$49,杂项枚举说明表!$B$43,0)</f>
        <v>绿色</v>
      </c>
      <c r="O362" s="9">
        <v>3512</v>
      </c>
      <c r="P362" s="11" t="s">
        <v>570</v>
      </c>
      <c r="Q362" s="37" t="s">
        <v>20</v>
      </c>
      <c r="R362" s="37" t="str">
        <f t="shared" si="301"/>
        <v>绿色神秘球</v>
      </c>
      <c r="S362" s="9" t="s">
        <v>102</v>
      </c>
      <c r="T362" s="9">
        <f>IF(I362=2,"",VLOOKUP(E362,[1]t_eliminate_effect_s说明表!$L:$M,2,0))</f>
        <v>7</v>
      </c>
      <c r="U362" s="9" t="str">
        <f>VLOOKUP(B362,组合消除配置调用说明表!$D$1:$E$999999,2,0)</f>
        <v/>
      </c>
      <c r="V362" s="35">
        <v>0</v>
      </c>
      <c r="W362" s="35" t="str">
        <f>VLOOKUP(V362,杂项枚举说明表!$A$88:$B$94,2,0)</f>
        <v>通用能量</v>
      </c>
      <c r="X362" s="35">
        <f>IF(I362=2,"0",VLOOKUP(AB362,杂项枚举说明表!$A$23:$C$27,杂项枚举说明表!$C$22,0)*VLOOKUP(F362,杂项枚举说明表!$A$3:$D$7,杂项枚举说明表!$D$1,0))</f>
        <v>900</v>
      </c>
      <c r="Y362" s="35">
        <v>1</v>
      </c>
      <c r="Z362" s="9">
        <f t="shared" ref="Z362:AA362" si="340">Z361+1</f>
        <v>22</v>
      </c>
      <c r="AA362" s="9">
        <f t="shared" si="340"/>
        <v>22</v>
      </c>
      <c r="AB362" s="6">
        <f t="shared" ref="AB362:AB365" si="341">AB357+1</f>
        <v>2</v>
      </c>
      <c r="AC362" s="6" t="str">
        <f>VLOOKUP(AB362,杂项枚举说明表!$A$23:$B$27,2,2)</f>
        <v>青铜时代</v>
      </c>
      <c r="AD362" s="6">
        <v>0</v>
      </c>
      <c r="AE362" s="35">
        <f t="shared" si="335"/>
        <v>3</v>
      </c>
      <c r="AF362" s="35" t="str">
        <f>IF(AE362="","",VLOOKUP(AE362,杂项枚举说明表!$A$109:$B$113,杂项枚举说明表!$B$108,0))</f>
        <v>弓兵营</v>
      </c>
      <c r="AH362" s="13">
        <v>40067</v>
      </c>
      <c r="AI362" s="13">
        <f>IF((VLOOKUP($F362,杂项枚举说明表!$A$3:$C$7,3,0))="","",VLOOKUP($F362,杂项枚举说明表!$A$3:$C$7,3,0))</f>
        <v>120004</v>
      </c>
      <c r="AJ362" s="13">
        <v>120006</v>
      </c>
      <c r="AK362" s="13">
        <f>VLOOKUP($M362,杂项枚举说明表!$A$45:$E$49,杂项枚举说明表!$C$43,0)</f>
        <v>150023</v>
      </c>
      <c r="AL362" s="13">
        <f>IF(VLOOKUP($M362,杂项枚举说明表!$A$45:$E$49,杂项枚举说明表!$D$43,0)="","",VLOOKUP($M362,杂项枚举说明表!$A$45:$E$49,杂项枚举说明表!$D$43,0))</f>
        <v>130002</v>
      </c>
      <c r="AM362" s="13">
        <f>IF(VLOOKUP($M362,杂项枚举说明表!$A$45:$E$49,杂项枚举说明表!$E$43,0)="","",VLOOKUP($M362,杂项枚举说明表!$A$45:$E$49,杂项枚举说明表!$E$43,0))</f>
        <v>130002</v>
      </c>
      <c r="AN362" s="13">
        <f>IF(VLOOKUP($M362,杂项枚举说明表!$A$45:$F$49,杂项枚举说明表!$F$43,0)="","",VLOOKUP($M362,杂项枚举说明表!$A$45:$F$49,杂项枚举说明表!$F$43,0))</f>
        <v>260001</v>
      </c>
      <c r="AO362" s="13">
        <f>VLOOKUP($M362,杂项枚举说明表!$A$45:$H$49,杂项枚举说明表!$H$43,0)</f>
        <v>120008</v>
      </c>
      <c r="AP362" s="13">
        <f>VLOOKUP($M362,杂项枚举说明表!$A$45:$I$49,杂项枚举说明表!$I$43,0)</f>
        <v>100001</v>
      </c>
      <c r="AQ362" s="13">
        <v>100002</v>
      </c>
      <c r="AT362" s="1" t="str">
        <f t="shared" si="304"/>
        <v>3青铜时代绿色同色消</v>
      </c>
      <c r="AU362" s="1">
        <f t="shared" si="305"/>
        <v>3412</v>
      </c>
    </row>
    <row r="363" spans="1:47" x14ac:dyDescent="0.2">
      <c r="A363" s="33">
        <f t="shared" si="306"/>
        <v>358</v>
      </c>
      <c r="B363" s="33">
        <f t="shared" si="279"/>
        <v>3413</v>
      </c>
      <c r="C363" s="33">
        <v>10903</v>
      </c>
      <c r="D363" s="33" t="str">
        <f t="shared" si="297"/>
        <v>青铜时代红色神秘球</v>
      </c>
      <c r="E363" s="33" t="str">
        <f t="shared" si="298"/>
        <v>青铜时代红色同色消</v>
      </c>
      <c r="F363" s="33">
        <v>5</v>
      </c>
      <c r="G363" s="33" t="str">
        <f>VLOOKUP($F363,杂项枚举说明表!$A$3:$C$7,杂项枚举说明表!$B$1,0)</f>
        <v>同色消</v>
      </c>
      <c r="H363" s="13">
        <v>0</v>
      </c>
      <c r="I363" s="35">
        <f t="shared" si="299"/>
        <v>3</v>
      </c>
      <c r="J363" s="35" t="str">
        <f>VLOOKUP(I363,杂项枚举说明表!$A$67:$B$69,杂项枚举说明表!$B$66,0)</f>
        <v>PVP</v>
      </c>
      <c r="M363" s="37">
        <f t="shared" si="334"/>
        <v>3</v>
      </c>
      <c r="N363" s="37" t="str">
        <f>VLOOKUP(M363,杂项枚举说明表!$A$45:$B$49,杂项枚举说明表!$B$43,0)</f>
        <v>红色</v>
      </c>
      <c r="O363" s="9">
        <v>3513</v>
      </c>
      <c r="P363" s="11" t="s">
        <v>570</v>
      </c>
      <c r="Q363" s="37" t="s">
        <v>20</v>
      </c>
      <c r="R363" s="37" t="str">
        <f t="shared" si="301"/>
        <v>红色神秘球</v>
      </c>
      <c r="S363" s="9" t="s">
        <v>101</v>
      </c>
      <c r="T363" s="9">
        <f>IF(I363=2,"",VLOOKUP(E363,[1]t_eliminate_effect_s说明表!$L:$M,2,0))</f>
        <v>7</v>
      </c>
      <c r="U363" s="9" t="str">
        <f>VLOOKUP(B363,组合消除配置调用说明表!$D$1:$E$999999,2,0)</f>
        <v/>
      </c>
      <c r="V363" s="35">
        <v>0</v>
      </c>
      <c r="W363" s="35" t="str">
        <f>VLOOKUP(V363,杂项枚举说明表!$A$88:$B$94,2,0)</f>
        <v>通用能量</v>
      </c>
      <c r="X363" s="35">
        <f>IF(I363=2,"0",VLOOKUP(AB363,杂项枚举说明表!$A$23:$C$27,杂项枚举说明表!$C$22,0)*VLOOKUP(F363,杂项枚举说明表!$A$3:$D$7,杂项枚举说明表!$D$1,0))</f>
        <v>900</v>
      </c>
      <c r="Y363" s="35">
        <v>1</v>
      </c>
      <c r="Z363" s="9">
        <f t="shared" ref="Z363:AA363" si="342">Z362+1</f>
        <v>23</v>
      </c>
      <c r="AA363" s="9">
        <f t="shared" si="342"/>
        <v>23</v>
      </c>
      <c r="AB363" s="6">
        <f t="shared" si="341"/>
        <v>2</v>
      </c>
      <c r="AC363" s="6" t="str">
        <f>VLOOKUP(AB363,杂项枚举说明表!$A$23:$B$27,2,2)</f>
        <v>青铜时代</v>
      </c>
      <c r="AD363" s="6">
        <v>0</v>
      </c>
      <c r="AE363" s="35">
        <f t="shared" si="335"/>
        <v>4</v>
      </c>
      <c r="AF363" s="35" t="str">
        <f>IF(AE363="","",VLOOKUP(AE363,杂项枚举说明表!$A$109:$B$113,杂项枚举说明表!$B$108,0))</f>
        <v>骑兵营</v>
      </c>
      <c r="AH363" s="13">
        <v>40068</v>
      </c>
      <c r="AI363" s="13">
        <f>IF((VLOOKUP($F363,杂项枚举说明表!$A$3:$C$7,3,0))="","",VLOOKUP($F363,杂项枚举说明表!$A$3:$C$7,3,0))</f>
        <v>120004</v>
      </c>
      <c r="AJ363" s="13">
        <v>120006</v>
      </c>
      <c r="AK363" s="13">
        <f>VLOOKUP($M363,杂项枚举说明表!$A$45:$E$49,杂项枚举说明表!$C$43,0)</f>
        <v>150023</v>
      </c>
      <c r="AL363" s="13">
        <f>IF(VLOOKUP($M363,杂项枚举说明表!$A$45:$E$49,杂项枚举说明表!$D$43,0)="","",VLOOKUP($M363,杂项枚举说明表!$A$45:$E$49,杂项枚举说明表!$D$43,0))</f>
        <v>130003</v>
      </c>
      <c r="AM363" s="13">
        <f>IF(VLOOKUP($M363,杂项枚举说明表!$A$45:$E$49,杂项枚举说明表!$E$43,0)="","",VLOOKUP($M363,杂项枚举说明表!$A$45:$E$49,杂项枚举说明表!$E$43,0))</f>
        <v>130003</v>
      </c>
      <c r="AN363" s="13">
        <f>IF(VLOOKUP($M363,杂项枚举说明表!$A$45:$F$49,杂项枚举说明表!$F$43,0)="","",VLOOKUP($M363,杂项枚举说明表!$A$45:$F$49,杂项枚举说明表!$F$43,0))</f>
        <v>260001</v>
      </c>
      <c r="AO363" s="13">
        <f>VLOOKUP($M363,杂项枚举说明表!$A$45:$H$49,杂项枚举说明表!$H$43,0)</f>
        <v>120008</v>
      </c>
      <c r="AP363" s="13">
        <f>VLOOKUP($M363,杂项枚举说明表!$A$45:$I$49,杂项枚举说明表!$I$43,0)</f>
        <v>100001</v>
      </c>
      <c r="AQ363" s="13">
        <v>100002</v>
      </c>
      <c r="AT363" s="1" t="str">
        <f t="shared" si="304"/>
        <v>3青铜时代红色同色消</v>
      </c>
      <c r="AU363" s="1">
        <f t="shared" si="305"/>
        <v>3413</v>
      </c>
    </row>
    <row r="364" spans="1:47" x14ac:dyDescent="0.2">
      <c r="A364" s="33">
        <f t="shared" si="306"/>
        <v>359</v>
      </c>
      <c r="B364" s="33">
        <f t="shared" si="279"/>
        <v>3414</v>
      </c>
      <c r="C364" s="33">
        <v>10904</v>
      </c>
      <c r="D364" s="33" t="str">
        <f t="shared" si="297"/>
        <v>青铜时代金色神秘球</v>
      </c>
      <c r="E364" s="33" t="str">
        <f t="shared" si="298"/>
        <v>青铜时代金色同色消</v>
      </c>
      <c r="F364" s="33">
        <v>5</v>
      </c>
      <c r="G364" s="33" t="str">
        <f>VLOOKUP($F364,杂项枚举说明表!$A$3:$C$7,杂项枚举说明表!$B$1,0)</f>
        <v>同色消</v>
      </c>
      <c r="H364" s="13">
        <v>0</v>
      </c>
      <c r="I364" s="35">
        <f t="shared" si="299"/>
        <v>3</v>
      </c>
      <c r="J364" s="35" t="str">
        <f>VLOOKUP(I364,杂项枚举说明表!$A$67:$B$69,杂项枚举说明表!$B$66,0)</f>
        <v>PVP</v>
      </c>
      <c r="M364" s="37">
        <f t="shared" si="334"/>
        <v>4</v>
      </c>
      <c r="N364" s="37" t="str">
        <f>VLOOKUP(M364,杂项枚举说明表!$A$45:$B$49,杂项枚举说明表!$B$43,0)</f>
        <v>金色</v>
      </c>
      <c r="O364" s="9">
        <v>3514</v>
      </c>
      <c r="P364" s="11" t="s">
        <v>570</v>
      </c>
      <c r="Q364" s="37" t="s">
        <v>20</v>
      </c>
      <c r="R364" s="37" t="str">
        <f t="shared" si="301"/>
        <v>金色神秘球</v>
      </c>
      <c r="S364" s="9" t="s">
        <v>101</v>
      </c>
      <c r="T364" s="9">
        <f>IF(I364=2,"",VLOOKUP(E364,[1]t_eliminate_effect_s说明表!$L:$M,2,0))</f>
        <v>7</v>
      </c>
      <c r="U364" s="9" t="str">
        <f>VLOOKUP(B364,组合消除配置调用说明表!$D$1:$E$999999,2,0)</f>
        <v/>
      </c>
      <c r="V364" s="35">
        <v>0</v>
      </c>
      <c r="W364" s="35" t="str">
        <f>VLOOKUP(V364,杂项枚举说明表!$A$88:$B$94,2,0)</f>
        <v>通用能量</v>
      </c>
      <c r="X364" s="35">
        <f>IF(I364=2,"0",VLOOKUP(AB364,杂项枚举说明表!$A$23:$C$27,杂项枚举说明表!$C$22,0)*VLOOKUP(F364,杂项枚举说明表!$A$3:$D$7,杂项枚举说明表!$D$1,0))</f>
        <v>900</v>
      </c>
      <c r="Y364" s="35">
        <v>1</v>
      </c>
      <c r="Z364" s="9">
        <f t="shared" ref="Z364:AA364" si="343">Z363+1</f>
        <v>24</v>
      </c>
      <c r="AA364" s="9">
        <f t="shared" si="343"/>
        <v>24</v>
      </c>
      <c r="AB364" s="6">
        <f t="shared" si="341"/>
        <v>2</v>
      </c>
      <c r="AC364" s="6" t="str">
        <f>VLOOKUP(AB364,杂项枚举说明表!$A$23:$B$27,2,2)</f>
        <v>青铜时代</v>
      </c>
      <c r="AD364" s="6">
        <v>0</v>
      </c>
      <c r="AE364" s="35">
        <f t="shared" si="335"/>
        <v>5</v>
      </c>
      <c r="AF364" s="35" t="str">
        <f>IF(AE364="","",VLOOKUP(AE364,杂项枚举说明表!$A$109:$B$113,杂项枚举说明表!$B$108,0))</f>
        <v>神像</v>
      </c>
      <c r="AH364" s="13">
        <v>40069</v>
      </c>
      <c r="AI364" s="13">
        <f>IF((VLOOKUP($F364,杂项枚举说明表!$A$3:$C$7,3,0))="","",VLOOKUP($F364,杂项枚举说明表!$A$3:$C$7,3,0))</f>
        <v>120004</v>
      </c>
      <c r="AJ364" s="13">
        <v>120006</v>
      </c>
      <c r="AK364" s="13">
        <f>VLOOKUP($M364,杂项枚举说明表!$A$45:$E$49,杂项枚举说明表!$C$43,0)</f>
        <v>150023</v>
      </c>
      <c r="AL364" s="13">
        <f>IF(VLOOKUP($M364,杂项枚举说明表!$A$45:$E$49,杂项枚举说明表!$D$43,0)="","",VLOOKUP($M364,杂项枚举说明表!$A$45:$E$49,杂项枚举说明表!$D$43,0))</f>
        <v>130004</v>
      </c>
      <c r="AM364" s="13">
        <f>IF(VLOOKUP($M364,杂项枚举说明表!$A$45:$E$49,杂项枚举说明表!$E$43,0)="","",VLOOKUP($M364,杂项枚举说明表!$A$45:$E$49,杂项枚举说明表!$E$43,0))</f>
        <v>130004</v>
      </c>
      <c r="AN364" s="13">
        <f>IF(VLOOKUP($M364,杂项枚举说明表!$A$45:$F$49,杂项枚举说明表!$F$43,0)="","",VLOOKUP($M364,杂项枚举说明表!$A$45:$F$49,杂项枚举说明表!$F$43,0))</f>
        <v>260001</v>
      </c>
      <c r="AO364" s="13">
        <f>VLOOKUP($M364,杂项枚举说明表!$A$45:$H$49,杂项枚举说明表!$H$43,0)</f>
        <v>120008</v>
      </c>
      <c r="AP364" s="13">
        <f>VLOOKUP($M364,杂项枚举说明表!$A$45:$I$49,杂项枚举说明表!$I$43,0)</f>
        <v>100001</v>
      </c>
      <c r="AQ364" s="13">
        <v>100002</v>
      </c>
      <c r="AT364" s="1" t="str">
        <f t="shared" si="304"/>
        <v>3青铜时代金色同色消</v>
      </c>
      <c r="AU364" s="1">
        <f t="shared" si="305"/>
        <v>3414</v>
      </c>
    </row>
    <row r="365" spans="1:47" x14ac:dyDescent="0.2">
      <c r="A365" s="33">
        <f t="shared" si="306"/>
        <v>360</v>
      </c>
      <c r="B365" s="33">
        <f t="shared" si="279"/>
        <v>3415</v>
      </c>
      <c r="C365" s="33">
        <v>10905</v>
      </c>
      <c r="D365" s="33" t="str">
        <f t="shared" si="297"/>
        <v>青铜时代紫色神秘球</v>
      </c>
      <c r="E365" s="33" t="str">
        <f t="shared" si="298"/>
        <v>青铜时代紫色同色消</v>
      </c>
      <c r="F365" s="33">
        <v>5</v>
      </c>
      <c r="G365" s="33" t="str">
        <f>VLOOKUP($F365,杂项枚举说明表!$A$3:$C$7,杂项枚举说明表!$B$1,0)</f>
        <v>同色消</v>
      </c>
      <c r="H365" s="13">
        <v>0</v>
      </c>
      <c r="I365" s="35">
        <f t="shared" si="299"/>
        <v>3</v>
      </c>
      <c r="J365" s="35" t="str">
        <f>VLOOKUP(I365,杂项枚举说明表!$A$67:$B$69,杂项枚举说明表!$B$66,0)</f>
        <v>PVP</v>
      </c>
      <c r="M365" s="37">
        <f t="shared" si="334"/>
        <v>5</v>
      </c>
      <c r="N365" s="37" t="str">
        <f>VLOOKUP(M365,杂项枚举说明表!$A$45:$B$49,杂项枚举说明表!$B$43,0)</f>
        <v>紫色</v>
      </c>
      <c r="O365" s="9">
        <v>3515</v>
      </c>
      <c r="P365" s="11" t="s">
        <v>570</v>
      </c>
      <c r="Q365" s="37" t="s">
        <v>20</v>
      </c>
      <c r="R365" s="37" t="str">
        <f t="shared" si="301"/>
        <v>紫色神秘球</v>
      </c>
      <c r="S365" s="9" t="s">
        <v>101</v>
      </c>
      <c r="T365" s="9">
        <f>IF(I365=2,"",VLOOKUP(E365,[1]t_eliminate_effect_s说明表!$L:$M,2,0))</f>
        <v>7</v>
      </c>
      <c r="U365" s="9" t="str">
        <f>VLOOKUP(B365,组合消除配置调用说明表!$D$1:$E$999999,2,0)</f>
        <v/>
      </c>
      <c r="V365" s="35">
        <v>0</v>
      </c>
      <c r="W365" s="35" t="str">
        <f>VLOOKUP(V365,杂项枚举说明表!$A$88:$B$94,2,0)</f>
        <v>通用能量</v>
      </c>
      <c r="X365" s="35">
        <f>IF(I365=2,"0",VLOOKUP(AB365,杂项枚举说明表!$A$23:$C$27,杂项枚举说明表!$C$22,0)*VLOOKUP(F365,杂项枚举说明表!$A$3:$D$7,杂项枚举说明表!$D$1,0))</f>
        <v>900</v>
      </c>
      <c r="Y365" s="35">
        <v>1</v>
      </c>
      <c r="Z365" s="9">
        <f t="shared" ref="Z365:AA365" si="344">Z364+1</f>
        <v>25</v>
      </c>
      <c r="AA365" s="9">
        <f t="shared" si="344"/>
        <v>25</v>
      </c>
      <c r="AB365" s="6">
        <f t="shared" si="341"/>
        <v>2</v>
      </c>
      <c r="AC365" s="6" t="str">
        <f>VLOOKUP(AB365,杂项枚举说明表!$A$23:$B$27,2,2)</f>
        <v>青铜时代</v>
      </c>
      <c r="AD365" s="6">
        <v>0</v>
      </c>
      <c r="AE365" s="35">
        <f t="shared" si="335"/>
        <v>6</v>
      </c>
      <c r="AF365" s="35" t="str">
        <f>IF(AE365="","",VLOOKUP(AE365,杂项枚举说明表!$A$109:$B$113,杂项枚举说明表!$B$108,0))</f>
        <v>魔像</v>
      </c>
      <c r="AH365" s="13">
        <v>40070</v>
      </c>
      <c r="AI365" s="13">
        <f>IF((VLOOKUP($F365,杂项枚举说明表!$A$3:$C$7,3,0))="","",VLOOKUP($F365,杂项枚举说明表!$A$3:$C$7,3,0))</f>
        <v>120004</v>
      </c>
      <c r="AJ365" s="13">
        <v>120006</v>
      </c>
      <c r="AK365" s="13">
        <f>VLOOKUP($M365,杂项枚举说明表!$A$45:$E$49,杂项枚举说明表!$C$43,0)</f>
        <v>150023</v>
      </c>
      <c r="AL365" s="13">
        <f>IF(VLOOKUP($M365,杂项枚举说明表!$A$45:$E$49,杂项枚举说明表!$D$43,0)="","",VLOOKUP($M365,杂项枚举说明表!$A$45:$E$49,杂项枚举说明表!$D$43,0))</f>
        <v>130005</v>
      </c>
      <c r="AM365" s="13">
        <f>IF(VLOOKUP($M365,杂项枚举说明表!$A$45:$E$49,杂项枚举说明表!$E$43,0)="","",VLOOKUP($M365,杂项枚举说明表!$A$45:$E$49,杂项枚举说明表!$E$43,0))</f>
        <v>130005</v>
      </c>
      <c r="AN365" s="13">
        <f>IF(VLOOKUP($M365,杂项枚举说明表!$A$45:$F$49,杂项枚举说明表!$F$43,0)="","",VLOOKUP($M365,杂项枚举说明表!$A$45:$F$49,杂项枚举说明表!$F$43,0))</f>
        <v>260001</v>
      </c>
      <c r="AO365" s="13">
        <f>VLOOKUP($M365,杂项枚举说明表!$A$45:$H$49,杂项枚举说明表!$H$43,0)</f>
        <v>120008</v>
      </c>
      <c r="AP365" s="13">
        <f>VLOOKUP($M365,杂项枚举说明表!$A$45:$I$49,杂项枚举说明表!$I$43,0)</f>
        <v>100001</v>
      </c>
      <c r="AQ365" s="13">
        <v>100002</v>
      </c>
      <c r="AT365" s="1" t="str">
        <f t="shared" si="304"/>
        <v>3青铜时代紫色同色消</v>
      </c>
      <c r="AU365" s="1">
        <f t="shared" si="305"/>
        <v>3415</v>
      </c>
    </row>
    <row r="366" spans="1:47" x14ac:dyDescent="0.2">
      <c r="A366" s="33">
        <f t="shared" si="306"/>
        <v>361</v>
      </c>
      <c r="B366" s="33">
        <f t="shared" si="279"/>
        <v>3421</v>
      </c>
      <c r="C366" s="33">
        <v>10901</v>
      </c>
      <c r="D366" s="33" t="str">
        <f t="shared" si="297"/>
        <v>封建时代蓝色神秘球</v>
      </c>
      <c r="E366" s="33" t="str">
        <f t="shared" si="298"/>
        <v>封建时代蓝色同色消</v>
      </c>
      <c r="F366" s="33">
        <v>5</v>
      </c>
      <c r="G366" s="33" t="str">
        <f>VLOOKUP($F366,杂项枚举说明表!$A$3:$C$7,杂项枚举说明表!$B$1,0)</f>
        <v>同色消</v>
      </c>
      <c r="H366" s="13">
        <v>0</v>
      </c>
      <c r="I366" s="35">
        <f t="shared" si="299"/>
        <v>3</v>
      </c>
      <c r="J366" s="35" t="str">
        <f>VLOOKUP(I366,杂项枚举说明表!$A$67:$B$69,杂项枚举说明表!$B$66,0)</f>
        <v>PVP</v>
      </c>
      <c r="M366" s="37">
        <f t="shared" si="334"/>
        <v>1</v>
      </c>
      <c r="N366" s="37" t="str">
        <f>VLOOKUP(M366,杂项枚举说明表!$A$45:$B$49,杂项枚举说明表!$B$43,0)</f>
        <v>蓝色</v>
      </c>
      <c r="O366" s="9">
        <v>3521</v>
      </c>
      <c r="P366" s="11" t="s">
        <v>570</v>
      </c>
      <c r="Q366" s="37" t="s">
        <v>20</v>
      </c>
      <c r="R366" s="37" t="str">
        <f t="shared" si="301"/>
        <v>蓝色神秘球</v>
      </c>
      <c r="S366" s="9" t="s">
        <v>102</v>
      </c>
      <c r="T366" s="9">
        <f>IF(I366=2,"",VLOOKUP(E366,[1]t_eliminate_effect_s说明表!$L:$M,2,0))</f>
        <v>7</v>
      </c>
      <c r="U366" s="9" t="str">
        <f>VLOOKUP(B366,组合消除配置调用说明表!$D$1:$E$999999,2,0)</f>
        <v>3121,3122,3123,3124,3125,3221,3222,3223,3224,3225,3321,3322,3323,3324,3325,3421,3422,3423,3424,3425;12,12,12,12,12,16,16,16,16,16,17,17,17,17,17,9,9,9,9,9</v>
      </c>
      <c r="V366" s="35">
        <v>0</v>
      </c>
      <c r="W366" s="35" t="str">
        <f>VLOOKUP(V366,杂项枚举说明表!$A$88:$B$94,2,0)</f>
        <v>通用能量</v>
      </c>
      <c r="X366" s="35">
        <f>IF(I366=2,"0",VLOOKUP(AB366,杂项枚举说明表!$A$23:$C$27,杂项枚举说明表!$C$22,0)*VLOOKUP(F366,杂项枚举说明表!$A$3:$D$7,杂项枚举说明表!$D$1,0))</f>
        <v>820</v>
      </c>
      <c r="Y366" s="35">
        <v>1</v>
      </c>
      <c r="Z366" s="9">
        <f>Z350+1</f>
        <v>21</v>
      </c>
      <c r="AA366" s="9">
        <f>AA350+1</f>
        <v>21</v>
      </c>
      <c r="AB366" s="6">
        <v>3</v>
      </c>
      <c r="AC366" s="6" t="str">
        <f>VLOOKUP(AB366,杂项枚举说明表!$A$23:$B$27,2,2)</f>
        <v>封建时代</v>
      </c>
      <c r="AD366" s="6">
        <v>0</v>
      </c>
      <c r="AE366" s="35">
        <f t="shared" si="335"/>
        <v>2</v>
      </c>
      <c r="AF366" s="35" t="str">
        <f>IF(AE366="","",VLOOKUP(AE366,杂项枚举说明表!$A$109:$B$113,杂项枚举说明表!$B$108,0))</f>
        <v>步兵营</v>
      </c>
      <c r="AH366" s="13">
        <v>40066</v>
      </c>
      <c r="AI366" s="13">
        <f>IF((VLOOKUP($F366,杂项枚举说明表!$A$3:$C$7,3,0))="","",VLOOKUP($F366,杂项枚举说明表!$A$3:$C$7,3,0))</f>
        <v>120004</v>
      </c>
      <c r="AJ366" s="13">
        <v>120006</v>
      </c>
      <c r="AK366" s="13">
        <f>VLOOKUP($M366,杂项枚举说明表!$A$45:$E$49,杂项枚举说明表!$C$43,0)</f>
        <v>150023</v>
      </c>
      <c r="AL366" s="13">
        <f>IF(VLOOKUP($M366,杂项枚举说明表!$A$45:$E$49,杂项枚举说明表!$D$43,0)="","",VLOOKUP($M366,杂项枚举说明表!$A$45:$E$49,杂项枚举说明表!$D$43,0))</f>
        <v>130001</v>
      </c>
      <c r="AM366" s="13">
        <f>IF(VLOOKUP($M366,杂项枚举说明表!$A$45:$E$49,杂项枚举说明表!$E$43,0)="","",VLOOKUP($M366,杂项枚举说明表!$A$45:$E$49,杂项枚举说明表!$E$43,0))</f>
        <v>130001</v>
      </c>
      <c r="AN366" s="13">
        <f>IF(VLOOKUP($M366,杂项枚举说明表!$A$45:$F$49,杂项枚举说明表!$F$43,0)="","",VLOOKUP($M366,杂项枚举说明表!$A$45:$F$49,杂项枚举说明表!$F$43,0))</f>
        <v>260001</v>
      </c>
      <c r="AO366" s="13">
        <f>VLOOKUP($M366,杂项枚举说明表!$A$45:$H$49,杂项枚举说明表!$H$43,0)</f>
        <v>120008</v>
      </c>
      <c r="AP366" s="13">
        <f>VLOOKUP($M366,杂项枚举说明表!$A$45:$I$49,杂项枚举说明表!$I$43,0)</f>
        <v>100001</v>
      </c>
      <c r="AQ366" s="13">
        <v>100002</v>
      </c>
      <c r="AT366" s="1" t="str">
        <f t="shared" si="304"/>
        <v>3封建时代蓝色同色消</v>
      </c>
      <c r="AU366" s="1">
        <f t="shared" si="305"/>
        <v>3421</v>
      </c>
    </row>
    <row r="367" spans="1:47" x14ac:dyDescent="0.2">
      <c r="A367" s="33">
        <f t="shared" si="306"/>
        <v>362</v>
      </c>
      <c r="B367" s="33">
        <f t="shared" si="279"/>
        <v>3422</v>
      </c>
      <c r="C367" s="33">
        <v>10902</v>
      </c>
      <c r="D367" s="33" t="str">
        <f t="shared" si="297"/>
        <v>封建时代绿色神秘球</v>
      </c>
      <c r="E367" s="33" t="str">
        <f t="shared" si="298"/>
        <v>封建时代绿色同色消</v>
      </c>
      <c r="F367" s="33">
        <v>5</v>
      </c>
      <c r="G367" s="33" t="str">
        <f>VLOOKUP($F367,杂项枚举说明表!$A$3:$C$7,杂项枚举说明表!$B$1,0)</f>
        <v>同色消</v>
      </c>
      <c r="H367" s="13">
        <v>0</v>
      </c>
      <c r="I367" s="35">
        <f t="shared" si="299"/>
        <v>3</v>
      </c>
      <c r="J367" s="35" t="str">
        <f>VLOOKUP(I367,杂项枚举说明表!$A$67:$B$69,杂项枚举说明表!$B$66,0)</f>
        <v>PVP</v>
      </c>
      <c r="M367" s="37">
        <f t="shared" si="334"/>
        <v>2</v>
      </c>
      <c r="N367" s="37" t="str">
        <f>VLOOKUP(M367,杂项枚举说明表!$A$45:$B$49,杂项枚举说明表!$B$43,0)</f>
        <v>绿色</v>
      </c>
      <c r="O367" s="9">
        <v>3522</v>
      </c>
      <c r="P367" s="11" t="s">
        <v>570</v>
      </c>
      <c r="Q367" s="37" t="s">
        <v>20</v>
      </c>
      <c r="R367" s="37" t="str">
        <f t="shared" si="301"/>
        <v>绿色神秘球</v>
      </c>
      <c r="S367" s="9" t="s">
        <v>102</v>
      </c>
      <c r="T367" s="9">
        <f>IF(I367=2,"",VLOOKUP(E367,[1]t_eliminate_effect_s说明表!$L:$M,2,0))</f>
        <v>7</v>
      </c>
      <c r="U367" s="9" t="str">
        <f>VLOOKUP(B367,组合消除配置调用说明表!$D$1:$E$999999,2,0)</f>
        <v>3121,3122,3123,3124,3125,3221,3222,3223,3224,3225,3321,3322,3323,3324,3325,3421,3422,3423,3424,3425;12,12,12,12,12,16,16,16,16,16,17,17,17,17,17,9,9,9,9,9</v>
      </c>
      <c r="V367" s="35">
        <v>0</v>
      </c>
      <c r="W367" s="35" t="str">
        <f>VLOOKUP(V367,杂项枚举说明表!$A$88:$B$94,2,0)</f>
        <v>通用能量</v>
      </c>
      <c r="X367" s="35">
        <f>IF(I367=2,"0",VLOOKUP(AB367,杂项枚举说明表!$A$23:$C$27,杂项枚举说明表!$C$22,0)*VLOOKUP(F367,杂项枚举说明表!$A$3:$D$7,杂项枚举说明表!$D$1,0))</f>
        <v>820</v>
      </c>
      <c r="Y367" s="35">
        <v>1</v>
      </c>
      <c r="Z367" s="9">
        <f t="shared" ref="Z367:AA367" si="345">Z366+1</f>
        <v>22</v>
      </c>
      <c r="AA367" s="9">
        <f t="shared" si="345"/>
        <v>22</v>
      </c>
      <c r="AB367" s="6">
        <v>3</v>
      </c>
      <c r="AC367" s="6" t="str">
        <f>VLOOKUP(AB367,杂项枚举说明表!$A$23:$B$27,2,2)</f>
        <v>封建时代</v>
      </c>
      <c r="AD367" s="6">
        <v>0</v>
      </c>
      <c r="AE367" s="35">
        <f t="shared" si="335"/>
        <v>3</v>
      </c>
      <c r="AF367" s="35" t="str">
        <f>IF(AE367="","",VLOOKUP(AE367,杂项枚举说明表!$A$109:$B$113,杂项枚举说明表!$B$108,0))</f>
        <v>弓兵营</v>
      </c>
      <c r="AH367" s="13">
        <v>40067</v>
      </c>
      <c r="AI367" s="13">
        <f>IF((VLOOKUP($F367,杂项枚举说明表!$A$3:$C$7,3,0))="","",VLOOKUP($F367,杂项枚举说明表!$A$3:$C$7,3,0))</f>
        <v>120004</v>
      </c>
      <c r="AJ367" s="13">
        <v>120006</v>
      </c>
      <c r="AK367" s="13">
        <f>VLOOKUP($M367,杂项枚举说明表!$A$45:$E$49,杂项枚举说明表!$C$43,0)</f>
        <v>150023</v>
      </c>
      <c r="AL367" s="13">
        <f>IF(VLOOKUP($M367,杂项枚举说明表!$A$45:$E$49,杂项枚举说明表!$D$43,0)="","",VLOOKUP($M367,杂项枚举说明表!$A$45:$E$49,杂项枚举说明表!$D$43,0))</f>
        <v>130002</v>
      </c>
      <c r="AM367" s="13">
        <f>IF(VLOOKUP($M367,杂项枚举说明表!$A$45:$E$49,杂项枚举说明表!$E$43,0)="","",VLOOKUP($M367,杂项枚举说明表!$A$45:$E$49,杂项枚举说明表!$E$43,0))</f>
        <v>130002</v>
      </c>
      <c r="AN367" s="13">
        <f>IF(VLOOKUP($M367,杂项枚举说明表!$A$45:$F$49,杂项枚举说明表!$F$43,0)="","",VLOOKUP($M367,杂项枚举说明表!$A$45:$F$49,杂项枚举说明表!$F$43,0))</f>
        <v>260001</v>
      </c>
      <c r="AO367" s="13">
        <f>VLOOKUP($M367,杂项枚举说明表!$A$45:$H$49,杂项枚举说明表!$H$43,0)</f>
        <v>120008</v>
      </c>
      <c r="AP367" s="13">
        <f>VLOOKUP($M367,杂项枚举说明表!$A$45:$I$49,杂项枚举说明表!$I$43,0)</f>
        <v>100001</v>
      </c>
      <c r="AQ367" s="13">
        <v>100002</v>
      </c>
      <c r="AT367" s="1" t="str">
        <f t="shared" si="304"/>
        <v>3封建时代绿色同色消</v>
      </c>
      <c r="AU367" s="1">
        <f t="shared" si="305"/>
        <v>3422</v>
      </c>
    </row>
    <row r="368" spans="1:47" x14ac:dyDescent="0.2">
      <c r="A368" s="33">
        <f t="shared" si="306"/>
        <v>363</v>
      </c>
      <c r="B368" s="33">
        <f t="shared" si="279"/>
        <v>3423</v>
      </c>
      <c r="C368" s="33">
        <v>10903</v>
      </c>
      <c r="D368" s="33" t="str">
        <f t="shared" si="297"/>
        <v>封建时代红色神秘球</v>
      </c>
      <c r="E368" s="33" t="str">
        <f t="shared" si="298"/>
        <v>封建时代红色同色消</v>
      </c>
      <c r="F368" s="33">
        <v>5</v>
      </c>
      <c r="G368" s="33" t="str">
        <f>VLOOKUP($F368,杂项枚举说明表!$A$3:$C$7,杂项枚举说明表!$B$1,0)</f>
        <v>同色消</v>
      </c>
      <c r="H368" s="13">
        <v>0</v>
      </c>
      <c r="I368" s="35">
        <f t="shared" si="299"/>
        <v>3</v>
      </c>
      <c r="J368" s="35" t="str">
        <f>VLOOKUP(I368,杂项枚举说明表!$A$67:$B$69,杂项枚举说明表!$B$66,0)</f>
        <v>PVP</v>
      </c>
      <c r="M368" s="37">
        <f t="shared" si="334"/>
        <v>3</v>
      </c>
      <c r="N368" s="37" t="str">
        <f>VLOOKUP(M368,杂项枚举说明表!$A$45:$B$49,杂项枚举说明表!$B$43,0)</f>
        <v>红色</v>
      </c>
      <c r="O368" s="9">
        <v>3523</v>
      </c>
      <c r="P368" s="11" t="s">
        <v>570</v>
      </c>
      <c r="Q368" s="37" t="s">
        <v>20</v>
      </c>
      <c r="R368" s="37" t="str">
        <f t="shared" si="301"/>
        <v>红色神秘球</v>
      </c>
      <c r="S368" s="9" t="s">
        <v>101</v>
      </c>
      <c r="T368" s="9">
        <f>IF(I368=2,"",VLOOKUP(E368,[1]t_eliminate_effect_s说明表!$L:$M,2,0))</f>
        <v>7</v>
      </c>
      <c r="U368" s="9" t="str">
        <f>VLOOKUP(B368,组合消除配置调用说明表!$D$1:$E$999999,2,0)</f>
        <v>3121,3122,3123,3124,3125,3221,3222,3223,3224,3225,3321,3322,3323,3324,3325,3421,3422,3423,3424,3425;12,12,12,12,12,16,16,16,16,16,17,17,17,17,17,9,9,9,9,9</v>
      </c>
      <c r="V368" s="35">
        <v>0</v>
      </c>
      <c r="W368" s="35" t="str">
        <f>VLOOKUP(V368,杂项枚举说明表!$A$88:$B$94,2,0)</f>
        <v>通用能量</v>
      </c>
      <c r="X368" s="35">
        <f>IF(I368=2,"0",VLOOKUP(AB368,杂项枚举说明表!$A$23:$C$27,杂项枚举说明表!$C$22,0)*VLOOKUP(F368,杂项枚举说明表!$A$3:$D$7,杂项枚举说明表!$D$1,0))</f>
        <v>820</v>
      </c>
      <c r="Y368" s="35">
        <v>1</v>
      </c>
      <c r="Z368" s="9">
        <f t="shared" ref="Z368:AA368" si="346">Z367+1</f>
        <v>23</v>
      </c>
      <c r="AA368" s="9">
        <f t="shared" si="346"/>
        <v>23</v>
      </c>
      <c r="AB368" s="6">
        <v>3</v>
      </c>
      <c r="AC368" s="6" t="str">
        <f>VLOOKUP(AB368,杂项枚举说明表!$A$23:$B$27,2,2)</f>
        <v>封建时代</v>
      </c>
      <c r="AD368" s="6">
        <v>0</v>
      </c>
      <c r="AE368" s="35">
        <f t="shared" si="335"/>
        <v>4</v>
      </c>
      <c r="AF368" s="35" t="str">
        <f>IF(AE368="","",VLOOKUP(AE368,杂项枚举说明表!$A$109:$B$113,杂项枚举说明表!$B$108,0))</f>
        <v>骑兵营</v>
      </c>
      <c r="AH368" s="13">
        <v>40068</v>
      </c>
      <c r="AI368" s="13">
        <f>IF((VLOOKUP($F368,杂项枚举说明表!$A$3:$C$7,3,0))="","",VLOOKUP($F368,杂项枚举说明表!$A$3:$C$7,3,0))</f>
        <v>120004</v>
      </c>
      <c r="AJ368" s="13">
        <v>120006</v>
      </c>
      <c r="AK368" s="13">
        <f>VLOOKUP($M368,杂项枚举说明表!$A$45:$E$49,杂项枚举说明表!$C$43,0)</f>
        <v>150023</v>
      </c>
      <c r="AL368" s="13">
        <f>IF(VLOOKUP($M368,杂项枚举说明表!$A$45:$E$49,杂项枚举说明表!$D$43,0)="","",VLOOKUP($M368,杂项枚举说明表!$A$45:$E$49,杂项枚举说明表!$D$43,0))</f>
        <v>130003</v>
      </c>
      <c r="AM368" s="13">
        <f>IF(VLOOKUP($M368,杂项枚举说明表!$A$45:$E$49,杂项枚举说明表!$E$43,0)="","",VLOOKUP($M368,杂项枚举说明表!$A$45:$E$49,杂项枚举说明表!$E$43,0))</f>
        <v>130003</v>
      </c>
      <c r="AN368" s="13">
        <f>IF(VLOOKUP($M368,杂项枚举说明表!$A$45:$F$49,杂项枚举说明表!$F$43,0)="","",VLOOKUP($M368,杂项枚举说明表!$A$45:$F$49,杂项枚举说明表!$F$43,0))</f>
        <v>260001</v>
      </c>
      <c r="AO368" s="13">
        <f>VLOOKUP($M368,杂项枚举说明表!$A$45:$H$49,杂项枚举说明表!$H$43,0)</f>
        <v>120008</v>
      </c>
      <c r="AP368" s="13">
        <f>VLOOKUP($M368,杂项枚举说明表!$A$45:$I$49,杂项枚举说明表!$I$43,0)</f>
        <v>100001</v>
      </c>
      <c r="AQ368" s="13">
        <v>100002</v>
      </c>
      <c r="AT368" s="1" t="str">
        <f t="shared" si="304"/>
        <v>3封建时代红色同色消</v>
      </c>
      <c r="AU368" s="1">
        <f t="shared" si="305"/>
        <v>3423</v>
      </c>
    </row>
    <row r="369" spans="1:47" x14ac:dyDescent="0.2">
      <c r="A369" s="33">
        <f t="shared" si="306"/>
        <v>364</v>
      </c>
      <c r="B369" s="33">
        <f t="shared" si="279"/>
        <v>3424</v>
      </c>
      <c r="C369" s="33">
        <v>10904</v>
      </c>
      <c r="D369" s="33" t="str">
        <f t="shared" si="297"/>
        <v>封建时代金色神秘球</v>
      </c>
      <c r="E369" s="33" t="str">
        <f t="shared" si="298"/>
        <v>封建时代金色同色消</v>
      </c>
      <c r="F369" s="33">
        <v>5</v>
      </c>
      <c r="G369" s="33" t="str">
        <f>VLOOKUP($F369,杂项枚举说明表!$A$3:$C$7,杂项枚举说明表!$B$1,0)</f>
        <v>同色消</v>
      </c>
      <c r="H369" s="13">
        <v>0</v>
      </c>
      <c r="I369" s="35">
        <f t="shared" si="299"/>
        <v>3</v>
      </c>
      <c r="J369" s="35" t="str">
        <f>VLOOKUP(I369,杂项枚举说明表!$A$67:$B$69,杂项枚举说明表!$B$66,0)</f>
        <v>PVP</v>
      </c>
      <c r="M369" s="37">
        <f t="shared" si="334"/>
        <v>4</v>
      </c>
      <c r="N369" s="37" t="str">
        <f>VLOOKUP(M369,杂项枚举说明表!$A$45:$B$49,杂项枚举说明表!$B$43,0)</f>
        <v>金色</v>
      </c>
      <c r="O369" s="9">
        <v>3524</v>
      </c>
      <c r="P369" s="11" t="s">
        <v>570</v>
      </c>
      <c r="Q369" s="37" t="s">
        <v>20</v>
      </c>
      <c r="R369" s="37" t="str">
        <f t="shared" si="301"/>
        <v>金色神秘球</v>
      </c>
      <c r="S369" s="9" t="s">
        <v>101</v>
      </c>
      <c r="T369" s="9">
        <f>IF(I369=2,"",VLOOKUP(E369,[1]t_eliminate_effect_s说明表!$L:$M,2,0))</f>
        <v>7</v>
      </c>
      <c r="U369" s="9" t="str">
        <f>VLOOKUP(B369,组合消除配置调用说明表!$D$1:$E$999999,2,0)</f>
        <v>3121,3122,3123,3124,3125,3221,3222,3223,3224,3225,3321,3322,3323,3324,3325,3421,3422,3423,3424,3425;12,12,12,12,12,16,16,16,16,16,17,17,17,17,17,9,9,9,9,9</v>
      </c>
      <c r="V369" s="35">
        <v>0</v>
      </c>
      <c r="W369" s="35" t="str">
        <f>VLOOKUP(V369,杂项枚举说明表!$A$88:$B$94,2,0)</f>
        <v>通用能量</v>
      </c>
      <c r="X369" s="35">
        <f>IF(I369=2,"0",VLOOKUP(AB369,杂项枚举说明表!$A$23:$C$27,杂项枚举说明表!$C$22,0)*VLOOKUP(F369,杂项枚举说明表!$A$3:$D$7,杂项枚举说明表!$D$1,0))</f>
        <v>820</v>
      </c>
      <c r="Y369" s="35">
        <v>1</v>
      </c>
      <c r="Z369" s="9">
        <f t="shared" ref="Z369:AA369" si="347">Z368+1</f>
        <v>24</v>
      </c>
      <c r="AA369" s="9">
        <f t="shared" si="347"/>
        <v>24</v>
      </c>
      <c r="AB369" s="6">
        <v>3</v>
      </c>
      <c r="AC369" s="6" t="str">
        <f>VLOOKUP(AB369,杂项枚举说明表!$A$23:$B$27,2,2)</f>
        <v>封建时代</v>
      </c>
      <c r="AD369" s="6">
        <v>0</v>
      </c>
      <c r="AE369" s="35">
        <f t="shared" si="335"/>
        <v>5</v>
      </c>
      <c r="AF369" s="35" t="str">
        <f>IF(AE369="","",VLOOKUP(AE369,杂项枚举说明表!$A$109:$B$113,杂项枚举说明表!$B$108,0))</f>
        <v>神像</v>
      </c>
      <c r="AH369" s="13">
        <v>40069</v>
      </c>
      <c r="AI369" s="13">
        <f>IF((VLOOKUP($F369,杂项枚举说明表!$A$3:$C$7,3,0))="","",VLOOKUP($F369,杂项枚举说明表!$A$3:$C$7,3,0))</f>
        <v>120004</v>
      </c>
      <c r="AJ369" s="13">
        <v>120006</v>
      </c>
      <c r="AK369" s="13">
        <f>VLOOKUP($M369,杂项枚举说明表!$A$45:$E$49,杂项枚举说明表!$C$43,0)</f>
        <v>150023</v>
      </c>
      <c r="AL369" s="13">
        <f>IF(VLOOKUP($M369,杂项枚举说明表!$A$45:$E$49,杂项枚举说明表!$D$43,0)="","",VLOOKUP($M369,杂项枚举说明表!$A$45:$E$49,杂项枚举说明表!$D$43,0))</f>
        <v>130004</v>
      </c>
      <c r="AM369" s="13">
        <f>IF(VLOOKUP($M369,杂项枚举说明表!$A$45:$E$49,杂项枚举说明表!$E$43,0)="","",VLOOKUP($M369,杂项枚举说明表!$A$45:$E$49,杂项枚举说明表!$E$43,0))</f>
        <v>130004</v>
      </c>
      <c r="AN369" s="13">
        <f>IF(VLOOKUP($M369,杂项枚举说明表!$A$45:$F$49,杂项枚举说明表!$F$43,0)="","",VLOOKUP($M369,杂项枚举说明表!$A$45:$F$49,杂项枚举说明表!$F$43,0))</f>
        <v>260001</v>
      </c>
      <c r="AO369" s="13">
        <f>VLOOKUP($M369,杂项枚举说明表!$A$45:$H$49,杂项枚举说明表!$H$43,0)</f>
        <v>120008</v>
      </c>
      <c r="AP369" s="13">
        <f>VLOOKUP($M369,杂项枚举说明表!$A$45:$I$49,杂项枚举说明表!$I$43,0)</f>
        <v>100001</v>
      </c>
      <c r="AQ369" s="13">
        <v>100002</v>
      </c>
      <c r="AT369" s="1" t="str">
        <f t="shared" si="304"/>
        <v>3封建时代金色同色消</v>
      </c>
      <c r="AU369" s="1">
        <f t="shared" si="305"/>
        <v>3424</v>
      </c>
    </row>
    <row r="370" spans="1:47" x14ac:dyDescent="0.2">
      <c r="A370" s="33">
        <f t="shared" si="306"/>
        <v>365</v>
      </c>
      <c r="B370" s="33">
        <f t="shared" si="279"/>
        <v>3425</v>
      </c>
      <c r="C370" s="33">
        <v>10905</v>
      </c>
      <c r="D370" s="33" t="str">
        <f t="shared" si="297"/>
        <v>封建时代紫色神秘球</v>
      </c>
      <c r="E370" s="33" t="str">
        <f t="shared" si="298"/>
        <v>封建时代紫色同色消</v>
      </c>
      <c r="F370" s="33">
        <v>5</v>
      </c>
      <c r="G370" s="33" t="str">
        <f>VLOOKUP($F370,杂项枚举说明表!$A$3:$C$7,杂项枚举说明表!$B$1,0)</f>
        <v>同色消</v>
      </c>
      <c r="H370" s="13">
        <v>0</v>
      </c>
      <c r="I370" s="35">
        <f t="shared" si="299"/>
        <v>3</v>
      </c>
      <c r="J370" s="35" t="str">
        <f>VLOOKUP(I370,杂项枚举说明表!$A$67:$B$69,杂项枚举说明表!$B$66,0)</f>
        <v>PVP</v>
      </c>
      <c r="M370" s="37">
        <f t="shared" si="334"/>
        <v>5</v>
      </c>
      <c r="N370" s="37" t="str">
        <f>VLOOKUP(M370,杂项枚举说明表!$A$45:$B$49,杂项枚举说明表!$B$43,0)</f>
        <v>紫色</v>
      </c>
      <c r="O370" s="9">
        <v>3525</v>
      </c>
      <c r="P370" s="11" t="s">
        <v>570</v>
      </c>
      <c r="Q370" s="37" t="s">
        <v>20</v>
      </c>
      <c r="R370" s="37" t="str">
        <f t="shared" si="301"/>
        <v>紫色神秘球</v>
      </c>
      <c r="S370" s="9" t="s">
        <v>101</v>
      </c>
      <c r="T370" s="9">
        <f>IF(I370=2,"",VLOOKUP(E370,[1]t_eliminate_effect_s说明表!$L:$M,2,0))</f>
        <v>7</v>
      </c>
      <c r="U370" s="9" t="str">
        <f>VLOOKUP(B370,组合消除配置调用说明表!$D$1:$E$999999,2,0)</f>
        <v>3121,3122,3123,3124,3125,3221,3222,3223,3224,3225,3321,3322,3323,3324,3325,3421,3422,3423,3424,3425;12,12,12,12,12,16,16,16,16,16,17,17,17,17,17,9,9,9,9,9</v>
      </c>
      <c r="V370" s="35">
        <v>0</v>
      </c>
      <c r="W370" s="35" t="str">
        <f>VLOOKUP(V370,杂项枚举说明表!$A$88:$B$94,2,0)</f>
        <v>通用能量</v>
      </c>
      <c r="X370" s="35">
        <f>IF(I370=2,"0",VLOOKUP(AB370,杂项枚举说明表!$A$23:$C$27,杂项枚举说明表!$C$22,0)*VLOOKUP(F370,杂项枚举说明表!$A$3:$D$7,杂项枚举说明表!$D$1,0))</f>
        <v>820</v>
      </c>
      <c r="Y370" s="35">
        <v>1</v>
      </c>
      <c r="Z370" s="9">
        <f t="shared" ref="Z370:AA370" si="348">Z369+1</f>
        <v>25</v>
      </c>
      <c r="AA370" s="9">
        <f t="shared" si="348"/>
        <v>25</v>
      </c>
      <c r="AB370" s="6">
        <v>3</v>
      </c>
      <c r="AC370" s="6" t="str">
        <f>VLOOKUP(AB370,杂项枚举说明表!$A$23:$B$27,2,2)</f>
        <v>封建时代</v>
      </c>
      <c r="AD370" s="6">
        <v>0</v>
      </c>
      <c r="AE370" s="35">
        <f t="shared" si="335"/>
        <v>6</v>
      </c>
      <c r="AF370" s="35" t="str">
        <f>IF(AE370="","",VLOOKUP(AE370,杂项枚举说明表!$A$109:$B$113,杂项枚举说明表!$B$108,0))</f>
        <v>魔像</v>
      </c>
      <c r="AH370" s="13">
        <v>40070</v>
      </c>
      <c r="AI370" s="13">
        <f>IF((VLOOKUP($F370,杂项枚举说明表!$A$3:$C$7,3,0))="","",VLOOKUP($F370,杂项枚举说明表!$A$3:$C$7,3,0))</f>
        <v>120004</v>
      </c>
      <c r="AJ370" s="13">
        <v>120006</v>
      </c>
      <c r="AK370" s="13">
        <f>VLOOKUP($M370,杂项枚举说明表!$A$45:$E$49,杂项枚举说明表!$C$43,0)</f>
        <v>150023</v>
      </c>
      <c r="AL370" s="13">
        <f>IF(VLOOKUP($M370,杂项枚举说明表!$A$45:$E$49,杂项枚举说明表!$D$43,0)="","",VLOOKUP($M370,杂项枚举说明表!$A$45:$E$49,杂项枚举说明表!$D$43,0))</f>
        <v>130005</v>
      </c>
      <c r="AM370" s="13">
        <f>IF(VLOOKUP($M370,杂项枚举说明表!$A$45:$E$49,杂项枚举说明表!$E$43,0)="","",VLOOKUP($M370,杂项枚举说明表!$A$45:$E$49,杂项枚举说明表!$E$43,0))</f>
        <v>130005</v>
      </c>
      <c r="AN370" s="13">
        <f>IF(VLOOKUP($M370,杂项枚举说明表!$A$45:$F$49,杂项枚举说明表!$F$43,0)="","",VLOOKUP($M370,杂项枚举说明表!$A$45:$F$49,杂项枚举说明表!$F$43,0))</f>
        <v>260001</v>
      </c>
      <c r="AO370" s="13">
        <f>VLOOKUP($M370,杂项枚举说明表!$A$45:$H$49,杂项枚举说明表!$H$43,0)</f>
        <v>120008</v>
      </c>
      <c r="AP370" s="13">
        <f>VLOOKUP($M370,杂项枚举说明表!$A$45:$I$49,杂项枚举说明表!$I$43,0)</f>
        <v>100001</v>
      </c>
      <c r="AQ370" s="13">
        <v>100002</v>
      </c>
      <c r="AT370" s="1" t="str">
        <f t="shared" si="304"/>
        <v>3封建时代紫色同色消</v>
      </c>
      <c r="AU370" s="1">
        <f t="shared" si="305"/>
        <v>3425</v>
      </c>
    </row>
    <row r="371" spans="1:47" x14ac:dyDescent="0.2">
      <c r="A371" s="33">
        <f t="shared" si="306"/>
        <v>366</v>
      </c>
      <c r="B371" s="33">
        <f t="shared" ref="B371:B380" si="349">B346+100</f>
        <v>3431</v>
      </c>
      <c r="C371" s="33">
        <v>10901</v>
      </c>
      <c r="D371" s="33" t="str">
        <f t="shared" si="297"/>
        <v>工业时代蓝色神秘球</v>
      </c>
      <c r="E371" s="33" t="str">
        <f t="shared" si="298"/>
        <v>工业时代蓝色同色消</v>
      </c>
      <c r="F371" s="33">
        <v>5</v>
      </c>
      <c r="G371" s="33" t="str">
        <f>VLOOKUP($F371,杂项枚举说明表!$A$3:$C$7,杂项枚举说明表!$B$1,0)</f>
        <v>同色消</v>
      </c>
      <c r="H371" s="13">
        <v>1</v>
      </c>
      <c r="I371" s="35">
        <f t="shared" si="299"/>
        <v>3</v>
      </c>
      <c r="J371" s="35" t="str">
        <f>VLOOKUP(I371,杂项枚举说明表!$A$67:$B$69,杂项枚举说明表!$B$66,0)</f>
        <v>PVP</v>
      </c>
      <c r="M371" s="37">
        <f t="shared" si="334"/>
        <v>1</v>
      </c>
      <c r="N371" s="37" t="str">
        <f>VLOOKUP(M371,杂项枚举说明表!$A$45:$B$49,杂项枚举说明表!$B$43,0)</f>
        <v>蓝色</v>
      </c>
      <c r="O371" s="9">
        <v>3531</v>
      </c>
      <c r="P371" s="11" t="s">
        <v>570</v>
      </c>
      <c r="Q371" s="37" t="s">
        <v>20</v>
      </c>
      <c r="R371" s="37" t="str">
        <f t="shared" si="301"/>
        <v>蓝色神秘球</v>
      </c>
      <c r="S371" s="9" t="s">
        <v>102</v>
      </c>
      <c r="T371" s="9">
        <f>IF(I371=2,"",VLOOKUP(E371,[1]t_eliminate_effect_s说明表!$L:$M,2,0))</f>
        <v>7</v>
      </c>
      <c r="U371" s="9" t="str">
        <f>VLOOKUP(B371,组合消除配置调用说明表!$D$1:$E$999999,2,0)</f>
        <v>3131,3132,3133,3134,3135,3231,3232,3233,3234,3235,3331,3332,3333,3334,3335,3431,3432,3433,3434,3435;12,12,12,12,12,16,16,16,16,16,17,17,17,17,17,9,9,9,9,9</v>
      </c>
      <c r="V371" s="35">
        <v>0</v>
      </c>
      <c r="W371" s="35" t="str">
        <f>VLOOKUP(V371,杂项枚举说明表!$A$88:$B$94,2,0)</f>
        <v>通用能量</v>
      </c>
      <c r="X371" s="35">
        <f>IF(I371=2,"0",VLOOKUP(AB371,杂项枚举说明表!$A$23:$C$27,杂项枚举说明表!$C$22,0)*VLOOKUP(F371,杂项枚举说明表!$A$3:$D$7,杂项枚举说明表!$D$1,0))</f>
        <v>730</v>
      </c>
      <c r="Y371" s="35">
        <v>1</v>
      </c>
      <c r="Z371" s="9">
        <f>Z355+1</f>
        <v>21</v>
      </c>
      <c r="AA371" s="9">
        <f>AA355+1</f>
        <v>21</v>
      </c>
      <c r="AB371" s="6">
        <f>AB366+1</f>
        <v>4</v>
      </c>
      <c r="AC371" s="6" t="str">
        <f>VLOOKUP(AB371,杂项枚举说明表!$A$23:$B$27,2,2)</f>
        <v>工业时代</v>
      </c>
      <c r="AD371" s="6">
        <v>0</v>
      </c>
      <c r="AE371" s="35">
        <f t="shared" si="335"/>
        <v>2</v>
      </c>
      <c r="AF371" s="35" t="str">
        <f>IF(AE371="","",VLOOKUP(AE371,杂项枚举说明表!$A$109:$B$113,杂项枚举说明表!$B$108,0))</f>
        <v>步兵营</v>
      </c>
      <c r="AH371" s="13">
        <v>40066</v>
      </c>
      <c r="AI371" s="13">
        <f>IF((VLOOKUP($F371,杂项枚举说明表!$A$3:$C$7,3,0))="","",VLOOKUP($F371,杂项枚举说明表!$A$3:$C$7,3,0))</f>
        <v>120004</v>
      </c>
      <c r="AJ371" s="13">
        <v>120006</v>
      </c>
      <c r="AK371" s="13">
        <f>VLOOKUP($M371,杂项枚举说明表!$A$45:$E$49,杂项枚举说明表!$C$43,0)</f>
        <v>150023</v>
      </c>
      <c r="AL371" s="13">
        <f>IF(VLOOKUP($M371,杂项枚举说明表!$A$45:$E$49,杂项枚举说明表!$D$43,0)="","",VLOOKUP($M371,杂项枚举说明表!$A$45:$E$49,杂项枚举说明表!$D$43,0))</f>
        <v>130001</v>
      </c>
      <c r="AM371" s="13">
        <f>IF(VLOOKUP($M371,杂项枚举说明表!$A$45:$E$49,杂项枚举说明表!$E$43,0)="","",VLOOKUP($M371,杂项枚举说明表!$A$45:$E$49,杂项枚举说明表!$E$43,0))</f>
        <v>130001</v>
      </c>
      <c r="AN371" s="13">
        <f>IF(VLOOKUP($M371,杂项枚举说明表!$A$45:$F$49,杂项枚举说明表!$F$43,0)="","",VLOOKUP($M371,杂项枚举说明表!$A$45:$F$49,杂项枚举说明表!$F$43,0))</f>
        <v>260001</v>
      </c>
      <c r="AO371" s="13">
        <f>VLOOKUP($M371,杂项枚举说明表!$A$45:$H$49,杂项枚举说明表!$H$43,0)</f>
        <v>120008</v>
      </c>
      <c r="AP371" s="13">
        <f>VLOOKUP($M371,杂项枚举说明表!$A$45:$I$49,杂项枚举说明表!$I$43,0)</f>
        <v>100001</v>
      </c>
      <c r="AQ371" s="13">
        <v>100002</v>
      </c>
      <c r="AT371" s="1" t="str">
        <f t="shared" si="304"/>
        <v>3工业时代蓝色同色消</v>
      </c>
      <c r="AU371" s="1">
        <f t="shared" si="305"/>
        <v>3431</v>
      </c>
    </row>
    <row r="372" spans="1:47" x14ac:dyDescent="0.2">
      <c r="A372" s="33">
        <f t="shared" si="306"/>
        <v>367</v>
      </c>
      <c r="B372" s="33">
        <f t="shared" si="349"/>
        <v>3432</v>
      </c>
      <c r="C372" s="33">
        <v>10902</v>
      </c>
      <c r="D372" s="33" t="str">
        <f t="shared" si="297"/>
        <v>工业时代绿色神秘球</v>
      </c>
      <c r="E372" s="33" t="str">
        <f t="shared" si="298"/>
        <v>工业时代绿色同色消</v>
      </c>
      <c r="F372" s="33">
        <v>5</v>
      </c>
      <c r="G372" s="33" t="str">
        <f>VLOOKUP($F372,杂项枚举说明表!$A$3:$C$7,杂项枚举说明表!$B$1,0)</f>
        <v>同色消</v>
      </c>
      <c r="H372" s="13">
        <v>1</v>
      </c>
      <c r="I372" s="35">
        <f t="shared" si="299"/>
        <v>3</v>
      </c>
      <c r="J372" s="35" t="str">
        <f>VLOOKUP(I372,杂项枚举说明表!$A$67:$B$69,杂项枚举说明表!$B$66,0)</f>
        <v>PVP</v>
      </c>
      <c r="M372" s="37">
        <f t="shared" si="334"/>
        <v>2</v>
      </c>
      <c r="N372" s="37" t="str">
        <f>VLOOKUP(M372,杂项枚举说明表!$A$45:$B$49,杂项枚举说明表!$B$43,0)</f>
        <v>绿色</v>
      </c>
      <c r="O372" s="9">
        <v>3532</v>
      </c>
      <c r="P372" s="11" t="s">
        <v>570</v>
      </c>
      <c r="Q372" s="37" t="s">
        <v>20</v>
      </c>
      <c r="R372" s="37" t="str">
        <f t="shared" si="301"/>
        <v>绿色神秘球</v>
      </c>
      <c r="S372" s="9" t="s">
        <v>102</v>
      </c>
      <c r="T372" s="9">
        <f>IF(I372=2,"",VLOOKUP(E372,[1]t_eliminate_effect_s说明表!$L:$M,2,0))</f>
        <v>7</v>
      </c>
      <c r="U372" s="9" t="str">
        <f>VLOOKUP(B372,组合消除配置调用说明表!$D$1:$E$999999,2,0)</f>
        <v>3131,3132,3133,3134,3135,3231,3232,3233,3234,3235,3331,3332,3333,3334,3335,3431,3432,3433,3434,3435;12,12,12,12,12,16,16,16,16,16,17,17,17,17,17,9,9,9,9,9</v>
      </c>
      <c r="V372" s="35">
        <v>0</v>
      </c>
      <c r="W372" s="35" t="str">
        <f>VLOOKUP(V372,杂项枚举说明表!$A$88:$B$94,2,0)</f>
        <v>通用能量</v>
      </c>
      <c r="X372" s="35">
        <f>IF(I372=2,"0",VLOOKUP(AB372,杂项枚举说明表!$A$23:$C$27,杂项枚举说明表!$C$22,0)*VLOOKUP(F372,杂项枚举说明表!$A$3:$D$7,杂项枚举说明表!$D$1,0))</f>
        <v>730</v>
      </c>
      <c r="Y372" s="35">
        <v>1</v>
      </c>
      <c r="Z372" s="9">
        <f t="shared" ref="Z372:AA372" si="350">Z371+1</f>
        <v>22</v>
      </c>
      <c r="AA372" s="9">
        <f t="shared" si="350"/>
        <v>22</v>
      </c>
      <c r="AB372" s="6">
        <f t="shared" ref="AB372:AB380" si="351">AB367+1</f>
        <v>4</v>
      </c>
      <c r="AC372" s="6" t="str">
        <f>VLOOKUP(AB372,杂项枚举说明表!$A$23:$B$27,2,2)</f>
        <v>工业时代</v>
      </c>
      <c r="AD372" s="6">
        <v>0</v>
      </c>
      <c r="AE372" s="35">
        <f t="shared" si="335"/>
        <v>3</v>
      </c>
      <c r="AF372" s="35" t="str">
        <f>IF(AE372="","",VLOOKUP(AE372,杂项枚举说明表!$A$109:$B$113,杂项枚举说明表!$B$108,0))</f>
        <v>弓兵营</v>
      </c>
      <c r="AH372" s="13">
        <v>40067</v>
      </c>
      <c r="AI372" s="13">
        <f>IF((VLOOKUP($F372,杂项枚举说明表!$A$3:$C$7,3,0))="","",VLOOKUP($F372,杂项枚举说明表!$A$3:$C$7,3,0))</f>
        <v>120004</v>
      </c>
      <c r="AJ372" s="13">
        <v>120006</v>
      </c>
      <c r="AK372" s="13">
        <f>VLOOKUP($M372,杂项枚举说明表!$A$45:$E$49,杂项枚举说明表!$C$43,0)</f>
        <v>150023</v>
      </c>
      <c r="AL372" s="13">
        <f>IF(VLOOKUP($M372,杂项枚举说明表!$A$45:$E$49,杂项枚举说明表!$D$43,0)="","",VLOOKUP($M372,杂项枚举说明表!$A$45:$E$49,杂项枚举说明表!$D$43,0))</f>
        <v>130002</v>
      </c>
      <c r="AM372" s="13">
        <f>IF(VLOOKUP($M372,杂项枚举说明表!$A$45:$E$49,杂项枚举说明表!$E$43,0)="","",VLOOKUP($M372,杂项枚举说明表!$A$45:$E$49,杂项枚举说明表!$E$43,0))</f>
        <v>130002</v>
      </c>
      <c r="AN372" s="13">
        <f>IF(VLOOKUP($M372,杂项枚举说明表!$A$45:$F$49,杂项枚举说明表!$F$43,0)="","",VLOOKUP($M372,杂项枚举说明表!$A$45:$F$49,杂项枚举说明表!$F$43,0))</f>
        <v>260001</v>
      </c>
      <c r="AO372" s="13">
        <f>VLOOKUP($M372,杂项枚举说明表!$A$45:$H$49,杂项枚举说明表!$H$43,0)</f>
        <v>120008</v>
      </c>
      <c r="AP372" s="13">
        <f>VLOOKUP($M372,杂项枚举说明表!$A$45:$I$49,杂项枚举说明表!$I$43,0)</f>
        <v>100001</v>
      </c>
      <c r="AQ372" s="13">
        <v>100002</v>
      </c>
      <c r="AT372" s="1" t="str">
        <f t="shared" si="304"/>
        <v>3工业时代绿色同色消</v>
      </c>
      <c r="AU372" s="1">
        <f t="shared" si="305"/>
        <v>3432</v>
      </c>
    </row>
    <row r="373" spans="1:47" x14ac:dyDescent="0.2">
      <c r="A373" s="33">
        <f t="shared" si="306"/>
        <v>368</v>
      </c>
      <c r="B373" s="33">
        <f t="shared" si="349"/>
        <v>3433</v>
      </c>
      <c r="C373" s="33">
        <v>10903</v>
      </c>
      <c r="D373" s="33" t="str">
        <f t="shared" si="297"/>
        <v>工业时代红色神秘球</v>
      </c>
      <c r="E373" s="33" t="str">
        <f t="shared" si="298"/>
        <v>工业时代红色同色消</v>
      </c>
      <c r="F373" s="33">
        <v>5</v>
      </c>
      <c r="G373" s="33" t="str">
        <f>VLOOKUP($F373,杂项枚举说明表!$A$3:$C$7,杂项枚举说明表!$B$1,0)</f>
        <v>同色消</v>
      </c>
      <c r="H373" s="13">
        <v>1</v>
      </c>
      <c r="I373" s="35">
        <f t="shared" si="299"/>
        <v>3</v>
      </c>
      <c r="J373" s="35" t="str">
        <f>VLOOKUP(I373,杂项枚举说明表!$A$67:$B$69,杂项枚举说明表!$B$66,0)</f>
        <v>PVP</v>
      </c>
      <c r="M373" s="37">
        <f t="shared" si="334"/>
        <v>3</v>
      </c>
      <c r="N373" s="37" t="str">
        <f>VLOOKUP(M373,杂项枚举说明表!$A$45:$B$49,杂项枚举说明表!$B$43,0)</f>
        <v>红色</v>
      </c>
      <c r="O373" s="9">
        <v>3533</v>
      </c>
      <c r="P373" s="11" t="s">
        <v>570</v>
      </c>
      <c r="Q373" s="37" t="s">
        <v>20</v>
      </c>
      <c r="R373" s="37" t="str">
        <f t="shared" si="301"/>
        <v>红色神秘球</v>
      </c>
      <c r="S373" s="9" t="s">
        <v>101</v>
      </c>
      <c r="T373" s="9">
        <f>IF(I373=2,"",VLOOKUP(E373,[1]t_eliminate_effect_s说明表!$L:$M,2,0))</f>
        <v>7</v>
      </c>
      <c r="U373" s="9" t="str">
        <f>VLOOKUP(B373,组合消除配置调用说明表!$D$1:$E$999999,2,0)</f>
        <v>3131,3132,3133,3134,3135,3231,3232,3233,3234,3235,3331,3332,3333,3334,3335,3431,3432,3433,3434,3435;12,12,12,12,12,16,16,16,16,16,17,17,17,17,17,9,9,9,9,9</v>
      </c>
      <c r="V373" s="35">
        <v>0</v>
      </c>
      <c r="W373" s="35" t="str">
        <f>VLOOKUP(V373,杂项枚举说明表!$A$88:$B$94,2,0)</f>
        <v>通用能量</v>
      </c>
      <c r="X373" s="35">
        <f>IF(I373=2,"0",VLOOKUP(AB373,杂项枚举说明表!$A$23:$C$27,杂项枚举说明表!$C$22,0)*VLOOKUP(F373,杂项枚举说明表!$A$3:$D$7,杂项枚举说明表!$D$1,0))</f>
        <v>730</v>
      </c>
      <c r="Y373" s="35">
        <v>1</v>
      </c>
      <c r="Z373" s="9">
        <f t="shared" ref="Z373:AA373" si="352">Z372+1</f>
        <v>23</v>
      </c>
      <c r="AA373" s="9">
        <f t="shared" si="352"/>
        <v>23</v>
      </c>
      <c r="AB373" s="6">
        <f t="shared" si="351"/>
        <v>4</v>
      </c>
      <c r="AC373" s="6" t="str">
        <f>VLOOKUP(AB373,杂项枚举说明表!$A$23:$B$27,2,2)</f>
        <v>工业时代</v>
      </c>
      <c r="AD373" s="6">
        <v>0</v>
      </c>
      <c r="AE373" s="35">
        <f t="shared" si="335"/>
        <v>4</v>
      </c>
      <c r="AF373" s="35" t="str">
        <f>IF(AE373="","",VLOOKUP(AE373,杂项枚举说明表!$A$109:$B$113,杂项枚举说明表!$B$108,0))</f>
        <v>骑兵营</v>
      </c>
      <c r="AH373" s="13">
        <v>40068</v>
      </c>
      <c r="AI373" s="13">
        <f>IF((VLOOKUP($F373,杂项枚举说明表!$A$3:$C$7,3,0))="","",VLOOKUP($F373,杂项枚举说明表!$A$3:$C$7,3,0))</f>
        <v>120004</v>
      </c>
      <c r="AJ373" s="13">
        <v>120006</v>
      </c>
      <c r="AK373" s="13">
        <f>VLOOKUP($M373,杂项枚举说明表!$A$45:$E$49,杂项枚举说明表!$C$43,0)</f>
        <v>150023</v>
      </c>
      <c r="AL373" s="13">
        <f>IF(VLOOKUP($M373,杂项枚举说明表!$A$45:$E$49,杂项枚举说明表!$D$43,0)="","",VLOOKUP($M373,杂项枚举说明表!$A$45:$E$49,杂项枚举说明表!$D$43,0))</f>
        <v>130003</v>
      </c>
      <c r="AM373" s="13">
        <f>IF(VLOOKUP($M373,杂项枚举说明表!$A$45:$E$49,杂项枚举说明表!$E$43,0)="","",VLOOKUP($M373,杂项枚举说明表!$A$45:$E$49,杂项枚举说明表!$E$43,0))</f>
        <v>130003</v>
      </c>
      <c r="AN373" s="13">
        <f>IF(VLOOKUP($M373,杂项枚举说明表!$A$45:$F$49,杂项枚举说明表!$F$43,0)="","",VLOOKUP($M373,杂项枚举说明表!$A$45:$F$49,杂项枚举说明表!$F$43,0))</f>
        <v>260001</v>
      </c>
      <c r="AO373" s="13">
        <f>VLOOKUP($M373,杂项枚举说明表!$A$45:$H$49,杂项枚举说明表!$H$43,0)</f>
        <v>120008</v>
      </c>
      <c r="AP373" s="13">
        <f>VLOOKUP($M373,杂项枚举说明表!$A$45:$I$49,杂项枚举说明表!$I$43,0)</f>
        <v>100001</v>
      </c>
      <c r="AQ373" s="13">
        <v>100002</v>
      </c>
      <c r="AT373" s="1" t="str">
        <f t="shared" si="304"/>
        <v>3工业时代红色同色消</v>
      </c>
      <c r="AU373" s="1">
        <f t="shared" si="305"/>
        <v>3433</v>
      </c>
    </row>
    <row r="374" spans="1:47" x14ac:dyDescent="0.2">
      <c r="A374" s="33">
        <f t="shared" si="306"/>
        <v>369</v>
      </c>
      <c r="B374" s="33">
        <f t="shared" si="349"/>
        <v>3434</v>
      </c>
      <c r="C374" s="33">
        <v>10904</v>
      </c>
      <c r="D374" s="33" t="str">
        <f t="shared" si="297"/>
        <v>工业时代金色神秘球</v>
      </c>
      <c r="E374" s="33" t="str">
        <f t="shared" si="298"/>
        <v>工业时代金色同色消</v>
      </c>
      <c r="F374" s="33">
        <v>5</v>
      </c>
      <c r="G374" s="33" t="str">
        <f>VLOOKUP($F374,杂项枚举说明表!$A$3:$C$7,杂项枚举说明表!$B$1,0)</f>
        <v>同色消</v>
      </c>
      <c r="H374" s="13">
        <v>1</v>
      </c>
      <c r="I374" s="35">
        <f t="shared" si="299"/>
        <v>3</v>
      </c>
      <c r="J374" s="35" t="str">
        <f>VLOOKUP(I374,杂项枚举说明表!$A$67:$B$69,杂项枚举说明表!$B$66,0)</f>
        <v>PVP</v>
      </c>
      <c r="M374" s="37">
        <f t="shared" si="334"/>
        <v>4</v>
      </c>
      <c r="N374" s="37" t="str">
        <f>VLOOKUP(M374,杂项枚举说明表!$A$45:$B$49,杂项枚举说明表!$B$43,0)</f>
        <v>金色</v>
      </c>
      <c r="O374" s="9">
        <v>3534</v>
      </c>
      <c r="P374" s="11" t="s">
        <v>570</v>
      </c>
      <c r="Q374" s="37" t="s">
        <v>20</v>
      </c>
      <c r="R374" s="37" t="str">
        <f t="shared" si="301"/>
        <v>金色神秘球</v>
      </c>
      <c r="S374" s="9" t="s">
        <v>101</v>
      </c>
      <c r="T374" s="9">
        <f>IF(I374=2,"",VLOOKUP(E374,[1]t_eliminate_effect_s说明表!$L:$M,2,0))</f>
        <v>7</v>
      </c>
      <c r="U374" s="9" t="str">
        <f>VLOOKUP(B374,组合消除配置调用说明表!$D$1:$E$999999,2,0)</f>
        <v>3131,3132,3133,3134,3135,3231,3232,3233,3234,3235,3331,3332,3333,3334,3335,3431,3432,3433,3434,3435;12,12,12,12,12,16,16,16,16,16,17,17,17,17,17,9,9,9,9,9</v>
      </c>
      <c r="V374" s="35">
        <v>0</v>
      </c>
      <c r="W374" s="35" t="str">
        <f>VLOOKUP(V374,杂项枚举说明表!$A$88:$B$94,2,0)</f>
        <v>通用能量</v>
      </c>
      <c r="X374" s="35">
        <f>IF(I374=2,"0",VLOOKUP(AB374,杂项枚举说明表!$A$23:$C$27,杂项枚举说明表!$C$22,0)*VLOOKUP(F374,杂项枚举说明表!$A$3:$D$7,杂项枚举说明表!$D$1,0))</f>
        <v>730</v>
      </c>
      <c r="Y374" s="35">
        <v>1</v>
      </c>
      <c r="Z374" s="9">
        <f t="shared" ref="Z374:AA374" si="353">Z373+1</f>
        <v>24</v>
      </c>
      <c r="AA374" s="9">
        <f t="shared" si="353"/>
        <v>24</v>
      </c>
      <c r="AB374" s="6">
        <f t="shared" si="351"/>
        <v>4</v>
      </c>
      <c r="AC374" s="6" t="str">
        <f>VLOOKUP(AB374,杂项枚举说明表!$A$23:$B$27,2,2)</f>
        <v>工业时代</v>
      </c>
      <c r="AD374" s="6">
        <v>0</v>
      </c>
      <c r="AE374" s="35">
        <f t="shared" si="335"/>
        <v>5</v>
      </c>
      <c r="AF374" s="35" t="str">
        <f>IF(AE374="","",VLOOKUP(AE374,杂项枚举说明表!$A$109:$B$113,杂项枚举说明表!$B$108,0))</f>
        <v>神像</v>
      </c>
      <c r="AH374" s="13">
        <v>40069</v>
      </c>
      <c r="AI374" s="13">
        <f>IF((VLOOKUP($F374,杂项枚举说明表!$A$3:$C$7,3,0))="","",VLOOKUP($F374,杂项枚举说明表!$A$3:$C$7,3,0))</f>
        <v>120004</v>
      </c>
      <c r="AJ374" s="13">
        <v>120006</v>
      </c>
      <c r="AK374" s="13">
        <f>VLOOKUP($M374,杂项枚举说明表!$A$45:$E$49,杂项枚举说明表!$C$43,0)</f>
        <v>150023</v>
      </c>
      <c r="AL374" s="13">
        <f>IF(VLOOKUP($M374,杂项枚举说明表!$A$45:$E$49,杂项枚举说明表!$D$43,0)="","",VLOOKUP($M374,杂项枚举说明表!$A$45:$E$49,杂项枚举说明表!$D$43,0))</f>
        <v>130004</v>
      </c>
      <c r="AM374" s="13">
        <f>IF(VLOOKUP($M374,杂项枚举说明表!$A$45:$E$49,杂项枚举说明表!$E$43,0)="","",VLOOKUP($M374,杂项枚举说明表!$A$45:$E$49,杂项枚举说明表!$E$43,0))</f>
        <v>130004</v>
      </c>
      <c r="AN374" s="13">
        <f>IF(VLOOKUP($M374,杂项枚举说明表!$A$45:$F$49,杂项枚举说明表!$F$43,0)="","",VLOOKUP($M374,杂项枚举说明表!$A$45:$F$49,杂项枚举说明表!$F$43,0))</f>
        <v>260001</v>
      </c>
      <c r="AO374" s="13">
        <f>VLOOKUP($M374,杂项枚举说明表!$A$45:$H$49,杂项枚举说明表!$H$43,0)</f>
        <v>120008</v>
      </c>
      <c r="AP374" s="13">
        <f>VLOOKUP($M374,杂项枚举说明表!$A$45:$I$49,杂项枚举说明表!$I$43,0)</f>
        <v>100001</v>
      </c>
      <c r="AQ374" s="13">
        <v>100002</v>
      </c>
      <c r="AT374" s="1" t="str">
        <f t="shared" si="304"/>
        <v>3工业时代金色同色消</v>
      </c>
      <c r="AU374" s="1">
        <f t="shared" si="305"/>
        <v>3434</v>
      </c>
    </row>
    <row r="375" spans="1:47" x14ac:dyDescent="0.2">
      <c r="A375" s="33">
        <f t="shared" si="306"/>
        <v>370</v>
      </c>
      <c r="B375" s="33">
        <f t="shared" si="349"/>
        <v>3435</v>
      </c>
      <c r="C375" s="33">
        <v>10905</v>
      </c>
      <c r="D375" s="33" t="str">
        <f t="shared" si="297"/>
        <v>工业时代紫色神秘球</v>
      </c>
      <c r="E375" s="33" t="str">
        <f t="shared" si="298"/>
        <v>工业时代紫色同色消</v>
      </c>
      <c r="F375" s="33">
        <v>5</v>
      </c>
      <c r="G375" s="33" t="str">
        <f>VLOOKUP($F375,杂项枚举说明表!$A$3:$C$7,杂项枚举说明表!$B$1,0)</f>
        <v>同色消</v>
      </c>
      <c r="H375" s="13">
        <v>1</v>
      </c>
      <c r="I375" s="35">
        <f t="shared" si="299"/>
        <v>3</v>
      </c>
      <c r="J375" s="35" t="str">
        <f>VLOOKUP(I375,杂项枚举说明表!$A$67:$B$69,杂项枚举说明表!$B$66,0)</f>
        <v>PVP</v>
      </c>
      <c r="M375" s="37">
        <f t="shared" si="334"/>
        <v>5</v>
      </c>
      <c r="N375" s="37" t="str">
        <f>VLOOKUP(M375,杂项枚举说明表!$A$45:$B$49,杂项枚举说明表!$B$43,0)</f>
        <v>紫色</v>
      </c>
      <c r="O375" s="9">
        <v>3535</v>
      </c>
      <c r="P375" s="11" t="s">
        <v>570</v>
      </c>
      <c r="Q375" s="37" t="s">
        <v>20</v>
      </c>
      <c r="R375" s="37" t="str">
        <f t="shared" si="301"/>
        <v>紫色神秘球</v>
      </c>
      <c r="S375" s="9" t="s">
        <v>101</v>
      </c>
      <c r="T375" s="9">
        <f>IF(I375=2,"",VLOOKUP(E375,[1]t_eliminate_effect_s说明表!$L:$M,2,0))</f>
        <v>7</v>
      </c>
      <c r="U375" s="9" t="str">
        <f>VLOOKUP(B375,组合消除配置调用说明表!$D$1:$E$999999,2,0)</f>
        <v>3131,3132,3133,3134,3135,3231,3232,3233,3234,3235,3331,3332,3333,3334,3335,3431,3432,3433,3434,3435;12,12,12,12,12,16,16,16,16,16,17,17,17,17,17,9,9,9,9,9</v>
      </c>
      <c r="V375" s="35">
        <v>0</v>
      </c>
      <c r="W375" s="35" t="str">
        <f>VLOOKUP(V375,杂项枚举说明表!$A$88:$B$94,2,0)</f>
        <v>通用能量</v>
      </c>
      <c r="X375" s="35">
        <f>IF(I375=2,"0",VLOOKUP(AB375,杂项枚举说明表!$A$23:$C$27,杂项枚举说明表!$C$22,0)*VLOOKUP(F375,杂项枚举说明表!$A$3:$D$7,杂项枚举说明表!$D$1,0))</f>
        <v>730</v>
      </c>
      <c r="Y375" s="35">
        <v>1</v>
      </c>
      <c r="Z375" s="9">
        <f t="shared" ref="Z375:AA375" si="354">Z374+1</f>
        <v>25</v>
      </c>
      <c r="AA375" s="9">
        <f t="shared" si="354"/>
        <v>25</v>
      </c>
      <c r="AB375" s="6">
        <f t="shared" si="351"/>
        <v>4</v>
      </c>
      <c r="AC375" s="6" t="str">
        <f>VLOOKUP(AB375,杂项枚举说明表!$A$23:$B$27,2,2)</f>
        <v>工业时代</v>
      </c>
      <c r="AD375" s="6">
        <v>0</v>
      </c>
      <c r="AE375" s="35">
        <f t="shared" si="335"/>
        <v>6</v>
      </c>
      <c r="AF375" s="35" t="str">
        <f>IF(AE375="","",VLOOKUP(AE375,杂项枚举说明表!$A$109:$B$113,杂项枚举说明表!$B$108,0))</f>
        <v>魔像</v>
      </c>
      <c r="AH375" s="13">
        <v>40070</v>
      </c>
      <c r="AI375" s="13">
        <f>IF((VLOOKUP($F375,杂项枚举说明表!$A$3:$C$7,3,0))="","",VLOOKUP($F375,杂项枚举说明表!$A$3:$C$7,3,0))</f>
        <v>120004</v>
      </c>
      <c r="AJ375" s="13">
        <v>120006</v>
      </c>
      <c r="AK375" s="13">
        <f>VLOOKUP($M375,杂项枚举说明表!$A$45:$E$49,杂项枚举说明表!$C$43,0)</f>
        <v>150023</v>
      </c>
      <c r="AL375" s="13">
        <f>IF(VLOOKUP($M375,杂项枚举说明表!$A$45:$E$49,杂项枚举说明表!$D$43,0)="","",VLOOKUP($M375,杂项枚举说明表!$A$45:$E$49,杂项枚举说明表!$D$43,0))</f>
        <v>130005</v>
      </c>
      <c r="AM375" s="13">
        <f>IF(VLOOKUP($M375,杂项枚举说明表!$A$45:$E$49,杂项枚举说明表!$E$43,0)="","",VLOOKUP($M375,杂项枚举说明表!$A$45:$E$49,杂项枚举说明表!$E$43,0))</f>
        <v>130005</v>
      </c>
      <c r="AN375" s="13">
        <f>IF(VLOOKUP($M375,杂项枚举说明表!$A$45:$F$49,杂项枚举说明表!$F$43,0)="","",VLOOKUP($M375,杂项枚举说明表!$A$45:$F$49,杂项枚举说明表!$F$43,0))</f>
        <v>260001</v>
      </c>
      <c r="AO375" s="13">
        <f>VLOOKUP($M375,杂项枚举说明表!$A$45:$H$49,杂项枚举说明表!$H$43,0)</f>
        <v>120008</v>
      </c>
      <c r="AP375" s="13">
        <f>VLOOKUP($M375,杂项枚举说明表!$A$45:$I$49,杂项枚举说明表!$I$43,0)</f>
        <v>100001</v>
      </c>
      <c r="AQ375" s="13">
        <v>100002</v>
      </c>
      <c r="AT375" s="1" t="str">
        <f t="shared" si="304"/>
        <v>3工业时代紫色同色消</v>
      </c>
      <c r="AU375" s="1">
        <f t="shared" si="305"/>
        <v>3435</v>
      </c>
    </row>
    <row r="376" spans="1:47" x14ac:dyDescent="0.2">
      <c r="A376" s="33">
        <f t="shared" si="306"/>
        <v>371</v>
      </c>
      <c r="B376" s="33">
        <f t="shared" si="349"/>
        <v>3441</v>
      </c>
      <c r="C376" s="33">
        <v>11001</v>
      </c>
      <c r="D376" s="33" t="str">
        <f t="shared" si="297"/>
        <v>现代蓝色水晶球</v>
      </c>
      <c r="E376" s="33" t="str">
        <f t="shared" si="298"/>
        <v>现代蓝色同色消</v>
      </c>
      <c r="F376" s="33">
        <v>5</v>
      </c>
      <c r="G376" s="33" t="str">
        <f>VLOOKUP($F376,杂项枚举说明表!$A$3:$C$7,杂项枚举说明表!$B$1,0)</f>
        <v>同色消</v>
      </c>
      <c r="H376" s="13">
        <v>1</v>
      </c>
      <c r="I376" s="35">
        <f t="shared" si="299"/>
        <v>3</v>
      </c>
      <c r="J376" s="35" t="str">
        <f>VLOOKUP(I376,杂项枚举说明表!$A$67:$B$69,杂项枚举说明表!$B$66,0)</f>
        <v>PVP</v>
      </c>
      <c r="M376" s="37">
        <f t="shared" ref="M376:M380" si="355">M371</f>
        <v>1</v>
      </c>
      <c r="N376" s="37" t="str">
        <f>VLOOKUP(M376,杂项枚举说明表!$A$45:$B$49,杂项枚举说明表!$B$43,0)</f>
        <v>蓝色</v>
      </c>
      <c r="O376" s="9">
        <v>3541</v>
      </c>
      <c r="P376" s="11" t="s">
        <v>570</v>
      </c>
      <c r="Q376" s="37" t="s">
        <v>21</v>
      </c>
      <c r="R376" s="37" t="str">
        <f t="shared" si="301"/>
        <v>蓝色水晶球</v>
      </c>
      <c r="S376" s="9" t="s">
        <v>101</v>
      </c>
      <c r="T376" s="9">
        <f>IF(I376=2,"",VLOOKUP(E376,[1]t_eliminate_effect_s说明表!$L:$M,2,0))</f>
        <v>7</v>
      </c>
      <c r="U376" s="9" t="str">
        <f>VLOOKUP(B376,组合消除配置调用说明表!$D$1:$E$999999,2,0)</f>
        <v>3141,3142,3143,3144,3145,3241,3242,3243,3244,3245,3341,3342,3343,3344,3345,3441,3442,3443,3444,3445;12,12,12,12,12,16,16,16,16,16,17,17,17,17,17,9,9,9,9,9</v>
      </c>
      <c r="V376" s="35">
        <v>0</v>
      </c>
      <c r="W376" s="35" t="str">
        <f>VLOOKUP(V376,杂项枚举说明表!$A$88:$B$94,2,0)</f>
        <v>通用能量</v>
      </c>
      <c r="X376" s="35">
        <f>IF(I376=2,"0",VLOOKUP(AB376,杂项枚举说明表!$A$23:$C$27,杂项枚举说明表!$C$22,0)*VLOOKUP(F376,杂项枚举说明表!$A$3:$D$7,杂项枚举说明表!$D$1,0))</f>
        <v>650</v>
      </c>
      <c r="Y376" s="35">
        <v>1</v>
      </c>
      <c r="Z376" s="9">
        <f>Z371</f>
        <v>21</v>
      </c>
      <c r="AA376" s="9">
        <f>AA371</f>
        <v>21</v>
      </c>
      <c r="AB376" s="6">
        <f t="shared" si="351"/>
        <v>5</v>
      </c>
      <c r="AC376" s="6" t="str">
        <f>VLOOKUP(AB376,杂项枚举说明表!$A$23:$B$27,2,2)</f>
        <v>现代</v>
      </c>
      <c r="AD376" s="6">
        <v>0</v>
      </c>
      <c r="AE376" s="35">
        <f t="shared" ref="AE376:AE380" si="356">AE371</f>
        <v>2</v>
      </c>
      <c r="AF376" s="35" t="str">
        <f>IF(AE376="","",VLOOKUP(AE376,杂项枚举说明表!$A$109:$B$113,杂项枚举说明表!$B$108,0))</f>
        <v>步兵营</v>
      </c>
      <c r="AH376" s="13">
        <v>40071</v>
      </c>
      <c r="AI376" s="13">
        <f>IF((VLOOKUP($F376,杂项枚举说明表!$A$3:$C$7,3,0))="","",VLOOKUP($F376,杂项枚举说明表!$A$3:$C$7,3,0))</f>
        <v>120004</v>
      </c>
      <c r="AJ376" s="13">
        <v>120006</v>
      </c>
      <c r="AK376" s="13">
        <f>VLOOKUP($M376,杂项枚举说明表!$A$45:$E$49,杂项枚举说明表!$C$43,0)</f>
        <v>150023</v>
      </c>
      <c r="AL376" s="13">
        <f>IF(VLOOKUP($M376,杂项枚举说明表!$A$45:$E$49,杂项枚举说明表!$D$43,0)="","",VLOOKUP($M376,杂项枚举说明表!$A$45:$E$49,杂项枚举说明表!$D$43,0))</f>
        <v>130001</v>
      </c>
      <c r="AM376" s="13">
        <f>IF(VLOOKUP($M376,杂项枚举说明表!$A$45:$E$49,杂项枚举说明表!$E$43,0)="","",VLOOKUP($M376,杂项枚举说明表!$A$45:$E$49,杂项枚举说明表!$E$43,0))</f>
        <v>130001</v>
      </c>
      <c r="AN376" s="13">
        <f>IF(VLOOKUP($M376,杂项枚举说明表!$A$45:$F$49,杂项枚举说明表!$F$43,0)="","",VLOOKUP($M376,杂项枚举说明表!$A$45:$F$49,杂项枚举说明表!$F$43,0))</f>
        <v>260001</v>
      </c>
      <c r="AO376" s="13">
        <f>VLOOKUP($M376,杂项枚举说明表!$A$45:$H$49,杂项枚举说明表!$H$43,0)</f>
        <v>120008</v>
      </c>
      <c r="AP376" s="13">
        <f>VLOOKUP($M376,杂项枚举说明表!$A$45:$I$49,杂项枚举说明表!$I$43,0)</f>
        <v>100001</v>
      </c>
      <c r="AQ376" s="13">
        <v>100002</v>
      </c>
      <c r="AT376" s="1" t="str">
        <f t="shared" si="304"/>
        <v>3现代蓝色同色消</v>
      </c>
      <c r="AU376" s="1">
        <f t="shared" si="305"/>
        <v>3441</v>
      </c>
    </row>
    <row r="377" spans="1:47" x14ac:dyDescent="0.2">
      <c r="A377" s="33">
        <f t="shared" si="306"/>
        <v>372</v>
      </c>
      <c r="B377" s="33">
        <f t="shared" si="349"/>
        <v>3442</v>
      </c>
      <c r="C377" s="33">
        <v>11002</v>
      </c>
      <c r="D377" s="33" t="str">
        <f t="shared" si="297"/>
        <v>现代绿色水晶球</v>
      </c>
      <c r="E377" s="33" t="str">
        <f t="shared" si="298"/>
        <v>现代绿色同色消</v>
      </c>
      <c r="F377" s="33">
        <v>5</v>
      </c>
      <c r="G377" s="33" t="str">
        <f>VLOOKUP($F377,杂项枚举说明表!$A$3:$C$7,杂项枚举说明表!$B$1,0)</f>
        <v>同色消</v>
      </c>
      <c r="H377" s="13">
        <v>1</v>
      </c>
      <c r="I377" s="35">
        <f t="shared" si="299"/>
        <v>3</v>
      </c>
      <c r="J377" s="35" t="str">
        <f>VLOOKUP(I377,杂项枚举说明表!$A$67:$B$69,杂项枚举说明表!$B$66,0)</f>
        <v>PVP</v>
      </c>
      <c r="M377" s="37">
        <f t="shared" si="355"/>
        <v>2</v>
      </c>
      <c r="N377" s="37" t="str">
        <f>VLOOKUP(M377,杂项枚举说明表!$A$45:$B$49,杂项枚举说明表!$B$43,0)</f>
        <v>绿色</v>
      </c>
      <c r="O377" s="9">
        <v>3542</v>
      </c>
      <c r="P377" s="11" t="s">
        <v>570</v>
      </c>
      <c r="Q377" s="37" t="s">
        <v>21</v>
      </c>
      <c r="R377" s="37" t="str">
        <f t="shared" si="301"/>
        <v>绿色水晶球</v>
      </c>
      <c r="S377" s="9" t="s">
        <v>101</v>
      </c>
      <c r="T377" s="9">
        <f>IF(I377=2,"",VLOOKUP(E377,[1]t_eliminate_effect_s说明表!$L:$M,2,0))</f>
        <v>7</v>
      </c>
      <c r="U377" s="9" t="str">
        <f>VLOOKUP(B377,组合消除配置调用说明表!$D$1:$E$999999,2,0)</f>
        <v>3141,3142,3143,3144,3145,3241,3242,3243,3244,3245,3341,3342,3343,3344,3345,3441,3442,3443,3444,3445;12,12,12,12,12,16,16,16,16,16,17,17,17,17,17,9,9,9,9,9</v>
      </c>
      <c r="V377" s="35">
        <v>0</v>
      </c>
      <c r="W377" s="35" t="str">
        <f>VLOOKUP(V377,杂项枚举说明表!$A$88:$B$94,2,0)</f>
        <v>通用能量</v>
      </c>
      <c r="X377" s="35">
        <f>IF(I377=2,"0",VLOOKUP(AB377,杂项枚举说明表!$A$23:$C$27,杂项枚举说明表!$C$22,0)*VLOOKUP(F377,杂项枚举说明表!$A$3:$D$7,杂项枚举说明表!$D$1,0))</f>
        <v>650</v>
      </c>
      <c r="Y377" s="35">
        <v>1</v>
      </c>
      <c r="Z377" s="9">
        <f t="shared" ref="Z377:AA377" si="357">Z372</f>
        <v>22</v>
      </c>
      <c r="AA377" s="9">
        <f t="shared" si="357"/>
        <v>22</v>
      </c>
      <c r="AB377" s="6">
        <f t="shared" si="351"/>
        <v>5</v>
      </c>
      <c r="AC377" s="6" t="str">
        <f>VLOOKUP(AB377,杂项枚举说明表!$A$23:$B$27,2,2)</f>
        <v>现代</v>
      </c>
      <c r="AD377" s="6">
        <v>0</v>
      </c>
      <c r="AE377" s="35">
        <f t="shared" si="356"/>
        <v>3</v>
      </c>
      <c r="AF377" s="35" t="str">
        <f>IF(AE377="","",VLOOKUP(AE377,杂项枚举说明表!$A$109:$B$113,杂项枚举说明表!$B$108,0))</f>
        <v>弓兵营</v>
      </c>
      <c r="AH377" s="13">
        <v>40072</v>
      </c>
      <c r="AI377" s="13">
        <f>IF((VLOOKUP($F377,杂项枚举说明表!$A$3:$C$7,3,0))="","",VLOOKUP($F377,杂项枚举说明表!$A$3:$C$7,3,0))</f>
        <v>120004</v>
      </c>
      <c r="AJ377" s="13">
        <v>120006</v>
      </c>
      <c r="AK377" s="13">
        <f>VLOOKUP($M377,杂项枚举说明表!$A$45:$E$49,杂项枚举说明表!$C$43,0)</f>
        <v>150023</v>
      </c>
      <c r="AL377" s="13">
        <f>IF(VLOOKUP($M377,杂项枚举说明表!$A$45:$E$49,杂项枚举说明表!$D$43,0)="","",VLOOKUP($M377,杂项枚举说明表!$A$45:$E$49,杂项枚举说明表!$D$43,0))</f>
        <v>130002</v>
      </c>
      <c r="AM377" s="13">
        <f>IF(VLOOKUP($M377,杂项枚举说明表!$A$45:$E$49,杂项枚举说明表!$E$43,0)="","",VLOOKUP($M377,杂项枚举说明表!$A$45:$E$49,杂项枚举说明表!$E$43,0))</f>
        <v>130002</v>
      </c>
      <c r="AN377" s="13">
        <f>IF(VLOOKUP($M377,杂项枚举说明表!$A$45:$F$49,杂项枚举说明表!$F$43,0)="","",VLOOKUP($M377,杂项枚举说明表!$A$45:$F$49,杂项枚举说明表!$F$43,0))</f>
        <v>260001</v>
      </c>
      <c r="AO377" s="13">
        <f>VLOOKUP($M377,杂项枚举说明表!$A$45:$H$49,杂项枚举说明表!$H$43,0)</f>
        <v>120008</v>
      </c>
      <c r="AP377" s="13">
        <f>VLOOKUP($M377,杂项枚举说明表!$A$45:$I$49,杂项枚举说明表!$I$43,0)</f>
        <v>100001</v>
      </c>
      <c r="AQ377" s="13">
        <v>100002</v>
      </c>
      <c r="AT377" s="1" t="str">
        <f t="shared" si="304"/>
        <v>3现代绿色同色消</v>
      </c>
      <c r="AU377" s="1">
        <f t="shared" si="305"/>
        <v>3442</v>
      </c>
    </row>
    <row r="378" spans="1:47" x14ac:dyDescent="0.2">
      <c r="A378" s="33">
        <f t="shared" si="306"/>
        <v>373</v>
      </c>
      <c r="B378" s="33">
        <f t="shared" si="349"/>
        <v>3443</v>
      </c>
      <c r="C378" s="33">
        <v>11003</v>
      </c>
      <c r="D378" s="33" t="str">
        <f t="shared" si="297"/>
        <v>现代红色水晶球</v>
      </c>
      <c r="E378" s="33" t="str">
        <f t="shared" si="298"/>
        <v>现代红色同色消</v>
      </c>
      <c r="F378" s="33">
        <v>5</v>
      </c>
      <c r="G378" s="33" t="str">
        <f>VLOOKUP($F378,杂项枚举说明表!$A$3:$C$7,杂项枚举说明表!$B$1,0)</f>
        <v>同色消</v>
      </c>
      <c r="H378" s="13">
        <v>1</v>
      </c>
      <c r="I378" s="35">
        <f t="shared" si="299"/>
        <v>3</v>
      </c>
      <c r="J378" s="35" t="str">
        <f>VLOOKUP(I378,杂项枚举说明表!$A$67:$B$69,杂项枚举说明表!$B$66,0)</f>
        <v>PVP</v>
      </c>
      <c r="M378" s="37">
        <f t="shared" si="355"/>
        <v>3</v>
      </c>
      <c r="N378" s="37" t="str">
        <f>VLOOKUP(M378,杂项枚举说明表!$A$45:$B$49,杂项枚举说明表!$B$43,0)</f>
        <v>红色</v>
      </c>
      <c r="O378" s="9">
        <v>3543</v>
      </c>
      <c r="P378" s="11" t="s">
        <v>570</v>
      </c>
      <c r="Q378" s="37" t="s">
        <v>21</v>
      </c>
      <c r="R378" s="37" t="str">
        <f t="shared" si="301"/>
        <v>红色水晶球</v>
      </c>
      <c r="S378" s="9" t="s">
        <v>101</v>
      </c>
      <c r="T378" s="9">
        <f>IF(I378=2,"",VLOOKUP(E378,[1]t_eliminate_effect_s说明表!$L:$M,2,0))</f>
        <v>7</v>
      </c>
      <c r="U378" s="9" t="str">
        <f>VLOOKUP(B378,组合消除配置调用说明表!$D$1:$E$999999,2,0)</f>
        <v>3141,3142,3143,3144,3145,3241,3242,3243,3244,3245,3341,3342,3343,3344,3345,3441,3442,3443,3444,3445;12,12,12,12,12,16,16,16,16,16,17,17,17,17,17,9,9,9,9,9</v>
      </c>
      <c r="V378" s="35">
        <v>0</v>
      </c>
      <c r="W378" s="35" t="str">
        <f>VLOOKUP(V378,杂项枚举说明表!$A$88:$B$94,2,0)</f>
        <v>通用能量</v>
      </c>
      <c r="X378" s="35">
        <f>IF(I378=2,"0",VLOOKUP(AB378,杂项枚举说明表!$A$23:$C$27,杂项枚举说明表!$C$22,0)*VLOOKUP(F378,杂项枚举说明表!$A$3:$D$7,杂项枚举说明表!$D$1,0))</f>
        <v>650</v>
      </c>
      <c r="Y378" s="35">
        <v>1</v>
      </c>
      <c r="Z378" s="9">
        <f t="shared" ref="Z378:AA378" si="358">Z373</f>
        <v>23</v>
      </c>
      <c r="AA378" s="9">
        <f t="shared" si="358"/>
        <v>23</v>
      </c>
      <c r="AB378" s="6">
        <f t="shared" si="351"/>
        <v>5</v>
      </c>
      <c r="AC378" s="6" t="str">
        <f>VLOOKUP(AB378,杂项枚举说明表!$A$23:$B$27,2,2)</f>
        <v>现代</v>
      </c>
      <c r="AD378" s="6">
        <v>0</v>
      </c>
      <c r="AE378" s="35">
        <f t="shared" si="356"/>
        <v>4</v>
      </c>
      <c r="AF378" s="35" t="str">
        <f>IF(AE378="","",VLOOKUP(AE378,杂项枚举说明表!$A$109:$B$113,杂项枚举说明表!$B$108,0))</f>
        <v>骑兵营</v>
      </c>
      <c r="AH378" s="13">
        <v>40073</v>
      </c>
      <c r="AI378" s="13">
        <f>IF((VLOOKUP($F378,杂项枚举说明表!$A$3:$C$7,3,0))="","",VLOOKUP($F378,杂项枚举说明表!$A$3:$C$7,3,0))</f>
        <v>120004</v>
      </c>
      <c r="AJ378" s="13">
        <v>120006</v>
      </c>
      <c r="AK378" s="13">
        <f>VLOOKUP($M378,杂项枚举说明表!$A$45:$E$49,杂项枚举说明表!$C$43,0)</f>
        <v>150023</v>
      </c>
      <c r="AL378" s="13">
        <f>IF(VLOOKUP($M378,杂项枚举说明表!$A$45:$E$49,杂项枚举说明表!$D$43,0)="","",VLOOKUP($M378,杂项枚举说明表!$A$45:$E$49,杂项枚举说明表!$D$43,0))</f>
        <v>130003</v>
      </c>
      <c r="AM378" s="13">
        <f>IF(VLOOKUP($M378,杂项枚举说明表!$A$45:$E$49,杂项枚举说明表!$E$43,0)="","",VLOOKUP($M378,杂项枚举说明表!$A$45:$E$49,杂项枚举说明表!$E$43,0))</f>
        <v>130003</v>
      </c>
      <c r="AN378" s="13">
        <f>IF(VLOOKUP($M378,杂项枚举说明表!$A$45:$F$49,杂项枚举说明表!$F$43,0)="","",VLOOKUP($M378,杂项枚举说明表!$A$45:$F$49,杂项枚举说明表!$F$43,0))</f>
        <v>260001</v>
      </c>
      <c r="AO378" s="13">
        <f>VLOOKUP($M378,杂项枚举说明表!$A$45:$H$49,杂项枚举说明表!$H$43,0)</f>
        <v>120008</v>
      </c>
      <c r="AP378" s="13">
        <f>VLOOKUP($M378,杂项枚举说明表!$A$45:$I$49,杂项枚举说明表!$I$43,0)</f>
        <v>100001</v>
      </c>
      <c r="AQ378" s="13">
        <v>100002</v>
      </c>
      <c r="AT378" s="1" t="str">
        <f t="shared" si="304"/>
        <v>3现代红色同色消</v>
      </c>
      <c r="AU378" s="1">
        <f t="shared" si="305"/>
        <v>3443</v>
      </c>
    </row>
    <row r="379" spans="1:47" x14ac:dyDescent="0.2">
      <c r="A379" s="33">
        <f t="shared" si="306"/>
        <v>374</v>
      </c>
      <c r="B379" s="33">
        <f t="shared" si="349"/>
        <v>3444</v>
      </c>
      <c r="C379" s="33">
        <v>11004</v>
      </c>
      <c r="D379" s="33" t="str">
        <f t="shared" si="297"/>
        <v>现代金色水晶球</v>
      </c>
      <c r="E379" s="33" t="str">
        <f t="shared" si="298"/>
        <v>现代金色同色消</v>
      </c>
      <c r="F379" s="33">
        <v>5</v>
      </c>
      <c r="G379" s="33" t="str">
        <f>VLOOKUP($F379,杂项枚举说明表!$A$3:$C$7,杂项枚举说明表!$B$1,0)</f>
        <v>同色消</v>
      </c>
      <c r="H379" s="13">
        <v>1</v>
      </c>
      <c r="I379" s="35">
        <f t="shared" si="299"/>
        <v>3</v>
      </c>
      <c r="J379" s="35" t="str">
        <f>VLOOKUP(I379,杂项枚举说明表!$A$67:$B$69,杂项枚举说明表!$B$66,0)</f>
        <v>PVP</v>
      </c>
      <c r="M379" s="37">
        <f t="shared" si="355"/>
        <v>4</v>
      </c>
      <c r="N379" s="37" t="str">
        <f>VLOOKUP(M379,杂项枚举说明表!$A$45:$B$49,杂项枚举说明表!$B$43,0)</f>
        <v>金色</v>
      </c>
      <c r="O379" s="9">
        <v>3544</v>
      </c>
      <c r="P379" s="11" t="s">
        <v>570</v>
      </c>
      <c r="Q379" s="37" t="s">
        <v>21</v>
      </c>
      <c r="R379" s="37" t="str">
        <f t="shared" si="301"/>
        <v>金色水晶球</v>
      </c>
      <c r="S379" s="9" t="s">
        <v>101</v>
      </c>
      <c r="T379" s="9">
        <f>IF(I379=2,"",VLOOKUP(E379,[1]t_eliminate_effect_s说明表!$L:$M,2,0))</f>
        <v>7</v>
      </c>
      <c r="U379" s="9" t="str">
        <f>VLOOKUP(B379,组合消除配置调用说明表!$D$1:$E$999999,2,0)</f>
        <v>3141,3142,3143,3144,3145,3241,3242,3243,3244,3245,3341,3342,3343,3344,3345,3441,3442,3443,3444,3445;12,12,12,12,12,16,16,16,16,16,17,17,17,17,17,9,9,9,9,9</v>
      </c>
      <c r="V379" s="35">
        <v>0</v>
      </c>
      <c r="W379" s="35" t="str">
        <f>VLOOKUP(V379,杂项枚举说明表!$A$88:$B$94,2,0)</f>
        <v>通用能量</v>
      </c>
      <c r="X379" s="35">
        <f>IF(I379=2,"0",VLOOKUP(AB379,杂项枚举说明表!$A$23:$C$27,杂项枚举说明表!$C$22,0)*VLOOKUP(F379,杂项枚举说明表!$A$3:$D$7,杂项枚举说明表!$D$1,0))</f>
        <v>650</v>
      </c>
      <c r="Y379" s="35">
        <v>1</v>
      </c>
      <c r="Z379" s="9">
        <f t="shared" ref="Z379:AA379" si="359">Z374</f>
        <v>24</v>
      </c>
      <c r="AA379" s="9">
        <f t="shared" si="359"/>
        <v>24</v>
      </c>
      <c r="AB379" s="6">
        <f t="shared" si="351"/>
        <v>5</v>
      </c>
      <c r="AC379" s="6" t="str">
        <f>VLOOKUP(AB379,杂项枚举说明表!$A$23:$B$27,2,2)</f>
        <v>现代</v>
      </c>
      <c r="AD379" s="6">
        <v>0</v>
      </c>
      <c r="AE379" s="35">
        <f t="shared" si="356"/>
        <v>5</v>
      </c>
      <c r="AF379" s="35" t="str">
        <f>IF(AE379="","",VLOOKUP(AE379,杂项枚举说明表!$A$109:$B$113,杂项枚举说明表!$B$108,0))</f>
        <v>神像</v>
      </c>
      <c r="AH379" s="13">
        <v>40074</v>
      </c>
      <c r="AI379" s="13">
        <f>IF((VLOOKUP($F379,杂项枚举说明表!$A$3:$C$7,3,0))="","",VLOOKUP($F379,杂项枚举说明表!$A$3:$C$7,3,0))</f>
        <v>120004</v>
      </c>
      <c r="AJ379" s="13">
        <v>120006</v>
      </c>
      <c r="AK379" s="13">
        <f>VLOOKUP($M379,杂项枚举说明表!$A$45:$E$49,杂项枚举说明表!$C$43,0)</f>
        <v>150023</v>
      </c>
      <c r="AL379" s="13">
        <f>IF(VLOOKUP($M379,杂项枚举说明表!$A$45:$E$49,杂项枚举说明表!$D$43,0)="","",VLOOKUP($M379,杂项枚举说明表!$A$45:$E$49,杂项枚举说明表!$D$43,0))</f>
        <v>130004</v>
      </c>
      <c r="AM379" s="13">
        <f>IF(VLOOKUP($M379,杂项枚举说明表!$A$45:$E$49,杂项枚举说明表!$E$43,0)="","",VLOOKUP($M379,杂项枚举说明表!$A$45:$E$49,杂项枚举说明表!$E$43,0))</f>
        <v>130004</v>
      </c>
      <c r="AN379" s="13">
        <f>IF(VLOOKUP($M379,杂项枚举说明表!$A$45:$F$49,杂项枚举说明表!$F$43,0)="","",VLOOKUP($M379,杂项枚举说明表!$A$45:$F$49,杂项枚举说明表!$F$43,0))</f>
        <v>260001</v>
      </c>
      <c r="AO379" s="13">
        <f>VLOOKUP($M379,杂项枚举说明表!$A$45:$H$49,杂项枚举说明表!$H$43,0)</f>
        <v>120008</v>
      </c>
      <c r="AP379" s="13">
        <f>VLOOKUP($M379,杂项枚举说明表!$A$45:$I$49,杂项枚举说明表!$I$43,0)</f>
        <v>100001</v>
      </c>
      <c r="AQ379" s="13">
        <v>100002</v>
      </c>
      <c r="AT379" s="1" t="str">
        <f t="shared" si="304"/>
        <v>3现代金色同色消</v>
      </c>
      <c r="AU379" s="1">
        <f t="shared" si="305"/>
        <v>3444</v>
      </c>
    </row>
    <row r="380" spans="1:47" x14ac:dyDescent="0.2">
      <c r="A380" s="33">
        <f t="shared" si="306"/>
        <v>375</v>
      </c>
      <c r="B380" s="33">
        <f t="shared" si="349"/>
        <v>3445</v>
      </c>
      <c r="C380" s="33">
        <v>11005</v>
      </c>
      <c r="D380" s="33" t="str">
        <f t="shared" si="297"/>
        <v>现代紫色水晶球</v>
      </c>
      <c r="E380" s="33" t="str">
        <f t="shared" si="298"/>
        <v>现代紫色同色消</v>
      </c>
      <c r="F380" s="33">
        <v>5</v>
      </c>
      <c r="G380" s="33" t="str">
        <f>VLOOKUP($F380,杂项枚举说明表!$A$3:$C$7,杂项枚举说明表!$B$1,0)</f>
        <v>同色消</v>
      </c>
      <c r="H380" s="13">
        <v>1</v>
      </c>
      <c r="I380" s="35">
        <f t="shared" si="299"/>
        <v>3</v>
      </c>
      <c r="J380" s="35" t="str">
        <f>VLOOKUP(I380,杂项枚举说明表!$A$67:$B$69,杂项枚举说明表!$B$66,0)</f>
        <v>PVP</v>
      </c>
      <c r="M380" s="37">
        <f t="shared" si="355"/>
        <v>5</v>
      </c>
      <c r="N380" s="37" t="str">
        <f>VLOOKUP(M380,杂项枚举说明表!$A$45:$B$49,杂项枚举说明表!$B$43,0)</f>
        <v>紫色</v>
      </c>
      <c r="O380" s="9">
        <v>3545</v>
      </c>
      <c r="P380" s="11" t="s">
        <v>570</v>
      </c>
      <c r="Q380" s="37" t="s">
        <v>21</v>
      </c>
      <c r="R380" s="37" t="str">
        <f t="shared" si="301"/>
        <v>紫色水晶球</v>
      </c>
      <c r="S380" s="9" t="s">
        <v>101</v>
      </c>
      <c r="T380" s="9">
        <f>IF(I380=2,"",VLOOKUP(E380,[1]t_eliminate_effect_s说明表!$L:$M,2,0))</f>
        <v>7</v>
      </c>
      <c r="U380" s="9" t="str">
        <f>VLOOKUP(B380,组合消除配置调用说明表!$D$1:$E$999999,2,0)</f>
        <v>3141,3142,3143,3144,3145,3241,3242,3243,3244,3245,3341,3342,3343,3344,3345,3441,3442,3443,3444,3445;12,12,12,12,12,16,16,16,16,16,17,17,17,17,17,9,9,9,9,9</v>
      </c>
      <c r="V380" s="35">
        <v>0</v>
      </c>
      <c r="W380" s="35" t="str">
        <f>VLOOKUP(V380,杂项枚举说明表!$A$88:$B$94,2,0)</f>
        <v>通用能量</v>
      </c>
      <c r="X380" s="35">
        <f>IF(I380=2,"0",VLOOKUP(AB380,杂项枚举说明表!$A$23:$C$27,杂项枚举说明表!$C$22,0)*VLOOKUP(F380,杂项枚举说明表!$A$3:$D$7,杂项枚举说明表!$D$1,0))</f>
        <v>650</v>
      </c>
      <c r="Y380" s="35">
        <v>1</v>
      </c>
      <c r="Z380" s="9">
        <f t="shared" ref="Z380:AA380" si="360">Z375</f>
        <v>25</v>
      </c>
      <c r="AA380" s="9">
        <f t="shared" si="360"/>
        <v>25</v>
      </c>
      <c r="AB380" s="6">
        <f t="shared" si="351"/>
        <v>5</v>
      </c>
      <c r="AC380" s="6" t="str">
        <f>VLOOKUP(AB380,杂项枚举说明表!$A$23:$B$27,2,2)</f>
        <v>现代</v>
      </c>
      <c r="AD380" s="6">
        <v>0</v>
      </c>
      <c r="AE380" s="35">
        <f t="shared" si="356"/>
        <v>6</v>
      </c>
      <c r="AF380" s="35" t="str">
        <f>IF(AE380="","",VLOOKUP(AE380,杂项枚举说明表!$A$109:$B$113,杂项枚举说明表!$B$108,0))</f>
        <v>魔像</v>
      </c>
      <c r="AH380" s="13">
        <v>40075</v>
      </c>
      <c r="AI380" s="13">
        <f>IF((VLOOKUP($F380,杂项枚举说明表!$A$3:$C$7,3,0))="","",VLOOKUP($F380,杂项枚举说明表!$A$3:$C$7,3,0))</f>
        <v>120004</v>
      </c>
      <c r="AJ380" s="13">
        <v>120006</v>
      </c>
      <c r="AK380" s="13">
        <f>VLOOKUP($M380,杂项枚举说明表!$A$45:$E$49,杂项枚举说明表!$C$43,0)</f>
        <v>150023</v>
      </c>
      <c r="AL380" s="13">
        <f>IF(VLOOKUP($M380,杂项枚举说明表!$A$45:$E$49,杂项枚举说明表!$D$43,0)="","",VLOOKUP($M380,杂项枚举说明表!$A$45:$E$49,杂项枚举说明表!$D$43,0))</f>
        <v>130005</v>
      </c>
      <c r="AM380" s="13">
        <f>IF(VLOOKUP($M380,杂项枚举说明表!$A$45:$E$49,杂项枚举说明表!$E$43,0)="","",VLOOKUP($M380,杂项枚举说明表!$A$45:$E$49,杂项枚举说明表!$E$43,0))</f>
        <v>130005</v>
      </c>
      <c r="AN380" s="13">
        <f>IF(VLOOKUP($M380,杂项枚举说明表!$A$45:$F$49,杂项枚举说明表!$F$43,0)="","",VLOOKUP($M380,杂项枚举说明表!$A$45:$F$49,杂项枚举说明表!$F$43,0))</f>
        <v>260001</v>
      </c>
      <c r="AO380" s="13">
        <f>VLOOKUP($M380,杂项枚举说明表!$A$45:$H$49,杂项枚举说明表!$H$43,0)</f>
        <v>120008</v>
      </c>
      <c r="AP380" s="13">
        <f>VLOOKUP($M380,杂项枚举说明表!$A$45:$I$49,杂项枚举说明表!$I$43,0)</f>
        <v>100001</v>
      </c>
      <c r="AQ380" s="13">
        <v>100002</v>
      </c>
      <c r="AT380" s="1" t="str">
        <f t="shared" si="304"/>
        <v>3现代紫色同色消</v>
      </c>
      <c r="AU380" s="1">
        <f t="shared" si="305"/>
        <v>3445</v>
      </c>
    </row>
  </sheetData>
  <autoFilter ref="A5:AH380" xr:uid="{00000000-0009-0000-0000-000001000000}"/>
  <phoneticPr fontId="10" type="noConversion"/>
  <conditionalFormatting sqref="A1:A1048576">
    <cfRule type="duplicateValues" dxfId="4" priority="16"/>
  </conditionalFormatting>
  <conditionalFormatting sqref="B1:B1048576">
    <cfRule type="duplicateValues" dxfId="3" priority="3"/>
    <cfRule type="duplicateValues" dxfId="2" priority="13"/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00B050"/>
        <color rgb="FFFFEB84"/>
        <color rgb="FF63BE7B"/>
      </colorScale>
    </cfRule>
  </conditionalFormatting>
  <conditionalFormatting sqref="M1:M1048576">
    <cfRule type="colorScale" priority="10">
      <colorScale>
        <cfvo type="min"/>
        <cfvo type="max"/>
        <color rgb="FFFFEF9C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:AU3 AU5:A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1"/>
  <sheetViews>
    <sheetView zoomScale="85" zoomScaleNormal="85" workbookViewId="0">
      <selection activeCell="AA147" sqref="AA147"/>
    </sheetView>
  </sheetViews>
  <sheetFormatPr defaultRowHeight="15" x14ac:dyDescent="0.2"/>
  <cols>
    <col min="1" max="1" width="5.25" style="24" bestFit="1" customWidth="1"/>
    <col min="2" max="2" width="7.375" style="24" bestFit="1" customWidth="1"/>
    <col min="3" max="3" width="7.375" style="24" customWidth="1"/>
    <col min="4" max="16384" width="9" style="24"/>
  </cols>
  <sheetData>
    <row r="1" spans="1:23" x14ac:dyDescent="0.2">
      <c r="A1" s="21">
        <v>1</v>
      </c>
      <c r="B1" s="21" t="str">
        <f>VLOOKUP(A1,杂项枚举说明表!$A$67:$B$69,杂项枚举说明表!$B$66,0)</f>
        <v>闯关</v>
      </c>
      <c r="C1" s="21"/>
      <c r="D1" s="21" t="s">
        <v>29</v>
      </c>
      <c r="E1" s="21" t="s">
        <v>31</v>
      </c>
      <c r="F1" s="21" t="s">
        <v>91</v>
      </c>
      <c r="G1" s="21" t="s">
        <v>33</v>
      </c>
      <c r="H1" s="21" t="s">
        <v>35</v>
      </c>
      <c r="I1" s="21" t="s">
        <v>29</v>
      </c>
      <c r="J1" s="21" t="s">
        <v>31</v>
      </c>
      <c r="K1" s="21" t="s">
        <v>91</v>
      </c>
      <c r="L1" s="21" t="s">
        <v>33</v>
      </c>
      <c r="M1" s="21" t="s">
        <v>35</v>
      </c>
      <c r="N1" s="21" t="s">
        <v>29</v>
      </c>
      <c r="O1" s="21" t="s">
        <v>31</v>
      </c>
      <c r="P1" s="21" t="s">
        <v>91</v>
      </c>
      <c r="Q1" s="21" t="s">
        <v>33</v>
      </c>
      <c r="R1" s="21" t="s">
        <v>35</v>
      </c>
      <c r="S1" s="21" t="s">
        <v>29</v>
      </c>
      <c r="T1" s="21" t="s">
        <v>31</v>
      </c>
      <c r="U1" s="21" t="s">
        <v>91</v>
      </c>
      <c r="V1" s="21" t="s">
        <v>33</v>
      </c>
      <c r="W1" s="21" t="s">
        <v>35</v>
      </c>
    </row>
    <row r="2" spans="1:23" x14ac:dyDescent="0.2">
      <c r="A2" s="21">
        <v>3</v>
      </c>
      <c r="B2" s="21" t="str">
        <f>VLOOKUP(A2,杂项枚举说明表!$A$23:$B$27,杂项枚举说明表!$B$22,0)</f>
        <v>封建时代</v>
      </c>
      <c r="C2" s="21"/>
      <c r="D2" s="21" t="s">
        <v>111</v>
      </c>
      <c r="E2" s="21" t="s">
        <v>111</v>
      </c>
      <c r="F2" s="21" t="s">
        <v>111</v>
      </c>
      <c r="G2" s="21" t="s">
        <v>111</v>
      </c>
      <c r="H2" s="21" t="s">
        <v>111</v>
      </c>
      <c r="I2" s="21" t="s">
        <v>112</v>
      </c>
      <c r="J2" s="21" t="s">
        <v>112</v>
      </c>
      <c r="K2" s="21" t="s">
        <v>112</v>
      </c>
      <c r="L2" s="21" t="s">
        <v>112</v>
      </c>
      <c r="M2" s="21" t="s">
        <v>112</v>
      </c>
      <c r="N2" s="21" t="s">
        <v>113</v>
      </c>
      <c r="O2" s="21" t="s">
        <v>113</v>
      </c>
      <c r="P2" s="21" t="s">
        <v>113</v>
      </c>
      <c r="Q2" s="21" t="s">
        <v>113</v>
      </c>
      <c r="R2" s="21" t="s">
        <v>113</v>
      </c>
      <c r="S2" s="21" t="s">
        <v>114</v>
      </c>
      <c r="T2" s="21" t="s">
        <v>114</v>
      </c>
      <c r="U2" s="21" t="s">
        <v>114</v>
      </c>
      <c r="V2" s="21" t="s">
        <v>114</v>
      </c>
      <c r="W2" s="21" t="s">
        <v>114</v>
      </c>
    </row>
    <row r="3" spans="1:23" x14ac:dyDescent="0.2">
      <c r="A3" s="21"/>
      <c r="B3" s="21"/>
      <c r="C3" s="21"/>
      <c r="D3" s="21">
        <v>121</v>
      </c>
      <c r="E3" s="21">
        <v>122</v>
      </c>
      <c r="F3" s="21">
        <v>123</v>
      </c>
      <c r="G3" s="21">
        <v>124</v>
      </c>
      <c r="H3" s="21">
        <v>125</v>
      </c>
      <c r="I3" s="21">
        <v>221</v>
      </c>
      <c r="J3" s="21">
        <v>222</v>
      </c>
      <c r="K3" s="21">
        <v>223</v>
      </c>
      <c r="L3" s="21">
        <v>224</v>
      </c>
      <c r="M3" s="21">
        <v>225</v>
      </c>
      <c r="N3" s="21">
        <v>321</v>
      </c>
      <c r="O3" s="21">
        <v>322</v>
      </c>
      <c r="P3" s="21">
        <v>323</v>
      </c>
      <c r="Q3" s="21">
        <v>324</v>
      </c>
      <c r="R3" s="21">
        <v>325</v>
      </c>
      <c r="S3" s="21">
        <v>421</v>
      </c>
      <c r="T3" s="21">
        <v>422</v>
      </c>
      <c r="U3" s="21">
        <v>423</v>
      </c>
      <c r="V3" s="21">
        <v>424</v>
      </c>
      <c r="W3" s="21">
        <v>425</v>
      </c>
    </row>
    <row r="4" spans="1:23" x14ac:dyDescent="0.2">
      <c r="A4" s="21" t="s">
        <v>29</v>
      </c>
      <c r="B4" s="21" t="s">
        <v>111</v>
      </c>
      <c r="C4" s="21">
        <v>121</v>
      </c>
      <c r="D4" s="21">
        <f>VLOOKUP($B4&amp;D$2,[1]Sheet1!$C$1:$D$16,2,0)</f>
        <v>8</v>
      </c>
      <c r="E4" s="21">
        <f>VLOOKUP($B4&amp;E$2,[1]Sheet1!$C$1:$D$16,2,0)</f>
        <v>8</v>
      </c>
      <c r="F4" s="21">
        <f>VLOOKUP($B4&amp;F$2,[1]Sheet1!$C$1:$D$16,2,0)</f>
        <v>8</v>
      </c>
      <c r="G4" s="21">
        <f>VLOOKUP($B4&amp;G$2,[1]Sheet1!$C$1:$D$16,2,0)</f>
        <v>8</v>
      </c>
      <c r="H4" s="21">
        <f>VLOOKUP($B4&amp;H$2,[1]Sheet1!$C$1:$D$16,2,0)</f>
        <v>8</v>
      </c>
      <c r="I4" s="21">
        <f>VLOOKUP($B4&amp;I$2,[1]Sheet1!$C$1:$D$16,2,0)</f>
        <v>13</v>
      </c>
      <c r="J4" s="21">
        <f>VLOOKUP($B4&amp;J$2,[1]Sheet1!$C$1:$D$16,2,0)</f>
        <v>13</v>
      </c>
      <c r="K4" s="21">
        <f>VLOOKUP($B4&amp;K$2,[1]Sheet1!$C$1:$D$16,2,0)</f>
        <v>13</v>
      </c>
      <c r="L4" s="21">
        <f>VLOOKUP($B4&amp;L$2,[1]Sheet1!$C$1:$D$16,2,0)</f>
        <v>13</v>
      </c>
      <c r="M4" s="21">
        <f>VLOOKUP($B4&amp;M$2,[1]Sheet1!$C$1:$D$16,2,0)</f>
        <v>13</v>
      </c>
      <c r="N4" s="21">
        <f>VLOOKUP($B4&amp;N$2,[1]Sheet1!$C$1:$D$16,2,0)</f>
        <v>14</v>
      </c>
      <c r="O4" s="21">
        <f>VLOOKUP($B4&amp;O$2,[1]Sheet1!$C$1:$D$16,2,0)</f>
        <v>14</v>
      </c>
      <c r="P4" s="21">
        <f>VLOOKUP($B4&amp;P$2,[1]Sheet1!$C$1:$D$16,2,0)</f>
        <v>14</v>
      </c>
      <c r="Q4" s="21">
        <f>VLOOKUP($B4&amp;Q$2,[1]Sheet1!$C$1:$D$16,2,0)</f>
        <v>14</v>
      </c>
      <c r="R4" s="21">
        <f>VLOOKUP($B4&amp;R$2,[1]Sheet1!$C$1:$D$16,2,0)</f>
        <v>14</v>
      </c>
      <c r="S4" s="21">
        <f>VLOOKUP($B4&amp;S$2,[1]Sheet1!$C$1:$D$16,2,0)</f>
        <v>12</v>
      </c>
      <c r="T4" s="21">
        <f>VLOOKUP($B4&amp;T$2,[1]Sheet1!$C$1:$D$16,2,0)</f>
        <v>12</v>
      </c>
      <c r="U4" s="21">
        <f>VLOOKUP($B4&amp;U$2,[1]Sheet1!$C$1:$D$16,2,0)</f>
        <v>12</v>
      </c>
      <c r="V4" s="21">
        <f>VLOOKUP($B4&amp;V$2,[1]Sheet1!$C$1:$D$16,2,0)</f>
        <v>12</v>
      </c>
      <c r="W4" s="21">
        <f>VLOOKUP($B4&amp;W$2,[1]Sheet1!$C$1:$D$16,2,0)</f>
        <v>12</v>
      </c>
    </row>
    <row r="5" spans="1:23" x14ac:dyDescent="0.2">
      <c r="A5" s="21" t="s">
        <v>31</v>
      </c>
      <c r="B5" s="21" t="s">
        <v>111</v>
      </c>
      <c r="C5" s="21">
        <v>122</v>
      </c>
      <c r="D5" s="21">
        <f>VLOOKUP($B5&amp;D$2,[1]Sheet1!$C$1:$D$16,2,0)</f>
        <v>8</v>
      </c>
      <c r="E5" s="21">
        <f>VLOOKUP($B5&amp;E$2,[1]Sheet1!$C$1:$D$16,2,0)</f>
        <v>8</v>
      </c>
      <c r="F5" s="21">
        <f>VLOOKUP($B5&amp;F$2,[1]Sheet1!$C$1:$D$16,2,0)</f>
        <v>8</v>
      </c>
      <c r="G5" s="21">
        <f>VLOOKUP($B5&amp;G$2,[1]Sheet1!$C$1:$D$16,2,0)</f>
        <v>8</v>
      </c>
      <c r="H5" s="21">
        <f>VLOOKUP($B5&amp;H$2,[1]Sheet1!$C$1:$D$16,2,0)</f>
        <v>8</v>
      </c>
      <c r="I5" s="21">
        <f>VLOOKUP($B5&amp;I$2,[1]Sheet1!$C$1:$D$16,2,0)</f>
        <v>13</v>
      </c>
      <c r="J5" s="21">
        <f>VLOOKUP($B5&amp;J$2,[1]Sheet1!$C$1:$D$16,2,0)</f>
        <v>13</v>
      </c>
      <c r="K5" s="21">
        <f>VLOOKUP($B5&amp;K$2,[1]Sheet1!$C$1:$D$16,2,0)</f>
        <v>13</v>
      </c>
      <c r="L5" s="21">
        <f>VLOOKUP($B5&amp;L$2,[1]Sheet1!$C$1:$D$16,2,0)</f>
        <v>13</v>
      </c>
      <c r="M5" s="21">
        <f>VLOOKUP($B5&amp;M$2,[1]Sheet1!$C$1:$D$16,2,0)</f>
        <v>13</v>
      </c>
      <c r="N5" s="21">
        <f>VLOOKUP($B5&amp;N$2,[1]Sheet1!$C$1:$D$16,2,0)</f>
        <v>14</v>
      </c>
      <c r="O5" s="21">
        <f>VLOOKUP($B5&amp;O$2,[1]Sheet1!$C$1:$D$16,2,0)</f>
        <v>14</v>
      </c>
      <c r="P5" s="21">
        <f>VLOOKUP($B5&amp;P$2,[1]Sheet1!$C$1:$D$16,2,0)</f>
        <v>14</v>
      </c>
      <c r="Q5" s="21">
        <f>VLOOKUP($B5&amp;Q$2,[1]Sheet1!$C$1:$D$16,2,0)</f>
        <v>14</v>
      </c>
      <c r="R5" s="21">
        <f>VLOOKUP($B5&amp;R$2,[1]Sheet1!$C$1:$D$16,2,0)</f>
        <v>14</v>
      </c>
      <c r="S5" s="21">
        <f>VLOOKUP($B5&amp;S$2,[1]Sheet1!$C$1:$D$16,2,0)</f>
        <v>12</v>
      </c>
      <c r="T5" s="21">
        <f>VLOOKUP($B5&amp;T$2,[1]Sheet1!$C$1:$D$16,2,0)</f>
        <v>12</v>
      </c>
      <c r="U5" s="21">
        <f>VLOOKUP($B5&amp;U$2,[1]Sheet1!$C$1:$D$16,2,0)</f>
        <v>12</v>
      </c>
      <c r="V5" s="21">
        <f>VLOOKUP($B5&amp;V$2,[1]Sheet1!$C$1:$D$16,2,0)</f>
        <v>12</v>
      </c>
      <c r="W5" s="21">
        <f>VLOOKUP($B5&amp;W$2,[1]Sheet1!$C$1:$D$16,2,0)</f>
        <v>12</v>
      </c>
    </row>
    <row r="6" spans="1:23" x14ac:dyDescent="0.2">
      <c r="A6" s="21" t="s">
        <v>91</v>
      </c>
      <c r="B6" s="21" t="s">
        <v>111</v>
      </c>
      <c r="C6" s="21">
        <v>123</v>
      </c>
      <c r="D6" s="21">
        <f>VLOOKUP($B6&amp;D$2,[1]Sheet1!$C$1:$D$16,2,0)</f>
        <v>8</v>
      </c>
      <c r="E6" s="21">
        <f>VLOOKUP($B6&amp;E$2,[1]Sheet1!$C$1:$D$16,2,0)</f>
        <v>8</v>
      </c>
      <c r="F6" s="21">
        <f>VLOOKUP($B6&amp;F$2,[1]Sheet1!$C$1:$D$16,2,0)</f>
        <v>8</v>
      </c>
      <c r="G6" s="21">
        <f>VLOOKUP($B6&amp;G$2,[1]Sheet1!$C$1:$D$16,2,0)</f>
        <v>8</v>
      </c>
      <c r="H6" s="21">
        <f>VLOOKUP($B6&amp;H$2,[1]Sheet1!$C$1:$D$16,2,0)</f>
        <v>8</v>
      </c>
      <c r="I6" s="21">
        <f>VLOOKUP($B6&amp;I$2,[1]Sheet1!$C$1:$D$16,2,0)</f>
        <v>13</v>
      </c>
      <c r="J6" s="21">
        <f>VLOOKUP($B6&amp;J$2,[1]Sheet1!$C$1:$D$16,2,0)</f>
        <v>13</v>
      </c>
      <c r="K6" s="21">
        <f>VLOOKUP($B6&amp;K$2,[1]Sheet1!$C$1:$D$16,2,0)</f>
        <v>13</v>
      </c>
      <c r="L6" s="21">
        <f>VLOOKUP($B6&amp;L$2,[1]Sheet1!$C$1:$D$16,2,0)</f>
        <v>13</v>
      </c>
      <c r="M6" s="21">
        <f>VLOOKUP($B6&amp;M$2,[1]Sheet1!$C$1:$D$16,2,0)</f>
        <v>13</v>
      </c>
      <c r="N6" s="21">
        <f>VLOOKUP($B6&amp;N$2,[1]Sheet1!$C$1:$D$16,2,0)</f>
        <v>14</v>
      </c>
      <c r="O6" s="21">
        <f>VLOOKUP($B6&amp;O$2,[1]Sheet1!$C$1:$D$16,2,0)</f>
        <v>14</v>
      </c>
      <c r="P6" s="21">
        <f>VLOOKUP($B6&amp;P$2,[1]Sheet1!$C$1:$D$16,2,0)</f>
        <v>14</v>
      </c>
      <c r="Q6" s="21">
        <f>VLOOKUP($B6&amp;Q$2,[1]Sheet1!$C$1:$D$16,2,0)</f>
        <v>14</v>
      </c>
      <c r="R6" s="21">
        <f>VLOOKUP($B6&amp;R$2,[1]Sheet1!$C$1:$D$16,2,0)</f>
        <v>14</v>
      </c>
      <c r="S6" s="21">
        <f>VLOOKUP($B6&amp;S$2,[1]Sheet1!$C$1:$D$16,2,0)</f>
        <v>12</v>
      </c>
      <c r="T6" s="21">
        <f>VLOOKUP($B6&amp;T$2,[1]Sheet1!$C$1:$D$16,2,0)</f>
        <v>12</v>
      </c>
      <c r="U6" s="21">
        <f>VLOOKUP($B6&amp;U$2,[1]Sheet1!$C$1:$D$16,2,0)</f>
        <v>12</v>
      </c>
      <c r="V6" s="21">
        <f>VLOOKUP($B6&amp;V$2,[1]Sheet1!$C$1:$D$16,2,0)</f>
        <v>12</v>
      </c>
      <c r="W6" s="21">
        <f>VLOOKUP($B6&amp;W$2,[1]Sheet1!$C$1:$D$16,2,0)</f>
        <v>12</v>
      </c>
    </row>
    <row r="7" spans="1:23" x14ac:dyDescent="0.2">
      <c r="A7" s="21" t="s">
        <v>33</v>
      </c>
      <c r="B7" s="21" t="s">
        <v>111</v>
      </c>
      <c r="C7" s="21">
        <v>124</v>
      </c>
      <c r="D7" s="21">
        <f>VLOOKUP($B7&amp;D$2,[1]Sheet1!$C$1:$D$16,2,0)</f>
        <v>8</v>
      </c>
      <c r="E7" s="21">
        <f>VLOOKUP($B7&amp;E$2,[1]Sheet1!$C$1:$D$16,2,0)</f>
        <v>8</v>
      </c>
      <c r="F7" s="21">
        <f>VLOOKUP($B7&amp;F$2,[1]Sheet1!$C$1:$D$16,2,0)</f>
        <v>8</v>
      </c>
      <c r="G7" s="21">
        <f>VLOOKUP($B7&amp;G$2,[1]Sheet1!$C$1:$D$16,2,0)</f>
        <v>8</v>
      </c>
      <c r="H7" s="21">
        <f>VLOOKUP($B7&amp;H$2,[1]Sheet1!$C$1:$D$16,2,0)</f>
        <v>8</v>
      </c>
      <c r="I7" s="21">
        <f>VLOOKUP($B7&amp;I$2,[1]Sheet1!$C$1:$D$16,2,0)</f>
        <v>13</v>
      </c>
      <c r="J7" s="21">
        <f>VLOOKUP($B7&amp;J$2,[1]Sheet1!$C$1:$D$16,2,0)</f>
        <v>13</v>
      </c>
      <c r="K7" s="21">
        <f>VLOOKUP($B7&amp;K$2,[1]Sheet1!$C$1:$D$16,2,0)</f>
        <v>13</v>
      </c>
      <c r="L7" s="21">
        <f>VLOOKUP($B7&amp;L$2,[1]Sheet1!$C$1:$D$16,2,0)</f>
        <v>13</v>
      </c>
      <c r="M7" s="21">
        <f>VLOOKUP($B7&amp;M$2,[1]Sheet1!$C$1:$D$16,2,0)</f>
        <v>13</v>
      </c>
      <c r="N7" s="21">
        <f>VLOOKUP($B7&amp;N$2,[1]Sheet1!$C$1:$D$16,2,0)</f>
        <v>14</v>
      </c>
      <c r="O7" s="21">
        <f>VLOOKUP($B7&amp;O$2,[1]Sheet1!$C$1:$D$16,2,0)</f>
        <v>14</v>
      </c>
      <c r="P7" s="21">
        <f>VLOOKUP($B7&amp;P$2,[1]Sheet1!$C$1:$D$16,2,0)</f>
        <v>14</v>
      </c>
      <c r="Q7" s="21">
        <f>VLOOKUP($B7&amp;Q$2,[1]Sheet1!$C$1:$D$16,2,0)</f>
        <v>14</v>
      </c>
      <c r="R7" s="21">
        <f>VLOOKUP($B7&amp;R$2,[1]Sheet1!$C$1:$D$16,2,0)</f>
        <v>14</v>
      </c>
      <c r="S7" s="21">
        <f>VLOOKUP($B7&amp;S$2,[1]Sheet1!$C$1:$D$16,2,0)</f>
        <v>12</v>
      </c>
      <c r="T7" s="21">
        <f>VLOOKUP($B7&amp;T$2,[1]Sheet1!$C$1:$D$16,2,0)</f>
        <v>12</v>
      </c>
      <c r="U7" s="21">
        <f>VLOOKUP($B7&amp;U$2,[1]Sheet1!$C$1:$D$16,2,0)</f>
        <v>12</v>
      </c>
      <c r="V7" s="21">
        <f>VLOOKUP($B7&amp;V$2,[1]Sheet1!$C$1:$D$16,2,0)</f>
        <v>12</v>
      </c>
      <c r="W7" s="21">
        <f>VLOOKUP($B7&amp;W$2,[1]Sheet1!$C$1:$D$16,2,0)</f>
        <v>12</v>
      </c>
    </row>
    <row r="8" spans="1:23" x14ac:dyDescent="0.2">
      <c r="A8" s="21" t="s">
        <v>35</v>
      </c>
      <c r="B8" s="21" t="s">
        <v>111</v>
      </c>
      <c r="C8" s="21">
        <v>125</v>
      </c>
      <c r="D8" s="21">
        <f>VLOOKUP($B8&amp;D$2,[1]Sheet1!$C$1:$D$16,2,0)</f>
        <v>8</v>
      </c>
      <c r="E8" s="21">
        <f>VLOOKUP($B8&amp;E$2,[1]Sheet1!$C$1:$D$16,2,0)</f>
        <v>8</v>
      </c>
      <c r="F8" s="21">
        <f>VLOOKUP($B8&amp;F$2,[1]Sheet1!$C$1:$D$16,2,0)</f>
        <v>8</v>
      </c>
      <c r="G8" s="21">
        <f>VLOOKUP($B8&amp;G$2,[1]Sheet1!$C$1:$D$16,2,0)</f>
        <v>8</v>
      </c>
      <c r="H8" s="21">
        <f>VLOOKUP($B8&amp;H$2,[1]Sheet1!$C$1:$D$16,2,0)</f>
        <v>8</v>
      </c>
      <c r="I8" s="21">
        <f>VLOOKUP($B8&amp;I$2,[1]Sheet1!$C$1:$D$16,2,0)</f>
        <v>13</v>
      </c>
      <c r="J8" s="21">
        <f>VLOOKUP($B8&amp;J$2,[1]Sheet1!$C$1:$D$16,2,0)</f>
        <v>13</v>
      </c>
      <c r="K8" s="21">
        <f>VLOOKUP($B8&amp;K$2,[1]Sheet1!$C$1:$D$16,2,0)</f>
        <v>13</v>
      </c>
      <c r="L8" s="21">
        <f>VLOOKUP($B8&amp;L$2,[1]Sheet1!$C$1:$D$16,2,0)</f>
        <v>13</v>
      </c>
      <c r="M8" s="21">
        <f>VLOOKUP($B8&amp;M$2,[1]Sheet1!$C$1:$D$16,2,0)</f>
        <v>13</v>
      </c>
      <c r="N8" s="21">
        <f>VLOOKUP($B8&amp;N$2,[1]Sheet1!$C$1:$D$16,2,0)</f>
        <v>14</v>
      </c>
      <c r="O8" s="21">
        <f>VLOOKUP($B8&amp;O$2,[1]Sheet1!$C$1:$D$16,2,0)</f>
        <v>14</v>
      </c>
      <c r="P8" s="21">
        <f>VLOOKUP($B8&amp;P$2,[1]Sheet1!$C$1:$D$16,2,0)</f>
        <v>14</v>
      </c>
      <c r="Q8" s="21">
        <f>VLOOKUP($B8&amp;Q$2,[1]Sheet1!$C$1:$D$16,2,0)</f>
        <v>14</v>
      </c>
      <c r="R8" s="21">
        <f>VLOOKUP($B8&amp;R$2,[1]Sheet1!$C$1:$D$16,2,0)</f>
        <v>14</v>
      </c>
      <c r="S8" s="21">
        <f>VLOOKUP($B8&amp;S$2,[1]Sheet1!$C$1:$D$16,2,0)</f>
        <v>12</v>
      </c>
      <c r="T8" s="21">
        <f>VLOOKUP($B8&amp;T$2,[1]Sheet1!$C$1:$D$16,2,0)</f>
        <v>12</v>
      </c>
      <c r="U8" s="21">
        <f>VLOOKUP($B8&amp;U$2,[1]Sheet1!$C$1:$D$16,2,0)</f>
        <v>12</v>
      </c>
      <c r="V8" s="21">
        <f>VLOOKUP($B8&amp;V$2,[1]Sheet1!$C$1:$D$16,2,0)</f>
        <v>12</v>
      </c>
      <c r="W8" s="21">
        <f>VLOOKUP($B8&amp;W$2,[1]Sheet1!$C$1:$D$16,2,0)</f>
        <v>12</v>
      </c>
    </row>
    <row r="9" spans="1:23" x14ac:dyDescent="0.2">
      <c r="A9" s="21" t="s">
        <v>29</v>
      </c>
      <c r="B9" s="21" t="s">
        <v>112</v>
      </c>
      <c r="C9" s="21">
        <v>221</v>
      </c>
      <c r="D9" s="21">
        <f>VLOOKUP($B9&amp;D$2,[1]Sheet1!$C$1:$D$16,2,0)</f>
        <v>13</v>
      </c>
      <c r="E9" s="21">
        <f>VLOOKUP($B9&amp;E$2,[1]Sheet1!$C$1:$D$16,2,0)</f>
        <v>13</v>
      </c>
      <c r="F9" s="21">
        <f>VLOOKUP($B9&amp;F$2,[1]Sheet1!$C$1:$D$16,2,0)</f>
        <v>13</v>
      </c>
      <c r="G9" s="21">
        <f>VLOOKUP($B9&amp;G$2,[1]Sheet1!$C$1:$D$16,2,0)</f>
        <v>13</v>
      </c>
      <c r="H9" s="21">
        <f>VLOOKUP($B9&amp;H$2,[1]Sheet1!$C$1:$D$16,2,0)</f>
        <v>13</v>
      </c>
      <c r="I9" s="21">
        <f>VLOOKUP($B9&amp;I$2,[1]Sheet1!$C$1:$D$16,2,0)</f>
        <v>11</v>
      </c>
      <c r="J9" s="21">
        <f>VLOOKUP($B9&amp;J$2,[1]Sheet1!$C$1:$D$16,2,0)</f>
        <v>11</v>
      </c>
      <c r="K9" s="21">
        <f>VLOOKUP($B9&amp;K$2,[1]Sheet1!$C$1:$D$16,2,0)</f>
        <v>11</v>
      </c>
      <c r="L9" s="21">
        <f>VLOOKUP($B9&amp;L$2,[1]Sheet1!$C$1:$D$16,2,0)</f>
        <v>11</v>
      </c>
      <c r="M9" s="21">
        <f>VLOOKUP($B9&amp;M$2,[1]Sheet1!$C$1:$D$16,2,0)</f>
        <v>11</v>
      </c>
      <c r="N9" s="21">
        <f>VLOOKUP($B9&amp;N$2,[1]Sheet1!$C$1:$D$16,2,0)</f>
        <v>15</v>
      </c>
      <c r="O9" s="21">
        <f>VLOOKUP($B9&amp;O$2,[1]Sheet1!$C$1:$D$16,2,0)</f>
        <v>15</v>
      </c>
      <c r="P9" s="21">
        <f>VLOOKUP($B9&amp;P$2,[1]Sheet1!$C$1:$D$16,2,0)</f>
        <v>15</v>
      </c>
      <c r="Q9" s="21">
        <f>VLOOKUP($B9&amp;Q$2,[1]Sheet1!$C$1:$D$16,2,0)</f>
        <v>15</v>
      </c>
      <c r="R9" s="21">
        <f>VLOOKUP($B9&amp;R$2,[1]Sheet1!$C$1:$D$16,2,0)</f>
        <v>15</v>
      </c>
      <c r="S9" s="21">
        <f>VLOOKUP($B9&amp;S$2,[1]Sheet1!$C$1:$D$16,2,0)</f>
        <v>16</v>
      </c>
      <c r="T9" s="21">
        <f>VLOOKUP($B9&amp;T$2,[1]Sheet1!$C$1:$D$16,2,0)</f>
        <v>16</v>
      </c>
      <c r="U9" s="21">
        <f>VLOOKUP($B9&amp;U$2,[1]Sheet1!$C$1:$D$16,2,0)</f>
        <v>16</v>
      </c>
      <c r="V9" s="21">
        <f>VLOOKUP($B9&amp;V$2,[1]Sheet1!$C$1:$D$16,2,0)</f>
        <v>16</v>
      </c>
      <c r="W9" s="21">
        <f>VLOOKUP($B9&amp;W$2,[1]Sheet1!$C$1:$D$16,2,0)</f>
        <v>16</v>
      </c>
    </row>
    <row r="10" spans="1:23" x14ac:dyDescent="0.2">
      <c r="A10" s="21" t="s">
        <v>31</v>
      </c>
      <c r="B10" s="21" t="s">
        <v>112</v>
      </c>
      <c r="C10" s="21">
        <v>222</v>
      </c>
      <c r="D10" s="21">
        <f>VLOOKUP($B10&amp;D$2,[1]Sheet1!$C$1:$D$16,2,0)</f>
        <v>13</v>
      </c>
      <c r="E10" s="21">
        <f>VLOOKUP($B10&amp;E$2,[1]Sheet1!$C$1:$D$16,2,0)</f>
        <v>13</v>
      </c>
      <c r="F10" s="21">
        <f>VLOOKUP($B10&amp;F$2,[1]Sheet1!$C$1:$D$16,2,0)</f>
        <v>13</v>
      </c>
      <c r="G10" s="21">
        <f>VLOOKUP($B10&amp;G$2,[1]Sheet1!$C$1:$D$16,2,0)</f>
        <v>13</v>
      </c>
      <c r="H10" s="21">
        <f>VLOOKUP($B10&amp;H$2,[1]Sheet1!$C$1:$D$16,2,0)</f>
        <v>13</v>
      </c>
      <c r="I10" s="21">
        <f>VLOOKUP($B10&amp;I$2,[1]Sheet1!$C$1:$D$16,2,0)</f>
        <v>11</v>
      </c>
      <c r="J10" s="21">
        <f>VLOOKUP($B10&amp;J$2,[1]Sheet1!$C$1:$D$16,2,0)</f>
        <v>11</v>
      </c>
      <c r="K10" s="21">
        <f>VLOOKUP($B10&amp;K$2,[1]Sheet1!$C$1:$D$16,2,0)</f>
        <v>11</v>
      </c>
      <c r="L10" s="21">
        <f>VLOOKUP($B10&amp;L$2,[1]Sheet1!$C$1:$D$16,2,0)</f>
        <v>11</v>
      </c>
      <c r="M10" s="21">
        <f>VLOOKUP($B10&amp;M$2,[1]Sheet1!$C$1:$D$16,2,0)</f>
        <v>11</v>
      </c>
      <c r="N10" s="21">
        <f>VLOOKUP($B10&amp;N$2,[1]Sheet1!$C$1:$D$16,2,0)</f>
        <v>15</v>
      </c>
      <c r="O10" s="21">
        <f>VLOOKUP($B10&amp;O$2,[1]Sheet1!$C$1:$D$16,2,0)</f>
        <v>15</v>
      </c>
      <c r="P10" s="21">
        <f>VLOOKUP($B10&amp;P$2,[1]Sheet1!$C$1:$D$16,2,0)</f>
        <v>15</v>
      </c>
      <c r="Q10" s="21">
        <f>VLOOKUP($B10&amp;Q$2,[1]Sheet1!$C$1:$D$16,2,0)</f>
        <v>15</v>
      </c>
      <c r="R10" s="21">
        <f>VLOOKUP($B10&amp;R$2,[1]Sheet1!$C$1:$D$16,2,0)</f>
        <v>15</v>
      </c>
      <c r="S10" s="21">
        <f>VLOOKUP($B10&amp;S$2,[1]Sheet1!$C$1:$D$16,2,0)</f>
        <v>16</v>
      </c>
      <c r="T10" s="21">
        <f>VLOOKUP($B10&amp;T$2,[1]Sheet1!$C$1:$D$16,2,0)</f>
        <v>16</v>
      </c>
      <c r="U10" s="21">
        <f>VLOOKUP($B10&amp;U$2,[1]Sheet1!$C$1:$D$16,2,0)</f>
        <v>16</v>
      </c>
      <c r="V10" s="21">
        <f>VLOOKUP($B10&amp;V$2,[1]Sheet1!$C$1:$D$16,2,0)</f>
        <v>16</v>
      </c>
      <c r="W10" s="21">
        <f>VLOOKUP($B10&amp;W$2,[1]Sheet1!$C$1:$D$16,2,0)</f>
        <v>16</v>
      </c>
    </row>
    <row r="11" spans="1:23" x14ac:dyDescent="0.2">
      <c r="A11" s="21" t="s">
        <v>91</v>
      </c>
      <c r="B11" s="21" t="s">
        <v>112</v>
      </c>
      <c r="C11" s="21">
        <v>223</v>
      </c>
      <c r="D11" s="21">
        <f>VLOOKUP($B11&amp;D$2,[1]Sheet1!$C$1:$D$16,2,0)</f>
        <v>13</v>
      </c>
      <c r="E11" s="21">
        <f>VLOOKUP($B11&amp;E$2,[1]Sheet1!$C$1:$D$16,2,0)</f>
        <v>13</v>
      </c>
      <c r="F11" s="21">
        <f>VLOOKUP($B11&amp;F$2,[1]Sheet1!$C$1:$D$16,2,0)</f>
        <v>13</v>
      </c>
      <c r="G11" s="21">
        <f>VLOOKUP($B11&amp;G$2,[1]Sheet1!$C$1:$D$16,2,0)</f>
        <v>13</v>
      </c>
      <c r="H11" s="21">
        <f>VLOOKUP($B11&amp;H$2,[1]Sheet1!$C$1:$D$16,2,0)</f>
        <v>13</v>
      </c>
      <c r="I11" s="21">
        <f>VLOOKUP($B11&amp;I$2,[1]Sheet1!$C$1:$D$16,2,0)</f>
        <v>11</v>
      </c>
      <c r="J11" s="21">
        <f>VLOOKUP($B11&amp;J$2,[1]Sheet1!$C$1:$D$16,2,0)</f>
        <v>11</v>
      </c>
      <c r="K11" s="21">
        <f>VLOOKUP($B11&amp;K$2,[1]Sheet1!$C$1:$D$16,2,0)</f>
        <v>11</v>
      </c>
      <c r="L11" s="21">
        <f>VLOOKUP($B11&amp;L$2,[1]Sheet1!$C$1:$D$16,2,0)</f>
        <v>11</v>
      </c>
      <c r="M11" s="21">
        <f>VLOOKUP($B11&amp;M$2,[1]Sheet1!$C$1:$D$16,2,0)</f>
        <v>11</v>
      </c>
      <c r="N11" s="21">
        <f>VLOOKUP($B11&amp;N$2,[1]Sheet1!$C$1:$D$16,2,0)</f>
        <v>15</v>
      </c>
      <c r="O11" s="21">
        <f>VLOOKUP($B11&amp;O$2,[1]Sheet1!$C$1:$D$16,2,0)</f>
        <v>15</v>
      </c>
      <c r="P11" s="21">
        <f>VLOOKUP($B11&amp;P$2,[1]Sheet1!$C$1:$D$16,2,0)</f>
        <v>15</v>
      </c>
      <c r="Q11" s="21">
        <f>VLOOKUP($B11&amp;Q$2,[1]Sheet1!$C$1:$D$16,2,0)</f>
        <v>15</v>
      </c>
      <c r="R11" s="21">
        <f>VLOOKUP($B11&amp;R$2,[1]Sheet1!$C$1:$D$16,2,0)</f>
        <v>15</v>
      </c>
      <c r="S11" s="21">
        <f>VLOOKUP($B11&amp;S$2,[1]Sheet1!$C$1:$D$16,2,0)</f>
        <v>16</v>
      </c>
      <c r="T11" s="21">
        <f>VLOOKUP($B11&amp;T$2,[1]Sheet1!$C$1:$D$16,2,0)</f>
        <v>16</v>
      </c>
      <c r="U11" s="21">
        <f>VLOOKUP($B11&amp;U$2,[1]Sheet1!$C$1:$D$16,2,0)</f>
        <v>16</v>
      </c>
      <c r="V11" s="21">
        <f>VLOOKUP($B11&amp;V$2,[1]Sheet1!$C$1:$D$16,2,0)</f>
        <v>16</v>
      </c>
      <c r="W11" s="21">
        <f>VLOOKUP($B11&amp;W$2,[1]Sheet1!$C$1:$D$16,2,0)</f>
        <v>16</v>
      </c>
    </row>
    <row r="12" spans="1:23" x14ac:dyDescent="0.2">
      <c r="A12" s="21" t="s">
        <v>33</v>
      </c>
      <c r="B12" s="21" t="s">
        <v>112</v>
      </c>
      <c r="C12" s="21">
        <v>224</v>
      </c>
      <c r="D12" s="21">
        <f>VLOOKUP($B12&amp;D$2,[1]Sheet1!$C$1:$D$16,2,0)</f>
        <v>13</v>
      </c>
      <c r="E12" s="21">
        <f>VLOOKUP($B12&amp;E$2,[1]Sheet1!$C$1:$D$16,2,0)</f>
        <v>13</v>
      </c>
      <c r="F12" s="21">
        <f>VLOOKUP($B12&amp;F$2,[1]Sheet1!$C$1:$D$16,2,0)</f>
        <v>13</v>
      </c>
      <c r="G12" s="21">
        <f>VLOOKUP($B12&amp;G$2,[1]Sheet1!$C$1:$D$16,2,0)</f>
        <v>13</v>
      </c>
      <c r="H12" s="21">
        <f>VLOOKUP($B12&amp;H$2,[1]Sheet1!$C$1:$D$16,2,0)</f>
        <v>13</v>
      </c>
      <c r="I12" s="21">
        <f>VLOOKUP($B12&amp;I$2,[1]Sheet1!$C$1:$D$16,2,0)</f>
        <v>11</v>
      </c>
      <c r="J12" s="21">
        <f>VLOOKUP($B12&amp;J$2,[1]Sheet1!$C$1:$D$16,2,0)</f>
        <v>11</v>
      </c>
      <c r="K12" s="21">
        <f>VLOOKUP($B12&amp;K$2,[1]Sheet1!$C$1:$D$16,2,0)</f>
        <v>11</v>
      </c>
      <c r="L12" s="21">
        <f>VLOOKUP($B12&amp;L$2,[1]Sheet1!$C$1:$D$16,2,0)</f>
        <v>11</v>
      </c>
      <c r="M12" s="21">
        <f>VLOOKUP($B12&amp;M$2,[1]Sheet1!$C$1:$D$16,2,0)</f>
        <v>11</v>
      </c>
      <c r="N12" s="21">
        <f>VLOOKUP($B12&amp;N$2,[1]Sheet1!$C$1:$D$16,2,0)</f>
        <v>15</v>
      </c>
      <c r="O12" s="21">
        <f>VLOOKUP($B12&amp;O$2,[1]Sheet1!$C$1:$D$16,2,0)</f>
        <v>15</v>
      </c>
      <c r="P12" s="21">
        <f>VLOOKUP($B12&amp;P$2,[1]Sheet1!$C$1:$D$16,2,0)</f>
        <v>15</v>
      </c>
      <c r="Q12" s="21">
        <f>VLOOKUP($B12&amp;Q$2,[1]Sheet1!$C$1:$D$16,2,0)</f>
        <v>15</v>
      </c>
      <c r="R12" s="21">
        <f>VLOOKUP($B12&amp;R$2,[1]Sheet1!$C$1:$D$16,2,0)</f>
        <v>15</v>
      </c>
      <c r="S12" s="21">
        <f>VLOOKUP($B12&amp;S$2,[1]Sheet1!$C$1:$D$16,2,0)</f>
        <v>16</v>
      </c>
      <c r="T12" s="21">
        <f>VLOOKUP($B12&amp;T$2,[1]Sheet1!$C$1:$D$16,2,0)</f>
        <v>16</v>
      </c>
      <c r="U12" s="21">
        <f>VLOOKUP($B12&amp;U$2,[1]Sheet1!$C$1:$D$16,2,0)</f>
        <v>16</v>
      </c>
      <c r="V12" s="21">
        <f>VLOOKUP($B12&amp;V$2,[1]Sheet1!$C$1:$D$16,2,0)</f>
        <v>16</v>
      </c>
      <c r="W12" s="21">
        <f>VLOOKUP($B12&amp;W$2,[1]Sheet1!$C$1:$D$16,2,0)</f>
        <v>16</v>
      </c>
    </row>
    <row r="13" spans="1:23" x14ac:dyDescent="0.2">
      <c r="A13" s="21" t="s">
        <v>35</v>
      </c>
      <c r="B13" s="21" t="s">
        <v>112</v>
      </c>
      <c r="C13" s="21">
        <v>225</v>
      </c>
      <c r="D13" s="21">
        <f>VLOOKUP($B13&amp;D$2,[1]Sheet1!$C$1:$D$16,2,0)</f>
        <v>13</v>
      </c>
      <c r="E13" s="21">
        <f>VLOOKUP($B13&amp;E$2,[1]Sheet1!$C$1:$D$16,2,0)</f>
        <v>13</v>
      </c>
      <c r="F13" s="21">
        <f>VLOOKUP($B13&amp;F$2,[1]Sheet1!$C$1:$D$16,2,0)</f>
        <v>13</v>
      </c>
      <c r="G13" s="21">
        <f>VLOOKUP($B13&amp;G$2,[1]Sheet1!$C$1:$D$16,2,0)</f>
        <v>13</v>
      </c>
      <c r="H13" s="21">
        <f>VLOOKUP($B13&amp;H$2,[1]Sheet1!$C$1:$D$16,2,0)</f>
        <v>13</v>
      </c>
      <c r="I13" s="21">
        <f>VLOOKUP($B13&amp;I$2,[1]Sheet1!$C$1:$D$16,2,0)</f>
        <v>11</v>
      </c>
      <c r="J13" s="21">
        <f>VLOOKUP($B13&amp;J$2,[1]Sheet1!$C$1:$D$16,2,0)</f>
        <v>11</v>
      </c>
      <c r="K13" s="21">
        <f>VLOOKUP($B13&amp;K$2,[1]Sheet1!$C$1:$D$16,2,0)</f>
        <v>11</v>
      </c>
      <c r="L13" s="21">
        <f>VLOOKUP($B13&amp;L$2,[1]Sheet1!$C$1:$D$16,2,0)</f>
        <v>11</v>
      </c>
      <c r="M13" s="21">
        <f>VLOOKUP($B13&amp;M$2,[1]Sheet1!$C$1:$D$16,2,0)</f>
        <v>11</v>
      </c>
      <c r="N13" s="21">
        <f>VLOOKUP($B13&amp;N$2,[1]Sheet1!$C$1:$D$16,2,0)</f>
        <v>15</v>
      </c>
      <c r="O13" s="21">
        <f>VLOOKUP($B13&amp;O$2,[1]Sheet1!$C$1:$D$16,2,0)</f>
        <v>15</v>
      </c>
      <c r="P13" s="21">
        <f>VLOOKUP($B13&amp;P$2,[1]Sheet1!$C$1:$D$16,2,0)</f>
        <v>15</v>
      </c>
      <c r="Q13" s="21">
        <f>VLOOKUP($B13&amp;Q$2,[1]Sheet1!$C$1:$D$16,2,0)</f>
        <v>15</v>
      </c>
      <c r="R13" s="21">
        <f>VLOOKUP($B13&amp;R$2,[1]Sheet1!$C$1:$D$16,2,0)</f>
        <v>15</v>
      </c>
      <c r="S13" s="21">
        <f>VLOOKUP($B13&amp;S$2,[1]Sheet1!$C$1:$D$16,2,0)</f>
        <v>16</v>
      </c>
      <c r="T13" s="21">
        <f>VLOOKUP($B13&amp;T$2,[1]Sheet1!$C$1:$D$16,2,0)</f>
        <v>16</v>
      </c>
      <c r="U13" s="21">
        <f>VLOOKUP($B13&amp;U$2,[1]Sheet1!$C$1:$D$16,2,0)</f>
        <v>16</v>
      </c>
      <c r="V13" s="21">
        <f>VLOOKUP($B13&amp;V$2,[1]Sheet1!$C$1:$D$16,2,0)</f>
        <v>16</v>
      </c>
      <c r="W13" s="21">
        <f>VLOOKUP($B13&amp;W$2,[1]Sheet1!$C$1:$D$16,2,0)</f>
        <v>16</v>
      </c>
    </row>
    <row r="14" spans="1:23" x14ac:dyDescent="0.2">
      <c r="A14" s="21" t="s">
        <v>29</v>
      </c>
      <c r="B14" s="21" t="s">
        <v>113</v>
      </c>
      <c r="C14" s="21">
        <v>321</v>
      </c>
      <c r="D14" s="21">
        <f>VLOOKUP($B14&amp;D$2,[1]Sheet1!$C$1:$D$16,2,0)</f>
        <v>14</v>
      </c>
      <c r="E14" s="21">
        <f>VLOOKUP($B14&amp;E$2,[1]Sheet1!$C$1:$D$16,2,0)</f>
        <v>14</v>
      </c>
      <c r="F14" s="21">
        <f>VLOOKUP($B14&amp;F$2,[1]Sheet1!$C$1:$D$16,2,0)</f>
        <v>14</v>
      </c>
      <c r="G14" s="21">
        <f>VLOOKUP($B14&amp;G$2,[1]Sheet1!$C$1:$D$16,2,0)</f>
        <v>14</v>
      </c>
      <c r="H14" s="21">
        <f>VLOOKUP($B14&amp;H$2,[1]Sheet1!$C$1:$D$16,2,0)</f>
        <v>14</v>
      </c>
      <c r="I14" s="21">
        <f>VLOOKUP($B14&amp;I$2,[1]Sheet1!$C$1:$D$16,2,0)</f>
        <v>15</v>
      </c>
      <c r="J14" s="21">
        <f>VLOOKUP($B14&amp;J$2,[1]Sheet1!$C$1:$D$16,2,0)</f>
        <v>15</v>
      </c>
      <c r="K14" s="21">
        <f>VLOOKUP($B14&amp;K$2,[1]Sheet1!$C$1:$D$16,2,0)</f>
        <v>15</v>
      </c>
      <c r="L14" s="21">
        <f>VLOOKUP($B14&amp;L$2,[1]Sheet1!$C$1:$D$16,2,0)</f>
        <v>15</v>
      </c>
      <c r="M14" s="21">
        <f>VLOOKUP($B14&amp;M$2,[1]Sheet1!$C$1:$D$16,2,0)</f>
        <v>15</v>
      </c>
      <c r="N14" s="21">
        <f>VLOOKUP($B14&amp;N$2,[1]Sheet1!$C$1:$D$16,2,0)</f>
        <v>10</v>
      </c>
      <c r="O14" s="21">
        <f>VLOOKUP($B14&amp;O$2,[1]Sheet1!$C$1:$D$16,2,0)</f>
        <v>10</v>
      </c>
      <c r="P14" s="21">
        <f>VLOOKUP($B14&amp;P$2,[1]Sheet1!$C$1:$D$16,2,0)</f>
        <v>10</v>
      </c>
      <c r="Q14" s="21">
        <f>VLOOKUP($B14&amp;Q$2,[1]Sheet1!$C$1:$D$16,2,0)</f>
        <v>10</v>
      </c>
      <c r="R14" s="21">
        <f>VLOOKUP($B14&amp;R$2,[1]Sheet1!$C$1:$D$16,2,0)</f>
        <v>10</v>
      </c>
      <c r="S14" s="21">
        <f>VLOOKUP($B14&amp;S$2,[1]Sheet1!$C$1:$D$16,2,0)</f>
        <v>17</v>
      </c>
      <c r="T14" s="21">
        <f>VLOOKUP($B14&amp;T$2,[1]Sheet1!$C$1:$D$16,2,0)</f>
        <v>17</v>
      </c>
      <c r="U14" s="21">
        <f>VLOOKUP($B14&amp;U$2,[1]Sheet1!$C$1:$D$16,2,0)</f>
        <v>17</v>
      </c>
      <c r="V14" s="21">
        <f>VLOOKUP($B14&amp;V$2,[1]Sheet1!$C$1:$D$16,2,0)</f>
        <v>17</v>
      </c>
      <c r="W14" s="21">
        <f>VLOOKUP($B14&amp;W$2,[1]Sheet1!$C$1:$D$16,2,0)</f>
        <v>17</v>
      </c>
    </row>
    <row r="15" spans="1:23" x14ac:dyDescent="0.2">
      <c r="A15" s="21" t="s">
        <v>31</v>
      </c>
      <c r="B15" s="21" t="s">
        <v>113</v>
      </c>
      <c r="C15" s="21">
        <v>322</v>
      </c>
      <c r="D15" s="21">
        <f>VLOOKUP($B15&amp;D$2,[1]Sheet1!$C$1:$D$16,2,0)</f>
        <v>14</v>
      </c>
      <c r="E15" s="21">
        <f>VLOOKUP($B15&amp;E$2,[1]Sheet1!$C$1:$D$16,2,0)</f>
        <v>14</v>
      </c>
      <c r="F15" s="21">
        <f>VLOOKUP($B15&amp;F$2,[1]Sheet1!$C$1:$D$16,2,0)</f>
        <v>14</v>
      </c>
      <c r="G15" s="21">
        <f>VLOOKUP($B15&amp;G$2,[1]Sheet1!$C$1:$D$16,2,0)</f>
        <v>14</v>
      </c>
      <c r="H15" s="21">
        <f>VLOOKUP($B15&amp;H$2,[1]Sheet1!$C$1:$D$16,2,0)</f>
        <v>14</v>
      </c>
      <c r="I15" s="21">
        <f>VLOOKUP($B15&amp;I$2,[1]Sheet1!$C$1:$D$16,2,0)</f>
        <v>15</v>
      </c>
      <c r="J15" s="21">
        <f>VLOOKUP($B15&amp;J$2,[1]Sheet1!$C$1:$D$16,2,0)</f>
        <v>15</v>
      </c>
      <c r="K15" s="21">
        <f>VLOOKUP($B15&amp;K$2,[1]Sheet1!$C$1:$D$16,2,0)</f>
        <v>15</v>
      </c>
      <c r="L15" s="21">
        <f>VLOOKUP($B15&amp;L$2,[1]Sheet1!$C$1:$D$16,2,0)</f>
        <v>15</v>
      </c>
      <c r="M15" s="21">
        <f>VLOOKUP($B15&amp;M$2,[1]Sheet1!$C$1:$D$16,2,0)</f>
        <v>15</v>
      </c>
      <c r="N15" s="21">
        <f>VLOOKUP($B15&amp;N$2,[1]Sheet1!$C$1:$D$16,2,0)</f>
        <v>10</v>
      </c>
      <c r="O15" s="21">
        <f>VLOOKUP($B15&amp;O$2,[1]Sheet1!$C$1:$D$16,2,0)</f>
        <v>10</v>
      </c>
      <c r="P15" s="21">
        <f>VLOOKUP($B15&amp;P$2,[1]Sheet1!$C$1:$D$16,2,0)</f>
        <v>10</v>
      </c>
      <c r="Q15" s="21">
        <f>VLOOKUP($B15&amp;Q$2,[1]Sheet1!$C$1:$D$16,2,0)</f>
        <v>10</v>
      </c>
      <c r="R15" s="21">
        <f>VLOOKUP($B15&amp;R$2,[1]Sheet1!$C$1:$D$16,2,0)</f>
        <v>10</v>
      </c>
      <c r="S15" s="21">
        <f>VLOOKUP($B15&amp;S$2,[1]Sheet1!$C$1:$D$16,2,0)</f>
        <v>17</v>
      </c>
      <c r="T15" s="21">
        <f>VLOOKUP($B15&amp;T$2,[1]Sheet1!$C$1:$D$16,2,0)</f>
        <v>17</v>
      </c>
      <c r="U15" s="21">
        <f>VLOOKUP($B15&amp;U$2,[1]Sheet1!$C$1:$D$16,2,0)</f>
        <v>17</v>
      </c>
      <c r="V15" s="21">
        <f>VLOOKUP($B15&amp;V$2,[1]Sheet1!$C$1:$D$16,2,0)</f>
        <v>17</v>
      </c>
      <c r="W15" s="21">
        <f>VLOOKUP($B15&amp;W$2,[1]Sheet1!$C$1:$D$16,2,0)</f>
        <v>17</v>
      </c>
    </row>
    <row r="16" spans="1:23" x14ac:dyDescent="0.2">
      <c r="A16" s="21" t="s">
        <v>91</v>
      </c>
      <c r="B16" s="21" t="s">
        <v>113</v>
      </c>
      <c r="C16" s="21">
        <v>323</v>
      </c>
      <c r="D16" s="21">
        <f>VLOOKUP($B16&amp;D$2,[1]Sheet1!$C$1:$D$16,2,0)</f>
        <v>14</v>
      </c>
      <c r="E16" s="21">
        <f>VLOOKUP($B16&amp;E$2,[1]Sheet1!$C$1:$D$16,2,0)</f>
        <v>14</v>
      </c>
      <c r="F16" s="21">
        <f>VLOOKUP($B16&amp;F$2,[1]Sheet1!$C$1:$D$16,2,0)</f>
        <v>14</v>
      </c>
      <c r="G16" s="21">
        <f>VLOOKUP($B16&amp;G$2,[1]Sheet1!$C$1:$D$16,2,0)</f>
        <v>14</v>
      </c>
      <c r="H16" s="21">
        <f>VLOOKUP($B16&amp;H$2,[1]Sheet1!$C$1:$D$16,2,0)</f>
        <v>14</v>
      </c>
      <c r="I16" s="21">
        <f>VLOOKUP($B16&amp;I$2,[1]Sheet1!$C$1:$D$16,2,0)</f>
        <v>15</v>
      </c>
      <c r="J16" s="21">
        <f>VLOOKUP($B16&amp;J$2,[1]Sheet1!$C$1:$D$16,2,0)</f>
        <v>15</v>
      </c>
      <c r="K16" s="21">
        <f>VLOOKUP($B16&amp;K$2,[1]Sheet1!$C$1:$D$16,2,0)</f>
        <v>15</v>
      </c>
      <c r="L16" s="21">
        <f>VLOOKUP($B16&amp;L$2,[1]Sheet1!$C$1:$D$16,2,0)</f>
        <v>15</v>
      </c>
      <c r="M16" s="21">
        <f>VLOOKUP($B16&amp;M$2,[1]Sheet1!$C$1:$D$16,2,0)</f>
        <v>15</v>
      </c>
      <c r="N16" s="21">
        <f>VLOOKUP($B16&amp;N$2,[1]Sheet1!$C$1:$D$16,2,0)</f>
        <v>10</v>
      </c>
      <c r="O16" s="21">
        <f>VLOOKUP($B16&amp;O$2,[1]Sheet1!$C$1:$D$16,2,0)</f>
        <v>10</v>
      </c>
      <c r="P16" s="21">
        <f>VLOOKUP($B16&amp;P$2,[1]Sheet1!$C$1:$D$16,2,0)</f>
        <v>10</v>
      </c>
      <c r="Q16" s="21">
        <f>VLOOKUP($B16&amp;Q$2,[1]Sheet1!$C$1:$D$16,2,0)</f>
        <v>10</v>
      </c>
      <c r="R16" s="21">
        <f>VLOOKUP($B16&amp;R$2,[1]Sheet1!$C$1:$D$16,2,0)</f>
        <v>10</v>
      </c>
      <c r="S16" s="21">
        <f>VLOOKUP($B16&amp;S$2,[1]Sheet1!$C$1:$D$16,2,0)</f>
        <v>17</v>
      </c>
      <c r="T16" s="21">
        <f>VLOOKUP($B16&amp;T$2,[1]Sheet1!$C$1:$D$16,2,0)</f>
        <v>17</v>
      </c>
      <c r="U16" s="21">
        <f>VLOOKUP($B16&amp;U$2,[1]Sheet1!$C$1:$D$16,2,0)</f>
        <v>17</v>
      </c>
      <c r="V16" s="21">
        <f>VLOOKUP($B16&amp;V$2,[1]Sheet1!$C$1:$D$16,2,0)</f>
        <v>17</v>
      </c>
      <c r="W16" s="21">
        <f>VLOOKUP($B16&amp;W$2,[1]Sheet1!$C$1:$D$16,2,0)</f>
        <v>17</v>
      </c>
    </row>
    <row r="17" spans="1:23" x14ac:dyDescent="0.2">
      <c r="A17" s="21" t="s">
        <v>33</v>
      </c>
      <c r="B17" s="21" t="s">
        <v>113</v>
      </c>
      <c r="C17" s="21">
        <v>324</v>
      </c>
      <c r="D17" s="21">
        <f>VLOOKUP($B17&amp;D$2,[1]Sheet1!$C$1:$D$16,2,0)</f>
        <v>14</v>
      </c>
      <c r="E17" s="21">
        <f>VLOOKUP($B17&amp;E$2,[1]Sheet1!$C$1:$D$16,2,0)</f>
        <v>14</v>
      </c>
      <c r="F17" s="21">
        <f>VLOOKUP($B17&amp;F$2,[1]Sheet1!$C$1:$D$16,2,0)</f>
        <v>14</v>
      </c>
      <c r="G17" s="21">
        <f>VLOOKUP($B17&amp;G$2,[1]Sheet1!$C$1:$D$16,2,0)</f>
        <v>14</v>
      </c>
      <c r="H17" s="21">
        <f>VLOOKUP($B17&amp;H$2,[1]Sheet1!$C$1:$D$16,2,0)</f>
        <v>14</v>
      </c>
      <c r="I17" s="21">
        <f>VLOOKUP($B17&amp;I$2,[1]Sheet1!$C$1:$D$16,2,0)</f>
        <v>15</v>
      </c>
      <c r="J17" s="21">
        <f>VLOOKUP($B17&amp;J$2,[1]Sheet1!$C$1:$D$16,2,0)</f>
        <v>15</v>
      </c>
      <c r="K17" s="21">
        <f>VLOOKUP($B17&amp;K$2,[1]Sheet1!$C$1:$D$16,2,0)</f>
        <v>15</v>
      </c>
      <c r="L17" s="21">
        <f>VLOOKUP($B17&amp;L$2,[1]Sheet1!$C$1:$D$16,2,0)</f>
        <v>15</v>
      </c>
      <c r="M17" s="21">
        <f>VLOOKUP($B17&amp;M$2,[1]Sheet1!$C$1:$D$16,2,0)</f>
        <v>15</v>
      </c>
      <c r="N17" s="21">
        <f>VLOOKUP($B17&amp;N$2,[1]Sheet1!$C$1:$D$16,2,0)</f>
        <v>10</v>
      </c>
      <c r="O17" s="21">
        <f>VLOOKUP($B17&amp;O$2,[1]Sheet1!$C$1:$D$16,2,0)</f>
        <v>10</v>
      </c>
      <c r="P17" s="21">
        <f>VLOOKUP($B17&amp;P$2,[1]Sheet1!$C$1:$D$16,2,0)</f>
        <v>10</v>
      </c>
      <c r="Q17" s="21">
        <f>VLOOKUP($B17&amp;Q$2,[1]Sheet1!$C$1:$D$16,2,0)</f>
        <v>10</v>
      </c>
      <c r="R17" s="21">
        <f>VLOOKUP($B17&amp;R$2,[1]Sheet1!$C$1:$D$16,2,0)</f>
        <v>10</v>
      </c>
      <c r="S17" s="21">
        <f>VLOOKUP($B17&amp;S$2,[1]Sheet1!$C$1:$D$16,2,0)</f>
        <v>17</v>
      </c>
      <c r="T17" s="21">
        <f>VLOOKUP($B17&amp;T$2,[1]Sheet1!$C$1:$D$16,2,0)</f>
        <v>17</v>
      </c>
      <c r="U17" s="21">
        <f>VLOOKUP($B17&amp;U$2,[1]Sheet1!$C$1:$D$16,2,0)</f>
        <v>17</v>
      </c>
      <c r="V17" s="21">
        <f>VLOOKUP($B17&amp;V$2,[1]Sheet1!$C$1:$D$16,2,0)</f>
        <v>17</v>
      </c>
      <c r="W17" s="21">
        <f>VLOOKUP($B17&amp;W$2,[1]Sheet1!$C$1:$D$16,2,0)</f>
        <v>17</v>
      </c>
    </row>
    <row r="18" spans="1:23" x14ac:dyDescent="0.2">
      <c r="A18" s="21" t="s">
        <v>35</v>
      </c>
      <c r="B18" s="21" t="s">
        <v>113</v>
      </c>
      <c r="C18" s="21">
        <v>325</v>
      </c>
      <c r="D18" s="21">
        <f>VLOOKUP($B18&amp;D$2,[1]Sheet1!$C$1:$D$16,2,0)</f>
        <v>14</v>
      </c>
      <c r="E18" s="21">
        <f>VLOOKUP($B18&amp;E$2,[1]Sheet1!$C$1:$D$16,2,0)</f>
        <v>14</v>
      </c>
      <c r="F18" s="21">
        <f>VLOOKUP($B18&amp;F$2,[1]Sheet1!$C$1:$D$16,2,0)</f>
        <v>14</v>
      </c>
      <c r="G18" s="21">
        <f>VLOOKUP($B18&amp;G$2,[1]Sheet1!$C$1:$D$16,2,0)</f>
        <v>14</v>
      </c>
      <c r="H18" s="21">
        <f>VLOOKUP($B18&amp;H$2,[1]Sheet1!$C$1:$D$16,2,0)</f>
        <v>14</v>
      </c>
      <c r="I18" s="21">
        <f>VLOOKUP($B18&amp;I$2,[1]Sheet1!$C$1:$D$16,2,0)</f>
        <v>15</v>
      </c>
      <c r="J18" s="21">
        <f>VLOOKUP($B18&amp;J$2,[1]Sheet1!$C$1:$D$16,2,0)</f>
        <v>15</v>
      </c>
      <c r="K18" s="21">
        <f>VLOOKUP($B18&amp;K$2,[1]Sheet1!$C$1:$D$16,2,0)</f>
        <v>15</v>
      </c>
      <c r="L18" s="21">
        <f>VLOOKUP($B18&amp;L$2,[1]Sheet1!$C$1:$D$16,2,0)</f>
        <v>15</v>
      </c>
      <c r="M18" s="21">
        <f>VLOOKUP($B18&amp;M$2,[1]Sheet1!$C$1:$D$16,2,0)</f>
        <v>15</v>
      </c>
      <c r="N18" s="21">
        <f>VLOOKUP($B18&amp;N$2,[1]Sheet1!$C$1:$D$16,2,0)</f>
        <v>10</v>
      </c>
      <c r="O18" s="21">
        <f>VLOOKUP($B18&amp;O$2,[1]Sheet1!$C$1:$D$16,2,0)</f>
        <v>10</v>
      </c>
      <c r="P18" s="21">
        <f>VLOOKUP($B18&amp;P$2,[1]Sheet1!$C$1:$D$16,2,0)</f>
        <v>10</v>
      </c>
      <c r="Q18" s="21">
        <f>VLOOKUP($B18&amp;Q$2,[1]Sheet1!$C$1:$D$16,2,0)</f>
        <v>10</v>
      </c>
      <c r="R18" s="21">
        <f>VLOOKUP($B18&amp;R$2,[1]Sheet1!$C$1:$D$16,2,0)</f>
        <v>10</v>
      </c>
      <c r="S18" s="21">
        <f>VLOOKUP($B18&amp;S$2,[1]Sheet1!$C$1:$D$16,2,0)</f>
        <v>17</v>
      </c>
      <c r="T18" s="21">
        <f>VLOOKUP($B18&amp;T$2,[1]Sheet1!$C$1:$D$16,2,0)</f>
        <v>17</v>
      </c>
      <c r="U18" s="21">
        <f>VLOOKUP($B18&amp;U$2,[1]Sheet1!$C$1:$D$16,2,0)</f>
        <v>17</v>
      </c>
      <c r="V18" s="21">
        <f>VLOOKUP($B18&amp;V$2,[1]Sheet1!$C$1:$D$16,2,0)</f>
        <v>17</v>
      </c>
      <c r="W18" s="21">
        <f>VLOOKUP($B18&amp;W$2,[1]Sheet1!$C$1:$D$16,2,0)</f>
        <v>17</v>
      </c>
    </row>
    <row r="19" spans="1:23" x14ac:dyDescent="0.2">
      <c r="A19" s="21" t="s">
        <v>29</v>
      </c>
      <c r="B19" s="21" t="s">
        <v>114</v>
      </c>
      <c r="C19" s="21">
        <v>421</v>
      </c>
      <c r="D19" s="21">
        <f>VLOOKUP($B19&amp;D$2,[1]Sheet1!$C$1:$D$16,2,0)</f>
        <v>12</v>
      </c>
      <c r="E19" s="21">
        <f>VLOOKUP($B19&amp;E$2,[1]Sheet1!$C$1:$D$16,2,0)</f>
        <v>12</v>
      </c>
      <c r="F19" s="21">
        <f>VLOOKUP($B19&amp;F$2,[1]Sheet1!$C$1:$D$16,2,0)</f>
        <v>12</v>
      </c>
      <c r="G19" s="21">
        <f>VLOOKUP($B19&amp;G$2,[1]Sheet1!$C$1:$D$16,2,0)</f>
        <v>12</v>
      </c>
      <c r="H19" s="21">
        <f>VLOOKUP($B19&amp;H$2,[1]Sheet1!$C$1:$D$16,2,0)</f>
        <v>12</v>
      </c>
      <c r="I19" s="21">
        <f>VLOOKUP($B19&amp;I$2,[1]Sheet1!$C$1:$D$16,2,0)</f>
        <v>16</v>
      </c>
      <c r="J19" s="21">
        <f>VLOOKUP($B19&amp;J$2,[1]Sheet1!$C$1:$D$16,2,0)</f>
        <v>16</v>
      </c>
      <c r="K19" s="21">
        <f>VLOOKUP($B19&amp;K$2,[1]Sheet1!$C$1:$D$16,2,0)</f>
        <v>16</v>
      </c>
      <c r="L19" s="21">
        <f>VLOOKUP($B19&amp;L$2,[1]Sheet1!$C$1:$D$16,2,0)</f>
        <v>16</v>
      </c>
      <c r="M19" s="21">
        <f>VLOOKUP($B19&amp;M$2,[1]Sheet1!$C$1:$D$16,2,0)</f>
        <v>16</v>
      </c>
      <c r="N19" s="21">
        <f>VLOOKUP($B19&amp;N$2,[1]Sheet1!$C$1:$D$16,2,0)</f>
        <v>17</v>
      </c>
      <c r="O19" s="21">
        <f>VLOOKUP($B19&amp;O$2,[1]Sheet1!$C$1:$D$16,2,0)</f>
        <v>17</v>
      </c>
      <c r="P19" s="21">
        <f>VLOOKUP($B19&amp;P$2,[1]Sheet1!$C$1:$D$16,2,0)</f>
        <v>17</v>
      </c>
      <c r="Q19" s="21">
        <f>VLOOKUP($B19&amp;Q$2,[1]Sheet1!$C$1:$D$16,2,0)</f>
        <v>17</v>
      </c>
      <c r="R19" s="21">
        <f>VLOOKUP($B19&amp;R$2,[1]Sheet1!$C$1:$D$16,2,0)</f>
        <v>17</v>
      </c>
      <c r="S19" s="21">
        <f>VLOOKUP($B19&amp;S$2,[1]Sheet1!$C$1:$D$16,2,0)</f>
        <v>9</v>
      </c>
      <c r="T19" s="21">
        <f>VLOOKUP($B19&amp;T$2,[1]Sheet1!$C$1:$D$16,2,0)</f>
        <v>9</v>
      </c>
      <c r="U19" s="21">
        <f>VLOOKUP($B19&amp;U$2,[1]Sheet1!$C$1:$D$16,2,0)</f>
        <v>9</v>
      </c>
      <c r="V19" s="21">
        <f>VLOOKUP($B19&amp;V$2,[1]Sheet1!$C$1:$D$16,2,0)</f>
        <v>9</v>
      </c>
      <c r="W19" s="21">
        <f>VLOOKUP($B19&amp;W$2,[1]Sheet1!$C$1:$D$16,2,0)</f>
        <v>9</v>
      </c>
    </row>
    <row r="20" spans="1:23" x14ac:dyDescent="0.2">
      <c r="A20" s="21" t="s">
        <v>31</v>
      </c>
      <c r="B20" s="21" t="s">
        <v>114</v>
      </c>
      <c r="C20" s="21">
        <v>422</v>
      </c>
      <c r="D20" s="21">
        <f>VLOOKUP($B20&amp;D$2,[1]Sheet1!$C$1:$D$16,2,0)</f>
        <v>12</v>
      </c>
      <c r="E20" s="21">
        <f>VLOOKUP($B20&amp;E$2,[1]Sheet1!$C$1:$D$16,2,0)</f>
        <v>12</v>
      </c>
      <c r="F20" s="21">
        <f>VLOOKUP($B20&amp;F$2,[1]Sheet1!$C$1:$D$16,2,0)</f>
        <v>12</v>
      </c>
      <c r="G20" s="21">
        <f>VLOOKUP($B20&amp;G$2,[1]Sheet1!$C$1:$D$16,2,0)</f>
        <v>12</v>
      </c>
      <c r="H20" s="21">
        <f>VLOOKUP($B20&amp;H$2,[1]Sheet1!$C$1:$D$16,2,0)</f>
        <v>12</v>
      </c>
      <c r="I20" s="21">
        <f>VLOOKUP($B20&amp;I$2,[1]Sheet1!$C$1:$D$16,2,0)</f>
        <v>16</v>
      </c>
      <c r="J20" s="21">
        <f>VLOOKUP($B20&amp;J$2,[1]Sheet1!$C$1:$D$16,2,0)</f>
        <v>16</v>
      </c>
      <c r="K20" s="21">
        <f>VLOOKUP($B20&amp;K$2,[1]Sheet1!$C$1:$D$16,2,0)</f>
        <v>16</v>
      </c>
      <c r="L20" s="21">
        <f>VLOOKUP($B20&amp;L$2,[1]Sheet1!$C$1:$D$16,2,0)</f>
        <v>16</v>
      </c>
      <c r="M20" s="21">
        <f>VLOOKUP($B20&amp;M$2,[1]Sheet1!$C$1:$D$16,2,0)</f>
        <v>16</v>
      </c>
      <c r="N20" s="21">
        <f>VLOOKUP($B20&amp;N$2,[1]Sheet1!$C$1:$D$16,2,0)</f>
        <v>17</v>
      </c>
      <c r="O20" s="21">
        <f>VLOOKUP($B20&amp;O$2,[1]Sheet1!$C$1:$D$16,2,0)</f>
        <v>17</v>
      </c>
      <c r="P20" s="21">
        <f>VLOOKUP($B20&amp;P$2,[1]Sheet1!$C$1:$D$16,2,0)</f>
        <v>17</v>
      </c>
      <c r="Q20" s="21">
        <f>VLOOKUP($B20&amp;Q$2,[1]Sheet1!$C$1:$D$16,2,0)</f>
        <v>17</v>
      </c>
      <c r="R20" s="21">
        <f>VLOOKUP($B20&amp;R$2,[1]Sheet1!$C$1:$D$16,2,0)</f>
        <v>17</v>
      </c>
      <c r="S20" s="21">
        <f>VLOOKUP($B20&amp;S$2,[1]Sheet1!$C$1:$D$16,2,0)</f>
        <v>9</v>
      </c>
      <c r="T20" s="21">
        <f>VLOOKUP($B20&amp;T$2,[1]Sheet1!$C$1:$D$16,2,0)</f>
        <v>9</v>
      </c>
      <c r="U20" s="21">
        <f>VLOOKUP($B20&amp;U$2,[1]Sheet1!$C$1:$D$16,2,0)</f>
        <v>9</v>
      </c>
      <c r="V20" s="21">
        <f>VLOOKUP($B20&amp;V$2,[1]Sheet1!$C$1:$D$16,2,0)</f>
        <v>9</v>
      </c>
      <c r="W20" s="21">
        <f>VLOOKUP($B20&amp;W$2,[1]Sheet1!$C$1:$D$16,2,0)</f>
        <v>9</v>
      </c>
    </row>
    <row r="21" spans="1:23" x14ac:dyDescent="0.2">
      <c r="A21" s="21" t="s">
        <v>91</v>
      </c>
      <c r="B21" s="21" t="s">
        <v>114</v>
      </c>
      <c r="C21" s="21">
        <v>423</v>
      </c>
      <c r="D21" s="21">
        <f>VLOOKUP($B21&amp;D$2,[1]Sheet1!$C$1:$D$16,2,0)</f>
        <v>12</v>
      </c>
      <c r="E21" s="21">
        <f>VLOOKUP($B21&amp;E$2,[1]Sheet1!$C$1:$D$16,2,0)</f>
        <v>12</v>
      </c>
      <c r="F21" s="21">
        <f>VLOOKUP($B21&amp;F$2,[1]Sheet1!$C$1:$D$16,2,0)</f>
        <v>12</v>
      </c>
      <c r="G21" s="21">
        <f>VLOOKUP($B21&amp;G$2,[1]Sheet1!$C$1:$D$16,2,0)</f>
        <v>12</v>
      </c>
      <c r="H21" s="21">
        <f>VLOOKUP($B21&amp;H$2,[1]Sheet1!$C$1:$D$16,2,0)</f>
        <v>12</v>
      </c>
      <c r="I21" s="21">
        <f>VLOOKUP($B21&amp;I$2,[1]Sheet1!$C$1:$D$16,2,0)</f>
        <v>16</v>
      </c>
      <c r="J21" s="21">
        <f>VLOOKUP($B21&amp;J$2,[1]Sheet1!$C$1:$D$16,2,0)</f>
        <v>16</v>
      </c>
      <c r="K21" s="21">
        <f>VLOOKUP($B21&amp;K$2,[1]Sheet1!$C$1:$D$16,2,0)</f>
        <v>16</v>
      </c>
      <c r="L21" s="21">
        <f>VLOOKUP($B21&amp;L$2,[1]Sheet1!$C$1:$D$16,2,0)</f>
        <v>16</v>
      </c>
      <c r="M21" s="21">
        <f>VLOOKUP($B21&amp;M$2,[1]Sheet1!$C$1:$D$16,2,0)</f>
        <v>16</v>
      </c>
      <c r="N21" s="21">
        <f>VLOOKUP($B21&amp;N$2,[1]Sheet1!$C$1:$D$16,2,0)</f>
        <v>17</v>
      </c>
      <c r="O21" s="21">
        <f>VLOOKUP($B21&amp;O$2,[1]Sheet1!$C$1:$D$16,2,0)</f>
        <v>17</v>
      </c>
      <c r="P21" s="21">
        <f>VLOOKUP($B21&amp;P$2,[1]Sheet1!$C$1:$D$16,2,0)</f>
        <v>17</v>
      </c>
      <c r="Q21" s="21">
        <f>VLOOKUP($B21&amp;Q$2,[1]Sheet1!$C$1:$D$16,2,0)</f>
        <v>17</v>
      </c>
      <c r="R21" s="21">
        <f>VLOOKUP($B21&amp;R$2,[1]Sheet1!$C$1:$D$16,2,0)</f>
        <v>17</v>
      </c>
      <c r="S21" s="21">
        <f>VLOOKUP($B21&amp;S$2,[1]Sheet1!$C$1:$D$16,2,0)</f>
        <v>9</v>
      </c>
      <c r="T21" s="21">
        <f>VLOOKUP($B21&amp;T$2,[1]Sheet1!$C$1:$D$16,2,0)</f>
        <v>9</v>
      </c>
      <c r="U21" s="21">
        <f>VLOOKUP($B21&amp;U$2,[1]Sheet1!$C$1:$D$16,2,0)</f>
        <v>9</v>
      </c>
      <c r="V21" s="21">
        <f>VLOOKUP($B21&amp;V$2,[1]Sheet1!$C$1:$D$16,2,0)</f>
        <v>9</v>
      </c>
      <c r="W21" s="21">
        <f>VLOOKUP($B21&amp;W$2,[1]Sheet1!$C$1:$D$16,2,0)</f>
        <v>9</v>
      </c>
    </row>
    <row r="22" spans="1:23" x14ac:dyDescent="0.2">
      <c r="A22" s="21" t="s">
        <v>33</v>
      </c>
      <c r="B22" s="21" t="s">
        <v>114</v>
      </c>
      <c r="C22" s="21">
        <v>424</v>
      </c>
      <c r="D22" s="21">
        <f>VLOOKUP($B22&amp;D$2,[1]Sheet1!$C$1:$D$16,2,0)</f>
        <v>12</v>
      </c>
      <c r="E22" s="21">
        <f>VLOOKUP($B22&amp;E$2,[1]Sheet1!$C$1:$D$16,2,0)</f>
        <v>12</v>
      </c>
      <c r="F22" s="21">
        <f>VLOOKUP($B22&amp;F$2,[1]Sheet1!$C$1:$D$16,2,0)</f>
        <v>12</v>
      </c>
      <c r="G22" s="21">
        <f>VLOOKUP($B22&amp;G$2,[1]Sheet1!$C$1:$D$16,2,0)</f>
        <v>12</v>
      </c>
      <c r="H22" s="21">
        <f>VLOOKUP($B22&amp;H$2,[1]Sheet1!$C$1:$D$16,2,0)</f>
        <v>12</v>
      </c>
      <c r="I22" s="21">
        <f>VLOOKUP($B22&amp;I$2,[1]Sheet1!$C$1:$D$16,2,0)</f>
        <v>16</v>
      </c>
      <c r="J22" s="21">
        <f>VLOOKUP($B22&amp;J$2,[1]Sheet1!$C$1:$D$16,2,0)</f>
        <v>16</v>
      </c>
      <c r="K22" s="21">
        <f>VLOOKUP($B22&amp;K$2,[1]Sheet1!$C$1:$D$16,2,0)</f>
        <v>16</v>
      </c>
      <c r="L22" s="21">
        <f>VLOOKUP($B22&amp;L$2,[1]Sheet1!$C$1:$D$16,2,0)</f>
        <v>16</v>
      </c>
      <c r="M22" s="21">
        <f>VLOOKUP($B22&amp;M$2,[1]Sheet1!$C$1:$D$16,2,0)</f>
        <v>16</v>
      </c>
      <c r="N22" s="21">
        <f>VLOOKUP($B22&amp;N$2,[1]Sheet1!$C$1:$D$16,2,0)</f>
        <v>17</v>
      </c>
      <c r="O22" s="21">
        <f>VLOOKUP($B22&amp;O$2,[1]Sheet1!$C$1:$D$16,2,0)</f>
        <v>17</v>
      </c>
      <c r="P22" s="21">
        <f>VLOOKUP($B22&amp;P$2,[1]Sheet1!$C$1:$D$16,2,0)</f>
        <v>17</v>
      </c>
      <c r="Q22" s="21">
        <f>VLOOKUP($B22&amp;Q$2,[1]Sheet1!$C$1:$D$16,2,0)</f>
        <v>17</v>
      </c>
      <c r="R22" s="21">
        <f>VLOOKUP($B22&amp;R$2,[1]Sheet1!$C$1:$D$16,2,0)</f>
        <v>17</v>
      </c>
      <c r="S22" s="21">
        <f>VLOOKUP($B22&amp;S$2,[1]Sheet1!$C$1:$D$16,2,0)</f>
        <v>9</v>
      </c>
      <c r="T22" s="21">
        <f>VLOOKUP($B22&amp;T$2,[1]Sheet1!$C$1:$D$16,2,0)</f>
        <v>9</v>
      </c>
      <c r="U22" s="21">
        <f>VLOOKUP($B22&amp;U$2,[1]Sheet1!$C$1:$D$16,2,0)</f>
        <v>9</v>
      </c>
      <c r="V22" s="21">
        <f>VLOOKUP($B22&amp;V$2,[1]Sheet1!$C$1:$D$16,2,0)</f>
        <v>9</v>
      </c>
      <c r="W22" s="21">
        <f>VLOOKUP($B22&amp;W$2,[1]Sheet1!$C$1:$D$16,2,0)</f>
        <v>9</v>
      </c>
    </row>
    <row r="23" spans="1:23" x14ac:dyDescent="0.2">
      <c r="A23" s="21" t="s">
        <v>35</v>
      </c>
      <c r="B23" s="21" t="s">
        <v>114</v>
      </c>
      <c r="C23" s="21">
        <v>425</v>
      </c>
      <c r="D23" s="21">
        <f>VLOOKUP($B23&amp;D$2,[1]Sheet1!$C$1:$D$16,2,0)</f>
        <v>12</v>
      </c>
      <c r="E23" s="21">
        <f>VLOOKUP($B23&amp;E$2,[1]Sheet1!$C$1:$D$16,2,0)</f>
        <v>12</v>
      </c>
      <c r="F23" s="21">
        <f>VLOOKUP($B23&amp;F$2,[1]Sheet1!$C$1:$D$16,2,0)</f>
        <v>12</v>
      </c>
      <c r="G23" s="21">
        <f>VLOOKUP($B23&amp;G$2,[1]Sheet1!$C$1:$D$16,2,0)</f>
        <v>12</v>
      </c>
      <c r="H23" s="21">
        <f>VLOOKUP($B23&amp;H$2,[1]Sheet1!$C$1:$D$16,2,0)</f>
        <v>12</v>
      </c>
      <c r="I23" s="21">
        <f>VLOOKUP($B23&amp;I$2,[1]Sheet1!$C$1:$D$16,2,0)</f>
        <v>16</v>
      </c>
      <c r="J23" s="21">
        <f>VLOOKUP($B23&amp;J$2,[1]Sheet1!$C$1:$D$16,2,0)</f>
        <v>16</v>
      </c>
      <c r="K23" s="21">
        <f>VLOOKUP($B23&amp;K$2,[1]Sheet1!$C$1:$D$16,2,0)</f>
        <v>16</v>
      </c>
      <c r="L23" s="21">
        <f>VLOOKUP($B23&amp;L$2,[1]Sheet1!$C$1:$D$16,2,0)</f>
        <v>16</v>
      </c>
      <c r="M23" s="21">
        <f>VLOOKUP($B23&amp;M$2,[1]Sheet1!$C$1:$D$16,2,0)</f>
        <v>16</v>
      </c>
      <c r="N23" s="21">
        <f>VLOOKUP($B23&amp;N$2,[1]Sheet1!$C$1:$D$16,2,0)</f>
        <v>17</v>
      </c>
      <c r="O23" s="21">
        <f>VLOOKUP($B23&amp;O$2,[1]Sheet1!$C$1:$D$16,2,0)</f>
        <v>17</v>
      </c>
      <c r="P23" s="21">
        <f>VLOOKUP($B23&amp;P$2,[1]Sheet1!$C$1:$D$16,2,0)</f>
        <v>17</v>
      </c>
      <c r="Q23" s="21">
        <f>VLOOKUP($B23&amp;Q$2,[1]Sheet1!$C$1:$D$16,2,0)</f>
        <v>17</v>
      </c>
      <c r="R23" s="21">
        <f>VLOOKUP($B23&amp;R$2,[1]Sheet1!$C$1:$D$16,2,0)</f>
        <v>17</v>
      </c>
      <c r="S23" s="21">
        <f>VLOOKUP($B23&amp;S$2,[1]Sheet1!$C$1:$D$16,2,0)</f>
        <v>9</v>
      </c>
      <c r="T23" s="21">
        <f>VLOOKUP($B23&amp;T$2,[1]Sheet1!$C$1:$D$16,2,0)</f>
        <v>9</v>
      </c>
      <c r="U23" s="21">
        <f>VLOOKUP($B23&amp;U$2,[1]Sheet1!$C$1:$D$16,2,0)</f>
        <v>9</v>
      </c>
      <c r="V23" s="21">
        <f>VLOOKUP($B23&amp;V$2,[1]Sheet1!$C$1:$D$16,2,0)</f>
        <v>9</v>
      </c>
      <c r="W23" s="21">
        <f>VLOOKUP($B23&amp;W$2,[1]Sheet1!$C$1:$D$16,2,0)</f>
        <v>9</v>
      </c>
    </row>
    <row r="24" spans="1:23" x14ac:dyDescent="0.2">
      <c r="A24" s="21"/>
      <c r="B24" s="21"/>
      <c r="C24" s="21"/>
      <c r="D24" s="22" t="str">
        <f>_xlfn.TEXTJOIN(",",1,$C$4:$C$23)</f>
        <v>121,122,123,124,125,221,222,223,224,225,321,322,323,324,325,421,422,423,424,425</v>
      </c>
      <c r="E24" s="22" t="str">
        <f t="shared" ref="E24:W24" si="0">_xlfn.TEXTJOIN(",",1,$C$4:$C$23)</f>
        <v>121,122,123,124,125,221,222,223,224,225,321,322,323,324,325,421,422,423,424,425</v>
      </c>
      <c r="F24" s="22" t="str">
        <f t="shared" si="0"/>
        <v>121,122,123,124,125,221,222,223,224,225,321,322,323,324,325,421,422,423,424,425</v>
      </c>
      <c r="G24" s="22" t="str">
        <f t="shared" si="0"/>
        <v>121,122,123,124,125,221,222,223,224,225,321,322,323,324,325,421,422,423,424,425</v>
      </c>
      <c r="H24" s="22" t="str">
        <f t="shared" si="0"/>
        <v>121,122,123,124,125,221,222,223,224,225,321,322,323,324,325,421,422,423,424,425</v>
      </c>
      <c r="I24" s="22" t="str">
        <f t="shared" si="0"/>
        <v>121,122,123,124,125,221,222,223,224,225,321,322,323,324,325,421,422,423,424,425</v>
      </c>
      <c r="J24" s="22" t="str">
        <f t="shared" si="0"/>
        <v>121,122,123,124,125,221,222,223,224,225,321,322,323,324,325,421,422,423,424,425</v>
      </c>
      <c r="K24" s="22" t="str">
        <f t="shared" si="0"/>
        <v>121,122,123,124,125,221,222,223,224,225,321,322,323,324,325,421,422,423,424,425</v>
      </c>
      <c r="L24" s="22" t="str">
        <f t="shared" si="0"/>
        <v>121,122,123,124,125,221,222,223,224,225,321,322,323,324,325,421,422,423,424,425</v>
      </c>
      <c r="M24" s="22" t="str">
        <f t="shared" si="0"/>
        <v>121,122,123,124,125,221,222,223,224,225,321,322,323,324,325,421,422,423,424,425</v>
      </c>
      <c r="N24" s="22" t="str">
        <f t="shared" si="0"/>
        <v>121,122,123,124,125,221,222,223,224,225,321,322,323,324,325,421,422,423,424,425</v>
      </c>
      <c r="O24" s="22" t="str">
        <f t="shared" si="0"/>
        <v>121,122,123,124,125,221,222,223,224,225,321,322,323,324,325,421,422,423,424,425</v>
      </c>
      <c r="P24" s="22" t="str">
        <f t="shared" si="0"/>
        <v>121,122,123,124,125,221,222,223,224,225,321,322,323,324,325,421,422,423,424,425</v>
      </c>
      <c r="Q24" s="22" t="str">
        <f t="shared" si="0"/>
        <v>121,122,123,124,125,221,222,223,224,225,321,322,323,324,325,421,422,423,424,425</v>
      </c>
      <c r="R24" s="22" t="str">
        <f t="shared" si="0"/>
        <v>121,122,123,124,125,221,222,223,224,225,321,322,323,324,325,421,422,423,424,425</v>
      </c>
      <c r="S24" s="22" t="str">
        <f t="shared" si="0"/>
        <v>121,122,123,124,125,221,222,223,224,225,321,322,323,324,325,421,422,423,424,425</v>
      </c>
      <c r="T24" s="22" t="str">
        <f t="shared" si="0"/>
        <v>121,122,123,124,125,221,222,223,224,225,321,322,323,324,325,421,422,423,424,425</v>
      </c>
      <c r="U24" s="22" t="str">
        <f t="shared" si="0"/>
        <v>121,122,123,124,125,221,222,223,224,225,321,322,323,324,325,421,422,423,424,425</v>
      </c>
      <c r="V24" s="22" t="str">
        <f t="shared" si="0"/>
        <v>121,122,123,124,125,221,222,223,224,225,321,322,323,324,325,421,422,423,424,425</v>
      </c>
      <c r="W24" s="22" t="str">
        <f t="shared" si="0"/>
        <v>121,122,123,124,125,221,222,223,224,225,321,322,323,324,325,421,422,423,424,425</v>
      </c>
    </row>
    <row r="25" spans="1:23" x14ac:dyDescent="0.2">
      <c r="A25" s="21"/>
      <c r="B25" s="21"/>
      <c r="C25" s="21"/>
      <c r="D25" s="22" t="str">
        <f>_xlfn.TEXTJOIN(",",1,D4:D23)</f>
        <v>8,8,8,8,8,13,13,13,13,13,14,14,14,14,14,12,12,12,12,12</v>
      </c>
      <c r="E25" s="22" t="str">
        <f t="shared" ref="E25:W25" si="1">_xlfn.TEXTJOIN(",",1,E4:E23)</f>
        <v>8,8,8,8,8,13,13,13,13,13,14,14,14,14,14,12,12,12,12,12</v>
      </c>
      <c r="F25" s="22" t="str">
        <f t="shared" si="1"/>
        <v>8,8,8,8,8,13,13,13,13,13,14,14,14,14,14,12,12,12,12,12</v>
      </c>
      <c r="G25" s="22" t="str">
        <f t="shared" si="1"/>
        <v>8,8,8,8,8,13,13,13,13,13,14,14,14,14,14,12,12,12,12,12</v>
      </c>
      <c r="H25" s="22" t="str">
        <f t="shared" si="1"/>
        <v>8,8,8,8,8,13,13,13,13,13,14,14,14,14,14,12,12,12,12,12</v>
      </c>
      <c r="I25" s="22" t="str">
        <f t="shared" si="1"/>
        <v>13,13,13,13,13,11,11,11,11,11,15,15,15,15,15,16,16,16,16,16</v>
      </c>
      <c r="J25" s="22" t="str">
        <f t="shared" si="1"/>
        <v>13,13,13,13,13,11,11,11,11,11,15,15,15,15,15,16,16,16,16,16</v>
      </c>
      <c r="K25" s="22" t="str">
        <f t="shared" si="1"/>
        <v>13,13,13,13,13,11,11,11,11,11,15,15,15,15,15,16,16,16,16,16</v>
      </c>
      <c r="L25" s="22" t="str">
        <f t="shared" si="1"/>
        <v>13,13,13,13,13,11,11,11,11,11,15,15,15,15,15,16,16,16,16,16</v>
      </c>
      <c r="M25" s="22" t="str">
        <f t="shared" si="1"/>
        <v>13,13,13,13,13,11,11,11,11,11,15,15,15,15,15,16,16,16,16,16</v>
      </c>
      <c r="N25" s="22" t="str">
        <f t="shared" si="1"/>
        <v>14,14,14,14,14,15,15,15,15,15,10,10,10,10,10,17,17,17,17,17</v>
      </c>
      <c r="O25" s="22" t="str">
        <f t="shared" si="1"/>
        <v>14,14,14,14,14,15,15,15,15,15,10,10,10,10,10,17,17,17,17,17</v>
      </c>
      <c r="P25" s="22" t="str">
        <f t="shared" si="1"/>
        <v>14,14,14,14,14,15,15,15,15,15,10,10,10,10,10,17,17,17,17,17</v>
      </c>
      <c r="Q25" s="22" t="str">
        <f t="shared" si="1"/>
        <v>14,14,14,14,14,15,15,15,15,15,10,10,10,10,10,17,17,17,17,17</v>
      </c>
      <c r="R25" s="22" t="str">
        <f t="shared" si="1"/>
        <v>14,14,14,14,14,15,15,15,15,15,10,10,10,10,10,17,17,17,17,17</v>
      </c>
      <c r="S25" s="22" t="str">
        <f t="shared" si="1"/>
        <v>12,12,12,12,12,16,16,16,16,16,17,17,17,17,17,9,9,9,9,9</v>
      </c>
      <c r="T25" s="22" t="str">
        <f t="shared" si="1"/>
        <v>12,12,12,12,12,16,16,16,16,16,17,17,17,17,17,9,9,9,9,9</v>
      </c>
      <c r="U25" s="22" t="str">
        <f t="shared" si="1"/>
        <v>12,12,12,12,12,16,16,16,16,16,17,17,17,17,17,9,9,9,9,9</v>
      </c>
      <c r="V25" s="22" t="str">
        <f t="shared" si="1"/>
        <v>12,12,12,12,12,16,16,16,16,16,17,17,17,17,17,9,9,9,9,9</v>
      </c>
      <c r="W25" s="22" t="str">
        <f t="shared" si="1"/>
        <v>12,12,12,12,12,16,16,16,16,16,17,17,17,17,17,9,9,9,9,9</v>
      </c>
    </row>
    <row r="26" spans="1:23" x14ac:dyDescent="0.2">
      <c r="A26" s="21"/>
      <c r="B26" s="21"/>
      <c r="C26" s="21"/>
      <c r="D26" s="22" t="str">
        <f>_xlfn.TEXTJOIN(";",1,D24:D25)</f>
        <v>121,122,123,124,125,221,222,223,224,225,321,322,323,324,325,421,422,423,424,425;8,8,8,8,8,13,13,13,13,13,14,14,14,14,14,12,12,12,12,12</v>
      </c>
      <c r="E26" s="22" t="str">
        <f t="shared" ref="E26:W26" si="2">_xlfn.TEXTJOIN(";",1,E24:E25)</f>
        <v>121,122,123,124,125,221,222,223,224,225,321,322,323,324,325,421,422,423,424,425;8,8,8,8,8,13,13,13,13,13,14,14,14,14,14,12,12,12,12,12</v>
      </c>
      <c r="F26" s="22" t="str">
        <f t="shared" si="2"/>
        <v>121,122,123,124,125,221,222,223,224,225,321,322,323,324,325,421,422,423,424,425;8,8,8,8,8,13,13,13,13,13,14,14,14,14,14,12,12,12,12,12</v>
      </c>
      <c r="G26" s="22" t="str">
        <f t="shared" si="2"/>
        <v>121,122,123,124,125,221,222,223,224,225,321,322,323,324,325,421,422,423,424,425;8,8,8,8,8,13,13,13,13,13,14,14,14,14,14,12,12,12,12,12</v>
      </c>
      <c r="H26" s="22" t="str">
        <f t="shared" si="2"/>
        <v>121,122,123,124,125,221,222,223,224,225,321,322,323,324,325,421,422,423,424,425;8,8,8,8,8,13,13,13,13,13,14,14,14,14,14,12,12,12,12,12</v>
      </c>
      <c r="I26" s="22" t="str">
        <f t="shared" si="2"/>
        <v>121,122,123,124,125,221,222,223,224,225,321,322,323,324,325,421,422,423,424,425;13,13,13,13,13,11,11,11,11,11,15,15,15,15,15,16,16,16,16,16</v>
      </c>
      <c r="J26" s="22" t="str">
        <f t="shared" si="2"/>
        <v>121,122,123,124,125,221,222,223,224,225,321,322,323,324,325,421,422,423,424,425;13,13,13,13,13,11,11,11,11,11,15,15,15,15,15,16,16,16,16,16</v>
      </c>
      <c r="K26" s="22" t="str">
        <f t="shared" si="2"/>
        <v>121,122,123,124,125,221,222,223,224,225,321,322,323,324,325,421,422,423,424,425;13,13,13,13,13,11,11,11,11,11,15,15,15,15,15,16,16,16,16,16</v>
      </c>
      <c r="L26" s="22" t="str">
        <f t="shared" si="2"/>
        <v>121,122,123,124,125,221,222,223,224,225,321,322,323,324,325,421,422,423,424,425;13,13,13,13,13,11,11,11,11,11,15,15,15,15,15,16,16,16,16,16</v>
      </c>
      <c r="M26" s="22" t="str">
        <f t="shared" si="2"/>
        <v>121,122,123,124,125,221,222,223,224,225,321,322,323,324,325,421,422,423,424,425;13,13,13,13,13,11,11,11,11,11,15,15,15,15,15,16,16,16,16,16</v>
      </c>
      <c r="N26" s="22" t="str">
        <f t="shared" si="2"/>
        <v>121,122,123,124,125,221,222,223,224,225,321,322,323,324,325,421,422,423,424,425;14,14,14,14,14,15,15,15,15,15,10,10,10,10,10,17,17,17,17,17</v>
      </c>
      <c r="O26" s="22" t="str">
        <f t="shared" si="2"/>
        <v>121,122,123,124,125,221,222,223,224,225,321,322,323,324,325,421,422,423,424,425;14,14,14,14,14,15,15,15,15,15,10,10,10,10,10,17,17,17,17,17</v>
      </c>
      <c r="P26" s="22" t="str">
        <f t="shared" si="2"/>
        <v>121,122,123,124,125,221,222,223,224,225,321,322,323,324,325,421,422,423,424,425;14,14,14,14,14,15,15,15,15,15,10,10,10,10,10,17,17,17,17,17</v>
      </c>
      <c r="Q26" s="22" t="str">
        <f t="shared" si="2"/>
        <v>121,122,123,124,125,221,222,223,224,225,321,322,323,324,325,421,422,423,424,425;14,14,14,14,14,15,15,15,15,15,10,10,10,10,10,17,17,17,17,17</v>
      </c>
      <c r="R26" s="22" t="str">
        <f t="shared" si="2"/>
        <v>121,122,123,124,125,221,222,223,224,225,321,322,323,324,325,421,422,423,424,425;14,14,14,14,14,15,15,15,15,15,10,10,10,10,10,17,17,17,17,17</v>
      </c>
      <c r="S26" s="22" t="str">
        <f t="shared" si="2"/>
        <v>121,122,123,124,125,221,222,223,224,225,321,322,323,324,325,421,422,423,424,425;12,12,12,12,12,16,16,16,16,16,17,17,17,17,17,9,9,9,9,9</v>
      </c>
      <c r="T26" s="22" t="str">
        <f t="shared" si="2"/>
        <v>121,122,123,124,125,221,222,223,224,225,321,322,323,324,325,421,422,423,424,425;12,12,12,12,12,16,16,16,16,16,17,17,17,17,17,9,9,9,9,9</v>
      </c>
      <c r="U26" s="22" t="str">
        <f t="shared" si="2"/>
        <v>121,122,123,124,125,221,222,223,224,225,321,322,323,324,325,421,422,423,424,425;12,12,12,12,12,16,16,16,16,16,17,17,17,17,17,9,9,9,9,9</v>
      </c>
      <c r="V26" s="22" t="str">
        <f t="shared" si="2"/>
        <v>121,122,123,124,125,221,222,223,224,225,321,322,323,324,325,421,422,423,424,425;12,12,12,12,12,16,16,16,16,16,17,17,17,17,17,9,9,9,9,9</v>
      </c>
      <c r="W26" s="23" t="str">
        <f t="shared" si="2"/>
        <v>121,122,123,124,125,221,222,223,224,225,321,322,323,324,325,421,422,423,424,425;12,12,12,12,12,16,16,16,16,16,17,17,17,17,17,9,9,9,9,9</v>
      </c>
    </row>
    <row r="28" spans="1:23" x14ac:dyDescent="0.2">
      <c r="A28" s="25">
        <v>1</v>
      </c>
      <c r="B28" s="25" t="str">
        <f>VLOOKUP(A28,杂项枚举说明表!$A$67:$B$69,杂项枚举说明表!$B$66,0)</f>
        <v>闯关</v>
      </c>
      <c r="C28" s="25"/>
      <c r="D28" s="25" t="s">
        <v>29</v>
      </c>
      <c r="E28" s="25" t="s">
        <v>31</v>
      </c>
      <c r="F28" s="25" t="s">
        <v>91</v>
      </c>
      <c r="G28" s="25" t="s">
        <v>33</v>
      </c>
      <c r="H28" s="25" t="s">
        <v>35</v>
      </c>
      <c r="I28" s="25" t="s">
        <v>29</v>
      </c>
      <c r="J28" s="25" t="s">
        <v>31</v>
      </c>
      <c r="K28" s="25" t="s">
        <v>91</v>
      </c>
      <c r="L28" s="25" t="s">
        <v>33</v>
      </c>
      <c r="M28" s="25" t="s">
        <v>35</v>
      </c>
      <c r="N28" s="25" t="s">
        <v>29</v>
      </c>
      <c r="O28" s="25" t="s">
        <v>31</v>
      </c>
      <c r="P28" s="25" t="s">
        <v>91</v>
      </c>
      <c r="Q28" s="25" t="s">
        <v>33</v>
      </c>
      <c r="R28" s="25" t="s">
        <v>35</v>
      </c>
      <c r="S28" s="25" t="s">
        <v>29</v>
      </c>
      <c r="T28" s="25" t="s">
        <v>31</v>
      </c>
      <c r="U28" s="25" t="s">
        <v>91</v>
      </c>
      <c r="V28" s="25" t="s">
        <v>33</v>
      </c>
      <c r="W28" s="25" t="s">
        <v>35</v>
      </c>
    </row>
    <row r="29" spans="1:23" x14ac:dyDescent="0.2">
      <c r="A29" s="25">
        <v>4</v>
      </c>
      <c r="B29" s="25" t="str">
        <f>VLOOKUP(A29,杂项枚举说明表!$A$23:$B$27,杂项枚举说明表!$B$22,0)</f>
        <v>工业时代</v>
      </c>
      <c r="C29" s="25"/>
      <c r="D29" s="25" t="s">
        <v>111</v>
      </c>
      <c r="E29" s="25" t="s">
        <v>111</v>
      </c>
      <c r="F29" s="25" t="s">
        <v>111</v>
      </c>
      <c r="G29" s="25" t="s">
        <v>111</v>
      </c>
      <c r="H29" s="25" t="s">
        <v>111</v>
      </c>
      <c r="I29" s="25" t="s">
        <v>112</v>
      </c>
      <c r="J29" s="25" t="s">
        <v>112</v>
      </c>
      <c r="K29" s="25" t="s">
        <v>112</v>
      </c>
      <c r="L29" s="25" t="s">
        <v>112</v>
      </c>
      <c r="M29" s="25" t="s">
        <v>112</v>
      </c>
      <c r="N29" s="25" t="s">
        <v>113</v>
      </c>
      <c r="O29" s="25" t="s">
        <v>113</v>
      </c>
      <c r="P29" s="25" t="s">
        <v>113</v>
      </c>
      <c r="Q29" s="25" t="s">
        <v>113</v>
      </c>
      <c r="R29" s="25" t="s">
        <v>113</v>
      </c>
      <c r="S29" s="25" t="s">
        <v>114</v>
      </c>
      <c r="T29" s="25" t="s">
        <v>114</v>
      </c>
      <c r="U29" s="25" t="s">
        <v>114</v>
      </c>
      <c r="V29" s="25" t="s">
        <v>114</v>
      </c>
      <c r="W29" s="25" t="s">
        <v>114</v>
      </c>
    </row>
    <row r="30" spans="1:23" x14ac:dyDescent="0.2">
      <c r="A30" s="25"/>
      <c r="B30" s="25"/>
      <c r="C30" s="25"/>
      <c r="D30" s="26">
        <v>131</v>
      </c>
      <c r="E30" s="26">
        <v>132</v>
      </c>
      <c r="F30" s="26">
        <v>133</v>
      </c>
      <c r="G30" s="26">
        <v>134</v>
      </c>
      <c r="H30" s="26">
        <v>135</v>
      </c>
      <c r="I30" s="26">
        <v>231</v>
      </c>
      <c r="J30" s="26">
        <v>232</v>
      </c>
      <c r="K30" s="26">
        <v>233</v>
      </c>
      <c r="L30" s="26">
        <v>234</v>
      </c>
      <c r="M30" s="26">
        <v>235</v>
      </c>
      <c r="N30" s="26">
        <v>331</v>
      </c>
      <c r="O30" s="26">
        <v>332</v>
      </c>
      <c r="P30" s="26">
        <v>333</v>
      </c>
      <c r="Q30" s="26">
        <v>334</v>
      </c>
      <c r="R30" s="26">
        <v>335</v>
      </c>
      <c r="S30" s="26">
        <v>431</v>
      </c>
      <c r="T30" s="26">
        <v>432</v>
      </c>
      <c r="U30" s="26">
        <v>433</v>
      </c>
      <c r="V30" s="26">
        <v>434</v>
      </c>
      <c r="W30" s="26">
        <v>435</v>
      </c>
    </row>
    <row r="31" spans="1:23" x14ac:dyDescent="0.2">
      <c r="A31" s="25" t="s">
        <v>29</v>
      </c>
      <c r="B31" s="25" t="s">
        <v>111</v>
      </c>
      <c r="C31" s="26">
        <v>131</v>
      </c>
      <c r="D31" s="25">
        <f>VLOOKUP($B31&amp;D$29,[1]Sheet1!$C$1:$D$16,2,0)</f>
        <v>8</v>
      </c>
      <c r="E31" s="25">
        <f>VLOOKUP($B31&amp;E$29,[1]Sheet1!$C$1:$D$16,2,0)</f>
        <v>8</v>
      </c>
      <c r="F31" s="25">
        <f>VLOOKUP($B31&amp;F$29,[1]Sheet1!$C$1:$D$16,2,0)</f>
        <v>8</v>
      </c>
      <c r="G31" s="25">
        <f>VLOOKUP($B31&amp;G$29,[1]Sheet1!$C$1:$D$16,2,0)</f>
        <v>8</v>
      </c>
      <c r="H31" s="25">
        <f>VLOOKUP($B31&amp;H$29,[1]Sheet1!$C$1:$D$16,2,0)</f>
        <v>8</v>
      </c>
      <c r="I31" s="25">
        <f>VLOOKUP($B31&amp;I$29,[1]Sheet1!$C$1:$D$16,2,0)</f>
        <v>13</v>
      </c>
      <c r="J31" s="25">
        <f>VLOOKUP($B31&amp;J$29,[1]Sheet1!$C$1:$D$16,2,0)</f>
        <v>13</v>
      </c>
      <c r="K31" s="25">
        <f>VLOOKUP($B31&amp;K$29,[1]Sheet1!$C$1:$D$16,2,0)</f>
        <v>13</v>
      </c>
      <c r="L31" s="25">
        <f>VLOOKUP($B31&amp;L$29,[1]Sheet1!$C$1:$D$16,2,0)</f>
        <v>13</v>
      </c>
      <c r="M31" s="25">
        <f>VLOOKUP($B31&amp;M$29,[1]Sheet1!$C$1:$D$16,2,0)</f>
        <v>13</v>
      </c>
      <c r="N31" s="25">
        <f>VLOOKUP($B31&amp;N$29,[1]Sheet1!$C$1:$D$16,2,0)</f>
        <v>14</v>
      </c>
      <c r="O31" s="25">
        <f>VLOOKUP($B31&amp;O$29,[1]Sheet1!$C$1:$D$16,2,0)</f>
        <v>14</v>
      </c>
      <c r="P31" s="25">
        <f>VLOOKUP($B31&amp;P$29,[1]Sheet1!$C$1:$D$16,2,0)</f>
        <v>14</v>
      </c>
      <c r="Q31" s="25">
        <f>VLOOKUP($B31&amp;Q$29,[1]Sheet1!$C$1:$D$16,2,0)</f>
        <v>14</v>
      </c>
      <c r="R31" s="25">
        <f>VLOOKUP($B31&amp;R$29,[1]Sheet1!$C$1:$D$16,2,0)</f>
        <v>14</v>
      </c>
      <c r="S31" s="25">
        <f>VLOOKUP($B31&amp;S$29,[1]Sheet1!$C$1:$D$16,2,0)</f>
        <v>12</v>
      </c>
      <c r="T31" s="25">
        <f>VLOOKUP($B31&amp;T$29,[1]Sheet1!$C$1:$D$16,2,0)</f>
        <v>12</v>
      </c>
      <c r="U31" s="25">
        <f>VLOOKUP($B31&amp;U$29,[1]Sheet1!$C$1:$D$16,2,0)</f>
        <v>12</v>
      </c>
      <c r="V31" s="25">
        <f>VLOOKUP($B31&amp;V$29,[1]Sheet1!$C$1:$D$16,2,0)</f>
        <v>12</v>
      </c>
      <c r="W31" s="25">
        <f>VLOOKUP($B31&amp;W$29,[1]Sheet1!$C$1:$D$16,2,0)</f>
        <v>12</v>
      </c>
    </row>
    <row r="32" spans="1:23" x14ac:dyDescent="0.2">
      <c r="A32" s="25" t="s">
        <v>31</v>
      </c>
      <c r="B32" s="25" t="s">
        <v>111</v>
      </c>
      <c r="C32" s="26">
        <v>132</v>
      </c>
      <c r="D32" s="25">
        <f>VLOOKUP($B32&amp;D$29,[1]Sheet1!$C$1:$D$16,2,0)</f>
        <v>8</v>
      </c>
      <c r="E32" s="25">
        <f>VLOOKUP($B32&amp;E$29,[1]Sheet1!$C$1:$D$16,2,0)</f>
        <v>8</v>
      </c>
      <c r="F32" s="25">
        <f>VLOOKUP($B32&amp;F$29,[1]Sheet1!$C$1:$D$16,2,0)</f>
        <v>8</v>
      </c>
      <c r="G32" s="25">
        <f>VLOOKUP($B32&amp;G$29,[1]Sheet1!$C$1:$D$16,2,0)</f>
        <v>8</v>
      </c>
      <c r="H32" s="25">
        <f>VLOOKUP($B32&amp;H$29,[1]Sheet1!$C$1:$D$16,2,0)</f>
        <v>8</v>
      </c>
      <c r="I32" s="25">
        <f>VLOOKUP($B32&amp;I$29,[1]Sheet1!$C$1:$D$16,2,0)</f>
        <v>13</v>
      </c>
      <c r="J32" s="25">
        <f>VLOOKUP($B32&amp;J$29,[1]Sheet1!$C$1:$D$16,2,0)</f>
        <v>13</v>
      </c>
      <c r="K32" s="25">
        <f>VLOOKUP($B32&amp;K$29,[1]Sheet1!$C$1:$D$16,2,0)</f>
        <v>13</v>
      </c>
      <c r="L32" s="25">
        <f>VLOOKUP($B32&amp;L$29,[1]Sheet1!$C$1:$D$16,2,0)</f>
        <v>13</v>
      </c>
      <c r="M32" s="25">
        <f>VLOOKUP($B32&amp;M$29,[1]Sheet1!$C$1:$D$16,2,0)</f>
        <v>13</v>
      </c>
      <c r="N32" s="25">
        <f>VLOOKUP($B32&amp;N$29,[1]Sheet1!$C$1:$D$16,2,0)</f>
        <v>14</v>
      </c>
      <c r="O32" s="25">
        <f>VLOOKUP($B32&amp;O$29,[1]Sheet1!$C$1:$D$16,2,0)</f>
        <v>14</v>
      </c>
      <c r="P32" s="25">
        <f>VLOOKUP($B32&amp;P$29,[1]Sheet1!$C$1:$D$16,2,0)</f>
        <v>14</v>
      </c>
      <c r="Q32" s="25">
        <f>VLOOKUP($B32&amp;Q$29,[1]Sheet1!$C$1:$D$16,2,0)</f>
        <v>14</v>
      </c>
      <c r="R32" s="25">
        <f>VLOOKUP($B32&amp;R$29,[1]Sheet1!$C$1:$D$16,2,0)</f>
        <v>14</v>
      </c>
      <c r="S32" s="25">
        <f>VLOOKUP($B32&amp;S$29,[1]Sheet1!$C$1:$D$16,2,0)</f>
        <v>12</v>
      </c>
      <c r="T32" s="25">
        <f>VLOOKUP($B32&amp;T$29,[1]Sheet1!$C$1:$D$16,2,0)</f>
        <v>12</v>
      </c>
      <c r="U32" s="25">
        <f>VLOOKUP($B32&amp;U$29,[1]Sheet1!$C$1:$D$16,2,0)</f>
        <v>12</v>
      </c>
      <c r="V32" s="25">
        <f>VLOOKUP($B32&amp;V$29,[1]Sheet1!$C$1:$D$16,2,0)</f>
        <v>12</v>
      </c>
      <c r="W32" s="25">
        <f>VLOOKUP($B32&amp;W$29,[1]Sheet1!$C$1:$D$16,2,0)</f>
        <v>12</v>
      </c>
    </row>
    <row r="33" spans="1:23" x14ac:dyDescent="0.2">
      <c r="A33" s="25" t="s">
        <v>91</v>
      </c>
      <c r="B33" s="25" t="s">
        <v>111</v>
      </c>
      <c r="C33" s="26">
        <v>133</v>
      </c>
      <c r="D33" s="25">
        <f>VLOOKUP($B33&amp;D$29,[1]Sheet1!$C$1:$D$16,2,0)</f>
        <v>8</v>
      </c>
      <c r="E33" s="25">
        <f>VLOOKUP($B33&amp;E$29,[1]Sheet1!$C$1:$D$16,2,0)</f>
        <v>8</v>
      </c>
      <c r="F33" s="25">
        <f>VLOOKUP($B33&amp;F$29,[1]Sheet1!$C$1:$D$16,2,0)</f>
        <v>8</v>
      </c>
      <c r="G33" s="25">
        <f>VLOOKUP($B33&amp;G$29,[1]Sheet1!$C$1:$D$16,2,0)</f>
        <v>8</v>
      </c>
      <c r="H33" s="25">
        <f>VLOOKUP($B33&amp;H$29,[1]Sheet1!$C$1:$D$16,2,0)</f>
        <v>8</v>
      </c>
      <c r="I33" s="25">
        <f>VLOOKUP($B33&amp;I$29,[1]Sheet1!$C$1:$D$16,2,0)</f>
        <v>13</v>
      </c>
      <c r="J33" s="25">
        <f>VLOOKUP($B33&amp;J$29,[1]Sheet1!$C$1:$D$16,2,0)</f>
        <v>13</v>
      </c>
      <c r="K33" s="25">
        <f>VLOOKUP($B33&amp;K$29,[1]Sheet1!$C$1:$D$16,2,0)</f>
        <v>13</v>
      </c>
      <c r="L33" s="25">
        <f>VLOOKUP($B33&amp;L$29,[1]Sheet1!$C$1:$D$16,2,0)</f>
        <v>13</v>
      </c>
      <c r="M33" s="25">
        <f>VLOOKUP($B33&amp;M$29,[1]Sheet1!$C$1:$D$16,2,0)</f>
        <v>13</v>
      </c>
      <c r="N33" s="25">
        <f>VLOOKUP($B33&amp;N$29,[1]Sheet1!$C$1:$D$16,2,0)</f>
        <v>14</v>
      </c>
      <c r="O33" s="25">
        <f>VLOOKUP($B33&amp;O$29,[1]Sheet1!$C$1:$D$16,2,0)</f>
        <v>14</v>
      </c>
      <c r="P33" s="25">
        <f>VLOOKUP($B33&amp;P$29,[1]Sheet1!$C$1:$D$16,2,0)</f>
        <v>14</v>
      </c>
      <c r="Q33" s="25">
        <f>VLOOKUP($B33&amp;Q$29,[1]Sheet1!$C$1:$D$16,2,0)</f>
        <v>14</v>
      </c>
      <c r="R33" s="25">
        <f>VLOOKUP($B33&amp;R$29,[1]Sheet1!$C$1:$D$16,2,0)</f>
        <v>14</v>
      </c>
      <c r="S33" s="25">
        <f>VLOOKUP($B33&amp;S$29,[1]Sheet1!$C$1:$D$16,2,0)</f>
        <v>12</v>
      </c>
      <c r="T33" s="25">
        <f>VLOOKUP($B33&amp;T$29,[1]Sheet1!$C$1:$D$16,2,0)</f>
        <v>12</v>
      </c>
      <c r="U33" s="25">
        <f>VLOOKUP($B33&amp;U$29,[1]Sheet1!$C$1:$D$16,2,0)</f>
        <v>12</v>
      </c>
      <c r="V33" s="25">
        <f>VLOOKUP($B33&amp;V$29,[1]Sheet1!$C$1:$D$16,2,0)</f>
        <v>12</v>
      </c>
      <c r="W33" s="25">
        <f>VLOOKUP($B33&amp;W$29,[1]Sheet1!$C$1:$D$16,2,0)</f>
        <v>12</v>
      </c>
    </row>
    <row r="34" spans="1:23" x14ac:dyDescent="0.2">
      <c r="A34" s="25" t="s">
        <v>33</v>
      </c>
      <c r="B34" s="25" t="s">
        <v>111</v>
      </c>
      <c r="C34" s="26">
        <v>134</v>
      </c>
      <c r="D34" s="25">
        <f>VLOOKUP($B34&amp;D$29,[1]Sheet1!$C$1:$D$16,2,0)</f>
        <v>8</v>
      </c>
      <c r="E34" s="25">
        <f>VLOOKUP($B34&amp;E$29,[1]Sheet1!$C$1:$D$16,2,0)</f>
        <v>8</v>
      </c>
      <c r="F34" s="25">
        <f>VLOOKUP($B34&amp;F$29,[1]Sheet1!$C$1:$D$16,2,0)</f>
        <v>8</v>
      </c>
      <c r="G34" s="25">
        <f>VLOOKUP($B34&amp;G$29,[1]Sheet1!$C$1:$D$16,2,0)</f>
        <v>8</v>
      </c>
      <c r="H34" s="25">
        <f>VLOOKUP($B34&amp;H$29,[1]Sheet1!$C$1:$D$16,2,0)</f>
        <v>8</v>
      </c>
      <c r="I34" s="25">
        <f>VLOOKUP($B34&amp;I$29,[1]Sheet1!$C$1:$D$16,2,0)</f>
        <v>13</v>
      </c>
      <c r="J34" s="25">
        <f>VLOOKUP($B34&amp;J$29,[1]Sheet1!$C$1:$D$16,2,0)</f>
        <v>13</v>
      </c>
      <c r="K34" s="25">
        <f>VLOOKUP($B34&amp;K$29,[1]Sheet1!$C$1:$D$16,2,0)</f>
        <v>13</v>
      </c>
      <c r="L34" s="25">
        <f>VLOOKUP($B34&amp;L$29,[1]Sheet1!$C$1:$D$16,2,0)</f>
        <v>13</v>
      </c>
      <c r="M34" s="25">
        <f>VLOOKUP($B34&amp;M$29,[1]Sheet1!$C$1:$D$16,2,0)</f>
        <v>13</v>
      </c>
      <c r="N34" s="25">
        <f>VLOOKUP($B34&amp;N$29,[1]Sheet1!$C$1:$D$16,2,0)</f>
        <v>14</v>
      </c>
      <c r="O34" s="25">
        <f>VLOOKUP($B34&amp;O$29,[1]Sheet1!$C$1:$D$16,2,0)</f>
        <v>14</v>
      </c>
      <c r="P34" s="25">
        <f>VLOOKUP($B34&amp;P$29,[1]Sheet1!$C$1:$D$16,2,0)</f>
        <v>14</v>
      </c>
      <c r="Q34" s="25">
        <f>VLOOKUP($B34&amp;Q$29,[1]Sheet1!$C$1:$D$16,2,0)</f>
        <v>14</v>
      </c>
      <c r="R34" s="25">
        <f>VLOOKUP($B34&amp;R$29,[1]Sheet1!$C$1:$D$16,2,0)</f>
        <v>14</v>
      </c>
      <c r="S34" s="25">
        <f>VLOOKUP($B34&amp;S$29,[1]Sheet1!$C$1:$D$16,2,0)</f>
        <v>12</v>
      </c>
      <c r="T34" s="25">
        <f>VLOOKUP($B34&amp;T$29,[1]Sheet1!$C$1:$D$16,2,0)</f>
        <v>12</v>
      </c>
      <c r="U34" s="25">
        <f>VLOOKUP($B34&amp;U$29,[1]Sheet1!$C$1:$D$16,2,0)</f>
        <v>12</v>
      </c>
      <c r="V34" s="25">
        <f>VLOOKUP($B34&amp;V$29,[1]Sheet1!$C$1:$D$16,2,0)</f>
        <v>12</v>
      </c>
      <c r="W34" s="25">
        <f>VLOOKUP($B34&amp;W$29,[1]Sheet1!$C$1:$D$16,2,0)</f>
        <v>12</v>
      </c>
    </row>
    <row r="35" spans="1:23" x14ac:dyDescent="0.2">
      <c r="A35" s="25" t="s">
        <v>35</v>
      </c>
      <c r="B35" s="25" t="s">
        <v>111</v>
      </c>
      <c r="C35" s="26">
        <v>135</v>
      </c>
      <c r="D35" s="25">
        <f>VLOOKUP($B35&amp;D$29,[1]Sheet1!$C$1:$D$16,2,0)</f>
        <v>8</v>
      </c>
      <c r="E35" s="25">
        <f>VLOOKUP($B35&amp;E$29,[1]Sheet1!$C$1:$D$16,2,0)</f>
        <v>8</v>
      </c>
      <c r="F35" s="25">
        <f>VLOOKUP($B35&amp;F$29,[1]Sheet1!$C$1:$D$16,2,0)</f>
        <v>8</v>
      </c>
      <c r="G35" s="25">
        <f>VLOOKUP($B35&amp;G$29,[1]Sheet1!$C$1:$D$16,2,0)</f>
        <v>8</v>
      </c>
      <c r="H35" s="25">
        <f>VLOOKUP($B35&amp;H$29,[1]Sheet1!$C$1:$D$16,2,0)</f>
        <v>8</v>
      </c>
      <c r="I35" s="25">
        <f>VLOOKUP($B35&amp;I$29,[1]Sheet1!$C$1:$D$16,2,0)</f>
        <v>13</v>
      </c>
      <c r="J35" s="25">
        <f>VLOOKUP($B35&amp;J$29,[1]Sheet1!$C$1:$D$16,2,0)</f>
        <v>13</v>
      </c>
      <c r="K35" s="25">
        <f>VLOOKUP($B35&amp;K$29,[1]Sheet1!$C$1:$D$16,2,0)</f>
        <v>13</v>
      </c>
      <c r="L35" s="25">
        <f>VLOOKUP($B35&amp;L$29,[1]Sheet1!$C$1:$D$16,2,0)</f>
        <v>13</v>
      </c>
      <c r="M35" s="25">
        <f>VLOOKUP($B35&amp;M$29,[1]Sheet1!$C$1:$D$16,2,0)</f>
        <v>13</v>
      </c>
      <c r="N35" s="25">
        <f>VLOOKUP($B35&amp;N$29,[1]Sheet1!$C$1:$D$16,2,0)</f>
        <v>14</v>
      </c>
      <c r="O35" s="25">
        <f>VLOOKUP($B35&amp;O$29,[1]Sheet1!$C$1:$D$16,2,0)</f>
        <v>14</v>
      </c>
      <c r="P35" s="25">
        <f>VLOOKUP($B35&amp;P$29,[1]Sheet1!$C$1:$D$16,2,0)</f>
        <v>14</v>
      </c>
      <c r="Q35" s="25">
        <f>VLOOKUP($B35&amp;Q$29,[1]Sheet1!$C$1:$D$16,2,0)</f>
        <v>14</v>
      </c>
      <c r="R35" s="25">
        <f>VLOOKUP($B35&amp;R$29,[1]Sheet1!$C$1:$D$16,2,0)</f>
        <v>14</v>
      </c>
      <c r="S35" s="25">
        <f>VLOOKUP($B35&amp;S$29,[1]Sheet1!$C$1:$D$16,2,0)</f>
        <v>12</v>
      </c>
      <c r="T35" s="25">
        <f>VLOOKUP($B35&amp;T$29,[1]Sheet1!$C$1:$D$16,2,0)</f>
        <v>12</v>
      </c>
      <c r="U35" s="25">
        <f>VLOOKUP($B35&amp;U$29,[1]Sheet1!$C$1:$D$16,2,0)</f>
        <v>12</v>
      </c>
      <c r="V35" s="25">
        <f>VLOOKUP($B35&amp;V$29,[1]Sheet1!$C$1:$D$16,2,0)</f>
        <v>12</v>
      </c>
      <c r="W35" s="25">
        <f>VLOOKUP($B35&amp;W$29,[1]Sheet1!$C$1:$D$16,2,0)</f>
        <v>12</v>
      </c>
    </row>
    <row r="36" spans="1:23" x14ac:dyDescent="0.2">
      <c r="A36" s="25" t="s">
        <v>29</v>
      </c>
      <c r="B36" s="25" t="s">
        <v>112</v>
      </c>
      <c r="C36" s="26">
        <v>231</v>
      </c>
      <c r="D36" s="25">
        <f>VLOOKUP($B36&amp;D$29,[1]Sheet1!$C$1:$D$16,2,0)</f>
        <v>13</v>
      </c>
      <c r="E36" s="25">
        <f>VLOOKUP($B36&amp;E$29,[1]Sheet1!$C$1:$D$16,2,0)</f>
        <v>13</v>
      </c>
      <c r="F36" s="25">
        <f>VLOOKUP($B36&amp;F$29,[1]Sheet1!$C$1:$D$16,2,0)</f>
        <v>13</v>
      </c>
      <c r="G36" s="25">
        <f>VLOOKUP($B36&amp;G$29,[1]Sheet1!$C$1:$D$16,2,0)</f>
        <v>13</v>
      </c>
      <c r="H36" s="25">
        <f>VLOOKUP($B36&amp;H$29,[1]Sheet1!$C$1:$D$16,2,0)</f>
        <v>13</v>
      </c>
      <c r="I36" s="25">
        <f>VLOOKUP($B36&amp;I$29,[1]Sheet1!$C$1:$D$16,2,0)</f>
        <v>11</v>
      </c>
      <c r="J36" s="25">
        <f>VLOOKUP($B36&amp;J$29,[1]Sheet1!$C$1:$D$16,2,0)</f>
        <v>11</v>
      </c>
      <c r="K36" s="25">
        <f>VLOOKUP($B36&amp;K$29,[1]Sheet1!$C$1:$D$16,2,0)</f>
        <v>11</v>
      </c>
      <c r="L36" s="25">
        <f>VLOOKUP($B36&amp;L$29,[1]Sheet1!$C$1:$D$16,2,0)</f>
        <v>11</v>
      </c>
      <c r="M36" s="25">
        <f>VLOOKUP($B36&amp;M$29,[1]Sheet1!$C$1:$D$16,2,0)</f>
        <v>11</v>
      </c>
      <c r="N36" s="25">
        <f>VLOOKUP($B36&amp;N$29,[1]Sheet1!$C$1:$D$16,2,0)</f>
        <v>15</v>
      </c>
      <c r="O36" s="25">
        <f>VLOOKUP($B36&amp;O$29,[1]Sheet1!$C$1:$D$16,2,0)</f>
        <v>15</v>
      </c>
      <c r="P36" s="25">
        <f>VLOOKUP($B36&amp;P$29,[1]Sheet1!$C$1:$D$16,2,0)</f>
        <v>15</v>
      </c>
      <c r="Q36" s="25">
        <f>VLOOKUP($B36&amp;Q$29,[1]Sheet1!$C$1:$D$16,2,0)</f>
        <v>15</v>
      </c>
      <c r="R36" s="25">
        <f>VLOOKUP($B36&amp;R$29,[1]Sheet1!$C$1:$D$16,2,0)</f>
        <v>15</v>
      </c>
      <c r="S36" s="25">
        <f>VLOOKUP($B36&amp;S$29,[1]Sheet1!$C$1:$D$16,2,0)</f>
        <v>16</v>
      </c>
      <c r="T36" s="25">
        <f>VLOOKUP($B36&amp;T$29,[1]Sheet1!$C$1:$D$16,2,0)</f>
        <v>16</v>
      </c>
      <c r="U36" s="25">
        <f>VLOOKUP($B36&amp;U$29,[1]Sheet1!$C$1:$D$16,2,0)</f>
        <v>16</v>
      </c>
      <c r="V36" s="25">
        <f>VLOOKUP($B36&amp;V$29,[1]Sheet1!$C$1:$D$16,2,0)</f>
        <v>16</v>
      </c>
      <c r="W36" s="25">
        <f>VLOOKUP($B36&amp;W$29,[1]Sheet1!$C$1:$D$16,2,0)</f>
        <v>16</v>
      </c>
    </row>
    <row r="37" spans="1:23" x14ac:dyDescent="0.2">
      <c r="A37" s="25" t="s">
        <v>31</v>
      </c>
      <c r="B37" s="25" t="s">
        <v>112</v>
      </c>
      <c r="C37" s="26">
        <v>232</v>
      </c>
      <c r="D37" s="25">
        <f>VLOOKUP($B37&amp;D$29,[1]Sheet1!$C$1:$D$16,2,0)</f>
        <v>13</v>
      </c>
      <c r="E37" s="25">
        <f>VLOOKUP($B37&amp;E$29,[1]Sheet1!$C$1:$D$16,2,0)</f>
        <v>13</v>
      </c>
      <c r="F37" s="25">
        <f>VLOOKUP($B37&amp;F$29,[1]Sheet1!$C$1:$D$16,2,0)</f>
        <v>13</v>
      </c>
      <c r="G37" s="25">
        <f>VLOOKUP($B37&amp;G$29,[1]Sheet1!$C$1:$D$16,2,0)</f>
        <v>13</v>
      </c>
      <c r="H37" s="25">
        <f>VLOOKUP($B37&amp;H$29,[1]Sheet1!$C$1:$D$16,2,0)</f>
        <v>13</v>
      </c>
      <c r="I37" s="25">
        <f>VLOOKUP($B37&amp;I$29,[1]Sheet1!$C$1:$D$16,2,0)</f>
        <v>11</v>
      </c>
      <c r="J37" s="25">
        <f>VLOOKUP($B37&amp;J$29,[1]Sheet1!$C$1:$D$16,2,0)</f>
        <v>11</v>
      </c>
      <c r="K37" s="25">
        <f>VLOOKUP($B37&amp;K$29,[1]Sheet1!$C$1:$D$16,2,0)</f>
        <v>11</v>
      </c>
      <c r="L37" s="25">
        <f>VLOOKUP($B37&amp;L$29,[1]Sheet1!$C$1:$D$16,2,0)</f>
        <v>11</v>
      </c>
      <c r="M37" s="25">
        <f>VLOOKUP($B37&amp;M$29,[1]Sheet1!$C$1:$D$16,2,0)</f>
        <v>11</v>
      </c>
      <c r="N37" s="25">
        <f>VLOOKUP($B37&amp;N$29,[1]Sheet1!$C$1:$D$16,2,0)</f>
        <v>15</v>
      </c>
      <c r="O37" s="25">
        <f>VLOOKUP($B37&amp;O$29,[1]Sheet1!$C$1:$D$16,2,0)</f>
        <v>15</v>
      </c>
      <c r="P37" s="25">
        <f>VLOOKUP($B37&amp;P$29,[1]Sheet1!$C$1:$D$16,2,0)</f>
        <v>15</v>
      </c>
      <c r="Q37" s="25">
        <f>VLOOKUP($B37&amp;Q$29,[1]Sheet1!$C$1:$D$16,2,0)</f>
        <v>15</v>
      </c>
      <c r="R37" s="25">
        <f>VLOOKUP($B37&amp;R$29,[1]Sheet1!$C$1:$D$16,2,0)</f>
        <v>15</v>
      </c>
      <c r="S37" s="25">
        <f>VLOOKUP($B37&amp;S$29,[1]Sheet1!$C$1:$D$16,2,0)</f>
        <v>16</v>
      </c>
      <c r="T37" s="25">
        <f>VLOOKUP($B37&amp;T$29,[1]Sheet1!$C$1:$D$16,2,0)</f>
        <v>16</v>
      </c>
      <c r="U37" s="25">
        <f>VLOOKUP($B37&amp;U$29,[1]Sheet1!$C$1:$D$16,2,0)</f>
        <v>16</v>
      </c>
      <c r="V37" s="25">
        <f>VLOOKUP($B37&amp;V$29,[1]Sheet1!$C$1:$D$16,2,0)</f>
        <v>16</v>
      </c>
      <c r="W37" s="25">
        <f>VLOOKUP($B37&amp;W$29,[1]Sheet1!$C$1:$D$16,2,0)</f>
        <v>16</v>
      </c>
    </row>
    <row r="38" spans="1:23" x14ac:dyDescent="0.2">
      <c r="A38" s="25" t="s">
        <v>91</v>
      </c>
      <c r="B38" s="25" t="s">
        <v>112</v>
      </c>
      <c r="C38" s="26">
        <v>233</v>
      </c>
      <c r="D38" s="25">
        <f>VLOOKUP($B38&amp;D$29,[1]Sheet1!$C$1:$D$16,2,0)</f>
        <v>13</v>
      </c>
      <c r="E38" s="25">
        <f>VLOOKUP($B38&amp;E$29,[1]Sheet1!$C$1:$D$16,2,0)</f>
        <v>13</v>
      </c>
      <c r="F38" s="25">
        <f>VLOOKUP($B38&amp;F$29,[1]Sheet1!$C$1:$D$16,2,0)</f>
        <v>13</v>
      </c>
      <c r="G38" s="25">
        <f>VLOOKUP($B38&amp;G$29,[1]Sheet1!$C$1:$D$16,2,0)</f>
        <v>13</v>
      </c>
      <c r="H38" s="25">
        <f>VLOOKUP($B38&amp;H$29,[1]Sheet1!$C$1:$D$16,2,0)</f>
        <v>13</v>
      </c>
      <c r="I38" s="25">
        <f>VLOOKUP($B38&amp;I$29,[1]Sheet1!$C$1:$D$16,2,0)</f>
        <v>11</v>
      </c>
      <c r="J38" s="25">
        <f>VLOOKUP($B38&amp;J$29,[1]Sheet1!$C$1:$D$16,2,0)</f>
        <v>11</v>
      </c>
      <c r="K38" s="25">
        <f>VLOOKUP($B38&amp;K$29,[1]Sheet1!$C$1:$D$16,2,0)</f>
        <v>11</v>
      </c>
      <c r="L38" s="25">
        <f>VLOOKUP($B38&amp;L$29,[1]Sheet1!$C$1:$D$16,2,0)</f>
        <v>11</v>
      </c>
      <c r="M38" s="25">
        <f>VLOOKUP($B38&amp;M$29,[1]Sheet1!$C$1:$D$16,2,0)</f>
        <v>11</v>
      </c>
      <c r="N38" s="25">
        <f>VLOOKUP($B38&amp;N$29,[1]Sheet1!$C$1:$D$16,2,0)</f>
        <v>15</v>
      </c>
      <c r="O38" s="25">
        <f>VLOOKUP($B38&amp;O$29,[1]Sheet1!$C$1:$D$16,2,0)</f>
        <v>15</v>
      </c>
      <c r="P38" s="25">
        <f>VLOOKUP($B38&amp;P$29,[1]Sheet1!$C$1:$D$16,2,0)</f>
        <v>15</v>
      </c>
      <c r="Q38" s="25">
        <f>VLOOKUP($B38&amp;Q$29,[1]Sheet1!$C$1:$D$16,2,0)</f>
        <v>15</v>
      </c>
      <c r="R38" s="25">
        <f>VLOOKUP($B38&amp;R$29,[1]Sheet1!$C$1:$D$16,2,0)</f>
        <v>15</v>
      </c>
      <c r="S38" s="25">
        <f>VLOOKUP($B38&amp;S$29,[1]Sheet1!$C$1:$D$16,2,0)</f>
        <v>16</v>
      </c>
      <c r="T38" s="25">
        <f>VLOOKUP($B38&amp;T$29,[1]Sheet1!$C$1:$D$16,2,0)</f>
        <v>16</v>
      </c>
      <c r="U38" s="25">
        <f>VLOOKUP($B38&amp;U$29,[1]Sheet1!$C$1:$D$16,2,0)</f>
        <v>16</v>
      </c>
      <c r="V38" s="25">
        <f>VLOOKUP($B38&amp;V$29,[1]Sheet1!$C$1:$D$16,2,0)</f>
        <v>16</v>
      </c>
      <c r="W38" s="25">
        <f>VLOOKUP($B38&amp;W$29,[1]Sheet1!$C$1:$D$16,2,0)</f>
        <v>16</v>
      </c>
    </row>
    <row r="39" spans="1:23" x14ac:dyDescent="0.2">
      <c r="A39" s="25" t="s">
        <v>33</v>
      </c>
      <c r="B39" s="25" t="s">
        <v>112</v>
      </c>
      <c r="C39" s="26">
        <v>234</v>
      </c>
      <c r="D39" s="25">
        <f>VLOOKUP($B39&amp;D$29,[1]Sheet1!$C$1:$D$16,2,0)</f>
        <v>13</v>
      </c>
      <c r="E39" s="25">
        <f>VLOOKUP($B39&amp;E$29,[1]Sheet1!$C$1:$D$16,2,0)</f>
        <v>13</v>
      </c>
      <c r="F39" s="25">
        <f>VLOOKUP($B39&amp;F$29,[1]Sheet1!$C$1:$D$16,2,0)</f>
        <v>13</v>
      </c>
      <c r="G39" s="25">
        <f>VLOOKUP($B39&amp;G$29,[1]Sheet1!$C$1:$D$16,2,0)</f>
        <v>13</v>
      </c>
      <c r="H39" s="25">
        <f>VLOOKUP($B39&amp;H$29,[1]Sheet1!$C$1:$D$16,2,0)</f>
        <v>13</v>
      </c>
      <c r="I39" s="25">
        <f>VLOOKUP($B39&amp;I$29,[1]Sheet1!$C$1:$D$16,2,0)</f>
        <v>11</v>
      </c>
      <c r="J39" s="25">
        <f>VLOOKUP($B39&amp;J$29,[1]Sheet1!$C$1:$D$16,2,0)</f>
        <v>11</v>
      </c>
      <c r="K39" s="25">
        <f>VLOOKUP($B39&amp;K$29,[1]Sheet1!$C$1:$D$16,2,0)</f>
        <v>11</v>
      </c>
      <c r="L39" s="25">
        <f>VLOOKUP($B39&amp;L$29,[1]Sheet1!$C$1:$D$16,2,0)</f>
        <v>11</v>
      </c>
      <c r="M39" s="25">
        <f>VLOOKUP($B39&amp;M$29,[1]Sheet1!$C$1:$D$16,2,0)</f>
        <v>11</v>
      </c>
      <c r="N39" s="25">
        <f>VLOOKUP($B39&amp;N$29,[1]Sheet1!$C$1:$D$16,2,0)</f>
        <v>15</v>
      </c>
      <c r="O39" s="25">
        <f>VLOOKUP($B39&amp;O$29,[1]Sheet1!$C$1:$D$16,2,0)</f>
        <v>15</v>
      </c>
      <c r="P39" s="25">
        <f>VLOOKUP($B39&amp;P$29,[1]Sheet1!$C$1:$D$16,2,0)</f>
        <v>15</v>
      </c>
      <c r="Q39" s="25">
        <f>VLOOKUP($B39&amp;Q$29,[1]Sheet1!$C$1:$D$16,2,0)</f>
        <v>15</v>
      </c>
      <c r="R39" s="25">
        <f>VLOOKUP($B39&amp;R$29,[1]Sheet1!$C$1:$D$16,2,0)</f>
        <v>15</v>
      </c>
      <c r="S39" s="25">
        <f>VLOOKUP($B39&amp;S$29,[1]Sheet1!$C$1:$D$16,2,0)</f>
        <v>16</v>
      </c>
      <c r="T39" s="25">
        <f>VLOOKUP($B39&amp;T$29,[1]Sheet1!$C$1:$D$16,2,0)</f>
        <v>16</v>
      </c>
      <c r="U39" s="25">
        <f>VLOOKUP($B39&amp;U$29,[1]Sheet1!$C$1:$D$16,2,0)</f>
        <v>16</v>
      </c>
      <c r="V39" s="25">
        <f>VLOOKUP($B39&amp;V$29,[1]Sheet1!$C$1:$D$16,2,0)</f>
        <v>16</v>
      </c>
      <c r="W39" s="25">
        <f>VLOOKUP($B39&amp;W$29,[1]Sheet1!$C$1:$D$16,2,0)</f>
        <v>16</v>
      </c>
    </row>
    <row r="40" spans="1:23" x14ac:dyDescent="0.2">
      <c r="A40" s="25" t="s">
        <v>35</v>
      </c>
      <c r="B40" s="25" t="s">
        <v>112</v>
      </c>
      <c r="C40" s="26">
        <v>235</v>
      </c>
      <c r="D40" s="25">
        <f>VLOOKUP($B40&amp;D$29,[1]Sheet1!$C$1:$D$16,2,0)</f>
        <v>13</v>
      </c>
      <c r="E40" s="25">
        <f>VLOOKUP($B40&amp;E$29,[1]Sheet1!$C$1:$D$16,2,0)</f>
        <v>13</v>
      </c>
      <c r="F40" s="25">
        <f>VLOOKUP($B40&amp;F$29,[1]Sheet1!$C$1:$D$16,2,0)</f>
        <v>13</v>
      </c>
      <c r="G40" s="25">
        <f>VLOOKUP($B40&amp;G$29,[1]Sheet1!$C$1:$D$16,2,0)</f>
        <v>13</v>
      </c>
      <c r="H40" s="25">
        <f>VLOOKUP($B40&amp;H$29,[1]Sheet1!$C$1:$D$16,2,0)</f>
        <v>13</v>
      </c>
      <c r="I40" s="25">
        <f>VLOOKUP($B40&amp;I$29,[1]Sheet1!$C$1:$D$16,2,0)</f>
        <v>11</v>
      </c>
      <c r="J40" s="25">
        <f>VLOOKUP($B40&amp;J$29,[1]Sheet1!$C$1:$D$16,2,0)</f>
        <v>11</v>
      </c>
      <c r="K40" s="25">
        <f>VLOOKUP($B40&amp;K$29,[1]Sheet1!$C$1:$D$16,2,0)</f>
        <v>11</v>
      </c>
      <c r="L40" s="25">
        <f>VLOOKUP($B40&amp;L$29,[1]Sheet1!$C$1:$D$16,2,0)</f>
        <v>11</v>
      </c>
      <c r="M40" s="25">
        <f>VLOOKUP($B40&amp;M$29,[1]Sheet1!$C$1:$D$16,2,0)</f>
        <v>11</v>
      </c>
      <c r="N40" s="25">
        <f>VLOOKUP($B40&amp;N$29,[1]Sheet1!$C$1:$D$16,2,0)</f>
        <v>15</v>
      </c>
      <c r="O40" s="25">
        <f>VLOOKUP($B40&amp;O$29,[1]Sheet1!$C$1:$D$16,2,0)</f>
        <v>15</v>
      </c>
      <c r="P40" s="25">
        <f>VLOOKUP($B40&amp;P$29,[1]Sheet1!$C$1:$D$16,2,0)</f>
        <v>15</v>
      </c>
      <c r="Q40" s="25">
        <f>VLOOKUP($B40&amp;Q$29,[1]Sheet1!$C$1:$D$16,2,0)</f>
        <v>15</v>
      </c>
      <c r="R40" s="25">
        <f>VLOOKUP($B40&amp;R$29,[1]Sheet1!$C$1:$D$16,2,0)</f>
        <v>15</v>
      </c>
      <c r="S40" s="25">
        <f>VLOOKUP($B40&amp;S$29,[1]Sheet1!$C$1:$D$16,2,0)</f>
        <v>16</v>
      </c>
      <c r="T40" s="25">
        <f>VLOOKUP($B40&amp;T$29,[1]Sheet1!$C$1:$D$16,2,0)</f>
        <v>16</v>
      </c>
      <c r="U40" s="25">
        <f>VLOOKUP($B40&amp;U$29,[1]Sheet1!$C$1:$D$16,2,0)</f>
        <v>16</v>
      </c>
      <c r="V40" s="25">
        <f>VLOOKUP($B40&amp;V$29,[1]Sheet1!$C$1:$D$16,2,0)</f>
        <v>16</v>
      </c>
      <c r="W40" s="25">
        <f>VLOOKUP($B40&amp;W$29,[1]Sheet1!$C$1:$D$16,2,0)</f>
        <v>16</v>
      </c>
    </row>
    <row r="41" spans="1:23" x14ac:dyDescent="0.2">
      <c r="A41" s="25" t="s">
        <v>29</v>
      </c>
      <c r="B41" s="25" t="s">
        <v>113</v>
      </c>
      <c r="C41" s="26">
        <v>331</v>
      </c>
      <c r="D41" s="25">
        <f>VLOOKUP($B41&amp;D$29,[1]Sheet1!$C$1:$D$16,2,0)</f>
        <v>14</v>
      </c>
      <c r="E41" s="25">
        <f>VLOOKUP($B41&amp;E$29,[1]Sheet1!$C$1:$D$16,2,0)</f>
        <v>14</v>
      </c>
      <c r="F41" s="25">
        <f>VLOOKUP($B41&amp;F$29,[1]Sheet1!$C$1:$D$16,2,0)</f>
        <v>14</v>
      </c>
      <c r="G41" s="25">
        <f>VLOOKUP($B41&amp;G$29,[1]Sheet1!$C$1:$D$16,2,0)</f>
        <v>14</v>
      </c>
      <c r="H41" s="25">
        <f>VLOOKUP($B41&amp;H$29,[1]Sheet1!$C$1:$D$16,2,0)</f>
        <v>14</v>
      </c>
      <c r="I41" s="25">
        <f>VLOOKUP($B41&amp;I$29,[1]Sheet1!$C$1:$D$16,2,0)</f>
        <v>15</v>
      </c>
      <c r="J41" s="25">
        <f>VLOOKUP($B41&amp;J$29,[1]Sheet1!$C$1:$D$16,2,0)</f>
        <v>15</v>
      </c>
      <c r="K41" s="25">
        <f>VLOOKUP($B41&amp;K$29,[1]Sheet1!$C$1:$D$16,2,0)</f>
        <v>15</v>
      </c>
      <c r="L41" s="25">
        <f>VLOOKUP($B41&amp;L$29,[1]Sheet1!$C$1:$D$16,2,0)</f>
        <v>15</v>
      </c>
      <c r="M41" s="25">
        <f>VLOOKUP($B41&amp;M$29,[1]Sheet1!$C$1:$D$16,2,0)</f>
        <v>15</v>
      </c>
      <c r="N41" s="25">
        <f>VLOOKUP($B41&amp;N$29,[1]Sheet1!$C$1:$D$16,2,0)</f>
        <v>10</v>
      </c>
      <c r="O41" s="25">
        <f>VLOOKUP($B41&amp;O$29,[1]Sheet1!$C$1:$D$16,2,0)</f>
        <v>10</v>
      </c>
      <c r="P41" s="25">
        <f>VLOOKUP($B41&amp;P$29,[1]Sheet1!$C$1:$D$16,2,0)</f>
        <v>10</v>
      </c>
      <c r="Q41" s="25">
        <f>VLOOKUP($B41&amp;Q$29,[1]Sheet1!$C$1:$D$16,2,0)</f>
        <v>10</v>
      </c>
      <c r="R41" s="25">
        <f>VLOOKUP($B41&amp;R$29,[1]Sheet1!$C$1:$D$16,2,0)</f>
        <v>10</v>
      </c>
      <c r="S41" s="25">
        <f>VLOOKUP($B41&amp;S$29,[1]Sheet1!$C$1:$D$16,2,0)</f>
        <v>17</v>
      </c>
      <c r="T41" s="25">
        <f>VLOOKUP($B41&amp;T$29,[1]Sheet1!$C$1:$D$16,2,0)</f>
        <v>17</v>
      </c>
      <c r="U41" s="25">
        <f>VLOOKUP($B41&amp;U$29,[1]Sheet1!$C$1:$D$16,2,0)</f>
        <v>17</v>
      </c>
      <c r="V41" s="25">
        <f>VLOOKUP($B41&amp;V$29,[1]Sheet1!$C$1:$D$16,2,0)</f>
        <v>17</v>
      </c>
      <c r="W41" s="25">
        <f>VLOOKUP($B41&amp;W$29,[1]Sheet1!$C$1:$D$16,2,0)</f>
        <v>17</v>
      </c>
    </row>
    <row r="42" spans="1:23" x14ac:dyDescent="0.2">
      <c r="A42" s="25" t="s">
        <v>31</v>
      </c>
      <c r="B42" s="25" t="s">
        <v>113</v>
      </c>
      <c r="C42" s="26">
        <v>332</v>
      </c>
      <c r="D42" s="25">
        <f>VLOOKUP($B42&amp;D$29,[1]Sheet1!$C$1:$D$16,2,0)</f>
        <v>14</v>
      </c>
      <c r="E42" s="25">
        <f>VLOOKUP($B42&amp;E$29,[1]Sheet1!$C$1:$D$16,2,0)</f>
        <v>14</v>
      </c>
      <c r="F42" s="25">
        <f>VLOOKUP($B42&amp;F$29,[1]Sheet1!$C$1:$D$16,2,0)</f>
        <v>14</v>
      </c>
      <c r="G42" s="25">
        <f>VLOOKUP($B42&amp;G$29,[1]Sheet1!$C$1:$D$16,2,0)</f>
        <v>14</v>
      </c>
      <c r="H42" s="25">
        <f>VLOOKUP($B42&amp;H$29,[1]Sheet1!$C$1:$D$16,2,0)</f>
        <v>14</v>
      </c>
      <c r="I42" s="25">
        <f>VLOOKUP($B42&amp;I$29,[1]Sheet1!$C$1:$D$16,2,0)</f>
        <v>15</v>
      </c>
      <c r="J42" s="25">
        <f>VLOOKUP($B42&amp;J$29,[1]Sheet1!$C$1:$D$16,2,0)</f>
        <v>15</v>
      </c>
      <c r="K42" s="25">
        <f>VLOOKUP($B42&amp;K$29,[1]Sheet1!$C$1:$D$16,2,0)</f>
        <v>15</v>
      </c>
      <c r="L42" s="25">
        <f>VLOOKUP($B42&amp;L$29,[1]Sheet1!$C$1:$D$16,2,0)</f>
        <v>15</v>
      </c>
      <c r="M42" s="25">
        <f>VLOOKUP($B42&amp;M$29,[1]Sheet1!$C$1:$D$16,2,0)</f>
        <v>15</v>
      </c>
      <c r="N42" s="25">
        <f>VLOOKUP($B42&amp;N$29,[1]Sheet1!$C$1:$D$16,2,0)</f>
        <v>10</v>
      </c>
      <c r="O42" s="25">
        <f>VLOOKUP($B42&amp;O$29,[1]Sheet1!$C$1:$D$16,2,0)</f>
        <v>10</v>
      </c>
      <c r="P42" s="25">
        <f>VLOOKUP($B42&amp;P$29,[1]Sheet1!$C$1:$D$16,2,0)</f>
        <v>10</v>
      </c>
      <c r="Q42" s="25">
        <f>VLOOKUP($B42&amp;Q$29,[1]Sheet1!$C$1:$D$16,2,0)</f>
        <v>10</v>
      </c>
      <c r="R42" s="25">
        <f>VLOOKUP($B42&amp;R$29,[1]Sheet1!$C$1:$D$16,2,0)</f>
        <v>10</v>
      </c>
      <c r="S42" s="25">
        <f>VLOOKUP($B42&amp;S$29,[1]Sheet1!$C$1:$D$16,2,0)</f>
        <v>17</v>
      </c>
      <c r="T42" s="25">
        <f>VLOOKUP($B42&amp;T$29,[1]Sheet1!$C$1:$D$16,2,0)</f>
        <v>17</v>
      </c>
      <c r="U42" s="25">
        <f>VLOOKUP($B42&amp;U$29,[1]Sheet1!$C$1:$D$16,2,0)</f>
        <v>17</v>
      </c>
      <c r="V42" s="25">
        <f>VLOOKUP($B42&amp;V$29,[1]Sheet1!$C$1:$D$16,2,0)</f>
        <v>17</v>
      </c>
      <c r="W42" s="25">
        <f>VLOOKUP($B42&amp;W$29,[1]Sheet1!$C$1:$D$16,2,0)</f>
        <v>17</v>
      </c>
    </row>
    <row r="43" spans="1:23" x14ac:dyDescent="0.2">
      <c r="A43" s="25" t="s">
        <v>91</v>
      </c>
      <c r="B43" s="25" t="s">
        <v>113</v>
      </c>
      <c r="C43" s="26">
        <v>333</v>
      </c>
      <c r="D43" s="25">
        <f>VLOOKUP($B43&amp;D$29,[1]Sheet1!$C$1:$D$16,2,0)</f>
        <v>14</v>
      </c>
      <c r="E43" s="25">
        <f>VLOOKUP($B43&amp;E$29,[1]Sheet1!$C$1:$D$16,2,0)</f>
        <v>14</v>
      </c>
      <c r="F43" s="25">
        <f>VLOOKUP($B43&amp;F$29,[1]Sheet1!$C$1:$D$16,2,0)</f>
        <v>14</v>
      </c>
      <c r="G43" s="25">
        <f>VLOOKUP($B43&amp;G$29,[1]Sheet1!$C$1:$D$16,2,0)</f>
        <v>14</v>
      </c>
      <c r="H43" s="25">
        <f>VLOOKUP($B43&amp;H$29,[1]Sheet1!$C$1:$D$16,2,0)</f>
        <v>14</v>
      </c>
      <c r="I43" s="25">
        <f>VLOOKUP($B43&amp;I$29,[1]Sheet1!$C$1:$D$16,2,0)</f>
        <v>15</v>
      </c>
      <c r="J43" s="25">
        <f>VLOOKUP($B43&amp;J$29,[1]Sheet1!$C$1:$D$16,2,0)</f>
        <v>15</v>
      </c>
      <c r="K43" s="25">
        <f>VLOOKUP($B43&amp;K$29,[1]Sheet1!$C$1:$D$16,2,0)</f>
        <v>15</v>
      </c>
      <c r="L43" s="25">
        <f>VLOOKUP($B43&amp;L$29,[1]Sheet1!$C$1:$D$16,2,0)</f>
        <v>15</v>
      </c>
      <c r="M43" s="25">
        <f>VLOOKUP($B43&amp;M$29,[1]Sheet1!$C$1:$D$16,2,0)</f>
        <v>15</v>
      </c>
      <c r="N43" s="25">
        <f>VLOOKUP($B43&amp;N$29,[1]Sheet1!$C$1:$D$16,2,0)</f>
        <v>10</v>
      </c>
      <c r="O43" s="25">
        <f>VLOOKUP($B43&amp;O$29,[1]Sheet1!$C$1:$D$16,2,0)</f>
        <v>10</v>
      </c>
      <c r="P43" s="25">
        <f>VLOOKUP($B43&amp;P$29,[1]Sheet1!$C$1:$D$16,2,0)</f>
        <v>10</v>
      </c>
      <c r="Q43" s="25">
        <f>VLOOKUP($B43&amp;Q$29,[1]Sheet1!$C$1:$D$16,2,0)</f>
        <v>10</v>
      </c>
      <c r="R43" s="25">
        <f>VLOOKUP($B43&amp;R$29,[1]Sheet1!$C$1:$D$16,2,0)</f>
        <v>10</v>
      </c>
      <c r="S43" s="25">
        <f>VLOOKUP($B43&amp;S$29,[1]Sheet1!$C$1:$D$16,2,0)</f>
        <v>17</v>
      </c>
      <c r="T43" s="25">
        <f>VLOOKUP($B43&amp;T$29,[1]Sheet1!$C$1:$D$16,2,0)</f>
        <v>17</v>
      </c>
      <c r="U43" s="25">
        <f>VLOOKUP($B43&amp;U$29,[1]Sheet1!$C$1:$D$16,2,0)</f>
        <v>17</v>
      </c>
      <c r="V43" s="25">
        <f>VLOOKUP($B43&amp;V$29,[1]Sheet1!$C$1:$D$16,2,0)</f>
        <v>17</v>
      </c>
      <c r="W43" s="25">
        <f>VLOOKUP($B43&amp;W$29,[1]Sheet1!$C$1:$D$16,2,0)</f>
        <v>17</v>
      </c>
    </row>
    <row r="44" spans="1:23" x14ac:dyDescent="0.2">
      <c r="A44" s="25" t="s">
        <v>33</v>
      </c>
      <c r="B44" s="25" t="s">
        <v>113</v>
      </c>
      <c r="C44" s="26">
        <v>334</v>
      </c>
      <c r="D44" s="25">
        <f>VLOOKUP($B44&amp;D$29,[1]Sheet1!$C$1:$D$16,2,0)</f>
        <v>14</v>
      </c>
      <c r="E44" s="25">
        <f>VLOOKUP($B44&amp;E$29,[1]Sheet1!$C$1:$D$16,2,0)</f>
        <v>14</v>
      </c>
      <c r="F44" s="25">
        <f>VLOOKUP($B44&amp;F$29,[1]Sheet1!$C$1:$D$16,2,0)</f>
        <v>14</v>
      </c>
      <c r="G44" s="25">
        <f>VLOOKUP($B44&amp;G$29,[1]Sheet1!$C$1:$D$16,2,0)</f>
        <v>14</v>
      </c>
      <c r="H44" s="25">
        <f>VLOOKUP($B44&amp;H$29,[1]Sheet1!$C$1:$D$16,2,0)</f>
        <v>14</v>
      </c>
      <c r="I44" s="25">
        <f>VLOOKUP($B44&amp;I$29,[1]Sheet1!$C$1:$D$16,2,0)</f>
        <v>15</v>
      </c>
      <c r="J44" s="25">
        <f>VLOOKUP($B44&amp;J$29,[1]Sheet1!$C$1:$D$16,2,0)</f>
        <v>15</v>
      </c>
      <c r="K44" s="25">
        <f>VLOOKUP($B44&amp;K$29,[1]Sheet1!$C$1:$D$16,2,0)</f>
        <v>15</v>
      </c>
      <c r="L44" s="25">
        <f>VLOOKUP($B44&amp;L$29,[1]Sheet1!$C$1:$D$16,2,0)</f>
        <v>15</v>
      </c>
      <c r="M44" s="25">
        <f>VLOOKUP($B44&amp;M$29,[1]Sheet1!$C$1:$D$16,2,0)</f>
        <v>15</v>
      </c>
      <c r="N44" s="25">
        <f>VLOOKUP($B44&amp;N$29,[1]Sheet1!$C$1:$D$16,2,0)</f>
        <v>10</v>
      </c>
      <c r="O44" s="25">
        <f>VLOOKUP($B44&amp;O$29,[1]Sheet1!$C$1:$D$16,2,0)</f>
        <v>10</v>
      </c>
      <c r="P44" s="25">
        <f>VLOOKUP($B44&amp;P$29,[1]Sheet1!$C$1:$D$16,2,0)</f>
        <v>10</v>
      </c>
      <c r="Q44" s="25">
        <f>VLOOKUP($B44&amp;Q$29,[1]Sheet1!$C$1:$D$16,2,0)</f>
        <v>10</v>
      </c>
      <c r="R44" s="25">
        <f>VLOOKUP($B44&amp;R$29,[1]Sheet1!$C$1:$D$16,2,0)</f>
        <v>10</v>
      </c>
      <c r="S44" s="25">
        <f>VLOOKUP($B44&amp;S$29,[1]Sheet1!$C$1:$D$16,2,0)</f>
        <v>17</v>
      </c>
      <c r="T44" s="25">
        <f>VLOOKUP($B44&amp;T$29,[1]Sheet1!$C$1:$D$16,2,0)</f>
        <v>17</v>
      </c>
      <c r="U44" s="25">
        <f>VLOOKUP($B44&amp;U$29,[1]Sheet1!$C$1:$D$16,2,0)</f>
        <v>17</v>
      </c>
      <c r="V44" s="25">
        <f>VLOOKUP($B44&amp;V$29,[1]Sheet1!$C$1:$D$16,2,0)</f>
        <v>17</v>
      </c>
      <c r="W44" s="25">
        <f>VLOOKUP($B44&amp;W$29,[1]Sheet1!$C$1:$D$16,2,0)</f>
        <v>17</v>
      </c>
    </row>
    <row r="45" spans="1:23" x14ac:dyDescent="0.2">
      <c r="A45" s="25" t="s">
        <v>35</v>
      </c>
      <c r="B45" s="25" t="s">
        <v>113</v>
      </c>
      <c r="C45" s="26">
        <v>335</v>
      </c>
      <c r="D45" s="25">
        <f>VLOOKUP($B45&amp;D$29,[1]Sheet1!$C$1:$D$16,2,0)</f>
        <v>14</v>
      </c>
      <c r="E45" s="25">
        <f>VLOOKUP($B45&amp;E$29,[1]Sheet1!$C$1:$D$16,2,0)</f>
        <v>14</v>
      </c>
      <c r="F45" s="25">
        <f>VLOOKUP($B45&amp;F$29,[1]Sheet1!$C$1:$D$16,2,0)</f>
        <v>14</v>
      </c>
      <c r="G45" s="25">
        <f>VLOOKUP($B45&amp;G$29,[1]Sheet1!$C$1:$D$16,2,0)</f>
        <v>14</v>
      </c>
      <c r="H45" s="25">
        <f>VLOOKUP($B45&amp;H$29,[1]Sheet1!$C$1:$D$16,2,0)</f>
        <v>14</v>
      </c>
      <c r="I45" s="25">
        <f>VLOOKUP($B45&amp;I$29,[1]Sheet1!$C$1:$D$16,2,0)</f>
        <v>15</v>
      </c>
      <c r="J45" s="25">
        <f>VLOOKUP($B45&amp;J$29,[1]Sheet1!$C$1:$D$16,2,0)</f>
        <v>15</v>
      </c>
      <c r="K45" s="25">
        <f>VLOOKUP($B45&amp;K$29,[1]Sheet1!$C$1:$D$16,2,0)</f>
        <v>15</v>
      </c>
      <c r="L45" s="25">
        <f>VLOOKUP($B45&amp;L$29,[1]Sheet1!$C$1:$D$16,2,0)</f>
        <v>15</v>
      </c>
      <c r="M45" s="25">
        <f>VLOOKUP($B45&amp;M$29,[1]Sheet1!$C$1:$D$16,2,0)</f>
        <v>15</v>
      </c>
      <c r="N45" s="25">
        <f>VLOOKUP($B45&amp;N$29,[1]Sheet1!$C$1:$D$16,2,0)</f>
        <v>10</v>
      </c>
      <c r="O45" s="25">
        <f>VLOOKUP($B45&amp;O$29,[1]Sheet1!$C$1:$D$16,2,0)</f>
        <v>10</v>
      </c>
      <c r="P45" s="25">
        <f>VLOOKUP($B45&amp;P$29,[1]Sheet1!$C$1:$D$16,2,0)</f>
        <v>10</v>
      </c>
      <c r="Q45" s="25">
        <f>VLOOKUP($B45&amp;Q$29,[1]Sheet1!$C$1:$D$16,2,0)</f>
        <v>10</v>
      </c>
      <c r="R45" s="25">
        <f>VLOOKUP($B45&amp;R$29,[1]Sheet1!$C$1:$D$16,2,0)</f>
        <v>10</v>
      </c>
      <c r="S45" s="25">
        <f>VLOOKUP($B45&amp;S$29,[1]Sheet1!$C$1:$D$16,2,0)</f>
        <v>17</v>
      </c>
      <c r="T45" s="25">
        <f>VLOOKUP($B45&amp;T$29,[1]Sheet1!$C$1:$D$16,2,0)</f>
        <v>17</v>
      </c>
      <c r="U45" s="25">
        <f>VLOOKUP($B45&amp;U$29,[1]Sheet1!$C$1:$D$16,2,0)</f>
        <v>17</v>
      </c>
      <c r="V45" s="25">
        <f>VLOOKUP($B45&amp;V$29,[1]Sheet1!$C$1:$D$16,2,0)</f>
        <v>17</v>
      </c>
      <c r="W45" s="25">
        <f>VLOOKUP($B45&amp;W$29,[1]Sheet1!$C$1:$D$16,2,0)</f>
        <v>17</v>
      </c>
    </row>
    <row r="46" spans="1:23" x14ac:dyDescent="0.2">
      <c r="A46" s="25" t="s">
        <v>29</v>
      </c>
      <c r="B46" s="25" t="s">
        <v>114</v>
      </c>
      <c r="C46" s="26">
        <v>431</v>
      </c>
      <c r="D46" s="25">
        <f>VLOOKUP($B46&amp;D$29,[1]Sheet1!$C$1:$D$16,2,0)</f>
        <v>12</v>
      </c>
      <c r="E46" s="25">
        <f>VLOOKUP($B46&amp;E$29,[1]Sheet1!$C$1:$D$16,2,0)</f>
        <v>12</v>
      </c>
      <c r="F46" s="25">
        <f>VLOOKUP($B46&amp;F$29,[1]Sheet1!$C$1:$D$16,2,0)</f>
        <v>12</v>
      </c>
      <c r="G46" s="25">
        <f>VLOOKUP($B46&amp;G$29,[1]Sheet1!$C$1:$D$16,2,0)</f>
        <v>12</v>
      </c>
      <c r="H46" s="25">
        <f>VLOOKUP($B46&amp;H$29,[1]Sheet1!$C$1:$D$16,2,0)</f>
        <v>12</v>
      </c>
      <c r="I46" s="25">
        <f>VLOOKUP($B46&amp;I$29,[1]Sheet1!$C$1:$D$16,2,0)</f>
        <v>16</v>
      </c>
      <c r="J46" s="25">
        <f>VLOOKUP($B46&amp;J$29,[1]Sheet1!$C$1:$D$16,2,0)</f>
        <v>16</v>
      </c>
      <c r="K46" s="25">
        <f>VLOOKUP($B46&amp;K$29,[1]Sheet1!$C$1:$D$16,2,0)</f>
        <v>16</v>
      </c>
      <c r="L46" s="25">
        <f>VLOOKUP($B46&amp;L$29,[1]Sheet1!$C$1:$D$16,2,0)</f>
        <v>16</v>
      </c>
      <c r="M46" s="25">
        <f>VLOOKUP($B46&amp;M$29,[1]Sheet1!$C$1:$D$16,2,0)</f>
        <v>16</v>
      </c>
      <c r="N46" s="25">
        <f>VLOOKUP($B46&amp;N$29,[1]Sheet1!$C$1:$D$16,2,0)</f>
        <v>17</v>
      </c>
      <c r="O46" s="25">
        <f>VLOOKUP($B46&amp;O$29,[1]Sheet1!$C$1:$D$16,2,0)</f>
        <v>17</v>
      </c>
      <c r="P46" s="25">
        <f>VLOOKUP($B46&amp;P$29,[1]Sheet1!$C$1:$D$16,2,0)</f>
        <v>17</v>
      </c>
      <c r="Q46" s="25">
        <f>VLOOKUP($B46&amp;Q$29,[1]Sheet1!$C$1:$D$16,2,0)</f>
        <v>17</v>
      </c>
      <c r="R46" s="25">
        <f>VLOOKUP($B46&amp;R$29,[1]Sheet1!$C$1:$D$16,2,0)</f>
        <v>17</v>
      </c>
      <c r="S46" s="25">
        <f>VLOOKUP($B46&amp;S$29,[1]Sheet1!$C$1:$D$16,2,0)</f>
        <v>9</v>
      </c>
      <c r="T46" s="25">
        <f>VLOOKUP($B46&amp;T$29,[1]Sheet1!$C$1:$D$16,2,0)</f>
        <v>9</v>
      </c>
      <c r="U46" s="25">
        <f>VLOOKUP($B46&amp;U$29,[1]Sheet1!$C$1:$D$16,2,0)</f>
        <v>9</v>
      </c>
      <c r="V46" s="25">
        <f>VLOOKUP($B46&amp;V$29,[1]Sheet1!$C$1:$D$16,2,0)</f>
        <v>9</v>
      </c>
      <c r="W46" s="25">
        <f>VLOOKUP($B46&amp;W$29,[1]Sheet1!$C$1:$D$16,2,0)</f>
        <v>9</v>
      </c>
    </row>
    <row r="47" spans="1:23" x14ac:dyDescent="0.2">
      <c r="A47" s="25" t="s">
        <v>31</v>
      </c>
      <c r="B47" s="25" t="s">
        <v>114</v>
      </c>
      <c r="C47" s="26">
        <v>432</v>
      </c>
      <c r="D47" s="25">
        <f>VLOOKUP($B47&amp;D$29,[1]Sheet1!$C$1:$D$16,2,0)</f>
        <v>12</v>
      </c>
      <c r="E47" s="25">
        <f>VLOOKUP($B47&amp;E$29,[1]Sheet1!$C$1:$D$16,2,0)</f>
        <v>12</v>
      </c>
      <c r="F47" s="25">
        <f>VLOOKUP($B47&amp;F$29,[1]Sheet1!$C$1:$D$16,2,0)</f>
        <v>12</v>
      </c>
      <c r="G47" s="25">
        <f>VLOOKUP($B47&amp;G$29,[1]Sheet1!$C$1:$D$16,2,0)</f>
        <v>12</v>
      </c>
      <c r="H47" s="25">
        <f>VLOOKUP($B47&amp;H$29,[1]Sheet1!$C$1:$D$16,2,0)</f>
        <v>12</v>
      </c>
      <c r="I47" s="25">
        <f>VLOOKUP($B47&amp;I$29,[1]Sheet1!$C$1:$D$16,2,0)</f>
        <v>16</v>
      </c>
      <c r="J47" s="25">
        <f>VLOOKUP($B47&amp;J$29,[1]Sheet1!$C$1:$D$16,2,0)</f>
        <v>16</v>
      </c>
      <c r="K47" s="25">
        <f>VLOOKUP($B47&amp;K$29,[1]Sheet1!$C$1:$D$16,2,0)</f>
        <v>16</v>
      </c>
      <c r="L47" s="25">
        <f>VLOOKUP($B47&amp;L$29,[1]Sheet1!$C$1:$D$16,2,0)</f>
        <v>16</v>
      </c>
      <c r="M47" s="25">
        <f>VLOOKUP($B47&amp;M$29,[1]Sheet1!$C$1:$D$16,2,0)</f>
        <v>16</v>
      </c>
      <c r="N47" s="25">
        <f>VLOOKUP($B47&amp;N$29,[1]Sheet1!$C$1:$D$16,2,0)</f>
        <v>17</v>
      </c>
      <c r="O47" s="25">
        <f>VLOOKUP($B47&amp;O$29,[1]Sheet1!$C$1:$D$16,2,0)</f>
        <v>17</v>
      </c>
      <c r="P47" s="25">
        <f>VLOOKUP($B47&amp;P$29,[1]Sheet1!$C$1:$D$16,2,0)</f>
        <v>17</v>
      </c>
      <c r="Q47" s="25">
        <f>VLOOKUP($B47&amp;Q$29,[1]Sheet1!$C$1:$D$16,2,0)</f>
        <v>17</v>
      </c>
      <c r="R47" s="25">
        <f>VLOOKUP($B47&amp;R$29,[1]Sheet1!$C$1:$D$16,2,0)</f>
        <v>17</v>
      </c>
      <c r="S47" s="25">
        <f>VLOOKUP($B47&amp;S$29,[1]Sheet1!$C$1:$D$16,2,0)</f>
        <v>9</v>
      </c>
      <c r="T47" s="25">
        <f>VLOOKUP($B47&amp;T$29,[1]Sheet1!$C$1:$D$16,2,0)</f>
        <v>9</v>
      </c>
      <c r="U47" s="25">
        <f>VLOOKUP($B47&amp;U$29,[1]Sheet1!$C$1:$D$16,2,0)</f>
        <v>9</v>
      </c>
      <c r="V47" s="25">
        <f>VLOOKUP($B47&amp;V$29,[1]Sheet1!$C$1:$D$16,2,0)</f>
        <v>9</v>
      </c>
      <c r="W47" s="25">
        <f>VLOOKUP($B47&amp;W$29,[1]Sheet1!$C$1:$D$16,2,0)</f>
        <v>9</v>
      </c>
    </row>
    <row r="48" spans="1:23" x14ac:dyDescent="0.2">
      <c r="A48" s="25" t="s">
        <v>91</v>
      </c>
      <c r="B48" s="25" t="s">
        <v>114</v>
      </c>
      <c r="C48" s="26">
        <v>433</v>
      </c>
      <c r="D48" s="25">
        <f>VLOOKUP($B48&amp;D$29,[1]Sheet1!$C$1:$D$16,2,0)</f>
        <v>12</v>
      </c>
      <c r="E48" s="25">
        <f>VLOOKUP($B48&amp;E$29,[1]Sheet1!$C$1:$D$16,2,0)</f>
        <v>12</v>
      </c>
      <c r="F48" s="25">
        <f>VLOOKUP($B48&amp;F$29,[1]Sheet1!$C$1:$D$16,2,0)</f>
        <v>12</v>
      </c>
      <c r="G48" s="25">
        <f>VLOOKUP($B48&amp;G$29,[1]Sheet1!$C$1:$D$16,2,0)</f>
        <v>12</v>
      </c>
      <c r="H48" s="25">
        <f>VLOOKUP($B48&amp;H$29,[1]Sheet1!$C$1:$D$16,2,0)</f>
        <v>12</v>
      </c>
      <c r="I48" s="25">
        <f>VLOOKUP($B48&amp;I$29,[1]Sheet1!$C$1:$D$16,2,0)</f>
        <v>16</v>
      </c>
      <c r="J48" s="25">
        <f>VLOOKUP($B48&amp;J$29,[1]Sheet1!$C$1:$D$16,2,0)</f>
        <v>16</v>
      </c>
      <c r="K48" s="25">
        <f>VLOOKUP($B48&amp;K$29,[1]Sheet1!$C$1:$D$16,2,0)</f>
        <v>16</v>
      </c>
      <c r="L48" s="25">
        <f>VLOOKUP($B48&amp;L$29,[1]Sheet1!$C$1:$D$16,2,0)</f>
        <v>16</v>
      </c>
      <c r="M48" s="25">
        <f>VLOOKUP($B48&amp;M$29,[1]Sheet1!$C$1:$D$16,2,0)</f>
        <v>16</v>
      </c>
      <c r="N48" s="25">
        <f>VLOOKUP($B48&amp;N$29,[1]Sheet1!$C$1:$D$16,2,0)</f>
        <v>17</v>
      </c>
      <c r="O48" s="25">
        <f>VLOOKUP($B48&amp;O$29,[1]Sheet1!$C$1:$D$16,2,0)</f>
        <v>17</v>
      </c>
      <c r="P48" s="25">
        <f>VLOOKUP($B48&amp;P$29,[1]Sheet1!$C$1:$D$16,2,0)</f>
        <v>17</v>
      </c>
      <c r="Q48" s="25">
        <f>VLOOKUP($B48&amp;Q$29,[1]Sheet1!$C$1:$D$16,2,0)</f>
        <v>17</v>
      </c>
      <c r="R48" s="25">
        <f>VLOOKUP($B48&amp;R$29,[1]Sheet1!$C$1:$D$16,2,0)</f>
        <v>17</v>
      </c>
      <c r="S48" s="25">
        <f>VLOOKUP($B48&amp;S$29,[1]Sheet1!$C$1:$D$16,2,0)</f>
        <v>9</v>
      </c>
      <c r="T48" s="25">
        <f>VLOOKUP($B48&amp;T$29,[1]Sheet1!$C$1:$D$16,2,0)</f>
        <v>9</v>
      </c>
      <c r="U48" s="25">
        <f>VLOOKUP($B48&amp;U$29,[1]Sheet1!$C$1:$D$16,2,0)</f>
        <v>9</v>
      </c>
      <c r="V48" s="25">
        <f>VLOOKUP($B48&amp;V$29,[1]Sheet1!$C$1:$D$16,2,0)</f>
        <v>9</v>
      </c>
      <c r="W48" s="25">
        <f>VLOOKUP($B48&amp;W$29,[1]Sheet1!$C$1:$D$16,2,0)</f>
        <v>9</v>
      </c>
    </row>
    <row r="49" spans="1:23" x14ac:dyDescent="0.2">
      <c r="A49" s="25" t="s">
        <v>33</v>
      </c>
      <c r="B49" s="25" t="s">
        <v>114</v>
      </c>
      <c r="C49" s="26">
        <v>434</v>
      </c>
      <c r="D49" s="25">
        <f>VLOOKUP($B49&amp;D$29,[1]Sheet1!$C$1:$D$16,2,0)</f>
        <v>12</v>
      </c>
      <c r="E49" s="25">
        <f>VLOOKUP($B49&amp;E$29,[1]Sheet1!$C$1:$D$16,2,0)</f>
        <v>12</v>
      </c>
      <c r="F49" s="25">
        <f>VLOOKUP($B49&amp;F$29,[1]Sheet1!$C$1:$D$16,2,0)</f>
        <v>12</v>
      </c>
      <c r="G49" s="25">
        <f>VLOOKUP($B49&amp;G$29,[1]Sheet1!$C$1:$D$16,2,0)</f>
        <v>12</v>
      </c>
      <c r="H49" s="25">
        <f>VLOOKUP($B49&amp;H$29,[1]Sheet1!$C$1:$D$16,2,0)</f>
        <v>12</v>
      </c>
      <c r="I49" s="25">
        <f>VLOOKUP($B49&amp;I$29,[1]Sheet1!$C$1:$D$16,2,0)</f>
        <v>16</v>
      </c>
      <c r="J49" s="25">
        <f>VLOOKUP($B49&amp;J$29,[1]Sheet1!$C$1:$D$16,2,0)</f>
        <v>16</v>
      </c>
      <c r="K49" s="25">
        <f>VLOOKUP($B49&amp;K$29,[1]Sheet1!$C$1:$D$16,2,0)</f>
        <v>16</v>
      </c>
      <c r="L49" s="25">
        <f>VLOOKUP($B49&amp;L$29,[1]Sheet1!$C$1:$D$16,2,0)</f>
        <v>16</v>
      </c>
      <c r="M49" s="25">
        <f>VLOOKUP($B49&amp;M$29,[1]Sheet1!$C$1:$D$16,2,0)</f>
        <v>16</v>
      </c>
      <c r="N49" s="25">
        <f>VLOOKUP($B49&amp;N$29,[1]Sheet1!$C$1:$D$16,2,0)</f>
        <v>17</v>
      </c>
      <c r="O49" s="25">
        <f>VLOOKUP($B49&amp;O$29,[1]Sheet1!$C$1:$D$16,2,0)</f>
        <v>17</v>
      </c>
      <c r="P49" s="25">
        <f>VLOOKUP($B49&amp;P$29,[1]Sheet1!$C$1:$D$16,2,0)</f>
        <v>17</v>
      </c>
      <c r="Q49" s="25">
        <f>VLOOKUP($B49&amp;Q$29,[1]Sheet1!$C$1:$D$16,2,0)</f>
        <v>17</v>
      </c>
      <c r="R49" s="25">
        <f>VLOOKUP($B49&amp;R$29,[1]Sheet1!$C$1:$D$16,2,0)</f>
        <v>17</v>
      </c>
      <c r="S49" s="25">
        <f>VLOOKUP($B49&amp;S$29,[1]Sheet1!$C$1:$D$16,2,0)</f>
        <v>9</v>
      </c>
      <c r="T49" s="25">
        <f>VLOOKUP($B49&amp;T$29,[1]Sheet1!$C$1:$D$16,2,0)</f>
        <v>9</v>
      </c>
      <c r="U49" s="25">
        <f>VLOOKUP($B49&amp;U$29,[1]Sheet1!$C$1:$D$16,2,0)</f>
        <v>9</v>
      </c>
      <c r="V49" s="25">
        <f>VLOOKUP($B49&amp;V$29,[1]Sheet1!$C$1:$D$16,2,0)</f>
        <v>9</v>
      </c>
      <c r="W49" s="25">
        <f>VLOOKUP($B49&amp;W$29,[1]Sheet1!$C$1:$D$16,2,0)</f>
        <v>9</v>
      </c>
    </row>
    <row r="50" spans="1:23" x14ac:dyDescent="0.2">
      <c r="A50" s="25" t="s">
        <v>35</v>
      </c>
      <c r="B50" s="25" t="s">
        <v>114</v>
      </c>
      <c r="C50" s="26">
        <v>435</v>
      </c>
      <c r="D50" s="25">
        <f>VLOOKUP($B50&amp;D$29,[1]Sheet1!$C$1:$D$16,2,0)</f>
        <v>12</v>
      </c>
      <c r="E50" s="25">
        <f>VLOOKUP($B50&amp;E$29,[1]Sheet1!$C$1:$D$16,2,0)</f>
        <v>12</v>
      </c>
      <c r="F50" s="25">
        <f>VLOOKUP($B50&amp;F$29,[1]Sheet1!$C$1:$D$16,2,0)</f>
        <v>12</v>
      </c>
      <c r="G50" s="25">
        <f>VLOOKUP($B50&amp;G$29,[1]Sheet1!$C$1:$D$16,2,0)</f>
        <v>12</v>
      </c>
      <c r="H50" s="25">
        <f>VLOOKUP($B50&amp;H$29,[1]Sheet1!$C$1:$D$16,2,0)</f>
        <v>12</v>
      </c>
      <c r="I50" s="25">
        <f>VLOOKUP($B50&amp;I$29,[1]Sheet1!$C$1:$D$16,2,0)</f>
        <v>16</v>
      </c>
      <c r="J50" s="25">
        <f>VLOOKUP($B50&amp;J$29,[1]Sheet1!$C$1:$D$16,2,0)</f>
        <v>16</v>
      </c>
      <c r="K50" s="25">
        <f>VLOOKUP($B50&amp;K$29,[1]Sheet1!$C$1:$D$16,2,0)</f>
        <v>16</v>
      </c>
      <c r="L50" s="25">
        <f>VLOOKUP($B50&amp;L$29,[1]Sheet1!$C$1:$D$16,2,0)</f>
        <v>16</v>
      </c>
      <c r="M50" s="25">
        <f>VLOOKUP($B50&amp;M$29,[1]Sheet1!$C$1:$D$16,2,0)</f>
        <v>16</v>
      </c>
      <c r="N50" s="25">
        <f>VLOOKUP($B50&amp;N$29,[1]Sheet1!$C$1:$D$16,2,0)</f>
        <v>17</v>
      </c>
      <c r="O50" s="25">
        <f>VLOOKUP($B50&amp;O$29,[1]Sheet1!$C$1:$D$16,2,0)</f>
        <v>17</v>
      </c>
      <c r="P50" s="25">
        <f>VLOOKUP($B50&amp;P$29,[1]Sheet1!$C$1:$D$16,2,0)</f>
        <v>17</v>
      </c>
      <c r="Q50" s="25">
        <f>VLOOKUP($B50&amp;Q$29,[1]Sheet1!$C$1:$D$16,2,0)</f>
        <v>17</v>
      </c>
      <c r="R50" s="25">
        <f>VLOOKUP($B50&amp;R$29,[1]Sheet1!$C$1:$D$16,2,0)</f>
        <v>17</v>
      </c>
      <c r="S50" s="25">
        <f>VLOOKUP($B50&amp;S$29,[1]Sheet1!$C$1:$D$16,2,0)</f>
        <v>9</v>
      </c>
      <c r="T50" s="25">
        <f>VLOOKUP($B50&amp;T$29,[1]Sheet1!$C$1:$D$16,2,0)</f>
        <v>9</v>
      </c>
      <c r="U50" s="25">
        <f>VLOOKUP($B50&amp;U$29,[1]Sheet1!$C$1:$D$16,2,0)</f>
        <v>9</v>
      </c>
      <c r="V50" s="25">
        <f>VLOOKUP($B50&amp;V$29,[1]Sheet1!$C$1:$D$16,2,0)</f>
        <v>9</v>
      </c>
      <c r="W50" s="25">
        <f>VLOOKUP($B50&amp;W$29,[1]Sheet1!$C$1:$D$16,2,0)</f>
        <v>9</v>
      </c>
    </row>
    <row r="51" spans="1:23" x14ac:dyDescent="0.2">
      <c r="A51" s="25"/>
      <c r="B51" s="25"/>
      <c r="C51" s="25"/>
      <c r="D51" s="26" t="str">
        <f>_xlfn.TEXTJOIN(",",1,$C$31:$C$50)</f>
        <v>131,132,133,134,135,231,232,233,234,235,331,332,333,334,335,431,432,433,434,435</v>
      </c>
      <c r="E51" s="26" t="str">
        <f t="shared" ref="E51:W51" si="3">_xlfn.TEXTJOIN(",",1,$C$31:$C$50)</f>
        <v>131,132,133,134,135,231,232,233,234,235,331,332,333,334,335,431,432,433,434,435</v>
      </c>
      <c r="F51" s="26" t="str">
        <f t="shared" si="3"/>
        <v>131,132,133,134,135,231,232,233,234,235,331,332,333,334,335,431,432,433,434,435</v>
      </c>
      <c r="G51" s="26" t="str">
        <f t="shared" si="3"/>
        <v>131,132,133,134,135,231,232,233,234,235,331,332,333,334,335,431,432,433,434,435</v>
      </c>
      <c r="H51" s="26" t="str">
        <f t="shared" si="3"/>
        <v>131,132,133,134,135,231,232,233,234,235,331,332,333,334,335,431,432,433,434,435</v>
      </c>
      <c r="I51" s="26" t="str">
        <f t="shared" si="3"/>
        <v>131,132,133,134,135,231,232,233,234,235,331,332,333,334,335,431,432,433,434,435</v>
      </c>
      <c r="J51" s="26" t="str">
        <f t="shared" si="3"/>
        <v>131,132,133,134,135,231,232,233,234,235,331,332,333,334,335,431,432,433,434,435</v>
      </c>
      <c r="K51" s="26" t="str">
        <f t="shared" si="3"/>
        <v>131,132,133,134,135,231,232,233,234,235,331,332,333,334,335,431,432,433,434,435</v>
      </c>
      <c r="L51" s="26" t="str">
        <f t="shared" si="3"/>
        <v>131,132,133,134,135,231,232,233,234,235,331,332,333,334,335,431,432,433,434,435</v>
      </c>
      <c r="M51" s="26" t="str">
        <f t="shared" si="3"/>
        <v>131,132,133,134,135,231,232,233,234,235,331,332,333,334,335,431,432,433,434,435</v>
      </c>
      <c r="N51" s="26" t="str">
        <f t="shared" si="3"/>
        <v>131,132,133,134,135,231,232,233,234,235,331,332,333,334,335,431,432,433,434,435</v>
      </c>
      <c r="O51" s="26" t="str">
        <f t="shared" si="3"/>
        <v>131,132,133,134,135,231,232,233,234,235,331,332,333,334,335,431,432,433,434,435</v>
      </c>
      <c r="P51" s="26" t="str">
        <f t="shared" si="3"/>
        <v>131,132,133,134,135,231,232,233,234,235,331,332,333,334,335,431,432,433,434,435</v>
      </c>
      <c r="Q51" s="26" t="str">
        <f t="shared" si="3"/>
        <v>131,132,133,134,135,231,232,233,234,235,331,332,333,334,335,431,432,433,434,435</v>
      </c>
      <c r="R51" s="26" t="str">
        <f t="shared" si="3"/>
        <v>131,132,133,134,135,231,232,233,234,235,331,332,333,334,335,431,432,433,434,435</v>
      </c>
      <c r="S51" s="26" t="str">
        <f t="shared" si="3"/>
        <v>131,132,133,134,135,231,232,233,234,235,331,332,333,334,335,431,432,433,434,435</v>
      </c>
      <c r="T51" s="26" t="str">
        <f t="shared" si="3"/>
        <v>131,132,133,134,135,231,232,233,234,235,331,332,333,334,335,431,432,433,434,435</v>
      </c>
      <c r="U51" s="26" t="str">
        <f t="shared" si="3"/>
        <v>131,132,133,134,135,231,232,233,234,235,331,332,333,334,335,431,432,433,434,435</v>
      </c>
      <c r="V51" s="26" t="str">
        <f t="shared" si="3"/>
        <v>131,132,133,134,135,231,232,233,234,235,331,332,333,334,335,431,432,433,434,435</v>
      </c>
      <c r="W51" s="26" t="str">
        <f t="shared" si="3"/>
        <v>131,132,133,134,135,231,232,233,234,235,331,332,333,334,335,431,432,433,434,435</v>
      </c>
    </row>
    <row r="52" spans="1:23" x14ac:dyDescent="0.2">
      <c r="A52" s="25"/>
      <c r="B52" s="25"/>
      <c r="C52" s="25"/>
      <c r="D52" s="26" t="str">
        <f>_xlfn.TEXTJOIN(",",1,D31:D50)</f>
        <v>8,8,8,8,8,13,13,13,13,13,14,14,14,14,14,12,12,12,12,12</v>
      </c>
      <c r="E52" s="26" t="str">
        <f t="shared" ref="E52:W52" si="4">_xlfn.TEXTJOIN(",",1,E31:E50)</f>
        <v>8,8,8,8,8,13,13,13,13,13,14,14,14,14,14,12,12,12,12,12</v>
      </c>
      <c r="F52" s="26" t="str">
        <f t="shared" si="4"/>
        <v>8,8,8,8,8,13,13,13,13,13,14,14,14,14,14,12,12,12,12,12</v>
      </c>
      <c r="G52" s="26" t="str">
        <f t="shared" si="4"/>
        <v>8,8,8,8,8,13,13,13,13,13,14,14,14,14,14,12,12,12,12,12</v>
      </c>
      <c r="H52" s="26" t="str">
        <f t="shared" si="4"/>
        <v>8,8,8,8,8,13,13,13,13,13,14,14,14,14,14,12,12,12,12,12</v>
      </c>
      <c r="I52" s="26" t="str">
        <f t="shared" si="4"/>
        <v>13,13,13,13,13,11,11,11,11,11,15,15,15,15,15,16,16,16,16,16</v>
      </c>
      <c r="J52" s="26" t="str">
        <f t="shared" si="4"/>
        <v>13,13,13,13,13,11,11,11,11,11,15,15,15,15,15,16,16,16,16,16</v>
      </c>
      <c r="K52" s="26" t="str">
        <f t="shared" si="4"/>
        <v>13,13,13,13,13,11,11,11,11,11,15,15,15,15,15,16,16,16,16,16</v>
      </c>
      <c r="L52" s="26" t="str">
        <f t="shared" si="4"/>
        <v>13,13,13,13,13,11,11,11,11,11,15,15,15,15,15,16,16,16,16,16</v>
      </c>
      <c r="M52" s="26" t="str">
        <f t="shared" si="4"/>
        <v>13,13,13,13,13,11,11,11,11,11,15,15,15,15,15,16,16,16,16,16</v>
      </c>
      <c r="N52" s="26" t="str">
        <f t="shared" si="4"/>
        <v>14,14,14,14,14,15,15,15,15,15,10,10,10,10,10,17,17,17,17,17</v>
      </c>
      <c r="O52" s="26" t="str">
        <f t="shared" si="4"/>
        <v>14,14,14,14,14,15,15,15,15,15,10,10,10,10,10,17,17,17,17,17</v>
      </c>
      <c r="P52" s="26" t="str">
        <f t="shared" si="4"/>
        <v>14,14,14,14,14,15,15,15,15,15,10,10,10,10,10,17,17,17,17,17</v>
      </c>
      <c r="Q52" s="26" t="str">
        <f t="shared" si="4"/>
        <v>14,14,14,14,14,15,15,15,15,15,10,10,10,10,10,17,17,17,17,17</v>
      </c>
      <c r="R52" s="26" t="str">
        <f t="shared" si="4"/>
        <v>14,14,14,14,14,15,15,15,15,15,10,10,10,10,10,17,17,17,17,17</v>
      </c>
      <c r="S52" s="26" t="str">
        <f t="shared" si="4"/>
        <v>12,12,12,12,12,16,16,16,16,16,17,17,17,17,17,9,9,9,9,9</v>
      </c>
      <c r="T52" s="26" t="str">
        <f t="shared" si="4"/>
        <v>12,12,12,12,12,16,16,16,16,16,17,17,17,17,17,9,9,9,9,9</v>
      </c>
      <c r="U52" s="26" t="str">
        <f t="shared" si="4"/>
        <v>12,12,12,12,12,16,16,16,16,16,17,17,17,17,17,9,9,9,9,9</v>
      </c>
      <c r="V52" s="26" t="str">
        <f t="shared" si="4"/>
        <v>12,12,12,12,12,16,16,16,16,16,17,17,17,17,17,9,9,9,9,9</v>
      </c>
      <c r="W52" s="26" t="str">
        <f t="shared" si="4"/>
        <v>12,12,12,12,12,16,16,16,16,16,17,17,17,17,17,9,9,9,9,9</v>
      </c>
    </row>
    <row r="53" spans="1:23" x14ac:dyDescent="0.2">
      <c r="A53" s="25"/>
      <c r="B53" s="25"/>
      <c r="C53" s="25"/>
      <c r="D53" s="26" t="str">
        <f>_xlfn.TEXTJOIN(";",1,D51:D52)</f>
        <v>131,132,133,134,135,231,232,233,234,235,331,332,333,334,335,431,432,433,434,435;8,8,8,8,8,13,13,13,13,13,14,14,14,14,14,12,12,12,12,12</v>
      </c>
      <c r="E53" s="26" t="str">
        <f t="shared" ref="E53" si="5">_xlfn.TEXTJOIN(";",1,E51:E52)</f>
        <v>131,132,133,134,135,231,232,233,234,235,331,332,333,334,335,431,432,433,434,435;8,8,8,8,8,13,13,13,13,13,14,14,14,14,14,12,12,12,12,12</v>
      </c>
      <c r="F53" s="26" t="str">
        <f t="shared" ref="F53" si="6">_xlfn.TEXTJOIN(";",1,F51:F52)</f>
        <v>131,132,133,134,135,231,232,233,234,235,331,332,333,334,335,431,432,433,434,435;8,8,8,8,8,13,13,13,13,13,14,14,14,14,14,12,12,12,12,12</v>
      </c>
      <c r="G53" s="26" t="str">
        <f t="shared" ref="G53" si="7">_xlfn.TEXTJOIN(";",1,G51:G52)</f>
        <v>131,132,133,134,135,231,232,233,234,235,331,332,333,334,335,431,432,433,434,435;8,8,8,8,8,13,13,13,13,13,14,14,14,14,14,12,12,12,12,12</v>
      </c>
      <c r="H53" s="26" t="str">
        <f t="shared" ref="H53" si="8">_xlfn.TEXTJOIN(";",1,H51:H52)</f>
        <v>131,132,133,134,135,231,232,233,234,235,331,332,333,334,335,431,432,433,434,435;8,8,8,8,8,13,13,13,13,13,14,14,14,14,14,12,12,12,12,12</v>
      </c>
      <c r="I53" s="26" t="str">
        <f t="shared" ref="I53" si="9">_xlfn.TEXTJOIN(";",1,I51:I52)</f>
        <v>131,132,133,134,135,231,232,233,234,235,331,332,333,334,335,431,432,433,434,435;13,13,13,13,13,11,11,11,11,11,15,15,15,15,15,16,16,16,16,16</v>
      </c>
      <c r="J53" s="26" t="str">
        <f t="shared" ref="J53" si="10">_xlfn.TEXTJOIN(";",1,J51:J52)</f>
        <v>131,132,133,134,135,231,232,233,234,235,331,332,333,334,335,431,432,433,434,435;13,13,13,13,13,11,11,11,11,11,15,15,15,15,15,16,16,16,16,16</v>
      </c>
      <c r="K53" s="26" t="str">
        <f t="shared" ref="K53" si="11">_xlfn.TEXTJOIN(";",1,K51:K52)</f>
        <v>131,132,133,134,135,231,232,233,234,235,331,332,333,334,335,431,432,433,434,435;13,13,13,13,13,11,11,11,11,11,15,15,15,15,15,16,16,16,16,16</v>
      </c>
      <c r="L53" s="26" t="str">
        <f t="shared" ref="L53" si="12">_xlfn.TEXTJOIN(";",1,L51:L52)</f>
        <v>131,132,133,134,135,231,232,233,234,235,331,332,333,334,335,431,432,433,434,435;13,13,13,13,13,11,11,11,11,11,15,15,15,15,15,16,16,16,16,16</v>
      </c>
      <c r="M53" s="26" t="str">
        <f t="shared" ref="M53" si="13">_xlfn.TEXTJOIN(";",1,M51:M52)</f>
        <v>131,132,133,134,135,231,232,233,234,235,331,332,333,334,335,431,432,433,434,435;13,13,13,13,13,11,11,11,11,11,15,15,15,15,15,16,16,16,16,16</v>
      </c>
      <c r="N53" s="26" t="str">
        <f t="shared" ref="N53" si="14">_xlfn.TEXTJOIN(";",1,N51:N52)</f>
        <v>131,132,133,134,135,231,232,233,234,235,331,332,333,334,335,431,432,433,434,435;14,14,14,14,14,15,15,15,15,15,10,10,10,10,10,17,17,17,17,17</v>
      </c>
      <c r="O53" s="26" t="str">
        <f t="shared" ref="O53" si="15">_xlfn.TEXTJOIN(";",1,O51:O52)</f>
        <v>131,132,133,134,135,231,232,233,234,235,331,332,333,334,335,431,432,433,434,435;14,14,14,14,14,15,15,15,15,15,10,10,10,10,10,17,17,17,17,17</v>
      </c>
      <c r="P53" s="26" t="str">
        <f t="shared" ref="P53" si="16">_xlfn.TEXTJOIN(";",1,P51:P52)</f>
        <v>131,132,133,134,135,231,232,233,234,235,331,332,333,334,335,431,432,433,434,435;14,14,14,14,14,15,15,15,15,15,10,10,10,10,10,17,17,17,17,17</v>
      </c>
      <c r="Q53" s="26" t="str">
        <f t="shared" ref="Q53" si="17">_xlfn.TEXTJOIN(";",1,Q51:Q52)</f>
        <v>131,132,133,134,135,231,232,233,234,235,331,332,333,334,335,431,432,433,434,435;14,14,14,14,14,15,15,15,15,15,10,10,10,10,10,17,17,17,17,17</v>
      </c>
      <c r="R53" s="26" t="str">
        <f t="shared" ref="R53" si="18">_xlfn.TEXTJOIN(";",1,R51:R52)</f>
        <v>131,132,133,134,135,231,232,233,234,235,331,332,333,334,335,431,432,433,434,435;14,14,14,14,14,15,15,15,15,15,10,10,10,10,10,17,17,17,17,17</v>
      </c>
      <c r="S53" s="26" t="str">
        <f t="shared" ref="S53" si="19">_xlfn.TEXTJOIN(";",1,S51:S52)</f>
        <v>131,132,133,134,135,231,232,233,234,235,331,332,333,334,335,431,432,433,434,435;12,12,12,12,12,16,16,16,16,16,17,17,17,17,17,9,9,9,9,9</v>
      </c>
      <c r="T53" s="26" t="str">
        <f t="shared" ref="T53" si="20">_xlfn.TEXTJOIN(";",1,T51:T52)</f>
        <v>131,132,133,134,135,231,232,233,234,235,331,332,333,334,335,431,432,433,434,435;12,12,12,12,12,16,16,16,16,16,17,17,17,17,17,9,9,9,9,9</v>
      </c>
      <c r="U53" s="26" t="str">
        <f t="shared" ref="U53" si="21">_xlfn.TEXTJOIN(";",1,U51:U52)</f>
        <v>131,132,133,134,135,231,232,233,234,235,331,332,333,334,335,431,432,433,434,435;12,12,12,12,12,16,16,16,16,16,17,17,17,17,17,9,9,9,9,9</v>
      </c>
      <c r="V53" s="26" t="str">
        <f t="shared" ref="V53" si="22">_xlfn.TEXTJOIN(";",1,V51:V52)</f>
        <v>131,132,133,134,135,231,232,233,234,235,331,332,333,334,335,431,432,433,434,435;12,12,12,12,12,16,16,16,16,16,17,17,17,17,17,9,9,9,9,9</v>
      </c>
      <c r="W53" s="27" t="str">
        <f t="shared" ref="W53" si="23">_xlfn.TEXTJOIN(";",1,W51:W52)</f>
        <v>131,132,133,134,135,231,232,233,234,235,331,332,333,334,335,431,432,433,434,435;12,12,12,12,12,16,16,16,16,16,17,17,17,17,17,9,9,9,9,9</v>
      </c>
    </row>
    <row r="55" spans="1:23" x14ac:dyDescent="0.2">
      <c r="A55" s="28">
        <v>1</v>
      </c>
      <c r="B55" s="28" t="str">
        <f>VLOOKUP(A55,杂项枚举说明表!$A$67:$B$69,杂项枚举说明表!$B$66,0)</f>
        <v>闯关</v>
      </c>
      <c r="C55" s="28"/>
      <c r="D55" s="28" t="s">
        <v>29</v>
      </c>
      <c r="E55" s="28" t="s">
        <v>31</v>
      </c>
      <c r="F55" s="28" t="s">
        <v>91</v>
      </c>
      <c r="G55" s="28" t="s">
        <v>33</v>
      </c>
      <c r="H55" s="28" t="s">
        <v>35</v>
      </c>
      <c r="I55" s="28" t="s">
        <v>29</v>
      </c>
      <c r="J55" s="28" t="s">
        <v>31</v>
      </c>
      <c r="K55" s="28" t="s">
        <v>91</v>
      </c>
      <c r="L55" s="28" t="s">
        <v>33</v>
      </c>
      <c r="M55" s="28" t="s">
        <v>35</v>
      </c>
      <c r="N55" s="28" t="s">
        <v>29</v>
      </c>
      <c r="O55" s="28" t="s">
        <v>31</v>
      </c>
      <c r="P55" s="28" t="s">
        <v>91</v>
      </c>
      <c r="Q55" s="28" t="s">
        <v>33</v>
      </c>
      <c r="R55" s="28" t="s">
        <v>35</v>
      </c>
      <c r="S55" s="28" t="s">
        <v>29</v>
      </c>
      <c r="T55" s="28" t="s">
        <v>31</v>
      </c>
      <c r="U55" s="28" t="s">
        <v>91</v>
      </c>
      <c r="V55" s="28" t="s">
        <v>33</v>
      </c>
      <c r="W55" s="28" t="s">
        <v>35</v>
      </c>
    </row>
    <row r="56" spans="1:23" x14ac:dyDescent="0.2">
      <c r="A56" s="28">
        <v>5</v>
      </c>
      <c r="B56" s="28" t="str">
        <f>VLOOKUP(A56,杂项枚举说明表!$A$23:$B$27,杂项枚举说明表!$B$22,0)</f>
        <v>现代</v>
      </c>
      <c r="C56" s="28"/>
      <c r="D56" s="28" t="s">
        <v>111</v>
      </c>
      <c r="E56" s="28" t="s">
        <v>111</v>
      </c>
      <c r="F56" s="28" t="s">
        <v>111</v>
      </c>
      <c r="G56" s="28" t="s">
        <v>111</v>
      </c>
      <c r="H56" s="28" t="s">
        <v>111</v>
      </c>
      <c r="I56" s="28" t="s">
        <v>112</v>
      </c>
      <c r="J56" s="28" t="s">
        <v>112</v>
      </c>
      <c r="K56" s="28" t="s">
        <v>112</v>
      </c>
      <c r="L56" s="28" t="s">
        <v>112</v>
      </c>
      <c r="M56" s="28" t="s">
        <v>112</v>
      </c>
      <c r="N56" s="28" t="s">
        <v>113</v>
      </c>
      <c r="O56" s="28" t="s">
        <v>113</v>
      </c>
      <c r="P56" s="28" t="s">
        <v>113</v>
      </c>
      <c r="Q56" s="28" t="s">
        <v>113</v>
      </c>
      <c r="R56" s="28" t="s">
        <v>113</v>
      </c>
      <c r="S56" s="28" t="s">
        <v>114</v>
      </c>
      <c r="T56" s="28" t="s">
        <v>114</v>
      </c>
      <c r="U56" s="28" t="s">
        <v>114</v>
      </c>
      <c r="V56" s="28" t="s">
        <v>114</v>
      </c>
      <c r="W56" s="28" t="s">
        <v>114</v>
      </c>
    </row>
    <row r="57" spans="1:23" x14ac:dyDescent="0.2">
      <c r="A57" s="28"/>
      <c r="B57" s="28"/>
      <c r="C57" s="28"/>
      <c r="D57" s="29">
        <v>141</v>
      </c>
      <c r="E57" s="29">
        <v>142</v>
      </c>
      <c r="F57" s="29">
        <v>143</v>
      </c>
      <c r="G57" s="29">
        <v>144</v>
      </c>
      <c r="H57" s="29">
        <v>145</v>
      </c>
      <c r="I57" s="29">
        <v>241</v>
      </c>
      <c r="J57" s="29">
        <v>242</v>
      </c>
      <c r="K57" s="29">
        <v>243</v>
      </c>
      <c r="L57" s="29">
        <v>244</v>
      </c>
      <c r="M57" s="29">
        <v>245</v>
      </c>
      <c r="N57" s="29">
        <v>341</v>
      </c>
      <c r="O57" s="29">
        <v>342</v>
      </c>
      <c r="P57" s="29">
        <v>343</v>
      </c>
      <c r="Q57" s="29">
        <v>344</v>
      </c>
      <c r="R57" s="29">
        <v>345</v>
      </c>
      <c r="S57" s="29">
        <v>441</v>
      </c>
      <c r="T57" s="29">
        <v>442</v>
      </c>
      <c r="U57" s="29">
        <v>443</v>
      </c>
      <c r="V57" s="29">
        <v>444</v>
      </c>
      <c r="W57" s="29">
        <v>445</v>
      </c>
    </row>
    <row r="58" spans="1:23" x14ac:dyDescent="0.2">
      <c r="A58" s="28" t="s">
        <v>29</v>
      </c>
      <c r="B58" s="28" t="s">
        <v>111</v>
      </c>
      <c r="C58" s="29">
        <v>141</v>
      </c>
      <c r="D58" s="28">
        <f>VLOOKUP($B58&amp;D$56,[1]Sheet1!$C$1:$D$16,2,0)</f>
        <v>8</v>
      </c>
      <c r="E58" s="28">
        <f>VLOOKUP($B58&amp;E$56,[1]Sheet1!$C$1:$D$16,2,0)</f>
        <v>8</v>
      </c>
      <c r="F58" s="28">
        <f>VLOOKUP($B58&amp;F$56,[1]Sheet1!$C$1:$D$16,2,0)</f>
        <v>8</v>
      </c>
      <c r="G58" s="28">
        <f>VLOOKUP($B58&amp;G$56,[1]Sheet1!$C$1:$D$16,2,0)</f>
        <v>8</v>
      </c>
      <c r="H58" s="28">
        <f>VLOOKUP($B58&amp;H$56,[1]Sheet1!$C$1:$D$16,2,0)</f>
        <v>8</v>
      </c>
      <c r="I58" s="28">
        <f>VLOOKUP($B58&amp;I$56,[1]Sheet1!$C$1:$D$16,2,0)</f>
        <v>13</v>
      </c>
      <c r="J58" s="28">
        <f>VLOOKUP($B58&amp;J$56,[1]Sheet1!$C$1:$D$16,2,0)</f>
        <v>13</v>
      </c>
      <c r="K58" s="28">
        <f>VLOOKUP($B58&amp;K$56,[1]Sheet1!$C$1:$D$16,2,0)</f>
        <v>13</v>
      </c>
      <c r="L58" s="28">
        <f>VLOOKUP($B58&amp;L$56,[1]Sheet1!$C$1:$D$16,2,0)</f>
        <v>13</v>
      </c>
      <c r="M58" s="28">
        <f>VLOOKUP($B58&amp;M$56,[1]Sheet1!$C$1:$D$16,2,0)</f>
        <v>13</v>
      </c>
      <c r="N58" s="28">
        <f>VLOOKUP($B58&amp;N$56,[1]Sheet1!$C$1:$D$16,2,0)</f>
        <v>14</v>
      </c>
      <c r="O58" s="28">
        <f>VLOOKUP($B58&amp;O$56,[1]Sheet1!$C$1:$D$16,2,0)</f>
        <v>14</v>
      </c>
      <c r="P58" s="28">
        <f>VLOOKUP($B58&amp;P$56,[1]Sheet1!$C$1:$D$16,2,0)</f>
        <v>14</v>
      </c>
      <c r="Q58" s="28">
        <f>VLOOKUP($B58&amp;Q$56,[1]Sheet1!$C$1:$D$16,2,0)</f>
        <v>14</v>
      </c>
      <c r="R58" s="28">
        <f>VLOOKUP($B58&amp;R$56,[1]Sheet1!$C$1:$D$16,2,0)</f>
        <v>14</v>
      </c>
      <c r="S58" s="28">
        <f>VLOOKUP($B58&amp;S$56,[1]Sheet1!$C$1:$D$16,2,0)</f>
        <v>12</v>
      </c>
      <c r="T58" s="28">
        <f>VLOOKUP($B58&amp;T$56,[1]Sheet1!$C$1:$D$16,2,0)</f>
        <v>12</v>
      </c>
      <c r="U58" s="28">
        <f>VLOOKUP($B58&amp;U$56,[1]Sheet1!$C$1:$D$16,2,0)</f>
        <v>12</v>
      </c>
      <c r="V58" s="28">
        <f>VLOOKUP($B58&amp;V$56,[1]Sheet1!$C$1:$D$16,2,0)</f>
        <v>12</v>
      </c>
      <c r="W58" s="28">
        <f>VLOOKUP($B58&amp;W$56,[1]Sheet1!$C$1:$D$16,2,0)</f>
        <v>12</v>
      </c>
    </row>
    <row r="59" spans="1:23" x14ac:dyDescent="0.2">
      <c r="A59" s="28" t="s">
        <v>31</v>
      </c>
      <c r="B59" s="28" t="s">
        <v>111</v>
      </c>
      <c r="C59" s="29">
        <v>142</v>
      </c>
      <c r="D59" s="28">
        <f>VLOOKUP($B59&amp;D$56,[1]Sheet1!$C$1:$D$16,2,0)</f>
        <v>8</v>
      </c>
      <c r="E59" s="28">
        <f>VLOOKUP($B59&amp;E$56,[1]Sheet1!$C$1:$D$16,2,0)</f>
        <v>8</v>
      </c>
      <c r="F59" s="28">
        <f>VLOOKUP($B59&amp;F$56,[1]Sheet1!$C$1:$D$16,2,0)</f>
        <v>8</v>
      </c>
      <c r="G59" s="28">
        <f>VLOOKUP($B59&amp;G$56,[1]Sheet1!$C$1:$D$16,2,0)</f>
        <v>8</v>
      </c>
      <c r="H59" s="28">
        <f>VLOOKUP($B59&amp;H$56,[1]Sheet1!$C$1:$D$16,2,0)</f>
        <v>8</v>
      </c>
      <c r="I59" s="28">
        <f>VLOOKUP($B59&amp;I$56,[1]Sheet1!$C$1:$D$16,2,0)</f>
        <v>13</v>
      </c>
      <c r="J59" s="28">
        <f>VLOOKUP($B59&amp;J$56,[1]Sheet1!$C$1:$D$16,2,0)</f>
        <v>13</v>
      </c>
      <c r="K59" s="28">
        <f>VLOOKUP($B59&amp;K$56,[1]Sheet1!$C$1:$D$16,2,0)</f>
        <v>13</v>
      </c>
      <c r="L59" s="28">
        <f>VLOOKUP($B59&amp;L$56,[1]Sheet1!$C$1:$D$16,2,0)</f>
        <v>13</v>
      </c>
      <c r="M59" s="28">
        <f>VLOOKUP($B59&amp;M$56,[1]Sheet1!$C$1:$D$16,2,0)</f>
        <v>13</v>
      </c>
      <c r="N59" s="28">
        <f>VLOOKUP($B59&amp;N$56,[1]Sheet1!$C$1:$D$16,2,0)</f>
        <v>14</v>
      </c>
      <c r="O59" s="28">
        <f>VLOOKUP($B59&amp;O$56,[1]Sheet1!$C$1:$D$16,2,0)</f>
        <v>14</v>
      </c>
      <c r="P59" s="28">
        <f>VLOOKUP($B59&amp;P$56,[1]Sheet1!$C$1:$D$16,2,0)</f>
        <v>14</v>
      </c>
      <c r="Q59" s="28">
        <f>VLOOKUP($B59&amp;Q$56,[1]Sheet1!$C$1:$D$16,2,0)</f>
        <v>14</v>
      </c>
      <c r="R59" s="28">
        <f>VLOOKUP($B59&amp;R$56,[1]Sheet1!$C$1:$D$16,2,0)</f>
        <v>14</v>
      </c>
      <c r="S59" s="28">
        <f>VLOOKUP($B59&amp;S$56,[1]Sheet1!$C$1:$D$16,2,0)</f>
        <v>12</v>
      </c>
      <c r="T59" s="28">
        <f>VLOOKUP($B59&amp;T$56,[1]Sheet1!$C$1:$D$16,2,0)</f>
        <v>12</v>
      </c>
      <c r="U59" s="28">
        <f>VLOOKUP($B59&amp;U$56,[1]Sheet1!$C$1:$D$16,2,0)</f>
        <v>12</v>
      </c>
      <c r="V59" s="28">
        <f>VLOOKUP($B59&amp;V$56,[1]Sheet1!$C$1:$D$16,2,0)</f>
        <v>12</v>
      </c>
      <c r="W59" s="28">
        <f>VLOOKUP($B59&amp;W$56,[1]Sheet1!$C$1:$D$16,2,0)</f>
        <v>12</v>
      </c>
    </row>
    <row r="60" spans="1:23" x14ac:dyDescent="0.2">
      <c r="A60" s="28" t="s">
        <v>91</v>
      </c>
      <c r="B60" s="28" t="s">
        <v>111</v>
      </c>
      <c r="C60" s="29">
        <v>143</v>
      </c>
      <c r="D60" s="28">
        <f>VLOOKUP($B60&amp;D$56,[1]Sheet1!$C$1:$D$16,2,0)</f>
        <v>8</v>
      </c>
      <c r="E60" s="28">
        <f>VLOOKUP($B60&amp;E$56,[1]Sheet1!$C$1:$D$16,2,0)</f>
        <v>8</v>
      </c>
      <c r="F60" s="28">
        <f>VLOOKUP($B60&amp;F$56,[1]Sheet1!$C$1:$D$16,2,0)</f>
        <v>8</v>
      </c>
      <c r="G60" s="28">
        <f>VLOOKUP($B60&amp;G$56,[1]Sheet1!$C$1:$D$16,2,0)</f>
        <v>8</v>
      </c>
      <c r="H60" s="28">
        <f>VLOOKUP($B60&amp;H$56,[1]Sheet1!$C$1:$D$16,2,0)</f>
        <v>8</v>
      </c>
      <c r="I60" s="28">
        <f>VLOOKUP($B60&amp;I$56,[1]Sheet1!$C$1:$D$16,2,0)</f>
        <v>13</v>
      </c>
      <c r="J60" s="28">
        <f>VLOOKUP($B60&amp;J$56,[1]Sheet1!$C$1:$D$16,2,0)</f>
        <v>13</v>
      </c>
      <c r="K60" s="28">
        <f>VLOOKUP($B60&amp;K$56,[1]Sheet1!$C$1:$D$16,2,0)</f>
        <v>13</v>
      </c>
      <c r="L60" s="28">
        <f>VLOOKUP($B60&amp;L$56,[1]Sheet1!$C$1:$D$16,2,0)</f>
        <v>13</v>
      </c>
      <c r="M60" s="28">
        <f>VLOOKUP($B60&amp;M$56,[1]Sheet1!$C$1:$D$16,2,0)</f>
        <v>13</v>
      </c>
      <c r="N60" s="28">
        <f>VLOOKUP($B60&amp;N$56,[1]Sheet1!$C$1:$D$16,2,0)</f>
        <v>14</v>
      </c>
      <c r="O60" s="28">
        <f>VLOOKUP($B60&amp;O$56,[1]Sheet1!$C$1:$D$16,2,0)</f>
        <v>14</v>
      </c>
      <c r="P60" s="28">
        <f>VLOOKUP($B60&amp;P$56,[1]Sheet1!$C$1:$D$16,2,0)</f>
        <v>14</v>
      </c>
      <c r="Q60" s="28">
        <f>VLOOKUP($B60&amp;Q$56,[1]Sheet1!$C$1:$D$16,2,0)</f>
        <v>14</v>
      </c>
      <c r="R60" s="28">
        <f>VLOOKUP($B60&amp;R$56,[1]Sheet1!$C$1:$D$16,2,0)</f>
        <v>14</v>
      </c>
      <c r="S60" s="28">
        <f>VLOOKUP($B60&amp;S$56,[1]Sheet1!$C$1:$D$16,2,0)</f>
        <v>12</v>
      </c>
      <c r="T60" s="28">
        <f>VLOOKUP($B60&amp;T$56,[1]Sheet1!$C$1:$D$16,2,0)</f>
        <v>12</v>
      </c>
      <c r="U60" s="28">
        <f>VLOOKUP($B60&amp;U$56,[1]Sheet1!$C$1:$D$16,2,0)</f>
        <v>12</v>
      </c>
      <c r="V60" s="28">
        <f>VLOOKUP($B60&amp;V$56,[1]Sheet1!$C$1:$D$16,2,0)</f>
        <v>12</v>
      </c>
      <c r="W60" s="28">
        <f>VLOOKUP($B60&amp;W$56,[1]Sheet1!$C$1:$D$16,2,0)</f>
        <v>12</v>
      </c>
    </row>
    <row r="61" spans="1:23" x14ac:dyDescent="0.2">
      <c r="A61" s="28" t="s">
        <v>33</v>
      </c>
      <c r="B61" s="28" t="s">
        <v>111</v>
      </c>
      <c r="C61" s="29">
        <v>144</v>
      </c>
      <c r="D61" s="28">
        <f>VLOOKUP($B61&amp;D$56,[1]Sheet1!$C$1:$D$16,2,0)</f>
        <v>8</v>
      </c>
      <c r="E61" s="28">
        <f>VLOOKUP($B61&amp;E$56,[1]Sheet1!$C$1:$D$16,2,0)</f>
        <v>8</v>
      </c>
      <c r="F61" s="28">
        <f>VLOOKUP($B61&amp;F$56,[1]Sheet1!$C$1:$D$16,2,0)</f>
        <v>8</v>
      </c>
      <c r="G61" s="28">
        <f>VLOOKUP($B61&amp;G$56,[1]Sheet1!$C$1:$D$16,2,0)</f>
        <v>8</v>
      </c>
      <c r="H61" s="28">
        <f>VLOOKUP($B61&amp;H$56,[1]Sheet1!$C$1:$D$16,2,0)</f>
        <v>8</v>
      </c>
      <c r="I61" s="28">
        <f>VLOOKUP($B61&amp;I$56,[1]Sheet1!$C$1:$D$16,2,0)</f>
        <v>13</v>
      </c>
      <c r="J61" s="28">
        <f>VLOOKUP($B61&amp;J$56,[1]Sheet1!$C$1:$D$16,2,0)</f>
        <v>13</v>
      </c>
      <c r="K61" s="28">
        <f>VLOOKUP($B61&amp;K$56,[1]Sheet1!$C$1:$D$16,2,0)</f>
        <v>13</v>
      </c>
      <c r="L61" s="28">
        <f>VLOOKUP($B61&amp;L$56,[1]Sheet1!$C$1:$D$16,2,0)</f>
        <v>13</v>
      </c>
      <c r="M61" s="28">
        <f>VLOOKUP($B61&amp;M$56,[1]Sheet1!$C$1:$D$16,2,0)</f>
        <v>13</v>
      </c>
      <c r="N61" s="28">
        <f>VLOOKUP($B61&amp;N$56,[1]Sheet1!$C$1:$D$16,2,0)</f>
        <v>14</v>
      </c>
      <c r="O61" s="28">
        <f>VLOOKUP($B61&amp;O$56,[1]Sheet1!$C$1:$D$16,2,0)</f>
        <v>14</v>
      </c>
      <c r="P61" s="28">
        <f>VLOOKUP($B61&amp;P$56,[1]Sheet1!$C$1:$D$16,2,0)</f>
        <v>14</v>
      </c>
      <c r="Q61" s="28">
        <f>VLOOKUP($B61&amp;Q$56,[1]Sheet1!$C$1:$D$16,2,0)</f>
        <v>14</v>
      </c>
      <c r="R61" s="28">
        <f>VLOOKUP($B61&amp;R$56,[1]Sheet1!$C$1:$D$16,2,0)</f>
        <v>14</v>
      </c>
      <c r="S61" s="28">
        <f>VLOOKUP($B61&amp;S$56,[1]Sheet1!$C$1:$D$16,2,0)</f>
        <v>12</v>
      </c>
      <c r="T61" s="28">
        <f>VLOOKUP($B61&amp;T$56,[1]Sheet1!$C$1:$D$16,2,0)</f>
        <v>12</v>
      </c>
      <c r="U61" s="28">
        <f>VLOOKUP($B61&amp;U$56,[1]Sheet1!$C$1:$D$16,2,0)</f>
        <v>12</v>
      </c>
      <c r="V61" s="28">
        <f>VLOOKUP($B61&amp;V$56,[1]Sheet1!$C$1:$D$16,2,0)</f>
        <v>12</v>
      </c>
      <c r="W61" s="28">
        <f>VLOOKUP($B61&amp;W$56,[1]Sheet1!$C$1:$D$16,2,0)</f>
        <v>12</v>
      </c>
    </row>
    <row r="62" spans="1:23" x14ac:dyDescent="0.2">
      <c r="A62" s="28" t="s">
        <v>35</v>
      </c>
      <c r="B62" s="28" t="s">
        <v>111</v>
      </c>
      <c r="C62" s="29">
        <v>145</v>
      </c>
      <c r="D62" s="28">
        <f>VLOOKUP($B62&amp;D$56,[1]Sheet1!$C$1:$D$16,2,0)</f>
        <v>8</v>
      </c>
      <c r="E62" s="28">
        <f>VLOOKUP($B62&amp;E$56,[1]Sheet1!$C$1:$D$16,2,0)</f>
        <v>8</v>
      </c>
      <c r="F62" s="28">
        <f>VLOOKUP($B62&amp;F$56,[1]Sheet1!$C$1:$D$16,2,0)</f>
        <v>8</v>
      </c>
      <c r="G62" s="28">
        <f>VLOOKUP($B62&amp;G$56,[1]Sheet1!$C$1:$D$16,2,0)</f>
        <v>8</v>
      </c>
      <c r="H62" s="28">
        <f>VLOOKUP($B62&amp;H$56,[1]Sheet1!$C$1:$D$16,2,0)</f>
        <v>8</v>
      </c>
      <c r="I62" s="28">
        <f>VLOOKUP($B62&amp;I$56,[1]Sheet1!$C$1:$D$16,2,0)</f>
        <v>13</v>
      </c>
      <c r="J62" s="28">
        <f>VLOOKUP($B62&amp;J$56,[1]Sheet1!$C$1:$D$16,2,0)</f>
        <v>13</v>
      </c>
      <c r="K62" s="28">
        <f>VLOOKUP($B62&amp;K$56,[1]Sheet1!$C$1:$D$16,2,0)</f>
        <v>13</v>
      </c>
      <c r="L62" s="28">
        <f>VLOOKUP($B62&amp;L$56,[1]Sheet1!$C$1:$D$16,2,0)</f>
        <v>13</v>
      </c>
      <c r="M62" s="28">
        <f>VLOOKUP($B62&amp;M$56,[1]Sheet1!$C$1:$D$16,2,0)</f>
        <v>13</v>
      </c>
      <c r="N62" s="28">
        <f>VLOOKUP($B62&amp;N$56,[1]Sheet1!$C$1:$D$16,2,0)</f>
        <v>14</v>
      </c>
      <c r="O62" s="28">
        <f>VLOOKUP($B62&amp;O$56,[1]Sheet1!$C$1:$D$16,2,0)</f>
        <v>14</v>
      </c>
      <c r="P62" s="28">
        <f>VLOOKUP($B62&amp;P$56,[1]Sheet1!$C$1:$D$16,2,0)</f>
        <v>14</v>
      </c>
      <c r="Q62" s="28">
        <f>VLOOKUP($B62&amp;Q$56,[1]Sheet1!$C$1:$D$16,2,0)</f>
        <v>14</v>
      </c>
      <c r="R62" s="28">
        <f>VLOOKUP($B62&amp;R$56,[1]Sheet1!$C$1:$D$16,2,0)</f>
        <v>14</v>
      </c>
      <c r="S62" s="28">
        <f>VLOOKUP($B62&amp;S$56,[1]Sheet1!$C$1:$D$16,2,0)</f>
        <v>12</v>
      </c>
      <c r="T62" s="28">
        <f>VLOOKUP($B62&amp;T$56,[1]Sheet1!$C$1:$D$16,2,0)</f>
        <v>12</v>
      </c>
      <c r="U62" s="28">
        <f>VLOOKUP($B62&amp;U$56,[1]Sheet1!$C$1:$D$16,2,0)</f>
        <v>12</v>
      </c>
      <c r="V62" s="28">
        <f>VLOOKUP($B62&amp;V$56,[1]Sheet1!$C$1:$D$16,2,0)</f>
        <v>12</v>
      </c>
      <c r="W62" s="28">
        <f>VLOOKUP($B62&amp;W$56,[1]Sheet1!$C$1:$D$16,2,0)</f>
        <v>12</v>
      </c>
    </row>
    <row r="63" spans="1:23" x14ac:dyDescent="0.2">
      <c r="A63" s="28" t="s">
        <v>29</v>
      </c>
      <c r="B63" s="28" t="s">
        <v>112</v>
      </c>
      <c r="C63" s="29">
        <v>241</v>
      </c>
      <c r="D63" s="28">
        <f>VLOOKUP($B63&amp;D$56,[1]Sheet1!$C$1:$D$16,2,0)</f>
        <v>13</v>
      </c>
      <c r="E63" s="28">
        <f>VLOOKUP($B63&amp;E$56,[1]Sheet1!$C$1:$D$16,2,0)</f>
        <v>13</v>
      </c>
      <c r="F63" s="28">
        <f>VLOOKUP($B63&amp;F$56,[1]Sheet1!$C$1:$D$16,2,0)</f>
        <v>13</v>
      </c>
      <c r="G63" s="28">
        <f>VLOOKUP($B63&amp;G$56,[1]Sheet1!$C$1:$D$16,2,0)</f>
        <v>13</v>
      </c>
      <c r="H63" s="28">
        <f>VLOOKUP($B63&amp;H$56,[1]Sheet1!$C$1:$D$16,2,0)</f>
        <v>13</v>
      </c>
      <c r="I63" s="28">
        <f>VLOOKUP($B63&amp;I$56,[1]Sheet1!$C$1:$D$16,2,0)</f>
        <v>11</v>
      </c>
      <c r="J63" s="28">
        <f>VLOOKUP($B63&amp;J$56,[1]Sheet1!$C$1:$D$16,2,0)</f>
        <v>11</v>
      </c>
      <c r="K63" s="28">
        <f>VLOOKUP($B63&amp;K$56,[1]Sheet1!$C$1:$D$16,2,0)</f>
        <v>11</v>
      </c>
      <c r="L63" s="28">
        <f>VLOOKUP($B63&amp;L$56,[1]Sheet1!$C$1:$D$16,2,0)</f>
        <v>11</v>
      </c>
      <c r="M63" s="28">
        <f>VLOOKUP($B63&amp;M$56,[1]Sheet1!$C$1:$D$16,2,0)</f>
        <v>11</v>
      </c>
      <c r="N63" s="28">
        <f>VLOOKUP($B63&amp;N$56,[1]Sheet1!$C$1:$D$16,2,0)</f>
        <v>15</v>
      </c>
      <c r="O63" s="28">
        <f>VLOOKUP($B63&amp;O$56,[1]Sheet1!$C$1:$D$16,2,0)</f>
        <v>15</v>
      </c>
      <c r="P63" s="28">
        <f>VLOOKUP($B63&amp;P$56,[1]Sheet1!$C$1:$D$16,2,0)</f>
        <v>15</v>
      </c>
      <c r="Q63" s="28">
        <f>VLOOKUP($B63&amp;Q$56,[1]Sheet1!$C$1:$D$16,2,0)</f>
        <v>15</v>
      </c>
      <c r="R63" s="28">
        <f>VLOOKUP($B63&amp;R$56,[1]Sheet1!$C$1:$D$16,2,0)</f>
        <v>15</v>
      </c>
      <c r="S63" s="28">
        <f>VLOOKUP($B63&amp;S$56,[1]Sheet1!$C$1:$D$16,2,0)</f>
        <v>16</v>
      </c>
      <c r="T63" s="28">
        <f>VLOOKUP($B63&amp;T$56,[1]Sheet1!$C$1:$D$16,2,0)</f>
        <v>16</v>
      </c>
      <c r="U63" s="28">
        <f>VLOOKUP($B63&amp;U$56,[1]Sheet1!$C$1:$D$16,2,0)</f>
        <v>16</v>
      </c>
      <c r="V63" s="28">
        <f>VLOOKUP($B63&amp;V$56,[1]Sheet1!$C$1:$D$16,2,0)</f>
        <v>16</v>
      </c>
      <c r="W63" s="28">
        <f>VLOOKUP($B63&amp;W$56,[1]Sheet1!$C$1:$D$16,2,0)</f>
        <v>16</v>
      </c>
    </row>
    <row r="64" spans="1:23" x14ac:dyDescent="0.2">
      <c r="A64" s="28" t="s">
        <v>31</v>
      </c>
      <c r="B64" s="28" t="s">
        <v>112</v>
      </c>
      <c r="C64" s="29">
        <v>242</v>
      </c>
      <c r="D64" s="28">
        <f>VLOOKUP($B64&amp;D$56,[1]Sheet1!$C$1:$D$16,2,0)</f>
        <v>13</v>
      </c>
      <c r="E64" s="28">
        <f>VLOOKUP($B64&amp;E$56,[1]Sheet1!$C$1:$D$16,2,0)</f>
        <v>13</v>
      </c>
      <c r="F64" s="28">
        <f>VLOOKUP($B64&amp;F$56,[1]Sheet1!$C$1:$D$16,2,0)</f>
        <v>13</v>
      </c>
      <c r="G64" s="28">
        <f>VLOOKUP($B64&amp;G$56,[1]Sheet1!$C$1:$D$16,2,0)</f>
        <v>13</v>
      </c>
      <c r="H64" s="28">
        <f>VLOOKUP($B64&amp;H$56,[1]Sheet1!$C$1:$D$16,2,0)</f>
        <v>13</v>
      </c>
      <c r="I64" s="28">
        <f>VLOOKUP($B64&amp;I$56,[1]Sheet1!$C$1:$D$16,2,0)</f>
        <v>11</v>
      </c>
      <c r="J64" s="28">
        <f>VLOOKUP($B64&amp;J$56,[1]Sheet1!$C$1:$D$16,2,0)</f>
        <v>11</v>
      </c>
      <c r="K64" s="28">
        <f>VLOOKUP($B64&amp;K$56,[1]Sheet1!$C$1:$D$16,2,0)</f>
        <v>11</v>
      </c>
      <c r="L64" s="28">
        <f>VLOOKUP($B64&amp;L$56,[1]Sheet1!$C$1:$D$16,2,0)</f>
        <v>11</v>
      </c>
      <c r="M64" s="28">
        <f>VLOOKUP($B64&amp;M$56,[1]Sheet1!$C$1:$D$16,2,0)</f>
        <v>11</v>
      </c>
      <c r="N64" s="28">
        <f>VLOOKUP($B64&amp;N$56,[1]Sheet1!$C$1:$D$16,2,0)</f>
        <v>15</v>
      </c>
      <c r="O64" s="28">
        <f>VLOOKUP($B64&amp;O$56,[1]Sheet1!$C$1:$D$16,2,0)</f>
        <v>15</v>
      </c>
      <c r="P64" s="28">
        <f>VLOOKUP($B64&amp;P$56,[1]Sheet1!$C$1:$D$16,2,0)</f>
        <v>15</v>
      </c>
      <c r="Q64" s="28">
        <f>VLOOKUP($B64&amp;Q$56,[1]Sheet1!$C$1:$D$16,2,0)</f>
        <v>15</v>
      </c>
      <c r="R64" s="28">
        <f>VLOOKUP($B64&amp;R$56,[1]Sheet1!$C$1:$D$16,2,0)</f>
        <v>15</v>
      </c>
      <c r="S64" s="28">
        <f>VLOOKUP($B64&amp;S$56,[1]Sheet1!$C$1:$D$16,2,0)</f>
        <v>16</v>
      </c>
      <c r="T64" s="28">
        <f>VLOOKUP($B64&amp;T$56,[1]Sheet1!$C$1:$D$16,2,0)</f>
        <v>16</v>
      </c>
      <c r="U64" s="28">
        <f>VLOOKUP($B64&amp;U$56,[1]Sheet1!$C$1:$D$16,2,0)</f>
        <v>16</v>
      </c>
      <c r="V64" s="28">
        <f>VLOOKUP($B64&amp;V$56,[1]Sheet1!$C$1:$D$16,2,0)</f>
        <v>16</v>
      </c>
      <c r="W64" s="28">
        <f>VLOOKUP($B64&amp;W$56,[1]Sheet1!$C$1:$D$16,2,0)</f>
        <v>16</v>
      </c>
    </row>
    <row r="65" spans="1:23" x14ac:dyDescent="0.2">
      <c r="A65" s="28" t="s">
        <v>91</v>
      </c>
      <c r="B65" s="28" t="s">
        <v>112</v>
      </c>
      <c r="C65" s="29">
        <v>243</v>
      </c>
      <c r="D65" s="28">
        <f>VLOOKUP($B65&amp;D$56,[1]Sheet1!$C$1:$D$16,2,0)</f>
        <v>13</v>
      </c>
      <c r="E65" s="28">
        <f>VLOOKUP($B65&amp;E$56,[1]Sheet1!$C$1:$D$16,2,0)</f>
        <v>13</v>
      </c>
      <c r="F65" s="28">
        <f>VLOOKUP($B65&amp;F$56,[1]Sheet1!$C$1:$D$16,2,0)</f>
        <v>13</v>
      </c>
      <c r="G65" s="28">
        <f>VLOOKUP($B65&amp;G$56,[1]Sheet1!$C$1:$D$16,2,0)</f>
        <v>13</v>
      </c>
      <c r="H65" s="28">
        <f>VLOOKUP($B65&amp;H$56,[1]Sheet1!$C$1:$D$16,2,0)</f>
        <v>13</v>
      </c>
      <c r="I65" s="28">
        <f>VLOOKUP($B65&amp;I$56,[1]Sheet1!$C$1:$D$16,2,0)</f>
        <v>11</v>
      </c>
      <c r="J65" s="28">
        <f>VLOOKUP($B65&amp;J$56,[1]Sheet1!$C$1:$D$16,2,0)</f>
        <v>11</v>
      </c>
      <c r="K65" s="28">
        <f>VLOOKUP($B65&amp;K$56,[1]Sheet1!$C$1:$D$16,2,0)</f>
        <v>11</v>
      </c>
      <c r="L65" s="28">
        <f>VLOOKUP($B65&amp;L$56,[1]Sheet1!$C$1:$D$16,2,0)</f>
        <v>11</v>
      </c>
      <c r="M65" s="28">
        <f>VLOOKUP($B65&amp;M$56,[1]Sheet1!$C$1:$D$16,2,0)</f>
        <v>11</v>
      </c>
      <c r="N65" s="28">
        <f>VLOOKUP($B65&amp;N$56,[1]Sheet1!$C$1:$D$16,2,0)</f>
        <v>15</v>
      </c>
      <c r="O65" s="28">
        <f>VLOOKUP($B65&amp;O$56,[1]Sheet1!$C$1:$D$16,2,0)</f>
        <v>15</v>
      </c>
      <c r="P65" s="28">
        <f>VLOOKUP($B65&amp;P$56,[1]Sheet1!$C$1:$D$16,2,0)</f>
        <v>15</v>
      </c>
      <c r="Q65" s="28">
        <f>VLOOKUP($B65&amp;Q$56,[1]Sheet1!$C$1:$D$16,2,0)</f>
        <v>15</v>
      </c>
      <c r="R65" s="28">
        <f>VLOOKUP($B65&amp;R$56,[1]Sheet1!$C$1:$D$16,2,0)</f>
        <v>15</v>
      </c>
      <c r="S65" s="28">
        <f>VLOOKUP($B65&amp;S$56,[1]Sheet1!$C$1:$D$16,2,0)</f>
        <v>16</v>
      </c>
      <c r="T65" s="28">
        <f>VLOOKUP($B65&amp;T$56,[1]Sheet1!$C$1:$D$16,2,0)</f>
        <v>16</v>
      </c>
      <c r="U65" s="28">
        <f>VLOOKUP($B65&amp;U$56,[1]Sheet1!$C$1:$D$16,2,0)</f>
        <v>16</v>
      </c>
      <c r="V65" s="28">
        <f>VLOOKUP($B65&amp;V$56,[1]Sheet1!$C$1:$D$16,2,0)</f>
        <v>16</v>
      </c>
      <c r="W65" s="28">
        <f>VLOOKUP($B65&amp;W$56,[1]Sheet1!$C$1:$D$16,2,0)</f>
        <v>16</v>
      </c>
    </row>
    <row r="66" spans="1:23" x14ac:dyDescent="0.2">
      <c r="A66" s="28" t="s">
        <v>33</v>
      </c>
      <c r="B66" s="28" t="s">
        <v>112</v>
      </c>
      <c r="C66" s="29">
        <v>244</v>
      </c>
      <c r="D66" s="28">
        <f>VLOOKUP($B66&amp;D$56,[1]Sheet1!$C$1:$D$16,2,0)</f>
        <v>13</v>
      </c>
      <c r="E66" s="28">
        <f>VLOOKUP($B66&amp;E$56,[1]Sheet1!$C$1:$D$16,2,0)</f>
        <v>13</v>
      </c>
      <c r="F66" s="28">
        <f>VLOOKUP($B66&amp;F$56,[1]Sheet1!$C$1:$D$16,2,0)</f>
        <v>13</v>
      </c>
      <c r="G66" s="28">
        <f>VLOOKUP($B66&amp;G$56,[1]Sheet1!$C$1:$D$16,2,0)</f>
        <v>13</v>
      </c>
      <c r="H66" s="28">
        <f>VLOOKUP($B66&amp;H$56,[1]Sheet1!$C$1:$D$16,2,0)</f>
        <v>13</v>
      </c>
      <c r="I66" s="28">
        <f>VLOOKUP($B66&amp;I$56,[1]Sheet1!$C$1:$D$16,2,0)</f>
        <v>11</v>
      </c>
      <c r="J66" s="28">
        <f>VLOOKUP($B66&amp;J$56,[1]Sheet1!$C$1:$D$16,2,0)</f>
        <v>11</v>
      </c>
      <c r="K66" s="28">
        <f>VLOOKUP($B66&amp;K$56,[1]Sheet1!$C$1:$D$16,2,0)</f>
        <v>11</v>
      </c>
      <c r="L66" s="28">
        <f>VLOOKUP($B66&amp;L$56,[1]Sheet1!$C$1:$D$16,2,0)</f>
        <v>11</v>
      </c>
      <c r="M66" s="28">
        <f>VLOOKUP($B66&amp;M$56,[1]Sheet1!$C$1:$D$16,2,0)</f>
        <v>11</v>
      </c>
      <c r="N66" s="28">
        <f>VLOOKUP($B66&amp;N$56,[1]Sheet1!$C$1:$D$16,2,0)</f>
        <v>15</v>
      </c>
      <c r="O66" s="28">
        <f>VLOOKUP($B66&amp;O$56,[1]Sheet1!$C$1:$D$16,2,0)</f>
        <v>15</v>
      </c>
      <c r="P66" s="28">
        <f>VLOOKUP($B66&amp;P$56,[1]Sheet1!$C$1:$D$16,2,0)</f>
        <v>15</v>
      </c>
      <c r="Q66" s="28">
        <f>VLOOKUP($B66&amp;Q$56,[1]Sheet1!$C$1:$D$16,2,0)</f>
        <v>15</v>
      </c>
      <c r="R66" s="28">
        <f>VLOOKUP($B66&amp;R$56,[1]Sheet1!$C$1:$D$16,2,0)</f>
        <v>15</v>
      </c>
      <c r="S66" s="28">
        <f>VLOOKUP($B66&amp;S$56,[1]Sheet1!$C$1:$D$16,2,0)</f>
        <v>16</v>
      </c>
      <c r="T66" s="28">
        <f>VLOOKUP($B66&amp;T$56,[1]Sheet1!$C$1:$D$16,2,0)</f>
        <v>16</v>
      </c>
      <c r="U66" s="28">
        <f>VLOOKUP($B66&amp;U$56,[1]Sheet1!$C$1:$D$16,2,0)</f>
        <v>16</v>
      </c>
      <c r="V66" s="28">
        <f>VLOOKUP($B66&amp;V$56,[1]Sheet1!$C$1:$D$16,2,0)</f>
        <v>16</v>
      </c>
      <c r="W66" s="28">
        <f>VLOOKUP($B66&amp;W$56,[1]Sheet1!$C$1:$D$16,2,0)</f>
        <v>16</v>
      </c>
    </row>
    <row r="67" spans="1:23" x14ac:dyDescent="0.2">
      <c r="A67" s="28" t="s">
        <v>35</v>
      </c>
      <c r="B67" s="28" t="s">
        <v>112</v>
      </c>
      <c r="C67" s="29">
        <v>245</v>
      </c>
      <c r="D67" s="28">
        <f>VLOOKUP($B67&amp;D$56,[1]Sheet1!$C$1:$D$16,2,0)</f>
        <v>13</v>
      </c>
      <c r="E67" s="28">
        <f>VLOOKUP($B67&amp;E$56,[1]Sheet1!$C$1:$D$16,2,0)</f>
        <v>13</v>
      </c>
      <c r="F67" s="28">
        <f>VLOOKUP($B67&amp;F$56,[1]Sheet1!$C$1:$D$16,2,0)</f>
        <v>13</v>
      </c>
      <c r="G67" s="28">
        <f>VLOOKUP($B67&amp;G$56,[1]Sheet1!$C$1:$D$16,2,0)</f>
        <v>13</v>
      </c>
      <c r="H67" s="28">
        <f>VLOOKUP($B67&amp;H$56,[1]Sheet1!$C$1:$D$16,2,0)</f>
        <v>13</v>
      </c>
      <c r="I67" s="28">
        <f>VLOOKUP($B67&amp;I$56,[1]Sheet1!$C$1:$D$16,2,0)</f>
        <v>11</v>
      </c>
      <c r="J67" s="28">
        <f>VLOOKUP($B67&amp;J$56,[1]Sheet1!$C$1:$D$16,2,0)</f>
        <v>11</v>
      </c>
      <c r="K67" s="28">
        <f>VLOOKUP($B67&amp;K$56,[1]Sheet1!$C$1:$D$16,2,0)</f>
        <v>11</v>
      </c>
      <c r="L67" s="28">
        <f>VLOOKUP($B67&amp;L$56,[1]Sheet1!$C$1:$D$16,2,0)</f>
        <v>11</v>
      </c>
      <c r="M67" s="28">
        <f>VLOOKUP($B67&amp;M$56,[1]Sheet1!$C$1:$D$16,2,0)</f>
        <v>11</v>
      </c>
      <c r="N67" s="28">
        <f>VLOOKUP($B67&amp;N$56,[1]Sheet1!$C$1:$D$16,2,0)</f>
        <v>15</v>
      </c>
      <c r="O67" s="28">
        <f>VLOOKUP($B67&amp;O$56,[1]Sheet1!$C$1:$D$16,2,0)</f>
        <v>15</v>
      </c>
      <c r="P67" s="28">
        <f>VLOOKUP($B67&amp;P$56,[1]Sheet1!$C$1:$D$16,2,0)</f>
        <v>15</v>
      </c>
      <c r="Q67" s="28">
        <f>VLOOKUP($B67&amp;Q$56,[1]Sheet1!$C$1:$D$16,2,0)</f>
        <v>15</v>
      </c>
      <c r="R67" s="28">
        <f>VLOOKUP($B67&amp;R$56,[1]Sheet1!$C$1:$D$16,2,0)</f>
        <v>15</v>
      </c>
      <c r="S67" s="28">
        <f>VLOOKUP($B67&amp;S$56,[1]Sheet1!$C$1:$D$16,2,0)</f>
        <v>16</v>
      </c>
      <c r="T67" s="28">
        <f>VLOOKUP($B67&amp;T$56,[1]Sheet1!$C$1:$D$16,2,0)</f>
        <v>16</v>
      </c>
      <c r="U67" s="28">
        <f>VLOOKUP($B67&amp;U$56,[1]Sheet1!$C$1:$D$16,2,0)</f>
        <v>16</v>
      </c>
      <c r="V67" s="28">
        <f>VLOOKUP($B67&amp;V$56,[1]Sheet1!$C$1:$D$16,2,0)</f>
        <v>16</v>
      </c>
      <c r="W67" s="28">
        <f>VLOOKUP($B67&amp;W$56,[1]Sheet1!$C$1:$D$16,2,0)</f>
        <v>16</v>
      </c>
    </row>
    <row r="68" spans="1:23" x14ac:dyDescent="0.2">
      <c r="A68" s="28" t="s">
        <v>29</v>
      </c>
      <c r="B68" s="28" t="s">
        <v>113</v>
      </c>
      <c r="C68" s="29">
        <v>341</v>
      </c>
      <c r="D68" s="28">
        <f>VLOOKUP($B68&amp;D$56,[1]Sheet1!$C$1:$D$16,2,0)</f>
        <v>14</v>
      </c>
      <c r="E68" s="28">
        <f>VLOOKUP($B68&amp;E$56,[1]Sheet1!$C$1:$D$16,2,0)</f>
        <v>14</v>
      </c>
      <c r="F68" s="28">
        <f>VLOOKUP($B68&amp;F$56,[1]Sheet1!$C$1:$D$16,2,0)</f>
        <v>14</v>
      </c>
      <c r="G68" s="28">
        <f>VLOOKUP($B68&amp;G$56,[1]Sheet1!$C$1:$D$16,2,0)</f>
        <v>14</v>
      </c>
      <c r="H68" s="28">
        <f>VLOOKUP($B68&amp;H$56,[1]Sheet1!$C$1:$D$16,2,0)</f>
        <v>14</v>
      </c>
      <c r="I68" s="28">
        <f>VLOOKUP($B68&amp;I$56,[1]Sheet1!$C$1:$D$16,2,0)</f>
        <v>15</v>
      </c>
      <c r="J68" s="28">
        <f>VLOOKUP($B68&amp;J$56,[1]Sheet1!$C$1:$D$16,2,0)</f>
        <v>15</v>
      </c>
      <c r="K68" s="28">
        <f>VLOOKUP($B68&amp;K$56,[1]Sheet1!$C$1:$D$16,2,0)</f>
        <v>15</v>
      </c>
      <c r="L68" s="28">
        <f>VLOOKUP($B68&amp;L$56,[1]Sheet1!$C$1:$D$16,2,0)</f>
        <v>15</v>
      </c>
      <c r="M68" s="28">
        <f>VLOOKUP($B68&amp;M$56,[1]Sheet1!$C$1:$D$16,2,0)</f>
        <v>15</v>
      </c>
      <c r="N68" s="28">
        <f>VLOOKUP($B68&amp;N$56,[1]Sheet1!$C$1:$D$16,2,0)</f>
        <v>10</v>
      </c>
      <c r="O68" s="28">
        <f>VLOOKUP($B68&amp;O$56,[1]Sheet1!$C$1:$D$16,2,0)</f>
        <v>10</v>
      </c>
      <c r="P68" s="28">
        <f>VLOOKUP($B68&amp;P$56,[1]Sheet1!$C$1:$D$16,2,0)</f>
        <v>10</v>
      </c>
      <c r="Q68" s="28">
        <f>VLOOKUP($B68&amp;Q$56,[1]Sheet1!$C$1:$D$16,2,0)</f>
        <v>10</v>
      </c>
      <c r="R68" s="28">
        <f>VLOOKUP($B68&amp;R$56,[1]Sheet1!$C$1:$D$16,2,0)</f>
        <v>10</v>
      </c>
      <c r="S68" s="28">
        <f>VLOOKUP($B68&amp;S$56,[1]Sheet1!$C$1:$D$16,2,0)</f>
        <v>17</v>
      </c>
      <c r="T68" s="28">
        <f>VLOOKUP($B68&amp;T$56,[1]Sheet1!$C$1:$D$16,2,0)</f>
        <v>17</v>
      </c>
      <c r="U68" s="28">
        <f>VLOOKUP($B68&amp;U$56,[1]Sheet1!$C$1:$D$16,2,0)</f>
        <v>17</v>
      </c>
      <c r="V68" s="28">
        <f>VLOOKUP($B68&amp;V$56,[1]Sheet1!$C$1:$D$16,2,0)</f>
        <v>17</v>
      </c>
      <c r="W68" s="28">
        <f>VLOOKUP($B68&amp;W$56,[1]Sheet1!$C$1:$D$16,2,0)</f>
        <v>17</v>
      </c>
    </row>
    <row r="69" spans="1:23" x14ac:dyDescent="0.2">
      <c r="A69" s="28" t="s">
        <v>31</v>
      </c>
      <c r="B69" s="28" t="s">
        <v>113</v>
      </c>
      <c r="C69" s="29">
        <v>342</v>
      </c>
      <c r="D69" s="28">
        <f>VLOOKUP($B69&amp;D$56,[1]Sheet1!$C$1:$D$16,2,0)</f>
        <v>14</v>
      </c>
      <c r="E69" s="28">
        <f>VLOOKUP($B69&amp;E$56,[1]Sheet1!$C$1:$D$16,2,0)</f>
        <v>14</v>
      </c>
      <c r="F69" s="28">
        <f>VLOOKUP($B69&amp;F$56,[1]Sheet1!$C$1:$D$16,2,0)</f>
        <v>14</v>
      </c>
      <c r="G69" s="28">
        <f>VLOOKUP($B69&amp;G$56,[1]Sheet1!$C$1:$D$16,2,0)</f>
        <v>14</v>
      </c>
      <c r="H69" s="28">
        <f>VLOOKUP($B69&amp;H$56,[1]Sheet1!$C$1:$D$16,2,0)</f>
        <v>14</v>
      </c>
      <c r="I69" s="28">
        <f>VLOOKUP($B69&amp;I$56,[1]Sheet1!$C$1:$D$16,2,0)</f>
        <v>15</v>
      </c>
      <c r="J69" s="28">
        <f>VLOOKUP($B69&amp;J$56,[1]Sheet1!$C$1:$D$16,2,0)</f>
        <v>15</v>
      </c>
      <c r="K69" s="28">
        <f>VLOOKUP($B69&amp;K$56,[1]Sheet1!$C$1:$D$16,2,0)</f>
        <v>15</v>
      </c>
      <c r="L69" s="28">
        <f>VLOOKUP($B69&amp;L$56,[1]Sheet1!$C$1:$D$16,2,0)</f>
        <v>15</v>
      </c>
      <c r="M69" s="28">
        <f>VLOOKUP($B69&amp;M$56,[1]Sheet1!$C$1:$D$16,2,0)</f>
        <v>15</v>
      </c>
      <c r="N69" s="28">
        <f>VLOOKUP($B69&amp;N$56,[1]Sheet1!$C$1:$D$16,2,0)</f>
        <v>10</v>
      </c>
      <c r="O69" s="28">
        <f>VLOOKUP($B69&amp;O$56,[1]Sheet1!$C$1:$D$16,2,0)</f>
        <v>10</v>
      </c>
      <c r="P69" s="28">
        <f>VLOOKUP($B69&amp;P$56,[1]Sheet1!$C$1:$D$16,2,0)</f>
        <v>10</v>
      </c>
      <c r="Q69" s="28">
        <f>VLOOKUP($B69&amp;Q$56,[1]Sheet1!$C$1:$D$16,2,0)</f>
        <v>10</v>
      </c>
      <c r="R69" s="28">
        <f>VLOOKUP($B69&amp;R$56,[1]Sheet1!$C$1:$D$16,2,0)</f>
        <v>10</v>
      </c>
      <c r="S69" s="28">
        <f>VLOOKUP($B69&amp;S$56,[1]Sheet1!$C$1:$D$16,2,0)</f>
        <v>17</v>
      </c>
      <c r="T69" s="28">
        <f>VLOOKUP($B69&amp;T$56,[1]Sheet1!$C$1:$D$16,2,0)</f>
        <v>17</v>
      </c>
      <c r="U69" s="28">
        <f>VLOOKUP($B69&amp;U$56,[1]Sheet1!$C$1:$D$16,2,0)</f>
        <v>17</v>
      </c>
      <c r="V69" s="28">
        <f>VLOOKUP($B69&amp;V$56,[1]Sheet1!$C$1:$D$16,2,0)</f>
        <v>17</v>
      </c>
      <c r="W69" s="28">
        <f>VLOOKUP($B69&amp;W$56,[1]Sheet1!$C$1:$D$16,2,0)</f>
        <v>17</v>
      </c>
    </row>
    <row r="70" spans="1:23" x14ac:dyDescent="0.2">
      <c r="A70" s="28" t="s">
        <v>91</v>
      </c>
      <c r="B70" s="28" t="s">
        <v>113</v>
      </c>
      <c r="C70" s="29">
        <v>343</v>
      </c>
      <c r="D70" s="28">
        <f>VLOOKUP($B70&amp;D$56,[1]Sheet1!$C$1:$D$16,2,0)</f>
        <v>14</v>
      </c>
      <c r="E70" s="28">
        <f>VLOOKUP($B70&amp;E$56,[1]Sheet1!$C$1:$D$16,2,0)</f>
        <v>14</v>
      </c>
      <c r="F70" s="28">
        <f>VLOOKUP($B70&amp;F$56,[1]Sheet1!$C$1:$D$16,2,0)</f>
        <v>14</v>
      </c>
      <c r="G70" s="28">
        <f>VLOOKUP($B70&amp;G$56,[1]Sheet1!$C$1:$D$16,2,0)</f>
        <v>14</v>
      </c>
      <c r="H70" s="28">
        <f>VLOOKUP($B70&amp;H$56,[1]Sheet1!$C$1:$D$16,2,0)</f>
        <v>14</v>
      </c>
      <c r="I70" s="28">
        <f>VLOOKUP($B70&amp;I$56,[1]Sheet1!$C$1:$D$16,2,0)</f>
        <v>15</v>
      </c>
      <c r="J70" s="28">
        <f>VLOOKUP($B70&amp;J$56,[1]Sheet1!$C$1:$D$16,2,0)</f>
        <v>15</v>
      </c>
      <c r="K70" s="28">
        <f>VLOOKUP($B70&amp;K$56,[1]Sheet1!$C$1:$D$16,2,0)</f>
        <v>15</v>
      </c>
      <c r="L70" s="28">
        <f>VLOOKUP($B70&amp;L$56,[1]Sheet1!$C$1:$D$16,2,0)</f>
        <v>15</v>
      </c>
      <c r="M70" s="28">
        <f>VLOOKUP($B70&amp;M$56,[1]Sheet1!$C$1:$D$16,2,0)</f>
        <v>15</v>
      </c>
      <c r="N70" s="28">
        <f>VLOOKUP($B70&amp;N$56,[1]Sheet1!$C$1:$D$16,2,0)</f>
        <v>10</v>
      </c>
      <c r="O70" s="28">
        <f>VLOOKUP($B70&amp;O$56,[1]Sheet1!$C$1:$D$16,2,0)</f>
        <v>10</v>
      </c>
      <c r="P70" s="28">
        <f>VLOOKUP($B70&amp;P$56,[1]Sheet1!$C$1:$D$16,2,0)</f>
        <v>10</v>
      </c>
      <c r="Q70" s="28">
        <f>VLOOKUP($B70&amp;Q$56,[1]Sheet1!$C$1:$D$16,2,0)</f>
        <v>10</v>
      </c>
      <c r="R70" s="28">
        <f>VLOOKUP($B70&amp;R$56,[1]Sheet1!$C$1:$D$16,2,0)</f>
        <v>10</v>
      </c>
      <c r="S70" s="28">
        <f>VLOOKUP($B70&amp;S$56,[1]Sheet1!$C$1:$D$16,2,0)</f>
        <v>17</v>
      </c>
      <c r="T70" s="28">
        <f>VLOOKUP($B70&amp;T$56,[1]Sheet1!$C$1:$D$16,2,0)</f>
        <v>17</v>
      </c>
      <c r="U70" s="28">
        <f>VLOOKUP($B70&amp;U$56,[1]Sheet1!$C$1:$D$16,2,0)</f>
        <v>17</v>
      </c>
      <c r="V70" s="28">
        <f>VLOOKUP($B70&amp;V$56,[1]Sheet1!$C$1:$D$16,2,0)</f>
        <v>17</v>
      </c>
      <c r="W70" s="28">
        <f>VLOOKUP($B70&amp;W$56,[1]Sheet1!$C$1:$D$16,2,0)</f>
        <v>17</v>
      </c>
    </row>
    <row r="71" spans="1:23" x14ac:dyDescent="0.2">
      <c r="A71" s="28" t="s">
        <v>33</v>
      </c>
      <c r="B71" s="28" t="s">
        <v>113</v>
      </c>
      <c r="C71" s="29">
        <v>344</v>
      </c>
      <c r="D71" s="28">
        <f>VLOOKUP($B71&amp;D$56,[1]Sheet1!$C$1:$D$16,2,0)</f>
        <v>14</v>
      </c>
      <c r="E71" s="28">
        <f>VLOOKUP($B71&amp;E$56,[1]Sheet1!$C$1:$D$16,2,0)</f>
        <v>14</v>
      </c>
      <c r="F71" s="28">
        <f>VLOOKUP($B71&amp;F$56,[1]Sheet1!$C$1:$D$16,2,0)</f>
        <v>14</v>
      </c>
      <c r="G71" s="28">
        <f>VLOOKUP($B71&amp;G$56,[1]Sheet1!$C$1:$D$16,2,0)</f>
        <v>14</v>
      </c>
      <c r="H71" s="28">
        <f>VLOOKUP($B71&amp;H$56,[1]Sheet1!$C$1:$D$16,2,0)</f>
        <v>14</v>
      </c>
      <c r="I71" s="28">
        <f>VLOOKUP($B71&amp;I$56,[1]Sheet1!$C$1:$D$16,2,0)</f>
        <v>15</v>
      </c>
      <c r="J71" s="28">
        <f>VLOOKUP($B71&amp;J$56,[1]Sheet1!$C$1:$D$16,2,0)</f>
        <v>15</v>
      </c>
      <c r="K71" s="28">
        <f>VLOOKUP($B71&amp;K$56,[1]Sheet1!$C$1:$D$16,2,0)</f>
        <v>15</v>
      </c>
      <c r="L71" s="28">
        <f>VLOOKUP($B71&amp;L$56,[1]Sheet1!$C$1:$D$16,2,0)</f>
        <v>15</v>
      </c>
      <c r="M71" s="28">
        <f>VLOOKUP($B71&amp;M$56,[1]Sheet1!$C$1:$D$16,2,0)</f>
        <v>15</v>
      </c>
      <c r="N71" s="28">
        <f>VLOOKUP($B71&amp;N$56,[1]Sheet1!$C$1:$D$16,2,0)</f>
        <v>10</v>
      </c>
      <c r="O71" s="28">
        <f>VLOOKUP($B71&amp;O$56,[1]Sheet1!$C$1:$D$16,2,0)</f>
        <v>10</v>
      </c>
      <c r="P71" s="28">
        <f>VLOOKUP($B71&amp;P$56,[1]Sheet1!$C$1:$D$16,2,0)</f>
        <v>10</v>
      </c>
      <c r="Q71" s="28">
        <f>VLOOKUP($B71&amp;Q$56,[1]Sheet1!$C$1:$D$16,2,0)</f>
        <v>10</v>
      </c>
      <c r="R71" s="28">
        <f>VLOOKUP($B71&amp;R$56,[1]Sheet1!$C$1:$D$16,2,0)</f>
        <v>10</v>
      </c>
      <c r="S71" s="28">
        <f>VLOOKUP($B71&amp;S$56,[1]Sheet1!$C$1:$D$16,2,0)</f>
        <v>17</v>
      </c>
      <c r="T71" s="28">
        <f>VLOOKUP($B71&amp;T$56,[1]Sheet1!$C$1:$D$16,2,0)</f>
        <v>17</v>
      </c>
      <c r="U71" s="28">
        <f>VLOOKUP($B71&amp;U$56,[1]Sheet1!$C$1:$D$16,2,0)</f>
        <v>17</v>
      </c>
      <c r="V71" s="28">
        <f>VLOOKUP($B71&amp;V$56,[1]Sheet1!$C$1:$D$16,2,0)</f>
        <v>17</v>
      </c>
      <c r="W71" s="28">
        <f>VLOOKUP($B71&amp;W$56,[1]Sheet1!$C$1:$D$16,2,0)</f>
        <v>17</v>
      </c>
    </row>
    <row r="72" spans="1:23" x14ac:dyDescent="0.2">
      <c r="A72" s="28" t="s">
        <v>35</v>
      </c>
      <c r="B72" s="28" t="s">
        <v>113</v>
      </c>
      <c r="C72" s="29">
        <v>345</v>
      </c>
      <c r="D72" s="28">
        <f>VLOOKUP($B72&amp;D$56,[1]Sheet1!$C$1:$D$16,2,0)</f>
        <v>14</v>
      </c>
      <c r="E72" s="28">
        <f>VLOOKUP($B72&amp;E$56,[1]Sheet1!$C$1:$D$16,2,0)</f>
        <v>14</v>
      </c>
      <c r="F72" s="28">
        <f>VLOOKUP($B72&amp;F$56,[1]Sheet1!$C$1:$D$16,2,0)</f>
        <v>14</v>
      </c>
      <c r="G72" s="28">
        <f>VLOOKUP($B72&amp;G$56,[1]Sheet1!$C$1:$D$16,2,0)</f>
        <v>14</v>
      </c>
      <c r="H72" s="28">
        <f>VLOOKUP($B72&amp;H$56,[1]Sheet1!$C$1:$D$16,2,0)</f>
        <v>14</v>
      </c>
      <c r="I72" s="28">
        <f>VLOOKUP($B72&amp;I$56,[1]Sheet1!$C$1:$D$16,2,0)</f>
        <v>15</v>
      </c>
      <c r="J72" s="28">
        <f>VLOOKUP($B72&amp;J$56,[1]Sheet1!$C$1:$D$16,2,0)</f>
        <v>15</v>
      </c>
      <c r="K72" s="28">
        <f>VLOOKUP($B72&amp;K$56,[1]Sheet1!$C$1:$D$16,2,0)</f>
        <v>15</v>
      </c>
      <c r="L72" s="28">
        <f>VLOOKUP($B72&amp;L$56,[1]Sheet1!$C$1:$D$16,2,0)</f>
        <v>15</v>
      </c>
      <c r="M72" s="28">
        <f>VLOOKUP($B72&amp;M$56,[1]Sheet1!$C$1:$D$16,2,0)</f>
        <v>15</v>
      </c>
      <c r="N72" s="28">
        <f>VLOOKUP($B72&amp;N$56,[1]Sheet1!$C$1:$D$16,2,0)</f>
        <v>10</v>
      </c>
      <c r="O72" s="28">
        <f>VLOOKUP($B72&amp;O$56,[1]Sheet1!$C$1:$D$16,2,0)</f>
        <v>10</v>
      </c>
      <c r="P72" s="28">
        <f>VLOOKUP($B72&amp;P$56,[1]Sheet1!$C$1:$D$16,2,0)</f>
        <v>10</v>
      </c>
      <c r="Q72" s="28">
        <f>VLOOKUP($B72&amp;Q$56,[1]Sheet1!$C$1:$D$16,2,0)</f>
        <v>10</v>
      </c>
      <c r="R72" s="28">
        <f>VLOOKUP($B72&amp;R$56,[1]Sheet1!$C$1:$D$16,2,0)</f>
        <v>10</v>
      </c>
      <c r="S72" s="28">
        <f>VLOOKUP($B72&amp;S$56,[1]Sheet1!$C$1:$D$16,2,0)</f>
        <v>17</v>
      </c>
      <c r="T72" s="28">
        <f>VLOOKUP($B72&amp;T$56,[1]Sheet1!$C$1:$D$16,2,0)</f>
        <v>17</v>
      </c>
      <c r="U72" s="28">
        <f>VLOOKUP($B72&amp;U$56,[1]Sheet1!$C$1:$D$16,2,0)</f>
        <v>17</v>
      </c>
      <c r="V72" s="28">
        <f>VLOOKUP($B72&amp;V$56,[1]Sheet1!$C$1:$D$16,2,0)</f>
        <v>17</v>
      </c>
      <c r="W72" s="28">
        <f>VLOOKUP($B72&amp;W$56,[1]Sheet1!$C$1:$D$16,2,0)</f>
        <v>17</v>
      </c>
    </row>
    <row r="73" spans="1:23" x14ac:dyDescent="0.2">
      <c r="A73" s="28" t="s">
        <v>29</v>
      </c>
      <c r="B73" s="28" t="s">
        <v>114</v>
      </c>
      <c r="C73" s="29">
        <v>441</v>
      </c>
      <c r="D73" s="28">
        <f>VLOOKUP($B73&amp;D$56,[1]Sheet1!$C$1:$D$16,2,0)</f>
        <v>12</v>
      </c>
      <c r="E73" s="28">
        <f>VLOOKUP($B73&amp;E$56,[1]Sheet1!$C$1:$D$16,2,0)</f>
        <v>12</v>
      </c>
      <c r="F73" s="28">
        <f>VLOOKUP($B73&amp;F$56,[1]Sheet1!$C$1:$D$16,2,0)</f>
        <v>12</v>
      </c>
      <c r="G73" s="28">
        <f>VLOOKUP($B73&amp;G$56,[1]Sheet1!$C$1:$D$16,2,0)</f>
        <v>12</v>
      </c>
      <c r="H73" s="28">
        <f>VLOOKUP($B73&amp;H$56,[1]Sheet1!$C$1:$D$16,2,0)</f>
        <v>12</v>
      </c>
      <c r="I73" s="28">
        <f>VLOOKUP($B73&amp;I$56,[1]Sheet1!$C$1:$D$16,2,0)</f>
        <v>16</v>
      </c>
      <c r="J73" s="28">
        <f>VLOOKUP($B73&amp;J$56,[1]Sheet1!$C$1:$D$16,2,0)</f>
        <v>16</v>
      </c>
      <c r="K73" s="28">
        <f>VLOOKUP($B73&amp;K$56,[1]Sheet1!$C$1:$D$16,2,0)</f>
        <v>16</v>
      </c>
      <c r="L73" s="28">
        <f>VLOOKUP($B73&amp;L$56,[1]Sheet1!$C$1:$D$16,2,0)</f>
        <v>16</v>
      </c>
      <c r="M73" s="28">
        <f>VLOOKUP($B73&amp;M$56,[1]Sheet1!$C$1:$D$16,2,0)</f>
        <v>16</v>
      </c>
      <c r="N73" s="28">
        <f>VLOOKUP($B73&amp;N$56,[1]Sheet1!$C$1:$D$16,2,0)</f>
        <v>17</v>
      </c>
      <c r="O73" s="28">
        <f>VLOOKUP($B73&amp;O$56,[1]Sheet1!$C$1:$D$16,2,0)</f>
        <v>17</v>
      </c>
      <c r="P73" s="28">
        <f>VLOOKUP($B73&amp;P$56,[1]Sheet1!$C$1:$D$16,2,0)</f>
        <v>17</v>
      </c>
      <c r="Q73" s="28">
        <f>VLOOKUP($B73&amp;Q$56,[1]Sheet1!$C$1:$D$16,2,0)</f>
        <v>17</v>
      </c>
      <c r="R73" s="28">
        <f>VLOOKUP($B73&amp;R$56,[1]Sheet1!$C$1:$D$16,2,0)</f>
        <v>17</v>
      </c>
      <c r="S73" s="28">
        <f>VLOOKUP($B73&amp;S$56,[1]Sheet1!$C$1:$D$16,2,0)</f>
        <v>9</v>
      </c>
      <c r="T73" s="28">
        <f>VLOOKUP($B73&amp;T$56,[1]Sheet1!$C$1:$D$16,2,0)</f>
        <v>9</v>
      </c>
      <c r="U73" s="28">
        <f>VLOOKUP($B73&amp;U$56,[1]Sheet1!$C$1:$D$16,2,0)</f>
        <v>9</v>
      </c>
      <c r="V73" s="28">
        <f>VLOOKUP($B73&amp;V$56,[1]Sheet1!$C$1:$D$16,2,0)</f>
        <v>9</v>
      </c>
      <c r="W73" s="28">
        <f>VLOOKUP($B73&amp;W$56,[1]Sheet1!$C$1:$D$16,2,0)</f>
        <v>9</v>
      </c>
    </row>
    <row r="74" spans="1:23" x14ac:dyDescent="0.2">
      <c r="A74" s="28" t="s">
        <v>31</v>
      </c>
      <c r="B74" s="28" t="s">
        <v>114</v>
      </c>
      <c r="C74" s="29">
        <v>442</v>
      </c>
      <c r="D74" s="28">
        <f>VLOOKUP($B74&amp;D$56,[1]Sheet1!$C$1:$D$16,2,0)</f>
        <v>12</v>
      </c>
      <c r="E74" s="28">
        <f>VLOOKUP($B74&amp;E$56,[1]Sheet1!$C$1:$D$16,2,0)</f>
        <v>12</v>
      </c>
      <c r="F74" s="28">
        <f>VLOOKUP($B74&amp;F$56,[1]Sheet1!$C$1:$D$16,2,0)</f>
        <v>12</v>
      </c>
      <c r="G74" s="28">
        <f>VLOOKUP($B74&amp;G$56,[1]Sheet1!$C$1:$D$16,2,0)</f>
        <v>12</v>
      </c>
      <c r="H74" s="28">
        <f>VLOOKUP($B74&amp;H$56,[1]Sheet1!$C$1:$D$16,2,0)</f>
        <v>12</v>
      </c>
      <c r="I74" s="28">
        <f>VLOOKUP($B74&amp;I$56,[1]Sheet1!$C$1:$D$16,2,0)</f>
        <v>16</v>
      </c>
      <c r="J74" s="28">
        <f>VLOOKUP($B74&amp;J$56,[1]Sheet1!$C$1:$D$16,2,0)</f>
        <v>16</v>
      </c>
      <c r="K74" s="28">
        <f>VLOOKUP($B74&amp;K$56,[1]Sheet1!$C$1:$D$16,2,0)</f>
        <v>16</v>
      </c>
      <c r="L74" s="28">
        <f>VLOOKUP($B74&amp;L$56,[1]Sheet1!$C$1:$D$16,2,0)</f>
        <v>16</v>
      </c>
      <c r="M74" s="28">
        <f>VLOOKUP($B74&amp;M$56,[1]Sheet1!$C$1:$D$16,2,0)</f>
        <v>16</v>
      </c>
      <c r="N74" s="28">
        <f>VLOOKUP($B74&amp;N$56,[1]Sheet1!$C$1:$D$16,2,0)</f>
        <v>17</v>
      </c>
      <c r="O74" s="28">
        <f>VLOOKUP($B74&amp;O$56,[1]Sheet1!$C$1:$D$16,2,0)</f>
        <v>17</v>
      </c>
      <c r="P74" s="28">
        <f>VLOOKUP($B74&amp;P$56,[1]Sheet1!$C$1:$D$16,2,0)</f>
        <v>17</v>
      </c>
      <c r="Q74" s="28">
        <f>VLOOKUP($B74&amp;Q$56,[1]Sheet1!$C$1:$D$16,2,0)</f>
        <v>17</v>
      </c>
      <c r="R74" s="28">
        <f>VLOOKUP($B74&amp;R$56,[1]Sheet1!$C$1:$D$16,2,0)</f>
        <v>17</v>
      </c>
      <c r="S74" s="28">
        <f>VLOOKUP($B74&amp;S$56,[1]Sheet1!$C$1:$D$16,2,0)</f>
        <v>9</v>
      </c>
      <c r="T74" s="28">
        <f>VLOOKUP($B74&amp;T$56,[1]Sheet1!$C$1:$D$16,2,0)</f>
        <v>9</v>
      </c>
      <c r="U74" s="28">
        <f>VLOOKUP($B74&amp;U$56,[1]Sheet1!$C$1:$D$16,2,0)</f>
        <v>9</v>
      </c>
      <c r="V74" s="28">
        <f>VLOOKUP($B74&amp;V$56,[1]Sheet1!$C$1:$D$16,2,0)</f>
        <v>9</v>
      </c>
      <c r="W74" s="28">
        <f>VLOOKUP($B74&amp;W$56,[1]Sheet1!$C$1:$D$16,2,0)</f>
        <v>9</v>
      </c>
    </row>
    <row r="75" spans="1:23" x14ac:dyDescent="0.2">
      <c r="A75" s="28" t="s">
        <v>91</v>
      </c>
      <c r="B75" s="28" t="s">
        <v>114</v>
      </c>
      <c r="C75" s="29">
        <v>443</v>
      </c>
      <c r="D75" s="28">
        <f>VLOOKUP($B75&amp;D$56,[1]Sheet1!$C$1:$D$16,2,0)</f>
        <v>12</v>
      </c>
      <c r="E75" s="28">
        <f>VLOOKUP($B75&amp;E$56,[1]Sheet1!$C$1:$D$16,2,0)</f>
        <v>12</v>
      </c>
      <c r="F75" s="28">
        <f>VLOOKUP($B75&amp;F$56,[1]Sheet1!$C$1:$D$16,2,0)</f>
        <v>12</v>
      </c>
      <c r="G75" s="28">
        <f>VLOOKUP($B75&amp;G$56,[1]Sheet1!$C$1:$D$16,2,0)</f>
        <v>12</v>
      </c>
      <c r="H75" s="28">
        <f>VLOOKUP($B75&amp;H$56,[1]Sheet1!$C$1:$D$16,2,0)</f>
        <v>12</v>
      </c>
      <c r="I75" s="28">
        <f>VLOOKUP($B75&amp;I$56,[1]Sheet1!$C$1:$D$16,2,0)</f>
        <v>16</v>
      </c>
      <c r="J75" s="28">
        <f>VLOOKUP($B75&amp;J$56,[1]Sheet1!$C$1:$D$16,2,0)</f>
        <v>16</v>
      </c>
      <c r="K75" s="28">
        <f>VLOOKUP($B75&amp;K$56,[1]Sheet1!$C$1:$D$16,2,0)</f>
        <v>16</v>
      </c>
      <c r="L75" s="28">
        <f>VLOOKUP($B75&amp;L$56,[1]Sheet1!$C$1:$D$16,2,0)</f>
        <v>16</v>
      </c>
      <c r="M75" s="28">
        <f>VLOOKUP($B75&amp;M$56,[1]Sheet1!$C$1:$D$16,2,0)</f>
        <v>16</v>
      </c>
      <c r="N75" s="28">
        <f>VLOOKUP($B75&amp;N$56,[1]Sheet1!$C$1:$D$16,2,0)</f>
        <v>17</v>
      </c>
      <c r="O75" s="28">
        <f>VLOOKUP($B75&amp;O$56,[1]Sheet1!$C$1:$D$16,2,0)</f>
        <v>17</v>
      </c>
      <c r="P75" s="28">
        <f>VLOOKUP($B75&amp;P$56,[1]Sheet1!$C$1:$D$16,2,0)</f>
        <v>17</v>
      </c>
      <c r="Q75" s="28">
        <f>VLOOKUP($B75&amp;Q$56,[1]Sheet1!$C$1:$D$16,2,0)</f>
        <v>17</v>
      </c>
      <c r="R75" s="28">
        <f>VLOOKUP($B75&amp;R$56,[1]Sheet1!$C$1:$D$16,2,0)</f>
        <v>17</v>
      </c>
      <c r="S75" s="28">
        <f>VLOOKUP($B75&amp;S$56,[1]Sheet1!$C$1:$D$16,2,0)</f>
        <v>9</v>
      </c>
      <c r="T75" s="28">
        <f>VLOOKUP($B75&amp;T$56,[1]Sheet1!$C$1:$D$16,2,0)</f>
        <v>9</v>
      </c>
      <c r="U75" s="28">
        <f>VLOOKUP($B75&amp;U$56,[1]Sheet1!$C$1:$D$16,2,0)</f>
        <v>9</v>
      </c>
      <c r="V75" s="28">
        <f>VLOOKUP($B75&amp;V$56,[1]Sheet1!$C$1:$D$16,2,0)</f>
        <v>9</v>
      </c>
      <c r="W75" s="28">
        <f>VLOOKUP($B75&amp;W$56,[1]Sheet1!$C$1:$D$16,2,0)</f>
        <v>9</v>
      </c>
    </row>
    <row r="76" spans="1:23" x14ac:dyDescent="0.2">
      <c r="A76" s="28" t="s">
        <v>33</v>
      </c>
      <c r="B76" s="28" t="s">
        <v>114</v>
      </c>
      <c r="C76" s="29">
        <v>444</v>
      </c>
      <c r="D76" s="28">
        <f>VLOOKUP($B76&amp;D$56,[1]Sheet1!$C$1:$D$16,2,0)</f>
        <v>12</v>
      </c>
      <c r="E76" s="28">
        <f>VLOOKUP($B76&amp;E$56,[1]Sheet1!$C$1:$D$16,2,0)</f>
        <v>12</v>
      </c>
      <c r="F76" s="28">
        <f>VLOOKUP($B76&amp;F$56,[1]Sheet1!$C$1:$D$16,2,0)</f>
        <v>12</v>
      </c>
      <c r="G76" s="28">
        <f>VLOOKUP($B76&amp;G$56,[1]Sheet1!$C$1:$D$16,2,0)</f>
        <v>12</v>
      </c>
      <c r="H76" s="28">
        <f>VLOOKUP($B76&amp;H$56,[1]Sheet1!$C$1:$D$16,2,0)</f>
        <v>12</v>
      </c>
      <c r="I76" s="28">
        <f>VLOOKUP($B76&amp;I$56,[1]Sheet1!$C$1:$D$16,2,0)</f>
        <v>16</v>
      </c>
      <c r="J76" s="28">
        <f>VLOOKUP($B76&amp;J$56,[1]Sheet1!$C$1:$D$16,2,0)</f>
        <v>16</v>
      </c>
      <c r="K76" s="28">
        <f>VLOOKUP($B76&amp;K$56,[1]Sheet1!$C$1:$D$16,2,0)</f>
        <v>16</v>
      </c>
      <c r="L76" s="28">
        <f>VLOOKUP($B76&amp;L$56,[1]Sheet1!$C$1:$D$16,2,0)</f>
        <v>16</v>
      </c>
      <c r="M76" s="28">
        <f>VLOOKUP($B76&amp;M$56,[1]Sheet1!$C$1:$D$16,2,0)</f>
        <v>16</v>
      </c>
      <c r="N76" s="28">
        <f>VLOOKUP($B76&amp;N$56,[1]Sheet1!$C$1:$D$16,2,0)</f>
        <v>17</v>
      </c>
      <c r="O76" s="28">
        <f>VLOOKUP($B76&amp;O$56,[1]Sheet1!$C$1:$D$16,2,0)</f>
        <v>17</v>
      </c>
      <c r="P76" s="28">
        <f>VLOOKUP($B76&amp;P$56,[1]Sheet1!$C$1:$D$16,2,0)</f>
        <v>17</v>
      </c>
      <c r="Q76" s="28">
        <f>VLOOKUP($B76&amp;Q$56,[1]Sheet1!$C$1:$D$16,2,0)</f>
        <v>17</v>
      </c>
      <c r="R76" s="28">
        <f>VLOOKUP($B76&amp;R$56,[1]Sheet1!$C$1:$D$16,2,0)</f>
        <v>17</v>
      </c>
      <c r="S76" s="28">
        <f>VLOOKUP($B76&amp;S$56,[1]Sheet1!$C$1:$D$16,2,0)</f>
        <v>9</v>
      </c>
      <c r="T76" s="28">
        <f>VLOOKUP($B76&amp;T$56,[1]Sheet1!$C$1:$D$16,2,0)</f>
        <v>9</v>
      </c>
      <c r="U76" s="28">
        <f>VLOOKUP($B76&amp;U$56,[1]Sheet1!$C$1:$D$16,2,0)</f>
        <v>9</v>
      </c>
      <c r="V76" s="28">
        <f>VLOOKUP($B76&amp;V$56,[1]Sheet1!$C$1:$D$16,2,0)</f>
        <v>9</v>
      </c>
      <c r="W76" s="28">
        <f>VLOOKUP($B76&amp;W$56,[1]Sheet1!$C$1:$D$16,2,0)</f>
        <v>9</v>
      </c>
    </row>
    <row r="77" spans="1:23" x14ac:dyDescent="0.2">
      <c r="A77" s="28" t="s">
        <v>35</v>
      </c>
      <c r="B77" s="28" t="s">
        <v>114</v>
      </c>
      <c r="C77" s="29">
        <v>445</v>
      </c>
      <c r="D77" s="28">
        <f>VLOOKUP($B77&amp;D$56,[1]Sheet1!$C$1:$D$16,2,0)</f>
        <v>12</v>
      </c>
      <c r="E77" s="28">
        <f>VLOOKUP($B77&amp;E$56,[1]Sheet1!$C$1:$D$16,2,0)</f>
        <v>12</v>
      </c>
      <c r="F77" s="28">
        <f>VLOOKUP($B77&amp;F$56,[1]Sheet1!$C$1:$D$16,2,0)</f>
        <v>12</v>
      </c>
      <c r="G77" s="28">
        <f>VLOOKUP($B77&amp;G$56,[1]Sheet1!$C$1:$D$16,2,0)</f>
        <v>12</v>
      </c>
      <c r="H77" s="28">
        <f>VLOOKUP($B77&amp;H$56,[1]Sheet1!$C$1:$D$16,2,0)</f>
        <v>12</v>
      </c>
      <c r="I77" s="28">
        <f>VLOOKUP($B77&amp;I$56,[1]Sheet1!$C$1:$D$16,2,0)</f>
        <v>16</v>
      </c>
      <c r="J77" s="28">
        <f>VLOOKUP($B77&amp;J$56,[1]Sheet1!$C$1:$D$16,2,0)</f>
        <v>16</v>
      </c>
      <c r="K77" s="28">
        <f>VLOOKUP($B77&amp;K$56,[1]Sheet1!$C$1:$D$16,2,0)</f>
        <v>16</v>
      </c>
      <c r="L77" s="28">
        <f>VLOOKUP($B77&amp;L$56,[1]Sheet1!$C$1:$D$16,2,0)</f>
        <v>16</v>
      </c>
      <c r="M77" s="28">
        <f>VLOOKUP($B77&amp;M$56,[1]Sheet1!$C$1:$D$16,2,0)</f>
        <v>16</v>
      </c>
      <c r="N77" s="28">
        <f>VLOOKUP($B77&amp;N$56,[1]Sheet1!$C$1:$D$16,2,0)</f>
        <v>17</v>
      </c>
      <c r="O77" s="28">
        <f>VLOOKUP($B77&amp;O$56,[1]Sheet1!$C$1:$D$16,2,0)</f>
        <v>17</v>
      </c>
      <c r="P77" s="28">
        <f>VLOOKUP($B77&amp;P$56,[1]Sheet1!$C$1:$D$16,2,0)</f>
        <v>17</v>
      </c>
      <c r="Q77" s="28">
        <f>VLOOKUP($B77&amp;Q$56,[1]Sheet1!$C$1:$D$16,2,0)</f>
        <v>17</v>
      </c>
      <c r="R77" s="28">
        <f>VLOOKUP($B77&amp;R$56,[1]Sheet1!$C$1:$D$16,2,0)</f>
        <v>17</v>
      </c>
      <c r="S77" s="28">
        <f>VLOOKUP($B77&amp;S$56,[1]Sheet1!$C$1:$D$16,2,0)</f>
        <v>9</v>
      </c>
      <c r="T77" s="28">
        <f>VLOOKUP($B77&amp;T$56,[1]Sheet1!$C$1:$D$16,2,0)</f>
        <v>9</v>
      </c>
      <c r="U77" s="28">
        <f>VLOOKUP($B77&amp;U$56,[1]Sheet1!$C$1:$D$16,2,0)</f>
        <v>9</v>
      </c>
      <c r="V77" s="28">
        <f>VLOOKUP($B77&amp;V$56,[1]Sheet1!$C$1:$D$16,2,0)</f>
        <v>9</v>
      </c>
      <c r="W77" s="28">
        <f>VLOOKUP($B77&amp;W$56,[1]Sheet1!$C$1:$D$16,2,0)</f>
        <v>9</v>
      </c>
    </row>
    <row r="78" spans="1:23" x14ac:dyDescent="0.2">
      <c r="A78" s="28"/>
      <c r="B78" s="28"/>
      <c r="C78" s="28"/>
      <c r="D78" s="29" t="str">
        <f>_xlfn.TEXTJOIN(",",1,$C$58:$C$77)</f>
        <v>141,142,143,144,145,241,242,243,244,245,341,342,343,344,345,441,442,443,444,445</v>
      </c>
      <c r="E78" s="29" t="str">
        <f t="shared" ref="E78:W78" si="24">_xlfn.TEXTJOIN(",",1,$C$58:$C$77)</f>
        <v>141,142,143,144,145,241,242,243,244,245,341,342,343,344,345,441,442,443,444,445</v>
      </c>
      <c r="F78" s="29" t="str">
        <f t="shared" si="24"/>
        <v>141,142,143,144,145,241,242,243,244,245,341,342,343,344,345,441,442,443,444,445</v>
      </c>
      <c r="G78" s="29" t="str">
        <f t="shared" si="24"/>
        <v>141,142,143,144,145,241,242,243,244,245,341,342,343,344,345,441,442,443,444,445</v>
      </c>
      <c r="H78" s="29" t="str">
        <f t="shared" si="24"/>
        <v>141,142,143,144,145,241,242,243,244,245,341,342,343,344,345,441,442,443,444,445</v>
      </c>
      <c r="I78" s="29" t="str">
        <f t="shared" si="24"/>
        <v>141,142,143,144,145,241,242,243,244,245,341,342,343,344,345,441,442,443,444,445</v>
      </c>
      <c r="J78" s="29" t="str">
        <f t="shared" si="24"/>
        <v>141,142,143,144,145,241,242,243,244,245,341,342,343,344,345,441,442,443,444,445</v>
      </c>
      <c r="K78" s="29" t="str">
        <f t="shared" si="24"/>
        <v>141,142,143,144,145,241,242,243,244,245,341,342,343,344,345,441,442,443,444,445</v>
      </c>
      <c r="L78" s="29" t="str">
        <f t="shared" si="24"/>
        <v>141,142,143,144,145,241,242,243,244,245,341,342,343,344,345,441,442,443,444,445</v>
      </c>
      <c r="M78" s="29" t="str">
        <f t="shared" si="24"/>
        <v>141,142,143,144,145,241,242,243,244,245,341,342,343,344,345,441,442,443,444,445</v>
      </c>
      <c r="N78" s="29" t="str">
        <f t="shared" si="24"/>
        <v>141,142,143,144,145,241,242,243,244,245,341,342,343,344,345,441,442,443,444,445</v>
      </c>
      <c r="O78" s="29" t="str">
        <f t="shared" si="24"/>
        <v>141,142,143,144,145,241,242,243,244,245,341,342,343,344,345,441,442,443,444,445</v>
      </c>
      <c r="P78" s="29" t="str">
        <f t="shared" si="24"/>
        <v>141,142,143,144,145,241,242,243,244,245,341,342,343,344,345,441,442,443,444,445</v>
      </c>
      <c r="Q78" s="29" t="str">
        <f t="shared" si="24"/>
        <v>141,142,143,144,145,241,242,243,244,245,341,342,343,344,345,441,442,443,444,445</v>
      </c>
      <c r="R78" s="29" t="str">
        <f t="shared" si="24"/>
        <v>141,142,143,144,145,241,242,243,244,245,341,342,343,344,345,441,442,443,444,445</v>
      </c>
      <c r="S78" s="29" t="str">
        <f t="shared" si="24"/>
        <v>141,142,143,144,145,241,242,243,244,245,341,342,343,344,345,441,442,443,444,445</v>
      </c>
      <c r="T78" s="29" t="str">
        <f t="shared" si="24"/>
        <v>141,142,143,144,145,241,242,243,244,245,341,342,343,344,345,441,442,443,444,445</v>
      </c>
      <c r="U78" s="29" t="str">
        <f t="shared" si="24"/>
        <v>141,142,143,144,145,241,242,243,244,245,341,342,343,344,345,441,442,443,444,445</v>
      </c>
      <c r="V78" s="29" t="str">
        <f t="shared" si="24"/>
        <v>141,142,143,144,145,241,242,243,244,245,341,342,343,344,345,441,442,443,444,445</v>
      </c>
      <c r="W78" s="29" t="str">
        <f t="shared" si="24"/>
        <v>141,142,143,144,145,241,242,243,244,245,341,342,343,344,345,441,442,443,444,445</v>
      </c>
    </row>
    <row r="79" spans="1:23" x14ac:dyDescent="0.2">
      <c r="A79" s="28"/>
      <c r="B79" s="28"/>
      <c r="C79" s="28"/>
      <c r="D79" s="29" t="str">
        <f>_xlfn.TEXTJOIN(",",1,D58:D77)</f>
        <v>8,8,8,8,8,13,13,13,13,13,14,14,14,14,14,12,12,12,12,12</v>
      </c>
      <c r="E79" s="29" t="str">
        <f t="shared" ref="E79:W79" si="25">_xlfn.TEXTJOIN(",",1,E58:E77)</f>
        <v>8,8,8,8,8,13,13,13,13,13,14,14,14,14,14,12,12,12,12,12</v>
      </c>
      <c r="F79" s="29" t="str">
        <f t="shared" si="25"/>
        <v>8,8,8,8,8,13,13,13,13,13,14,14,14,14,14,12,12,12,12,12</v>
      </c>
      <c r="G79" s="29" t="str">
        <f t="shared" si="25"/>
        <v>8,8,8,8,8,13,13,13,13,13,14,14,14,14,14,12,12,12,12,12</v>
      </c>
      <c r="H79" s="29" t="str">
        <f t="shared" si="25"/>
        <v>8,8,8,8,8,13,13,13,13,13,14,14,14,14,14,12,12,12,12,12</v>
      </c>
      <c r="I79" s="29" t="str">
        <f t="shared" si="25"/>
        <v>13,13,13,13,13,11,11,11,11,11,15,15,15,15,15,16,16,16,16,16</v>
      </c>
      <c r="J79" s="29" t="str">
        <f t="shared" si="25"/>
        <v>13,13,13,13,13,11,11,11,11,11,15,15,15,15,15,16,16,16,16,16</v>
      </c>
      <c r="K79" s="29" t="str">
        <f t="shared" si="25"/>
        <v>13,13,13,13,13,11,11,11,11,11,15,15,15,15,15,16,16,16,16,16</v>
      </c>
      <c r="L79" s="29" t="str">
        <f t="shared" si="25"/>
        <v>13,13,13,13,13,11,11,11,11,11,15,15,15,15,15,16,16,16,16,16</v>
      </c>
      <c r="M79" s="29" t="str">
        <f t="shared" si="25"/>
        <v>13,13,13,13,13,11,11,11,11,11,15,15,15,15,15,16,16,16,16,16</v>
      </c>
      <c r="N79" s="29" t="str">
        <f t="shared" si="25"/>
        <v>14,14,14,14,14,15,15,15,15,15,10,10,10,10,10,17,17,17,17,17</v>
      </c>
      <c r="O79" s="29" t="str">
        <f t="shared" si="25"/>
        <v>14,14,14,14,14,15,15,15,15,15,10,10,10,10,10,17,17,17,17,17</v>
      </c>
      <c r="P79" s="29" t="str">
        <f t="shared" si="25"/>
        <v>14,14,14,14,14,15,15,15,15,15,10,10,10,10,10,17,17,17,17,17</v>
      </c>
      <c r="Q79" s="29" t="str">
        <f t="shared" si="25"/>
        <v>14,14,14,14,14,15,15,15,15,15,10,10,10,10,10,17,17,17,17,17</v>
      </c>
      <c r="R79" s="29" t="str">
        <f t="shared" si="25"/>
        <v>14,14,14,14,14,15,15,15,15,15,10,10,10,10,10,17,17,17,17,17</v>
      </c>
      <c r="S79" s="29" t="str">
        <f t="shared" si="25"/>
        <v>12,12,12,12,12,16,16,16,16,16,17,17,17,17,17,9,9,9,9,9</v>
      </c>
      <c r="T79" s="29" t="str">
        <f t="shared" si="25"/>
        <v>12,12,12,12,12,16,16,16,16,16,17,17,17,17,17,9,9,9,9,9</v>
      </c>
      <c r="U79" s="29" t="str">
        <f t="shared" si="25"/>
        <v>12,12,12,12,12,16,16,16,16,16,17,17,17,17,17,9,9,9,9,9</v>
      </c>
      <c r="V79" s="29" t="str">
        <f t="shared" si="25"/>
        <v>12,12,12,12,12,16,16,16,16,16,17,17,17,17,17,9,9,9,9,9</v>
      </c>
      <c r="W79" s="29" t="str">
        <f t="shared" si="25"/>
        <v>12,12,12,12,12,16,16,16,16,16,17,17,17,17,17,9,9,9,9,9</v>
      </c>
    </row>
    <row r="80" spans="1:23" x14ac:dyDescent="0.2">
      <c r="A80" s="28"/>
      <c r="B80" s="28"/>
      <c r="C80" s="28"/>
      <c r="D80" s="29" t="str">
        <f>_xlfn.TEXTJOIN(";",1,D78:D79)</f>
        <v>141,142,143,144,145,241,242,243,244,245,341,342,343,344,345,441,442,443,444,445;8,8,8,8,8,13,13,13,13,13,14,14,14,14,14,12,12,12,12,12</v>
      </c>
      <c r="E80" s="29" t="str">
        <f t="shared" ref="E80" si="26">_xlfn.TEXTJOIN(";",1,E78:E79)</f>
        <v>141,142,143,144,145,241,242,243,244,245,341,342,343,344,345,441,442,443,444,445;8,8,8,8,8,13,13,13,13,13,14,14,14,14,14,12,12,12,12,12</v>
      </c>
      <c r="F80" s="29" t="str">
        <f t="shared" ref="F80" si="27">_xlfn.TEXTJOIN(";",1,F78:F79)</f>
        <v>141,142,143,144,145,241,242,243,244,245,341,342,343,344,345,441,442,443,444,445;8,8,8,8,8,13,13,13,13,13,14,14,14,14,14,12,12,12,12,12</v>
      </c>
      <c r="G80" s="29" t="str">
        <f t="shared" ref="G80" si="28">_xlfn.TEXTJOIN(";",1,G78:G79)</f>
        <v>141,142,143,144,145,241,242,243,244,245,341,342,343,344,345,441,442,443,444,445;8,8,8,8,8,13,13,13,13,13,14,14,14,14,14,12,12,12,12,12</v>
      </c>
      <c r="H80" s="29" t="str">
        <f t="shared" ref="H80" si="29">_xlfn.TEXTJOIN(";",1,H78:H79)</f>
        <v>141,142,143,144,145,241,242,243,244,245,341,342,343,344,345,441,442,443,444,445;8,8,8,8,8,13,13,13,13,13,14,14,14,14,14,12,12,12,12,12</v>
      </c>
      <c r="I80" s="29" t="str">
        <f t="shared" ref="I80" si="30">_xlfn.TEXTJOIN(";",1,I78:I79)</f>
        <v>141,142,143,144,145,241,242,243,244,245,341,342,343,344,345,441,442,443,444,445;13,13,13,13,13,11,11,11,11,11,15,15,15,15,15,16,16,16,16,16</v>
      </c>
      <c r="J80" s="29" t="str">
        <f t="shared" ref="J80" si="31">_xlfn.TEXTJOIN(";",1,J78:J79)</f>
        <v>141,142,143,144,145,241,242,243,244,245,341,342,343,344,345,441,442,443,444,445;13,13,13,13,13,11,11,11,11,11,15,15,15,15,15,16,16,16,16,16</v>
      </c>
      <c r="K80" s="29" t="str">
        <f t="shared" ref="K80" si="32">_xlfn.TEXTJOIN(";",1,K78:K79)</f>
        <v>141,142,143,144,145,241,242,243,244,245,341,342,343,344,345,441,442,443,444,445;13,13,13,13,13,11,11,11,11,11,15,15,15,15,15,16,16,16,16,16</v>
      </c>
      <c r="L80" s="29" t="str">
        <f t="shared" ref="L80" si="33">_xlfn.TEXTJOIN(";",1,L78:L79)</f>
        <v>141,142,143,144,145,241,242,243,244,245,341,342,343,344,345,441,442,443,444,445;13,13,13,13,13,11,11,11,11,11,15,15,15,15,15,16,16,16,16,16</v>
      </c>
      <c r="M80" s="29" t="str">
        <f t="shared" ref="M80" si="34">_xlfn.TEXTJOIN(";",1,M78:M79)</f>
        <v>141,142,143,144,145,241,242,243,244,245,341,342,343,344,345,441,442,443,444,445;13,13,13,13,13,11,11,11,11,11,15,15,15,15,15,16,16,16,16,16</v>
      </c>
      <c r="N80" s="29" t="str">
        <f t="shared" ref="N80" si="35">_xlfn.TEXTJOIN(";",1,N78:N79)</f>
        <v>141,142,143,144,145,241,242,243,244,245,341,342,343,344,345,441,442,443,444,445;14,14,14,14,14,15,15,15,15,15,10,10,10,10,10,17,17,17,17,17</v>
      </c>
      <c r="O80" s="29" t="str">
        <f t="shared" ref="O80" si="36">_xlfn.TEXTJOIN(";",1,O78:O79)</f>
        <v>141,142,143,144,145,241,242,243,244,245,341,342,343,344,345,441,442,443,444,445;14,14,14,14,14,15,15,15,15,15,10,10,10,10,10,17,17,17,17,17</v>
      </c>
      <c r="P80" s="29" t="str">
        <f t="shared" ref="P80" si="37">_xlfn.TEXTJOIN(";",1,P78:P79)</f>
        <v>141,142,143,144,145,241,242,243,244,245,341,342,343,344,345,441,442,443,444,445;14,14,14,14,14,15,15,15,15,15,10,10,10,10,10,17,17,17,17,17</v>
      </c>
      <c r="Q80" s="29" t="str">
        <f t="shared" ref="Q80" si="38">_xlfn.TEXTJOIN(";",1,Q78:Q79)</f>
        <v>141,142,143,144,145,241,242,243,244,245,341,342,343,344,345,441,442,443,444,445;14,14,14,14,14,15,15,15,15,15,10,10,10,10,10,17,17,17,17,17</v>
      </c>
      <c r="R80" s="29" t="str">
        <f t="shared" ref="R80" si="39">_xlfn.TEXTJOIN(";",1,R78:R79)</f>
        <v>141,142,143,144,145,241,242,243,244,245,341,342,343,344,345,441,442,443,444,445;14,14,14,14,14,15,15,15,15,15,10,10,10,10,10,17,17,17,17,17</v>
      </c>
      <c r="S80" s="29" t="str">
        <f t="shared" ref="S80" si="40">_xlfn.TEXTJOIN(";",1,S78:S79)</f>
        <v>141,142,143,144,145,241,242,243,244,245,341,342,343,344,345,441,442,443,444,445;12,12,12,12,12,16,16,16,16,16,17,17,17,17,17,9,9,9,9,9</v>
      </c>
      <c r="T80" s="29" t="str">
        <f t="shared" ref="T80" si="41">_xlfn.TEXTJOIN(";",1,T78:T79)</f>
        <v>141,142,143,144,145,241,242,243,244,245,341,342,343,344,345,441,442,443,444,445;12,12,12,12,12,16,16,16,16,16,17,17,17,17,17,9,9,9,9,9</v>
      </c>
      <c r="U80" s="29" t="str">
        <f t="shared" ref="U80" si="42">_xlfn.TEXTJOIN(";",1,U78:U79)</f>
        <v>141,142,143,144,145,241,242,243,244,245,341,342,343,344,345,441,442,443,444,445;12,12,12,12,12,16,16,16,16,16,17,17,17,17,17,9,9,9,9,9</v>
      </c>
      <c r="V80" s="29" t="str">
        <f t="shared" ref="V80" si="43">_xlfn.TEXTJOIN(";",1,V78:V79)</f>
        <v>141,142,143,144,145,241,242,243,244,245,341,342,343,344,345,441,442,443,444,445;12,12,12,12,12,16,16,16,16,16,17,17,17,17,17,9,9,9,9,9</v>
      </c>
      <c r="W80" s="30" t="str">
        <f t="shared" ref="W80" si="44">_xlfn.TEXTJOIN(";",1,W78:W79)</f>
        <v>141,142,143,144,145,241,242,243,244,245,341,342,343,344,345,441,442,443,444,445;12,12,12,12,12,16,16,16,16,16,17,17,17,17,17,9,9,9,9,9</v>
      </c>
    </row>
    <row r="82" spans="1:23" x14ac:dyDescent="0.2">
      <c r="A82" s="21">
        <v>3</v>
      </c>
      <c r="B82" s="21" t="str">
        <f>VLOOKUP(A82,杂项枚举说明表!$A$67:$B$69,杂项枚举说明表!$B$66,0)</f>
        <v>PVP</v>
      </c>
      <c r="C82" s="21"/>
      <c r="D82" s="21" t="s">
        <v>29</v>
      </c>
      <c r="E82" s="21" t="s">
        <v>31</v>
      </c>
      <c r="F82" s="21" t="s">
        <v>91</v>
      </c>
      <c r="G82" s="21" t="s">
        <v>33</v>
      </c>
      <c r="H82" s="21" t="s">
        <v>35</v>
      </c>
      <c r="I82" s="21" t="s">
        <v>29</v>
      </c>
      <c r="J82" s="21" t="s">
        <v>31</v>
      </c>
      <c r="K82" s="21" t="s">
        <v>91</v>
      </c>
      <c r="L82" s="21" t="s">
        <v>33</v>
      </c>
      <c r="M82" s="21" t="s">
        <v>35</v>
      </c>
      <c r="N82" s="21" t="s">
        <v>29</v>
      </c>
      <c r="O82" s="21" t="s">
        <v>31</v>
      </c>
      <c r="P82" s="21" t="s">
        <v>91</v>
      </c>
      <c r="Q82" s="21" t="s">
        <v>33</v>
      </c>
      <c r="R82" s="21" t="s">
        <v>35</v>
      </c>
      <c r="S82" s="21" t="s">
        <v>29</v>
      </c>
      <c r="T82" s="21" t="s">
        <v>31</v>
      </c>
      <c r="U82" s="21" t="s">
        <v>91</v>
      </c>
      <c r="V82" s="21" t="s">
        <v>33</v>
      </c>
      <c r="W82" s="21" t="s">
        <v>35</v>
      </c>
    </row>
    <row r="83" spans="1:23" x14ac:dyDescent="0.2">
      <c r="A83" s="21">
        <v>3</v>
      </c>
      <c r="B83" s="21" t="str">
        <f>VLOOKUP(A83,杂项枚举说明表!$A$23:$B$27,杂项枚举说明表!$B$22,0)</f>
        <v>封建时代</v>
      </c>
      <c r="C83" s="21"/>
      <c r="D83" s="21" t="s">
        <v>111</v>
      </c>
      <c r="E83" s="21" t="s">
        <v>111</v>
      </c>
      <c r="F83" s="21" t="s">
        <v>111</v>
      </c>
      <c r="G83" s="21" t="s">
        <v>111</v>
      </c>
      <c r="H83" s="21" t="s">
        <v>111</v>
      </c>
      <c r="I83" s="21" t="s">
        <v>112</v>
      </c>
      <c r="J83" s="21" t="s">
        <v>112</v>
      </c>
      <c r="K83" s="21" t="s">
        <v>112</v>
      </c>
      <c r="L83" s="21" t="s">
        <v>112</v>
      </c>
      <c r="M83" s="21" t="s">
        <v>112</v>
      </c>
      <c r="N83" s="21" t="s">
        <v>113</v>
      </c>
      <c r="O83" s="21" t="s">
        <v>113</v>
      </c>
      <c r="P83" s="21" t="s">
        <v>113</v>
      </c>
      <c r="Q83" s="21" t="s">
        <v>113</v>
      </c>
      <c r="R83" s="21" t="s">
        <v>113</v>
      </c>
      <c r="S83" s="21" t="s">
        <v>114</v>
      </c>
      <c r="T83" s="21" t="s">
        <v>114</v>
      </c>
      <c r="U83" s="21" t="s">
        <v>114</v>
      </c>
      <c r="V83" s="21" t="s">
        <v>114</v>
      </c>
      <c r="W83" s="21" t="s">
        <v>114</v>
      </c>
    </row>
    <row r="84" spans="1:23" x14ac:dyDescent="0.2">
      <c r="A84" s="21"/>
      <c r="B84" s="21"/>
      <c r="C84" s="21"/>
      <c r="D84" s="21">
        <v>3121</v>
      </c>
      <c r="E84" s="21">
        <v>3122</v>
      </c>
      <c r="F84" s="21">
        <v>3123</v>
      </c>
      <c r="G84" s="21">
        <v>3124</v>
      </c>
      <c r="H84" s="21">
        <v>3125</v>
      </c>
      <c r="I84" s="21">
        <v>3221</v>
      </c>
      <c r="J84" s="21">
        <v>3222</v>
      </c>
      <c r="K84" s="21">
        <v>3223</v>
      </c>
      <c r="L84" s="21">
        <v>3224</v>
      </c>
      <c r="M84" s="21">
        <v>3225</v>
      </c>
      <c r="N84" s="21">
        <v>3321</v>
      </c>
      <c r="O84" s="21">
        <v>3322</v>
      </c>
      <c r="P84" s="21">
        <v>3323</v>
      </c>
      <c r="Q84" s="21">
        <v>3324</v>
      </c>
      <c r="R84" s="21">
        <v>3325</v>
      </c>
      <c r="S84" s="21">
        <v>3421</v>
      </c>
      <c r="T84" s="21">
        <v>3422</v>
      </c>
      <c r="U84" s="21">
        <v>3423</v>
      </c>
      <c r="V84" s="21">
        <v>3424</v>
      </c>
      <c r="W84" s="21">
        <v>3425</v>
      </c>
    </row>
    <row r="85" spans="1:23" x14ac:dyDescent="0.2">
      <c r="A85" s="21" t="s">
        <v>29</v>
      </c>
      <c r="B85" s="21" t="s">
        <v>111</v>
      </c>
      <c r="C85" s="21">
        <v>3121</v>
      </c>
      <c r="D85" s="21">
        <f>VLOOKUP($B85&amp;D$83,[1]Sheet1!$C$1:$D$16,2,0)</f>
        <v>8</v>
      </c>
      <c r="E85" s="21">
        <f>VLOOKUP($B85&amp;E$83,[1]Sheet1!$C$1:$D$16,2,0)</f>
        <v>8</v>
      </c>
      <c r="F85" s="21">
        <f>VLOOKUP($B85&amp;F$83,[1]Sheet1!$C$1:$D$16,2,0)</f>
        <v>8</v>
      </c>
      <c r="G85" s="21">
        <f>VLOOKUP($B85&amp;G$83,[1]Sheet1!$C$1:$D$16,2,0)</f>
        <v>8</v>
      </c>
      <c r="H85" s="21">
        <f>VLOOKUP($B85&amp;H$83,[1]Sheet1!$C$1:$D$16,2,0)</f>
        <v>8</v>
      </c>
      <c r="I85" s="21">
        <f>VLOOKUP($B85&amp;I$83,[1]Sheet1!$C$1:$D$16,2,0)</f>
        <v>13</v>
      </c>
      <c r="J85" s="21">
        <f>VLOOKUP($B85&amp;J$83,[1]Sheet1!$C$1:$D$16,2,0)</f>
        <v>13</v>
      </c>
      <c r="K85" s="21">
        <f>VLOOKUP($B85&amp;K$83,[1]Sheet1!$C$1:$D$16,2,0)</f>
        <v>13</v>
      </c>
      <c r="L85" s="21">
        <f>VLOOKUP($B85&amp;L$83,[1]Sheet1!$C$1:$D$16,2,0)</f>
        <v>13</v>
      </c>
      <c r="M85" s="21">
        <f>VLOOKUP($B85&amp;M$83,[1]Sheet1!$C$1:$D$16,2,0)</f>
        <v>13</v>
      </c>
      <c r="N85" s="21">
        <f>VLOOKUP($B85&amp;N$83,[1]Sheet1!$C$1:$D$16,2,0)</f>
        <v>14</v>
      </c>
      <c r="O85" s="21">
        <f>VLOOKUP($B85&amp;O$83,[1]Sheet1!$C$1:$D$16,2,0)</f>
        <v>14</v>
      </c>
      <c r="P85" s="21">
        <f>VLOOKUP($B85&amp;P$83,[1]Sheet1!$C$1:$D$16,2,0)</f>
        <v>14</v>
      </c>
      <c r="Q85" s="21">
        <f>VLOOKUP($B85&amp;Q$83,[1]Sheet1!$C$1:$D$16,2,0)</f>
        <v>14</v>
      </c>
      <c r="R85" s="21">
        <f>VLOOKUP($B85&amp;R$83,[1]Sheet1!$C$1:$D$16,2,0)</f>
        <v>14</v>
      </c>
      <c r="S85" s="21">
        <f>VLOOKUP($B85&amp;S$83,[1]Sheet1!$C$1:$D$16,2,0)</f>
        <v>12</v>
      </c>
      <c r="T85" s="21">
        <f>VLOOKUP($B85&amp;T$83,[1]Sheet1!$C$1:$D$16,2,0)</f>
        <v>12</v>
      </c>
      <c r="U85" s="21">
        <f>VLOOKUP($B85&amp;U$83,[1]Sheet1!$C$1:$D$16,2,0)</f>
        <v>12</v>
      </c>
      <c r="V85" s="21">
        <f>VLOOKUP($B85&amp;V$83,[1]Sheet1!$C$1:$D$16,2,0)</f>
        <v>12</v>
      </c>
      <c r="W85" s="21">
        <f>VLOOKUP($B85&amp;W$83,[1]Sheet1!$C$1:$D$16,2,0)</f>
        <v>12</v>
      </c>
    </row>
    <row r="86" spans="1:23" x14ac:dyDescent="0.2">
      <c r="A86" s="21" t="s">
        <v>31</v>
      </c>
      <c r="B86" s="21" t="s">
        <v>111</v>
      </c>
      <c r="C86" s="21">
        <v>3122</v>
      </c>
      <c r="D86" s="21">
        <f>VLOOKUP($B86&amp;D$83,[1]Sheet1!$C$1:$D$16,2,0)</f>
        <v>8</v>
      </c>
      <c r="E86" s="21">
        <f>VLOOKUP($B86&amp;E$83,[1]Sheet1!$C$1:$D$16,2,0)</f>
        <v>8</v>
      </c>
      <c r="F86" s="21">
        <f>VLOOKUP($B86&amp;F$83,[1]Sheet1!$C$1:$D$16,2,0)</f>
        <v>8</v>
      </c>
      <c r="G86" s="21">
        <f>VLOOKUP($B86&amp;G$83,[1]Sheet1!$C$1:$D$16,2,0)</f>
        <v>8</v>
      </c>
      <c r="H86" s="21">
        <f>VLOOKUP($B86&amp;H$83,[1]Sheet1!$C$1:$D$16,2,0)</f>
        <v>8</v>
      </c>
      <c r="I86" s="21">
        <f>VLOOKUP($B86&amp;I$83,[1]Sheet1!$C$1:$D$16,2,0)</f>
        <v>13</v>
      </c>
      <c r="J86" s="21">
        <f>VLOOKUP($B86&amp;J$83,[1]Sheet1!$C$1:$D$16,2,0)</f>
        <v>13</v>
      </c>
      <c r="K86" s="21">
        <f>VLOOKUP($B86&amp;K$83,[1]Sheet1!$C$1:$D$16,2,0)</f>
        <v>13</v>
      </c>
      <c r="L86" s="21">
        <f>VLOOKUP($B86&amp;L$83,[1]Sheet1!$C$1:$D$16,2,0)</f>
        <v>13</v>
      </c>
      <c r="M86" s="21">
        <f>VLOOKUP($B86&amp;M$83,[1]Sheet1!$C$1:$D$16,2,0)</f>
        <v>13</v>
      </c>
      <c r="N86" s="21">
        <f>VLOOKUP($B86&amp;N$83,[1]Sheet1!$C$1:$D$16,2,0)</f>
        <v>14</v>
      </c>
      <c r="O86" s="21">
        <f>VLOOKUP($B86&amp;O$83,[1]Sheet1!$C$1:$D$16,2,0)</f>
        <v>14</v>
      </c>
      <c r="P86" s="21">
        <f>VLOOKUP($B86&amp;P$83,[1]Sheet1!$C$1:$D$16,2,0)</f>
        <v>14</v>
      </c>
      <c r="Q86" s="21">
        <f>VLOOKUP($B86&amp;Q$83,[1]Sheet1!$C$1:$D$16,2,0)</f>
        <v>14</v>
      </c>
      <c r="R86" s="21">
        <f>VLOOKUP($B86&amp;R$83,[1]Sheet1!$C$1:$D$16,2,0)</f>
        <v>14</v>
      </c>
      <c r="S86" s="21">
        <f>VLOOKUP($B86&amp;S$83,[1]Sheet1!$C$1:$D$16,2,0)</f>
        <v>12</v>
      </c>
      <c r="T86" s="21">
        <f>VLOOKUP($B86&amp;T$83,[1]Sheet1!$C$1:$D$16,2,0)</f>
        <v>12</v>
      </c>
      <c r="U86" s="21">
        <f>VLOOKUP($B86&amp;U$83,[1]Sheet1!$C$1:$D$16,2,0)</f>
        <v>12</v>
      </c>
      <c r="V86" s="21">
        <f>VLOOKUP($B86&amp;V$83,[1]Sheet1!$C$1:$D$16,2,0)</f>
        <v>12</v>
      </c>
      <c r="W86" s="21">
        <f>VLOOKUP($B86&amp;W$83,[1]Sheet1!$C$1:$D$16,2,0)</f>
        <v>12</v>
      </c>
    </row>
    <row r="87" spans="1:23" x14ac:dyDescent="0.2">
      <c r="A87" s="21" t="s">
        <v>91</v>
      </c>
      <c r="B87" s="21" t="s">
        <v>111</v>
      </c>
      <c r="C87" s="21">
        <v>3123</v>
      </c>
      <c r="D87" s="21">
        <f>VLOOKUP($B87&amp;D$83,[1]Sheet1!$C$1:$D$16,2,0)</f>
        <v>8</v>
      </c>
      <c r="E87" s="21">
        <f>VLOOKUP($B87&amp;E$83,[1]Sheet1!$C$1:$D$16,2,0)</f>
        <v>8</v>
      </c>
      <c r="F87" s="21">
        <f>VLOOKUP($B87&amp;F$83,[1]Sheet1!$C$1:$D$16,2,0)</f>
        <v>8</v>
      </c>
      <c r="G87" s="21">
        <f>VLOOKUP($B87&amp;G$83,[1]Sheet1!$C$1:$D$16,2,0)</f>
        <v>8</v>
      </c>
      <c r="H87" s="21">
        <f>VLOOKUP($B87&amp;H$83,[1]Sheet1!$C$1:$D$16,2,0)</f>
        <v>8</v>
      </c>
      <c r="I87" s="21">
        <f>VLOOKUP($B87&amp;I$83,[1]Sheet1!$C$1:$D$16,2,0)</f>
        <v>13</v>
      </c>
      <c r="J87" s="21">
        <f>VLOOKUP($B87&amp;J$83,[1]Sheet1!$C$1:$D$16,2,0)</f>
        <v>13</v>
      </c>
      <c r="K87" s="21">
        <f>VLOOKUP($B87&amp;K$83,[1]Sheet1!$C$1:$D$16,2,0)</f>
        <v>13</v>
      </c>
      <c r="L87" s="21">
        <f>VLOOKUP($B87&amp;L$83,[1]Sheet1!$C$1:$D$16,2,0)</f>
        <v>13</v>
      </c>
      <c r="M87" s="21">
        <f>VLOOKUP($B87&amp;M$83,[1]Sheet1!$C$1:$D$16,2,0)</f>
        <v>13</v>
      </c>
      <c r="N87" s="21">
        <f>VLOOKUP($B87&amp;N$83,[1]Sheet1!$C$1:$D$16,2,0)</f>
        <v>14</v>
      </c>
      <c r="O87" s="21">
        <f>VLOOKUP($B87&amp;O$83,[1]Sheet1!$C$1:$D$16,2,0)</f>
        <v>14</v>
      </c>
      <c r="P87" s="21">
        <f>VLOOKUP($B87&amp;P$83,[1]Sheet1!$C$1:$D$16,2,0)</f>
        <v>14</v>
      </c>
      <c r="Q87" s="21">
        <f>VLOOKUP($B87&amp;Q$83,[1]Sheet1!$C$1:$D$16,2,0)</f>
        <v>14</v>
      </c>
      <c r="R87" s="21">
        <f>VLOOKUP($B87&amp;R$83,[1]Sheet1!$C$1:$D$16,2,0)</f>
        <v>14</v>
      </c>
      <c r="S87" s="21">
        <f>VLOOKUP($B87&amp;S$83,[1]Sheet1!$C$1:$D$16,2,0)</f>
        <v>12</v>
      </c>
      <c r="T87" s="21">
        <f>VLOOKUP($B87&amp;T$83,[1]Sheet1!$C$1:$D$16,2,0)</f>
        <v>12</v>
      </c>
      <c r="U87" s="21">
        <f>VLOOKUP($B87&amp;U$83,[1]Sheet1!$C$1:$D$16,2,0)</f>
        <v>12</v>
      </c>
      <c r="V87" s="21">
        <f>VLOOKUP($B87&amp;V$83,[1]Sheet1!$C$1:$D$16,2,0)</f>
        <v>12</v>
      </c>
      <c r="W87" s="21">
        <f>VLOOKUP($B87&amp;W$83,[1]Sheet1!$C$1:$D$16,2,0)</f>
        <v>12</v>
      </c>
    </row>
    <row r="88" spans="1:23" x14ac:dyDescent="0.2">
      <c r="A88" s="21" t="s">
        <v>33</v>
      </c>
      <c r="B88" s="21" t="s">
        <v>111</v>
      </c>
      <c r="C88" s="21">
        <v>3124</v>
      </c>
      <c r="D88" s="21">
        <f>VLOOKUP($B88&amp;D$83,[1]Sheet1!$C$1:$D$16,2,0)</f>
        <v>8</v>
      </c>
      <c r="E88" s="21">
        <f>VLOOKUP($B88&amp;E$83,[1]Sheet1!$C$1:$D$16,2,0)</f>
        <v>8</v>
      </c>
      <c r="F88" s="21">
        <f>VLOOKUP($B88&amp;F$83,[1]Sheet1!$C$1:$D$16,2,0)</f>
        <v>8</v>
      </c>
      <c r="G88" s="21">
        <f>VLOOKUP($B88&amp;G$83,[1]Sheet1!$C$1:$D$16,2,0)</f>
        <v>8</v>
      </c>
      <c r="H88" s="21">
        <f>VLOOKUP($B88&amp;H$83,[1]Sheet1!$C$1:$D$16,2,0)</f>
        <v>8</v>
      </c>
      <c r="I88" s="21">
        <f>VLOOKUP($B88&amp;I$83,[1]Sheet1!$C$1:$D$16,2,0)</f>
        <v>13</v>
      </c>
      <c r="J88" s="21">
        <f>VLOOKUP($B88&amp;J$83,[1]Sheet1!$C$1:$D$16,2,0)</f>
        <v>13</v>
      </c>
      <c r="K88" s="21">
        <f>VLOOKUP($B88&amp;K$83,[1]Sheet1!$C$1:$D$16,2,0)</f>
        <v>13</v>
      </c>
      <c r="L88" s="21">
        <f>VLOOKUP($B88&amp;L$83,[1]Sheet1!$C$1:$D$16,2,0)</f>
        <v>13</v>
      </c>
      <c r="M88" s="21">
        <f>VLOOKUP($B88&amp;M$83,[1]Sheet1!$C$1:$D$16,2,0)</f>
        <v>13</v>
      </c>
      <c r="N88" s="21">
        <f>VLOOKUP($B88&amp;N$83,[1]Sheet1!$C$1:$D$16,2,0)</f>
        <v>14</v>
      </c>
      <c r="O88" s="21">
        <f>VLOOKUP($B88&amp;O$83,[1]Sheet1!$C$1:$D$16,2,0)</f>
        <v>14</v>
      </c>
      <c r="P88" s="21">
        <f>VLOOKUP($B88&amp;P$83,[1]Sheet1!$C$1:$D$16,2,0)</f>
        <v>14</v>
      </c>
      <c r="Q88" s="21">
        <f>VLOOKUP($B88&amp;Q$83,[1]Sheet1!$C$1:$D$16,2,0)</f>
        <v>14</v>
      </c>
      <c r="R88" s="21">
        <f>VLOOKUP($B88&amp;R$83,[1]Sheet1!$C$1:$D$16,2,0)</f>
        <v>14</v>
      </c>
      <c r="S88" s="21">
        <f>VLOOKUP($B88&amp;S$83,[1]Sheet1!$C$1:$D$16,2,0)</f>
        <v>12</v>
      </c>
      <c r="T88" s="21">
        <f>VLOOKUP($B88&amp;T$83,[1]Sheet1!$C$1:$D$16,2,0)</f>
        <v>12</v>
      </c>
      <c r="U88" s="21">
        <f>VLOOKUP($B88&amp;U$83,[1]Sheet1!$C$1:$D$16,2,0)</f>
        <v>12</v>
      </c>
      <c r="V88" s="21">
        <f>VLOOKUP($B88&amp;V$83,[1]Sheet1!$C$1:$D$16,2,0)</f>
        <v>12</v>
      </c>
      <c r="W88" s="21">
        <f>VLOOKUP($B88&amp;W$83,[1]Sheet1!$C$1:$D$16,2,0)</f>
        <v>12</v>
      </c>
    </row>
    <row r="89" spans="1:23" x14ac:dyDescent="0.2">
      <c r="A89" s="21" t="s">
        <v>35</v>
      </c>
      <c r="B89" s="21" t="s">
        <v>111</v>
      </c>
      <c r="C89" s="21">
        <v>3125</v>
      </c>
      <c r="D89" s="21">
        <f>VLOOKUP($B89&amp;D$83,[1]Sheet1!$C$1:$D$16,2,0)</f>
        <v>8</v>
      </c>
      <c r="E89" s="21">
        <f>VLOOKUP($B89&amp;E$83,[1]Sheet1!$C$1:$D$16,2,0)</f>
        <v>8</v>
      </c>
      <c r="F89" s="21">
        <f>VLOOKUP($B89&amp;F$83,[1]Sheet1!$C$1:$D$16,2,0)</f>
        <v>8</v>
      </c>
      <c r="G89" s="21">
        <f>VLOOKUP($B89&amp;G$83,[1]Sheet1!$C$1:$D$16,2,0)</f>
        <v>8</v>
      </c>
      <c r="H89" s="21">
        <f>VLOOKUP($B89&amp;H$83,[1]Sheet1!$C$1:$D$16,2,0)</f>
        <v>8</v>
      </c>
      <c r="I89" s="21">
        <f>VLOOKUP($B89&amp;I$83,[1]Sheet1!$C$1:$D$16,2,0)</f>
        <v>13</v>
      </c>
      <c r="J89" s="21">
        <f>VLOOKUP($B89&amp;J$83,[1]Sheet1!$C$1:$D$16,2,0)</f>
        <v>13</v>
      </c>
      <c r="K89" s="21">
        <f>VLOOKUP($B89&amp;K$83,[1]Sheet1!$C$1:$D$16,2,0)</f>
        <v>13</v>
      </c>
      <c r="L89" s="21">
        <f>VLOOKUP($B89&amp;L$83,[1]Sheet1!$C$1:$D$16,2,0)</f>
        <v>13</v>
      </c>
      <c r="M89" s="21">
        <f>VLOOKUP($B89&amp;M$83,[1]Sheet1!$C$1:$D$16,2,0)</f>
        <v>13</v>
      </c>
      <c r="N89" s="21">
        <f>VLOOKUP($B89&amp;N$83,[1]Sheet1!$C$1:$D$16,2,0)</f>
        <v>14</v>
      </c>
      <c r="O89" s="21">
        <f>VLOOKUP($B89&amp;O$83,[1]Sheet1!$C$1:$D$16,2,0)</f>
        <v>14</v>
      </c>
      <c r="P89" s="21">
        <f>VLOOKUP($B89&amp;P$83,[1]Sheet1!$C$1:$D$16,2,0)</f>
        <v>14</v>
      </c>
      <c r="Q89" s="21">
        <f>VLOOKUP($B89&amp;Q$83,[1]Sheet1!$C$1:$D$16,2,0)</f>
        <v>14</v>
      </c>
      <c r="R89" s="21">
        <f>VLOOKUP($B89&amp;R$83,[1]Sheet1!$C$1:$D$16,2,0)</f>
        <v>14</v>
      </c>
      <c r="S89" s="21">
        <f>VLOOKUP($B89&amp;S$83,[1]Sheet1!$C$1:$D$16,2,0)</f>
        <v>12</v>
      </c>
      <c r="T89" s="21">
        <f>VLOOKUP($B89&amp;T$83,[1]Sheet1!$C$1:$D$16,2,0)</f>
        <v>12</v>
      </c>
      <c r="U89" s="21">
        <f>VLOOKUP($B89&amp;U$83,[1]Sheet1!$C$1:$D$16,2,0)</f>
        <v>12</v>
      </c>
      <c r="V89" s="21">
        <f>VLOOKUP($B89&amp;V$83,[1]Sheet1!$C$1:$D$16,2,0)</f>
        <v>12</v>
      </c>
      <c r="W89" s="21">
        <f>VLOOKUP($B89&amp;W$83,[1]Sheet1!$C$1:$D$16,2,0)</f>
        <v>12</v>
      </c>
    </row>
    <row r="90" spans="1:23" x14ac:dyDescent="0.2">
      <c r="A90" s="21" t="s">
        <v>29</v>
      </c>
      <c r="B90" s="21" t="s">
        <v>112</v>
      </c>
      <c r="C90" s="21">
        <v>3221</v>
      </c>
      <c r="D90" s="21">
        <f>VLOOKUP($B90&amp;D$83,[1]Sheet1!$C$1:$D$16,2,0)</f>
        <v>13</v>
      </c>
      <c r="E90" s="21">
        <f>VLOOKUP($B90&amp;E$83,[1]Sheet1!$C$1:$D$16,2,0)</f>
        <v>13</v>
      </c>
      <c r="F90" s="21">
        <f>VLOOKUP($B90&amp;F$83,[1]Sheet1!$C$1:$D$16,2,0)</f>
        <v>13</v>
      </c>
      <c r="G90" s="21">
        <f>VLOOKUP($B90&amp;G$83,[1]Sheet1!$C$1:$D$16,2,0)</f>
        <v>13</v>
      </c>
      <c r="H90" s="21">
        <f>VLOOKUP($B90&amp;H$83,[1]Sheet1!$C$1:$D$16,2,0)</f>
        <v>13</v>
      </c>
      <c r="I90" s="21">
        <f>VLOOKUP($B90&amp;I$83,[1]Sheet1!$C$1:$D$16,2,0)</f>
        <v>11</v>
      </c>
      <c r="J90" s="21">
        <f>VLOOKUP($B90&amp;J$83,[1]Sheet1!$C$1:$D$16,2,0)</f>
        <v>11</v>
      </c>
      <c r="K90" s="21">
        <f>VLOOKUP($B90&amp;K$83,[1]Sheet1!$C$1:$D$16,2,0)</f>
        <v>11</v>
      </c>
      <c r="L90" s="21">
        <f>VLOOKUP($B90&amp;L$83,[1]Sheet1!$C$1:$D$16,2,0)</f>
        <v>11</v>
      </c>
      <c r="M90" s="21">
        <f>VLOOKUP($B90&amp;M$83,[1]Sheet1!$C$1:$D$16,2,0)</f>
        <v>11</v>
      </c>
      <c r="N90" s="21">
        <f>VLOOKUP($B90&amp;N$83,[1]Sheet1!$C$1:$D$16,2,0)</f>
        <v>15</v>
      </c>
      <c r="O90" s="21">
        <f>VLOOKUP($B90&amp;O$83,[1]Sheet1!$C$1:$D$16,2,0)</f>
        <v>15</v>
      </c>
      <c r="P90" s="21">
        <f>VLOOKUP($B90&amp;P$83,[1]Sheet1!$C$1:$D$16,2,0)</f>
        <v>15</v>
      </c>
      <c r="Q90" s="21">
        <f>VLOOKUP($B90&amp;Q$83,[1]Sheet1!$C$1:$D$16,2,0)</f>
        <v>15</v>
      </c>
      <c r="R90" s="21">
        <f>VLOOKUP($B90&amp;R$83,[1]Sheet1!$C$1:$D$16,2,0)</f>
        <v>15</v>
      </c>
      <c r="S90" s="21">
        <f>VLOOKUP($B90&amp;S$83,[1]Sheet1!$C$1:$D$16,2,0)</f>
        <v>16</v>
      </c>
      <c r="T90" s="21">
        <f>VLOOKUP($B90&amp;T$83,[1]Sheet1!$C$1:$D$16,2,0)</f>
        <v>16</v>
      </c>
      <c r="U90" s="21">
        <f>VLOOKUP($B90&amp;U$83,[1]Sheet1!$C$1:$D$16,2,0)</f>
        <v>16</v>
      </c>
      <c r="V90" s="21">
        <f>VLOOKUP($B90&amp;V$83,[1]Sheet1!$C$1:$D$16,2,0)</f>
        <v>16</v>
      </c>
      <c r="W90" s="21">
        <f>VLOOKUP($B90&amp;W$83,[1]Sheet1!$C$1:$D$16,2,0)</f>
        <v>16</v>
      </c>
    </row>
    <row r="91" spans="1:23" x14ac:dyDescent="0.2">
      <c r="A91" s="21" t="s">
        <v>31</v>
      </c>
      <c r="B91" s="21" t="s">
        <v>112</v>
      </c>
      <c r="C91" s="21">
        <v>3222</v>
      </c>
      <c r="D91" s="21">
        <f>VLOOKUP($B91&amp;D$83,[1]Sheet1!$C$1:$D$16,2,0)</f>
        <v>13</v>
      </c>
      <c r="E91" s="21">
        <f>VLOOKUP($B91&amp;E$83,[1]Sheet1!$C$1:$D$16,2,0)</f>
        <v>13</v>
      </c>
      <c r="F91" s="21">
        <f>VLOOKUP($B91&amp;F$83,[1]Sheet1!$C$1:$D$16,2,0)</f>
        <v>13</v>
      </c>
      <c r="G91" s="21">
        <f>VLOOKUP($B91&amp;G$83,[1]Sheet1!$C$1:$D$16,2,0)</f>
        <v>13</v>
      </c>
      <c r="H91" s="21">
        <f>VLOOKUP($B91&amp;H$83,[1]Sheet1!$C$1:$D$16,2,0)</f>
        <v>13</v>
      </c>
      <c r="I91" s="21">
        <f>VLOOKUP($B91&amp;I$83,[1]Sheet1!$C$1:$D$16,2,0)</f>
        <v>11</v>
      </c>
      <c r="J91" s="21">
        <f>VLOOKUP($B91&amp;J$83,[1]Sheet1!$C$1:$D$16,2,0)</f>
        <v>11</v>
      </c>
      <c r="K91" s="21">
        <f>VLOOKUP($B91&amp;K$83,[1]Sheet1!$C$1:$D$16,2,0)</f>
        <v>11</v>
      </c>
      <c r="L91" s="21">
        <f>VLOOKUP($B91&amp;L$83,[1]Sheet1!$C$1:$D$16,2,0)</f>
        <v>11</v>
      </c>
      <c r="M91" s="21">
        <f>VLOOKUP($B91&amp;M$83,[1]Sheet1!$C$1:$D$16,2,0)</f>
        <v>11</v>
      </c>
      <c r="N91" s="21">
        <f>VLOOKUP($B91&amp;N$83,[1]Sheet1!$C$1:$D$16,2,0)</f>
        <v>15</v>
      </c>
      <c r="O91" s="21">
        <f>VLOOKUP($B91&amp;O$83,[1]Sheet1!$C$1:$D$16,2,0)</f>
        <v>15</v>
      </c>
      <c r="P91" s="21">
        <f>VLOOKUP($B91&amp;P$83,[1]Sheet1!$C$1:$D$16,2,0)</f>
        <v>15</v>
      </c>
      <c r="Q91" s="21">
        <f>VLOOKUP($B91&amp;Q$83,[1]Sheet1!$C$1:$D$16,2,0)</f>
        <v>15</v>
      </c>
      <c r="R91" s="21">
        <f>VLOOKUP($B91&amp;R$83,[1]Sheet1!$C$1:$D$16,2,0)</f>
        <v>15</v>
      </c>
      <c r="S91" s="21">
        <f>VLOOKUP($B91&amp;S$83,[1]Sheet1!$C$1:$D$16,2,0)</f>
        <v>16</v>
      </c>
      <c r="T91" s="21">
        <f>VLOOKUP($B91&amp;T$83,[1]Sheet1!$C$1:$D$16,2,0)</f>
        <v>16</v>
      </c>
      <c r="U91" s="21">
        <f>VLOOKUP($B91&amp;U$83,[1]Sheet1!$C$1:$D$16,2,0)</f>
        <v>16</v>
      </c>
      <c r="V91" s="21">
        <f>VLOOKUP($B91&amp;V$83,[1]Sheet1!$C$1:$D$16,2,0)</f>
        <v>16</v>
      </c>
      <c r="W91" s="21">
        <f>VLOOKUP($B91&amp;W$83,[1]Sheet1!$C$1:$D$16,2,0)</f>
        <v>16</v>
      </c>
    </row>
    <row r="92" spans="1:23" x14ac:dyDescent="0.2">
      <c r="A92" s="21" t="s">
        <v>91</v>
      </c>
      <c r="B92" s="21" t="s">
        <v>112</v>
      </c>
      <c r="C92" s="21">
        <v>3223</v>
      </c>
      <c r="D92" s="21">
        <f>VLOOKUP($B92&amp;D$83,[1]Sheet1!$C$1:$D$16,2,0)</f>
        <v>13</v>
      </c>
      <c r="E92" s="21">
        <f>VLOOKUP($B92&amp;E$83,[1]Sheet1!$C$1:$D$16,2,0)</f>
        <v>13</v>
      </c>
      <c r="F92" s="21">
        <f>VLOOKUP($B92&amp;F$83,[1]Sheet1!$C$1:$D$16,2,0)</f>
        <v>13</v>
      </c>
      <c r="G92" s="21">
        <f>VLOOKUP($B92&amp;G$83,[1]Sheet1!$C$1:$D$16,2,0)</f>
        <v>13</v>
      </c>
      <c r="H92" s="21">
        <f>VLOOKUP($B92&amp;H$83,[1]Sheet1!$C$1:$D$16,2,0)</f>
        <v>13</v>
      </c>
      <c r="I92" s="21">
        <f>VLOOKUP($B92&amp;I$83,[1]Sheet1!$C$1:$D$16,2,0)</f>
        <v>11</v>
      </c>
      <c r="J92" s="21">
        <f>VLOOKUP($B92&amp;J$83,[1]Sheet1!$C$1:$D$16,2,0)</f>
        <v>11</v>
      </c>
      <c r="K92" s="21">
        <f>VLOOKUP($B92&amp;K$83,[1]Sheet1!$C$1:$D$16,2,0)</f>
        <v>11</v>
      </c>
      <c r="L92" s="21">
        <f>VLOOKUP($B92&amp;L$83,[1]Sheet1!$C$1:$D$16,2,0)</f>
        <v>11</v>
      </c>
      <c r="M92" s="21">
        <f>VLOOKUP($B92&amp;M$83,[1]Sheet1!$C$1:$D$16,2,0)</f>
        <v>11</v>
      </c>
      <c r="N92" s="21">
        <f>VLOOKUP($B92&amp;N$83,[1]Sheet1!$C$1:$D$16,2,0)</f>
        <v>15</v>
      </c>
      <c r="O92" s="21">
        <f>VLOOKUP($B92&amp;O$83,[1]Sheet1!$C$1:$D$16,2,0)</f>
        <v>15</v>
      </c>
      <c r="P92" s="21">
        <f>VLOOKUP($B92&amp;P$83,[1]Sheet1!$C$1:$D$16,2,0)</f>
        <v>15</v>
      </c>
      <c r="Q92" s="21">
        <f>VLOOKUP($B92&amp;Q$83,[1]Sheet1!$C$1:$D$16,2,0)</f>
        <v>15</v>
      </c>
      <c r="R92" s="21">
        <f>VLOOKUP($B92&amp;R$83,[1]Sheet1!$C$1:$D$16,2,0)</f>
        <v>15</v>
      </c>
      <c r="S92" s="21">
        <f>VLOOKUP($B92&amp;S$83,[1]Sheet1!$C$1:$D$16,2,0)</f>
        <v>16</v>
      </c>
      <c r="T92" s="21">
        <f>VLOOKUP($B92&amp;T$83,[1]Sheet1!$C$1:$D$16,2,0)</f>
        <v>16</v>
      </c>
      <c r="U92" s="21">
        <f>VLOOKUP($B92&amp;U$83,[1]Sheet1!$C$1:$D$16,2,0)</f>
        <v>16</v>
      </c>
      <c r="V92" s="21">
        <f>VLOOKUP($B92&amp;V$83,[1]Sheet1!$C$1:$D$16,2,0)</f>
        <v>16</v>
      </c>
      <c r="W92" s="21">
        <f>VLOOKUP($B92&amp;W$83,[1]Sheet1!$C$1:$D$16,2,0)</f>
        <v>16</v>
      </c>
    </row>
    <row r="93" spans="1:23" x14ac:dyDescent="0.2">
      <c r="A93" s="21" t="s">
        <v>33</v>
      </c>
      <c r="B93" s="21" t="s">
        <v>112</v>
      </c>
      <c r="C93" s="21">
        <v>3224</v>
      </c>
      <c r="D93" s="21">
        <f>VLOOKUP($B93&amp;D$83,[1]Sheet1!$C$1:$D$16,2,0)</f>
        <v>13</v>
      </c>
      <c r="E93" s="21">
        <f>VLOOKUP($B93&amp;E$83,[1]Sheet1!$C$1:$D$16,2,0)</f>
        <v>13</v>
      </c>
      <c r="F93" s="21">
        <f>VLOOKUP($B93&amp;F$83,[1]Sheet1!$C$1:$D$16,2,0)</f>
        <v>13</v>
      </c>
      <c r="G93" s="21">
        <f>VLOOKUP($B93&amp;G$83,[1]Sheet1!$C$1:$D$16,2,0)</f>
        <v>13</v>
      </c>
      <c r="H93" s="21">
        <f>VLOOKUP($B93&amp;H$83,[1]Sheet1!$C$1:$D$16,2,0)</f>
        <v>13</v>
      </c>
      <c r="I93" s="21">
        <f>VLOOKUP($B93&amp;I$83,[1]Sheet1!$C$1:$D$16,2,0)</f>
        <v>11</v>
      </c>
      <c r="J93" s="21">
        <f>VLOOKUP($B93&amp;J$83,[1]Sheet1!$C$1:$D$16,2,0)</f>
        <v>11</v>
      </c>
      <c r="K93" s="21">
        <f>VLOOKUP($B93&amp;K$83,[1]Sheet1!$C$1:$D$16,2,0)</f>
        <v>11</v>
      </c>
      <c r="L93" s="21">
        <f>VLOOKUP($B93&amp;L$83,[1]Sheet1!$C$1:$D$16,2,0)</f>
        <v>11</v>
      </c>
      <c r="M93" s="21">
        <f>VLOOKUP($B93&amp;M$83,[1]Sheet1!$C$1:$D$16,2,0)</f>
        <v>11</v>
      </c>
      <c r="N93" s="21">
        <f>VLOOKUP($B93&amp;N$83,[1]Sheet1!$C$1:$D$16,2,0)</f>
        <v>15</v>
      </c>
      <c r="O93" s="21">
        <f>VLOOKUP($B93&amp;O$83,[1]Sheet1!$C$1:$D$16,2,0)</f>
        <v>15</v>
      </c>
      <c r="P93" s="21">
        <f>VLOOKUP($B93&amp;P$83,[1]Sheet1!$C$1:$D$16,2,0)</f>
        <v>15</v>
      </c>
      <c r="Q93" s="21">
        <f>VLOOKUP($B93&amp;Q$83,[1]Sheet1!$C$1:$D$16,2,0)</f>
        <v>15</v>
      </c>
      <c r="R93" s="21">
        <f>VLOOKUP($B93&amp;R$83,[1]Sheet1!$C$1:$D$16,2,0)</f>
        <v>15</v>
      </c>
      <c r="S93" s="21">
        <f>VLOOKUP($B93&amp;S$83,[1]Sheet1!$C$1:$D$16,2,0)</f>
        <v>16</v>
      </c>
      <c r="T93" s="21">
        <f>VLOOKUP($B93&amp;T$83,[1]Sheet1!$C$1:$D$16,2,0)</f>
        <v>16</v>
      </c>
      <c r="U93" s="21">
        <f>VLOOKUP($B93&amp;U$83,[1]Sheet1!$C$1:$D$16,2,0)</f>
        <v>16</v>
      </c>
      <c r="V93" s="21">
        <f>VLOOKUP($B93&amp;V$83,[1]Sheet1!$C$1:$D$16,2,0)</f>
        <v>16</v>
      </c>
      <c r="W93" s="21">
        <f>VLOOKUP($B93&amp;W$83,[1]Sheet1!$C$1:$D$16,2,0)</f>
        <v>16</v>
      </c>
    </row>
    <row r="94" spans="1:23" x14ac:dyDescent="0.2">
      <c r="A94" s="21" t="s">
        <v>35</v>
      </c>
      <c r="B94" s="21" t="s">
        <v>112</v>
      </c>
      <c r="C94" s="21">
        <v>3225</v>
      </c>
      <c r="D94" s="21">
        <f>VLOOKUP($B94&amp;D$83,[1]Sheet1!$C$1:$D$16,2,0)</f>
        <v>13</v>
      </c>
      <c r="E94" s="21">
        <f>VLOOKUP($B94&amp;E$83,[1]Sheet1!$C$1:$D$16,2,0)</f>
        <v>13</v>
      </c>
      <c r="F94" s="21">
        <f>VLOOKUP($B94&amp;F$83,[1]Sheet1!$C$1:$D$16,2,0)</f>
        <v>13</v>
      </c>
      <c r="G94" s="21">
        <f>VLOOKUP($B94&amp;G$83,[1]Sheet1!$C$1:$D$16,2,0)</f>
        <v>13</v>
      </c>
      <c r="H94" s="21">
        <f>VLOOKUP($B94&amp;H$83,[1]Sheet1!$C$1:$D$16,2,0)</f>
        <v>13</v>
      </c>
      <c r="I94" s="21">
        <f>VLOOKUP($B94&amp;I$83,[1]Sheet1!$C$1:$D$16,2,0)</f>
        <v>11</v>
      </c>
      <c r="J94" s="21">
        <f>VLOOKUP($B94&amp;J$83,[1]Sheet1!$C$1:$D$16,2,0)</f>
        <v>11</v>
      </c>
      <c r="K94" s="21">
        <f>VLOOKUP($B94&amp;K$83,[1]Sheet1!$C$1:$D$16,2,0)</f>
        <v>11</v>
      </c>
      <c r="L94" s="21">
        <f>VLOOKUP($B94&amp;L$83,[1]Sheet1!$C$1:$D$16,2,0)</f>
        <v>11</v>
      </c>
      <c r="M94" s="21">
        <f>VLOOKUP($B94&amp;M$83,[1]Sheet1!$C$1:$D$16,2,0)</f>
        <v>11</v>
      </c>
      <c r="N94" s="21">
        <f>VLOOKUP($B94&amp;N$83,[1]Sheet1!$C$1:$D$16,2,0)</f>
        <v>15</v>
      </c>
      <c r="O94" s="21">
        <f>VLOOKUP($B94&amp;O$83,[1]Sheet1!$C$1:$D$16,2,0)</f>
        <v>15</v>
      </c>
      <c r="P94" s="21">
        <f>VLOOKUP($B94&amp;P$83,[1]Sheet1!$C$1:$D$16,2,0)</f>
        <v>15</v>
      </c>
      <c r="Q94" s="21">
        <f>VLOOKUP($B94&amp;Q$83,[1]Sheet1!$C$1:$D$16,2,0)</f>
        <v>15</v>
      </c>
      <c r="R94" s="21">
        <f>VLOOKUP($B94&amp;R$83,[1]Sheet1!$C$1:$D$16,2,0)</f>
        <v>15</v>
      </c>
      <c r="S94" s="21">
        <f>VLOOKUP($B94&amp;S$83,[1]Sheet1!$C$1:$D$16,2,0)</f>
        <v>16</v>
      </c>
      <c r="T94" s="21">
        <f>VLOOKUP($B94&amp;T$83,[1]Sheet1!$C$1:$D$16,2,0)</f>
        <v>16</v>
      </c>
      <c r="U94" s="21">
        <f>VLOOKUP($B94&amp;U$83,[1]Sheet1!$C$1:$D$16,2,0)</f>
        <v>16</v>
      </c>
      <c r="V94" s="21">
        <f>VLOOKUP($B94&amp;V$83,[1]Sheet1!$C$1:$D$16,2,0)</f>
        <v>16</v>
      </c>
      <c r="W94" s="21">
        <f>VLOOKUP($B94&amp;W$83,[1]Sheet1!$C$1:$D$16,2,0)</f>
        <v>16</v>
      </c>
    </row>
    <row r="95" spans="1:23" x14ac:dyDescent="0.2">
      <c r="A95" s="21" t="s">
        <v>29</v>
      </c>
      <c r="B95" s="21" t="s">
        <v>113</v>
      </c>
      <c r="C95" s="21">
        <v>3321</v>
      </c>
      <c r="D95" s="21">
        <f>VLOOKUP($B95&amp;D$83,[1]Sheet1!$C$1:$D$16,2,0)</f>
        <v>14</v>
      </c>
      <c r="E95" s="21">
        <f>VLOOKUP($B95&amp;E$83,[1]Sheet1!$C$1:$D$16,2,0)</f>
        <v>14</v>
      </c>
      <c r="F95" s="21">
        <f>VLOOKUP($B95&amp;F$83,[1]Sheet1!$C$1:$D$16,2,0)</f>
        <v>14</v>
      </c>
      <c r="G95" s="21">
        <f>VLOOKUP($B95&amp;G$83,[1]Sheet1!$C$1:$D$16,2,0)</f>
        <v>14</v>
      </c>
      <c r="H95" s="21">
        <f>VLOOKUP($B95&amp;H$83,[1]Sheet1!$C$1:$D$16,2,0)</f>
        <v>14</v>
      </c>
      <c r="I95" s="21">
        <f>VLOOKUP($B95&amp;I$83,[1]Sheet1!$C$1:$D$16,2,0)</f>
        <v>15</v>
      </c>
      <c r="J95" s="21">
        <f>VLOOKUP($B95&amp;J$83,[1]Sheet1!$C$1:$D$16,2,0)</f>
        <v>15</v>
      </c>
      <c r="K95" s="21">
        <f>VLOOKUP($B95&amp;K$83,[1]Sheet1!$C$1:$D$16,2,0)</f>
        <v>15</v>
      </c>
      <c r="L95" s="21">
        <f>VLOOKUP($B95&amp;L$83,[1]Sheet1!$C$1:$D$16,2,0)</f>
        <v>15</v>
      </c>
      <c r="M95" s="21">
        <f>VLOOKUP($B95&amp;M$83,[1]Sheet1!$C$1:$D$16,2,0)</f>
        <v>15</v>
      </c>
      <c r="N95" s="21">
        <f>VLOOKUP($B95&amp;N$83,[1]Sheet1!$C$1:$D$16,2,0)</f>
        <v>10</v>
      </c>
      <c r="O95" s="21">
        <f>VLOOKUP($B95&amp;O$83,[1]Sheet1!$C$1:$D$16,2,0)</f>
        <v>10</v>
      </c>
      <c r="P95" s="21">
        <f>VLOOKUP($B95&amp;P$83,[1]Sheet1!$C$1:$D$16,2,0)</f>
        <v>10</v>
      </c>
      <c r="Q95" s="21">
        <f>VLOOKUP($B95&amp;Q$83,[1]Sheet1!$C$1:$D$16,2,0)</f>
        <v>10</v>
      </c>
      <c r="R95" s="21">
        <f>VLOOKUP($B95&amp;R$83,[1]Sheet1!$C$1:$D$16,2,0)</f>
        <v>10</v>
      </c>
      <c r="S95" s="21">
        <f>VLOOKUP($B95&amp;S$83,[1]Sheet1!$C$1:$D$16,2,0)</f>
        <v>17</v>
      </c>
      <c r="T95" s="21">
        <f>VLOOKUP($B95&amp;T$83,[1]Sheet1!$C$1:$D$16,2,0)</f>
        <v>17</v>
      </c>
      <c r="U95" s="21">
        <f>VLOOKUP($B95&amp;U$83,[1]Sheet1!$C$1:$D$16,2,0)</f>
        <v>17</v>
      </c>
      <c r="V95" s="21">
        <f>VLOOKUP($B95&amp;V$83,[1]Sheet1!$C$1:$D$16,2,0)</f>
        <v>17</v>
      </c>
      <c r="W95" s="21">
        <f>VLOOKUP($B95&amp;W$83,[1]Sheet1!$C$1:$D$16,2,0)</f>
        <v>17</v>
      </c>
    </row>
    <row r="96" spans="1:23" x14ac:dyDescent="0.2">
      <c r="A96" s="21" t="s">
        <v>31</v>
      </c>
      <c r="B96" s="21" t="s">
        <v>113</v>
      </c>
      <c r="C96" s="21">
        <v>3322</v>
      </c>
      <c r="D96" s="21">
        <f>VLOOKUP($B96&amp;D$83,[1]Sheet1!$C$1:$D$16,2,0)</f>
        <v>14</v>
      </c>
      <c r="E96" s="21">
        <f>VLOOKUP($B96&amp;E$83,[1]Sheet1!$C$1:$D$16,2,0)</f>
        <v>14</v>
      </c>
      <c r="F96" s="21">
        <f>VLOOKUP($B96&amp;F$83,[1]Sheet1!$C$1:$D$16,2,0)</f>
        <v>14</v>
      </c>
      <c r="G96" s="21">
        <f>VLOOKUP($B96&amp;G$83,[1]Sheet1!$C$1:$D$16,2,0)</f>
        <v>14</v>
      </c>
      <c r="H96" s="21">
        <f>VLOOKUP($B96&amp;H$83,[1]Sheet1!$C$1:$D$16,2,0)</f>
        <v>14</v>
      </c>
      <c r="I96" s="21">
        <f>VLOOKUP($B96&amp;I$83,[1]Sheet1!$C$1:$D$16,2,0)</f>
        <v>15</v>
      </c>
      <c r="J96" s="21">
        <f>VLOOKUP($B96&amp;J$83,[1]Sheet1!$C$1:$D$16,2,0)</f>
        <v>15</v>
      </c>
      <c r="K96" s="21">
        <f>VLOOKUP($B96&amp;K$83,[1]Sheet1!$C$1:$D$16,2,0)</f>
        <v>15</v>
      </c>
      <c r="L96" s="21">
        <f>VLOOKUP($B96&amp;L$83,[1]Sheet1!$C$1:$D$16,2,0)</f>
        <v>15</v>
      </c>
      <c r="M96" s="21">
        <f>VLOOKUP($B96&amp;M$83,[1]Sheet1!$C$1:$D$16,2,0)</f>
        <v>15</v>
      </c>
      <c r="N96" s="21">
        <f>VLOOKUP($B96&amp;N$83,[1]Sheet1!$C$1:$D$16,2,0)</f>
        <v>10</v>
      </c>
      <c r="O96" s="21">
        <f>VLOOKUP($B96&amp;O$83,[1]Sheet1!$C$1:$D$16,2,0)</f>
        <v>10</v>
      </c>
      <c r="P96" s="21">
        <f>VLOOKUP($B96&amp;P$83,[1]Sheet1!$C$1:$D$16,2,0)</f>
        <v>10</v>
      </c>
      <c r="Q96" s="21">
        <f>VLOOKUP($B96&amp;Q$83,[1]Sheet1!$C$1:$D$16,2,0)</f>
        <v>10</v>
      </c>
      <c r="R96" s="21">
        <f>VLOOKUP($B96&amp;R$83,[1]Sheet1!$C$1:$D$16,2,0)</f>
        <v>10</v>
      </c>
      <c r="S96" s="21">
        <f>VLOOKUP($B96&amp;S$83,[1]Sheet1!$C$1:$D$16,2,0)</f>
        <v>17</v>
      </c>
      <c r="T96" s="21">
        <f>VLOOKUP($B96&amp;T$83,[1]Sheet1!$C$1:$D$16,2,0)</f>
        <v>17</v>
      </c>
      <c r="U96" s="21">
        <f>VLOOKUP($B96&amp;U$83,[1]Sheet1!$C$1:$D$16,2,0)</f>
        <v>17</v>
      </c>
      <c r="V96" s="21">
        <f>VLOOKUP($B96&amp;V$83,[1]Sheet1!$C$1:$D$16,2,0)</f>
        <v>17</v>
      </c>
      <c r="W96" s="21">
        <f>VLOOKUP($B96&amp;W$83,[1]Sheet1!$C$1:$D$16,2,0)</f>
        <v>17</v>
      </c>
    </row>
    <row r="97" spans="1:23" x14ac:dyDescent="0.2">
      <c r="A97" s="21" t="s">
        <v>91</v>
      </c>
      <c r="B97" s="21" t="s">
        <v>113</v>
      </c>
      <c r="C97" s="21">
        <v>3323</v>
      </c>
      <c r="D97" s="21">
        <f>VLOOKUP($B97&amp;D$83,[1]Sheet1!$C$1:$D$16,2,0)</f>
        <v>14</v>
      </c>
      <c r="E97" s="21">
        <f>VLOOKUP($B97&amp;E$83,[1]Sheet1!$C$1:$D$16,2,0)</f>
        <v>14</v>
      </c>
      <c r="F97" s="21">
        <f>VLOOKUP($B97&amp;F$83,[1]Sheet1!$C$1:$D$16,2,0)</f>
        <v>14</v>
      </c>
      <c r="G97" s="21">
        <f>VLOOKUP($B97&amp;G$83,[1]Sheet1!$C$1:$D$16,2,0)</f>
        <v>14</v>
      </c>
      <c r="H97" s="21">
        <f>VLOOKUP($B97&amp;H$83,[1]Sheet1!$C$1:$D$16,2,0)</f>
        <v>14</v>
      </c>
      <c r="I97" s="21">
        <f>VLOOKUP($B97&amp;I$83,[1]Sheet1!$C$1:$D$16,2,0)</f>
        <v>15</v>
      </c>
      <c r="J97" s="21">
        <f>VLOOKUP($B97&amp;J$83,[1]Sheet1!$C$1:$D$16,2,0)</f>
        <v>15</v>
      </c>
      <c r="K97" s="21">
        <f>VLOOKUP($B97&amp;K$83,[1]Sheet1!$C$1:$D$16,2,0)</f>
        <v>15</v>
      </c>
      <c r="L97" s="21">
        <f>VLOOKUP($B97&amp;L$83,[1]Sheet1!$C$1:$D$16,2,0)</f>
        <v>15</v>
      </c>
      <c r="M97" s="21">
        <f>VLOOKUP($B97&amp;M$83,[1]Sheet1!$C$1:$D$16,2,0)</f>
        <v>15</v>
      </c>
      <c r="N97" s="21">
        <f>VLOOKUP($B97&amp;N$83,[1]Sheet1!$C$1:$D$16,2,0)</f>
        <v>10</v>
      </c>
      <c r="O97" s="21">
        <f>VLOOKUP($B97&amp;O$83,[1]Sheet1!$C$1:$D$16,2,0)</f>
        <v>10</v>
      </c>
      <c r="P97" s="21">
        <f>VLOOKUP($B97&amp;P$83,[1]Sheet1!$C$1:$D$16,2,0)</f>
        <v>10</v>
      </c>
      <c r="Q97" s="21">
        <f>VLOOKUP($B97&amp;Q$83,[1]Sheet1!$C$1:$D$16,2,0)</f>
        <v>10</v>
      </c>
      <c r="R97" s="21">
        <f>VLOOKUP($B97&amp;R$83,[1]Sheet1!$C$1:$D$16,2,0)</f>
        <v>10</v>
      </c>
      <c r="S97" s="21">
        <f>VLOOKUP($B97&amp;S$83,[1]Sheet1!$C$1:$D$16,2,0)</f>
        <v>17</v>
      </c>
      <c r="T97" s="21">
        <f>VLOOKUP($B97&amp;T$83,[1]Sheet1!$C$1:$D$16,2,0)</f>
        <v>17</v>
      </c>
      <c r="U97" s="21">
        <f>VLOOKUP($B97&amp;U$83,[1]Sheet1!$C$1:$D$16,2,0)</f>
        <v>17</v>
      </c>
      <c r="V97" s="21">
        <f>VLOOKUP($B97&amp;V$83,[1]Sheet1!$C$1:$D$16,2,0)</f>
        <v>17</v>
      </c>
      <c r="W97" s="21">
        <f>VLOOKUP($B97&amp;W$83,[1]Sheet1!$C$1:$D$16,2,0)</f>
        <v>17</v>
      </c>
    </row>
    <row r="98" spans="1:23" x14ac:dyDescent="0.2">
      <c r="A98" s="21" t="s">
        <v>33</v>
      </c>
      <c r="B98" s="21" t="s">
        <v>113</v>
      </c>
      <c r="C98" s="21">
        <v>3324</v>
      </c>
      <c r="D98" s="21">
        <f>VLOOKUP($B98&amp;D$83,[1]Sheet1!$C$1:$D$16,2,0)</f>
        <v>14</v>
      </c>
      <c r="E98" s="21">
        <f>VLOOKUP($B98&amp;E$83,[1]Sheet1!$C$1:$D$16,2,0)</f>
        <v>14</v>
      </c>
      <c r="F98" s="21">
        <f>VLOOKUP($B98&amp;F$83,[1]Sheet1!$C$1:$D$16,2,0)</f>
        <v>14</v>
      </c>
      <c r="G98" s="21">
        <f>VLOOKUP($B98&amp;G$83,[1]Sheet1!$C$1:$D$16,2,0)</f>
        <v>14</v>
      </c>
      <c r="H98" s="21">
        <f>VLOOKUP($B98&amp;H$83,[1]Sheet1!$C$1:$D$16,2,0)</f>
        <v>14</v>
      </c>
      <c r="I98" s="21">
        <f>VLOOKUP($B98&amp;I$83,[1]Sheet1!$C$1:$D$16,2,0)</f>
        <v>15</v>
      </c>
      <c r="J98" s="21">
        <f>VLOOKUP($B98&amp;J$83,[1]Sheet1!$C$1:$D$16,2,0)</f>
        <v>15</v>
      </c>
      <c r="K98" s="21">
        <f>VLOOKUP($B98&amp;K$83,[1]Sheet1!$C$1:$D$16,2,0)</f>
        <v>15</v>
      </c>
      <c r="L98" s="21">
        <f>VLOOKUP($B98&amp;L$83,[1]Sheet1!$C$1:$D$16,2,0)</f>
        <v>15</v>
      </c>
      <c r="M98" s="21">
        <f>VLOOKUP($B98&amp;M$83,[1]Sheet1!$C$1:$D$16,2,0)</f>
        <v>15</v>
      </c>
      <c r="N98" s="21">
        <f>VLOOKUP($B98&amp;N$83,[1]Sheet1!$C$1:$D$16,2,0)</f>
        <v>10</v>
      </c>
      <c r="O98" s="21">
        <f>VLOOKUP($B98&amp;O$83,[1]Sheet1!$C$1:$D$16,2,0)</f>
        <v>10</v>
      </c>
      <c r="P98" s="21">
        <f>VLOOKUP($B98&amp;P$83,[1]Sheet1!$C$1:$D$16,2,0)</f>
        <v>10</v>
      </c>
      <c r="Q98" s="21">
        <f>VLOOKUP($B98&amp;Q$83,[1]Sheet1!$C$1:$D$16,2,0)</f>
        <v>10</v>
      </c>
      <c r="R98" s="21">
        <f>VLOOKUP($B98&amp;R$83,[1]Sheet1!$C$1:$D$16,2,0)</f>
        <v>10</v>
      </c>
      <c r="S98" s="21">
        <f>VLOOKUP($B98&amp;S$83,[1]Sheet1!$C$1:$D$16,2,0)</f>
        <v>17</v>
      </c>
      <c r="T98" s="21">
        <f>VLOOKUP($B98&amp;T$83,[1]Sheet1!$C$1:$D$16,2,0)</f>
        <v>17</v>
      </c>
      <c r="U98" s="21">
        <f>VLOOKUP($B98&amp;U$83,[1]Sheet1!$C$1:$D$16,2,0)</f>
        <v>17</v>
      </c>
      <c r="V98" s="21">
        <f>VLOOKUP($B98&amp;V$83,[1]Sheet1!$C$1:$D$16,2,0)</f>
        <v>17</v>
      </c>
      <c r="W98" s="21">
        <f>VLOOKUP($B98&amp;W$83,[1]Sheet1!$C$1:$D$16,2,0)</f>
        <v>17</v>
      </c>
    </row>
    <row r="99" spans="1:23" x14ac:dyDescent="0.2">
      <c r="A99" s="21" t="s">
        <v>35</v>
      </c>
      <c r="B99" s="21" t="s">
        <v>113</v>
      </c>
      <c r="C99" s="21">
        <v>3325</v>
      </c>
      <c r="D99" s="21">
        <f>VLOOKUP($B99&amp;D$83,[1]Sheet1!$C$1:$D$16,2,0)</f>
        <v>14</v>
      </c>
      <c r="E99" s="21">
        <f>VLOOKUP($B99&amp;E$83,[1]Sheet1!$C$1:$D$16,2,0)</f>
        <v>14</v>
      </c>
      <c r="F99" s="21">
        <f>VLOOKUP($B99&amp;F$83,[1]Sheet1!$C$1:$D$16,2,0)</f>
        <v>14</v>
      </c>
      <c r="G99" s="21">
        <f>VLOOKUP($B99&amp;G$83,[1]Sheet1!$C$1:$D$16,2,0)</f>
        <v>14</v>
      </c>
      <c r="H99" s="21">
        <f>VLOOKUP($B99&amp;H$83,[1]Sheet1!$C$1:$D$16,2,0)</f>
        <v>14</v>
      </c>
      <c r="I99" s="21">
        <f>VLOOKUP($B99&amp;I$83,[1]Sheet1!$C$1:$D$16,2,0)</f>
        <v>15</v>
      </c>
      <c r="J99" s="21">
        <f>VLOOKUP($B99&amp;J$83,[1]Sheet1!$C$1:$D$16,2,0)</f>
        <v>15</v>
      </c>
      <c r="K99" s="21">
        <f>VLOOKUP($B99&amp;K$83,[1]Sheet1!$C$1:$D$16,2,0)</f>
        <v>15</v>
      </c>
      <c r="L99" s="21">
        <f>VLOOKUP($B99&amp;L$83,[1]Sheet1!$C$1:$D$16,2,0)</f>
        <v>15</v>
      </c>
      <c r="M99" s="21">
        <f>VLOOKUP($B99&amp;M$83,[1]Sheet1!$C$1:$D$16,2,0)</f>
        <v>15</v>
      </c>
      <c r="N99" s="21">
        <f>VLOOKUP($B99&amp;N$83,[1]Sheet1!$C$1:$D$16,2,0)</f>
        <v>10</v>
      </c>
      <c r="O99" s="21">
        <f>VLOOKUP($B99&amp;O$83,[1]Sheet1!$C$1:$D$16,2,0)</f>
        <v>10</v>
      </c>
      <c r="P99" s="21">
        <f>VLOOKUP($B99&amp;P$83,[1]Sheet1!$C$1:$D$16,2,0)</f>
        <v>10</v>
      </c>
      <c r="Q99" s="21">
        <f>VLOOKUP($B99&amp;Q$83,[1]Sheet1!$C$1:$D$16,2,0)</f>
        <v>10</v>
      </c>
      <c r="R99" s="21">
        <f>VLOOKUP($B99&amp;R$83,[1]Sheet1!$C$1:$D$16,2,0)</f>
        <v>10</v>
      </c>
      <c r="S99" s="21">
        <f>VLOOKUP($B99&amp;S$83,[1]Sheet1!$C$1:$D$16,2,0)</f>
        <v>17</v>
      </c>
      <c r="T99" s="21">
        <f>VLOOKUP($B99&amp;T$83,[1]Sheet1!$C$1:$D$16,2,0)</f>
        <v>17</v>
      </c>
      <c r="U99" s="21">
        <f>VLOOKUP($B99&amp;U$83,[1]Sheet1!$C$1:$D$16,2,0)</f>
        <v>17</v>
      </c>
      <c r="V99" s="21">
        <f>VLOOKUP($B99&amp;V$83,[1]Sheet1!$C$1:$D$16,2,0)</f>
        <v>17</v>
      </c>
      <c r="W99" s="21">
        <f>VLOOKUP($B99&amp;W$83,[1]Sheet1!$C$1:$D$16,2,0)</f>
        <v>17</v>
      </c>
    </row>
    <row r="100" spans="1:23" x14ac:dyDescent="0.2">
      <c r="A100" s="21" t="s">
        <v>29</v>
      </c>
      <c r="B100" s="21" t="s">
        <v>114</v>
      </c>
      <c r="C100" s="21">
        <v>3421</v>
      </c>
      <c r="D100" s="21">
        <f>VLOOKUP($B100&amp;D$83,[1]Sheet1!$C$1:$D$16,2,0)</f>
        <v>12</v>
      </c>
      <c r="E100" s="21">
        <f>VLOOKUP($B100&amp;E$83,[1]Sheet1!$C$1:$D$16,2,0)</f>
        <v>12</v>
      </c>
      <c r="F100" s="21">
        <f>VLOOKUP($B100&amp;F$83,[1]Sheet1!$C$1:$D$16,2,0)</f>
        <v>12</v>
      </c>
      <c r="G100" s="21">
        <f>VLOOKUP($B100&amp;G$83,[1]Sheet1!$C$1:$D$16,2,0)</f>
        <v>12</v>
      </c>
      <c r="H100" s="21">
        <f>VLOOKUP($B100&amp;H$83,[1]Sheet1!$C$1:$D$16,2,0)</f>
        <v>12</v>
      </c>
      <c r="I100" s="21">
        <f>VLOOKUP($B100&amp;I$83,[1]Sheet1!$C$1:$D$16,2,0)</f>
        <v>16</v>
      </c>
      <c r="J100" s="21">
        <f>VLOOKUP($B100&amp;J$83,[1]Sheet1!$C$1:$D$16,2,0)</f>
        <v>16</v>
      </c>
      <c r="K100" s="21">
        <f>VLOOKUP($B100&amp;K$83,[1]Sheet1!$C$1:$D$16,2,0)</f>
        <v>16</v>
      </c>
      <c r="L100" s="21">
        <f>VLOOKUP($B100&amp;L$83,[1]Sheet1!$C$1:$D$16,2,0)</f>
        <v>16</v>
      </c>
      <c r="M100" s="21">
        <f>VLOOKUP($B100&amp;M$83,[1]Sheet1!$C$1:$D$16,2,0)</f>
        <v>16</v>
      </c>
      <c r="N100" s="21">
        <f>VLOOKUP($B100&amp;N$83,[1]Sheet1!$C$1:$D$16,2,0)</f>
        <v>17</v>
      </c>
      <c r="O100" s="21">
        <f>VLOOKUP($B100&amp;O$83,[1]Sheet1!$C$1:$D$16,2,0)</f>
        <v>17</v>
      </c>
      <c r="P100" s="21">
        <f>VLOOKUP($B100&amp;P$83,[1]Sheet1!$C$1:$D$16,2,0)</f>
        <v>17</v>
      </c>
      <c r="Q100" s="21">
        <f>VLOOKUP($B100&amp;Q$83,[1]Sheet1!$C$1:$D$16,2,0)</f>
        <v>17</v>
      </c>
      <c r="R100" s="21">
        <f>VLOOKUP($B100&amp;R$83,[1]Sheet1!$C$1:$D$16,2,0)</f>
        <v>17</v>
      </c>
      <c r="S100" s="21">
        <f>VLOOKUP($B100&amp;S$83,[1]Sheet1!$C$1:$D$16,2,0)</f>
        <v>9</v>
      </c>
      <c r="T100" s="21">
        <f>VLOOKUP($B100&amp;T$83,[1]Sheet1!$C$1:$D$16,2,0)</f>
        <v>9</v>
      </c>
      <c r="U100" s="21">
        <f>VLOOKUP($B100&amp;U$83,[1]Sheet1!$C$1:$D$16,2,0)</f>
        <v>9</v>
      </c>
      <c r="V100" s="21">
        <f>VLOOKUP($B100&amp;V$83,[1]Sheet1!$C$1:$D$16,2,0)</f>
        <v>9</v>
      </c>
      <c r="W100" s="21">
        <f>VLOOKUP($B100&amp;W$83,[1]Sheet1!$C$1:$D$16,2,0)</f>
        <v>9</v>
      </c>
    </row>
    <row r="101" spans="1:23" x14ac:dyDescent="0.2">
      <c r="A101" s="21" t="s">
        <v>31</v>
      </c>
      <c r="B101" s="21" t="s">
        <v>114</v>
      </c>
      <c r="C101" s="21">
        <v>3422</v>
      </c>
      <c r="D101" s="21">
        <f>VLOOKUP($B101&amp;D$83,[1]Sheet1!$C$1:$D$16,2,0)</f>
        <v>12</v>
      </c>
      <c r="E101" s="21">
        <f>VLOOKUP($B101&amp;E$83,[1]Sheet1!$C$1:$D$16,2,0)</f>
        <v>12</v>
      </c>
      <c r="F101" s="21">
        <f>VLOOKUP($B101&amp;F$83,[1]Sheet1!$C$1:$D$16,2,0)</f>
        <v>12</v>
      </c>
      <c r="G101" s="21">
        <f>VLOOKUP($B101&amp;G$83,[1]Sheet1!$C$1:$D$16,2,0)</f>
        <v>12</v>
      </c>
      <c r="H101" s="21">
        <f>VLOOKUP($B101&amp;H$83,[1]Sheet1!$C$1:$D$16,2,0)</f>
        <v>12</v>
      </c>
      <c r="I101" s="21">
        <f>VLOOKUP($B101&amp;I$83,[1]Sheet1!$C$1:$D$16,2,0)</f>
        <v>16</v>
      </c>
      <c r="J101" s="21">
        <f>VLOOKUP($B101&amp;J$83,[1]Sheet1!$C$1:$D$16,2,0)</f>
        <v>16</v>
      </c>
      <c r="K101" s="21">
        <f>VLOOKUP($B101&amp;K$83,[1]Sheet1!$C$1:$D$16,2,0)</f>
        <v>16</v>
      </c>
      <c r="L101" s="21">
        <f>VLOOKUP($B101&amp;L$83,[1]Sheet1!$C$1:$D$16,2,0)</f>
        <v>16</v>
      </c>
      <c r="M101" s="21">
        <f>VLOOKUP($B101&amp;M$83,[1]Sheet1!$C$1:$D$16,2,0)</f>
        <v>16</v>
      </c>
      <c r="N101" s="21">
        <f>VLOOKUP($B101&amp;N$83,[1]Sheet1!$C$1:$D$16,2,0)</f>
        <v>17</v>
      </c>
      <c r="O101" s="21">
        <f>VLOOKUP($B101&amp;O$83,[1]Sheet1!$C$1:$D$16,2,0)</f>
        <v>17</v>
      </c>
      <c r="P101" s="21">
        <f>VLOOKUP($B101&amp;P$83,[1]Sheet1!$C$1:$D$16,2,0)</f>
        <v>17</v>
      </c>
      <c r="Q101" s="21">
        <f>VLOOKUP($B101&amp;Q$83,[1]Sheet1!$C$1:$D$16,2,0)</f>
        <v>17</v>
      </c>
      <c r="R101" s="21">
        <f>VLOOKUP($B101&amp;R$83,[1]Sheet1!$C$1:$D$16,2,0)</f>
        <v>17</v>
      </c>
      <c r="S101" s="21">
        <f>VLOOKUP($B101&amp;S$83,[1]Sheet1!$C$1:$D$16,2,0)</f>
        <v>9</v>
      </c>
      <c r="T101" s="21">
        <f>VLOOKUP($B101&amp;T$83,[1]Sheet1!$C$1:$D$16,2,0)</f>
        <v>9</v>
      </c>
      <c r="U101" s="21">
        <f>VLOOKUP($B101&amp;U$83,[1]Sheet1!$C$1:$D$16,2,0)</f>
        <v>9</v>
      </c>
      <c r="V101" s="21">
        <f>VLOOKUP($B101&amp;V$83,[1]Sheet1!$C$1:$D$16,2,0)</f>
        <v>9</v>
      </c>
      <c r="W101" s="21">
        <f>VLOOKUP($B101&amp;W$83,[1]Sheet1!$C$1:$D$16,2,0)</f>
        <v>9</v>
      </c>
    </row>
    <row r="102" spans="1:23" x14ac:dyDescent="0.2">
      <c r="A102" s="21" t="s">
        <v>91</v>
      </c>
      <c r="B102" s="21" t="s">
        <v>114</v>
      </c>
      <c r="C102" s="21">
        <v>3423</v>
      </c>
      <c r="D102" s="21">
        <f>VLOOKUP($B102&amp;D$83,[1]Sheet1!$C$1:$D$16,2,0)</f>
        <v>12</v>
      </c>
      <c r="E102" s="21">
        <f>VLOOKUP($B102&amp;E$83,[1]Sheet1!$C$1:$D$16,2,0)</f>
        <v>12</v>
      </c>
      <c r="F102" s="21">
        <f>VLOOKUP($B102&amp;F$83,[1]Sheet1!$C$1:$D$16,2,0)</f>
        <v>12</v>
      </c>
      <c r="G102" s="21">
        <f>VLOOKUP($B102&amp;G$83,[1]Sheet1!$C$1:$D$16,2,0)</f>
        <v>12</v>
      </c>
      <c r="H102" s="21">
        <f>VLOOKUP($B102&amp;H$83,[1]Sheet1!$C$1:$D$16,2,0)</f>
        <v>12</v>
      </c>
      <c r="I102" s="21">
        <f>VLOOKUP($B102&amp;I$83,[1]Sheet1!$C$1:$D$16,2,0)</f>
        <v>16</v>
      </c>
      <c r="J102" s="21">
        <f>VLOOKUP($B102&amp;J$83,[1]Sheet1!$C$1:$D$16,2,0)</f>
        <v>16</v>
      </c>
      <c r="K102" s="21">
        <f>VLOOKUP($B102&amp;K$83,[1]Sheet1!$C$1:$D$16,2,0)</f>
        <v>16</v>
      </c>
      <c r="L102" s="21">
        <f>VLOOKUP($B102&amp;L$83,[1]Sheet1!$C$1:$D$16,2,0)</f>
        <v>16</v>
      </c>
      <c r="M102" s="21">
        <f>VLOOKUP($B102&amp;M$83,[1]Sheet1!$C$1:$D$16,2,0)</f>
        <v>16</v>
      </c>
      <c r="N102" s="21">
        <f>VLOOKUP($B102&amp;N$83,[1]Sheet1!$C$1:$D$16,2,0)</f>
        <v>17</v>
      </c>
      <c r="O102" s="21">
        <f>VLOOKUP($B102&amp;O$83,[1]Sheet1!$C$1:$D$16,2,0)</f>
        <v>17</v>
      </c>
      <c r="P102" s="21">
        <f>VLOOKUP($B102&amp;P$83,[1]Sheet1!$C$1:$D$16,2,0)</f>
        <v>17</v>
      </c>
      <c r="Q102" s="21">
        <f>VLOOKUP($B102&amp;Q$83,[1]Sheet1!$C$1:$D$16,2,0)</f>
        <v>17</v>
      </c>
      <c r="R102" s="21">
        <f>VLOOKUP($B102&amp;R$83,[1]Sheet1!$C$1:$D$16,2,0)</f>
        <v>17</v>
      </c>
      <c r="S102" s="21">
        <f>VLOOKUP($B102&amp;S$83,[1]Sheet1!$C$1:$D$16,2,0)</f>
        <v>9</v>
      </c>
      <c r="T102" s="21">
        <f>VLOOKUP($B102&amp;T$83,[1]Sheet1!$C$1:$D$16,2,0)</f>
        <v>9</v>
      </c>
      <c r="U102" s="21">
        <f>VLOOKUP($B102&amp;U$83,[1]Sheet1!$C$1:$D$16,2,0)</f>
        <v>9</v>
      </c>
      <c r="V102" s="21">
        <f>VLOOKUP($B102&amp;V$83,[1]Sheet1!$C$1:$D$16,2,0)</f>
        <v>9</v>
      </c>
      <c r="W102" s="21">
        <f>VLOOKUP($B102&amp;W$83,[1]Sheet1!$C$1:$D$16,2,0)</f>
        <v>9</v>
      </c>
    </row>
    <row r="103" spans="1:23" x14ac:dyDescent="0.2">
      <c r="A103" s="21" t="s">
        <v>33</v>
      </c>
      <c r="B103" s="21" t="s">
        <v>114</v>
      </c>
      <c r="C103" s="21">
        <v>3424</v>
      </c>
      <c r="D103" s="21">
        <f>VLOOKUP($B103&amp;D$83,[1]Sheet1!$C$1:$D$16,2,0)</f>
        <v>12</v>
      </c>
      <c r="E103" s="21">
        <f>VLOOKUP($B103&amp;E$83,[1]Sheet1!$C$1:$D$16,2,0)</f>
        <v>12</v>
      </c>
      <c r="F103" s="21">
        <f>VLOOKUP($B103&amp;F$83,[1]Sheet1!$C$1:$D$16,2,0)</f>
        <v>12</v>
      </c>
      <c r="G103" s="21">
        <f>VLOOKUP($B103&amp;G$83,[1]Sheet1!$C$1:$D$16,2,0)</f>
        <v>12</v>
      </c>
      <c r="H103" s="21">
        <f>VLOOKUP($B103&amp;H$83,[1]Sheet1!$C$1:$D$16,2,0)</f>
        <v>12</v>
      </c>
      <c r="I103" s="21">
        <f>VLOOKUP($B103&amp;I$83,[1]Sheet1!$C$1:$D$16,2,0)</f>
        <v>16</v>
      </c>
      <c r="J103" s="21">
        <f>VLOOKUP($B103&amp;J$83,[1]Sheet1!$C$1:$D$16,2,0)</f>
        <v>16</v>
      </c>
      <c r="K103" s="21">
        <f>VLOOKUP($B103&amp;K$83,[1]Sheet1!$C$1:$D$16,2,0)</f>
        <v>16</v>
      </c>
      <c r="L103" s="21">
        <f>VLOOKUP($B103&amp;L$83,[1]Sheet1!$C$1:$D$16,2,0)</f>
        <v>16</v>
      </c>
      <c r="M103" s="21">
        <f>VLOOKUP($B103&amp;M$83,[1]Sheet1!$C$1:$D$16,2,0)</f>
        <v>16</v>
      </c>
      <c r="N103" s="21">
        <f>VLOOKUP($B103&amp;N$83,[1]Sheet1!$C$1:$D$16,2,0)</f>
        <v>17</v>
      </c>
      <c r="O103" s="21">
        <f>VLOOKUP($B103&amp;O$83,[1]Sheet1!$C$1:$D$16,2,0)</f>
        <v>17</v>
      </c>
      <c r="P103" s="21">
        <f>VLOOKUP($B103&amp;P$83,[1]Sheet1!$C$1:$D$16,2,0)</f>
        <v>17</v>
      </c>
      <c r="Q103" s="21">
        <f>VLOOKUP($B103&amp;Q$83,[1]Sheet1!$C$1:$D$16,2,0)</f>
        <v>17</v>
      </c>
      <c r="R103" s="21">
        <f>VLOOKUP($B103&amp;R$83,[1]Sheet1!$C$1:$D$16,2,0)</f>
        <v>17</v>
      </c>
      <c r="S103" s="21">
        <f>VLOOKUP($B103&amp;S$83,[1]Sheet1!$C$1:$D$16,2,0)</f>
        <v>9</v>
      </c>
      <c r="T103" s="21">
        <f>VLOOKUP($B103&amp;T$83,[1]Sheet1!$C$1:$D$16,2,0)</f>
        <v>9</v>
      </c>
      <c r="U103" s="21">
        <f>VLOOKUP($B103&amp;U$83,[1]Sheet1!$C$1:$D$16,2,0)</f>
        <v>9</v>
      </c>
      <c r="V103" s="21">
        <f>VLOOKUP($B103&amp;V$83,[1]Sheet1!$C$1:$D$16,2,0)</f>
        <v>9</v>
      </c>
      <c r="W103" s="21">
        <f>VLOOKUP($B103&amp;W$83,[1]Sheet1!$C$1:$D$16,2,0)</f>
        <v>9</v>
      </c>
    </row>
    <row r="104" spans="1:23" x14ac:dyDescent="0.2">
      <c r="A104" s="21" t="s">
        <v>35</v>
      </c>
      <c r="B104" s="21" t="s">
        <v>114</v>
      </c>
      <c r="C104" s="21">
        <v>3425</v>
      </c>
      <c r="D104" s="21">
        <f>VLOOKUP($B104&amp;D$83,[1]Sheet1!$C$1:$D$16,2,0)</f>
        <v>12</v>
      </c>
      <c r="E104" s="21">
        <f>VLOOKUP($B104&amp;E$83,[1]Sheet1!$C$1:$D$16,2,0)</f>
        <v>12</v>
      </c>
      <c r="F104" s="21">
        <f>VLOOKUP($B104&amp;F$83,[1]Sheet1!$C$1:$D$16,2,0)</f>
        <v>12</v>
      </c>
      <c r="G104" s="21">
        <f>VLOOKUP($B104&amp;G$83,[1]Sheet1!$C$1:$D$16,2,0)</f>
        <v>12</v>
      </c>
      <c r="H104" s="21">
        <f>VLOOKUP($B104&amp;H$83,[1]Sheet1!$C$1:$D$16,2,0)</f>
        <v>12</v>
      </c>
      <c r="I104" s="21">
        <f>VLOOKUP($B104&amp;I$83,[1]Sheet1!$C$1:$D$16,2,0)</f>
        <v>16</v>
      </c>
      <c r="J104" s="21">
        <f>VLOOKUP($B104&amp;J$83,[1]Sheet1!$C$1:$D$16,2,0)</f>
        <v>16</v>
      </c>
      <c r="K104" s="21">
        <f>VLOOKUP($B104&amp;K$83,[1]Sheet1!$C$1:$D$16,2,0)</f>
        <v>16</v>
      </c>
      <c r="L104" s="21">
        <f>VLOOKUP($B104&amp;L$83,[1]Sheet1!$C$1:$D$16,2,0)</f>
        <v>16</v>
      </c>
      <c r="M104" s="21">
        <f>VLOOKUP($B104&amp;M$83,[1]Sheet1!$C$1:$D$16,2,0)</f>
        <v>16</v>
      </c>
      <c r="N104" s="21">
        <f>VLOOKUP($B104&amp;N$83,[1]Sheet1!$C$1:$D$16,2,0)</f>
        <v>17</v>
      </c>
      <c r="O104" s="21">
        <f>VLOOKUP($B104&amp;O$83,[1]Sheet1!$C$1:$D$16,2,0)</f>
        <v>17</v>
      </c>
      <c r="P104" s="21">
        <f>VLOOKUP($B104&amp;P$83,[1]Sheet1!$C$1:$D$16,2,0)</f>
        <v>17</v>
      </c>
      <c r="Q104" s="21">
        <f>VLOOKUP($B104&amp;Q$83,[1]Sheet1!$C$1:$D$16,2,0)</f>
        <v>17</v>
      </c>
      <c r="R104" s="21">
        <f>VLOOKUP($B104&amp;R$83,[1]Sheet1!$C$1:$D$16,2,0)</f>
        <v>17</v>
      </c>
      <c r="S104" s="21">
        <f>VLOOKUP($B104&amp;S$83,[1]Sheet1!$C$1:$D$16,2,0)</f>
        <v>9</v>
      </c>
      <c r="T104" s="21">
        <f>VLOOKUP($B104&amp;T$83,[1]Sheet1!$C$1:$D$16,2,0)</f>
        <v>9</v>
      </c>
      <c r="U104" s="21">
        <f>VLOOKUP($B104&amp;U$83,[1]Sheet1!$C$1:$D$16,2,0)</f>
        <v>9</v>
      </c>
      <c r="V104" s="21">
        <f>VLOOKUP($B104&amp;V$83,[1]Sheet1!$C$1:$D$16,2,0)</f>
        <v>9</v>
      </c>
      <c r="W104" s="21">
        <f>VLOOKUP($B104&amp;W$83,[1]Sheet1!$C$1:$D$16,2,0)</f>
        <v>9</v>
      </c>
    </row>
    <row r="105" spans="1:23" x14ac:dyDescent="0.2">
      <c r="A105" s="21"/>
      <c r="B105" s="21"/>
      <c r="C105" s="21"/>
      <c r="D105" s="22" t="str">
        <f>_xlfn.TEXTJOIN(",",1,$C$85:$C$104)</f>
        <v>3121,3122,3123,3124,3125,3221,3222,3223,3224,3225,3321,3322,3323,3324,3325,3421,3422,3423,3424,3425</v>
      </c>
      <c r="E105" s="22" t="str">
        <f t="shared" ref="E105:W105" si="45">_xlfn.TEXTJOIN(",",1,$C$85:$C$104)</f>
        <v>3121,3122,3123,3124,3125,3221,3222,3223,3224,3225,3321,3322,3323,3324,3325,3421,3422,3423,3424,3425</v>
      </c>
      <c r="F105" s="22" t="str">
        <f t="shared" si="45"/>
        <v>3121,3122,3123,3124,3125,3221,3222,3223,3224,3225,3321,3322,3323,3324,3325,3421,3422,3423,3424,3425</v>
      </c>
      <c r="G105" s="22" t="str">
        <f t="shared" si="45"/>
        <v>3121,3122,3123,3124,3125,3221,3222,3223,3224,3225,3321,3322,3323,3324,3325,3421,3422,3423,3424,3425</v>
      </c>
      <c r="H105" s="22" t="str">
        <f t="shared" si="45"/>
        <v>3121,3122,3123,3124,3125,3221,3222,3223,3224,3225,3321,3322,3323,3324,3325,3421,3422,3423,3424,3425</v>
      </c>
      <c r="I105" s="22" t="str">
        <f t="shared" si="45"/>
        <v>3121,3122,3123,3124,3125,3221,3222,3223,3224,3225,3321,3322,3323,3324,3325,3421,3422,3423,3424,3425</v>
      </c>
      <c r="J105" s="22" t="str">
        <f t="shared" si="45"/>
        <v>3121,3122,3123,3124,3125,3221,3222,3223,3224,3225,3321,3322,3323,3324,3325,3421,3422,3423,3424,3425</v>
      </c>
      <c r="K105" s="22" t="str">
        <f t="shared" si="45"/>
        <v>3121,3122,3123,3124,3125,3221,3222,3223,3224,3225,3321,3322,3323,3324,3325,3421,3422,3423,3424,3425</v>
      </c>
      <c r="L105" s="22" t="str">
        <f t="shared" si="45"/>
        <v>3121,3122,3123,3124,3125,3221,3222,3223,3224,3225,3321,3322,3323,3324,3325,3421,3422,3423,3424,3425</v>
      </c>
      <c r="M105" s="22" t="str">
        <f t="shared" si="45"/>
        <v>3121,3122,3123,3124,3125,3221,3222,3223,3224,3225,3321,3322,3323,3324,3325,3421,3422,3423,3424,3425</v>
      </c>
      <c r="N105" s="22" t="str">
        <f t="shared" si="45"/>
        <v>3121,3122,3123,3124,3125,3221,3222,3223,3224,3225,3321,3322,3323,3324,3325,3421,3422,3423,3424,3425</v>
      </c>
      <c r="O105" s="22" t="str">
        <f t="shared" si="45"/>
        <v>3121,3122,3123,3124,3125,3221,3222,3223,3224,3225,3321,3322,3323,3324,3325,3421,3422,3423,3424,3425</v>
      </c>
      <c r="P105" s="22" t="str">
        <f t="shared" si="45"/>
        <v>3121,3122,3123,3124,3125,3221,3222,3223,3224,3225,3321,3322,3323,3324,3325,3421,3422,3423,3424,3425</v>
      </c>
      <c r="Q105" s="22" t="str">
        <f t="shared" si="45"/>
        <v>3121,3122,3123,3124,3125,3221,3222,3223,3224,3225,3321,3322,3323,3324,3325,3421,3422,3423,3424,3425</v>
      </c>
      <c r="R105" s="22" t="str">
        <f t="shared" si="45"/>
        <v>3121,3122,3123,3124,3125,3221,3222,3223,3224,3225,3321,3322,3323,3324,3325,3421,3422,3423,3424,3425</v>
      </c>
      <c r="S105" s="22" t="str">
        <f t="shared" si="45"/>
        <v>3121,3122,3123,3124,3125,3221,3222,3223,3224,3225,3321,3322,3323,3324,3325,3421,3422,3423,3424,3425</v>
      </c>
      <c r="T105" s="22" t="str">
        <f t="shared" si="45"/>
        <v>3121,3122,3123,3124,3125,3221,3222,3223,3224,3225,3321,3322,3323,3324,3325,3421,3422,3423,3424,3425</v>
      </c>
      <c r="U105" s="22" t="str">
        <f t="shared" si="45"/>
        <v>3121,3122,3123,3124,3125,3221,3222,3223,3224,3225,3321,3322,3323,3324,3325,3421,3422,3423,3424,3425</v>
      </c>
      <c r="V105" s="22" t="str">
        <f t="shared" si="45"/>
        <v>3121,3122,3123,3124,3125,3221,3222,3223,3224,3225,3321,3322,3323,3324,3325,3421,3422,3423,3424,3425</v>
      </c>
      <c r="W105" s="22" t="str">
        <f t="shared" si="45"/>
        <v>3121,3122,3123,3124,3125,3221,3222,3223,3224,3225,3321,3322,3323,3324,3325,3421,3422,3423,3424,3425</v>
      </c>
    </row>
    <row r="106" spans="1:23" x14ac:dyDescent="0.2">
      <c r="A106" s="21"/>
      <c r="B106" s="21"/>
      <c r="C106" s="21"/>
      <c r="D106" s="22" t="str">
        <f>_xlfn.TEXTJOIN(",",1,D85:D104)</f>
        <v>8,8,8,8,8,13,13,13,13,13,14,14,14,14,14,12,12,12,12,12</v>
      </c>
      <c r="E106" s="22" t="str">
        <f t="shared" ref="E106:W106" si="46">_xlfn.TEXTJOIN(",",1,E85:E104)</f>
        <v>8,8,8,8,8,13,13,13,13,13,14,14,14,14,14,12,12,12,12,12</v>
      </c>
      <c r="F106" s="22" t="str">
        <f t="shared" si="46"/>
        <v>8,8,8,8,8,13,13,13,13,13,14,14,14,14,14,12,12,12,12,12</v>
      </c>
      <c r="G106" s="22" t="str">
        <f t="shared" si="46"/>
        <v>8,8,8,8,8,13,13,13,13,13,14,14,14,14,14,12,12,12,12,12</v>
      </c>
      <c r="H106" s="22" t="str">
        <f t="shared" si="46"/>
        <v>8,8,8,8,8,13,13,13,13,13,14,14,14,14,14,12,12,12,12,12</v>
      </c>
      <c r="I106" s="22" t="str">
        <f t="shared" si="46"/>
        <v>13,13,13,13,13,11,11,11,11,11,15,15,15,15,15,16,16,16,16,16</v>
      </c>
      <c r="J106" s="22" t="str">
        <f t="shared" si="46"/>
        <v>13,13,13,13,13,11,11,11,11,11,15,15,15,15,15,16,16,16,16,16</v>
      </c>
      <c r="K106" s="22" t="str">
        <f t="shared" si="46"/>
        <v>13,13,13,13,13,11,11,11,11,11,15,15,15,15,15,16,16,16,16,16</v>
      </c>
      <c r="L106" s="22" t="str">
        <f t="shared" si="46"/>
        <v>13,13,13,13,13,11,11,11,11,11,15,15,15,15,15,16,16,16,16,16</v>
      </c>
      <c r="M106" s="22" t="str">
        <f t="shared" si="46"/>
        <v>13,13,13,13,13,11,11,11,11,11,15,15,15,15,15,16,16,16,16,16</v>
      </c>
      <c r="N106" s="22" t="str">
        <f t="shared" si="46"/>
        <v>14,14,14,14,14,15,15,15,15,15,10,10,10,10,10,17,17,17,17,17</v>
      </c>
      <c r="O106" s="22" t="str">
        <f t="shared" si="46"/>
        <v>14,14,14,14,14,15,15,15,15,15,10,10,10,10,10,17,17,17,17,17</v>
      </c>
      <c r="P106" s="22" t="str">
        <f t="shared" si="46"/>
        <v>14,14,14,14,14,15,15,15,15,15,10,10,10,10,10,17,17,17,17,17</v>
      </c>
      <c r="Q106" s="22" t="str">
        <f t="shared" si="46"/>
        <v>14,14,14,14,14,15,15,15,15,15,10,10,10,10,10,17,17,17,17,17</v>
      </c>
      <c r="R106" s="22" t="str">
        <f t="shared" si="46"/>
        <v>14,14,14,14,14,15,15,15,15,15,10,10,10,10,10,17,17,17,17,17</v>
      </c>
      <c r="S106" s="22" t="str">
        <f t="shared" si="46"/>
        <v>12,12,12,12,12,16,16,16,16,16,17,17,17,17,17,9,9,9,9,9</v>
      </c>
      <c r="T106" s="22" t="str">
        <f t="shared" si="46"/>
        <v>12,12,12,12,12,16,16,16,16,16,17,17,17,17,17,9,9,9,9,9</v>
      </c>
      <c r="U106" s="22" t="str">
        <f t="shared" si="46"/>
        <v>12,12,12,12,12,16,16,16,16,16,17,17,17,17,17,9,9,9,9,9</v>
      </c>
      <c r="V106" s="22" t="str">
        <f t="shared" si="46"/>
        <v>12,12,12,12,12,16,16,16,16,16,17,17,17,17,17,9,9,9,9,9</v>
      </c>
      <c r="W106" s="22" t="str">
        <f t="shared" si="46"/>
        <v>12,12,12,12,12,16,16,16,16,16,17,17,17,17,17,9,9,9,9,9</v>
      </c>
    </row>
    <row r="107" spans="1:23" x14ac:dyDescent="0.2">
      <c r="A107" s="21"/>
      <c r="B107" s="21"/>
      <c r="C107" s="21"/>
      <c r="D107" s="22" t="str">
        <f>_xlfn.TEXTJOIN(";",1,D105:D106)</f>
        <v>3121,3122,3123,3124,3125,3221,3222,3223,3224,3225,3321,3322,3323,3324,3325,3421,3422,3423,3424,3425;8,8,8,8,8,13,13,13,13,13,14,14,14,14,14,12,12,12,12,12</v>
      </c>
      <c r="E107" s="22" t="str">
        <f t="shared" ref="E107" si="47">_xlfn.TEXTJOIN(";",1,E105:E106)</f>
        <v>3121,3122,3123,3124,3125,3221,3222,3223,3224,3225,3321,3322,3323,3324,3325,3421,3422,3423,3424,3425;8,8,8,8,8,13,13,13,13,13,14,14,14,14,14,12,12,12,12,12</v>
      </c>
      <c r="F107" s="22" t="str">
        <f t="shared" ref="F107" si="48">_xlfn.TEXTJOIN(";",1,F105:F106)</f>
        <v>3121,3122,3123,3124,3125,3221,3222,3223,3224,3225,3321,3322,3323,3324,3325,3421,3422,3423,3424,3425;8,8,8,8,8,13,13,13,13,13,14,14,14,14,14,12,12,12,12,12</v>
      </c>
      <c r="G107" s="22" t="str">
        <f t="shared" ref="G107" si="49">_xlfn.TEXTJOIN(";",1,G105:G106)</f>
        <v>3121,3122,3123,3124,3125,3221,3222,3223,3224,3225,3321,3322,3323,3324,3325,3421,3422,3423,3424,3425;8,8,8,8,8,13,13,13,13,13,14,14,14,14,14,12,12,12,12,12</v>
      </c>
      <c r="H107" s="22" t="str">
        <f t="shared" ref="H107" si="50">_xlfn.TEXTJOIN(";",1,H105:H106)</f>
        <v>3121,3122,3123,3124,3125,3221,3222,3223,3224,3225,3321,3322,3323,3324,3325,3421,3422,3423,3424,3425;8,8,8,8,8,13,13,13,13,13,14,14,14,14,14,12,12,12,12,12</v>
      </c>
      <c r="I107" s="22" t="str">
        <f t="shared" ref="I107" si="51">_xlfn.TEXTJOIN(";",1,I105:I106)</f>
        <v>3121,3122,3123,3124,3125,3221,3222,3223,3224,3225,3321,3322,3323,3324,3325,3421,3422,3423,3424,3425;13,13,13,13,13,11,11,11,11,11,15,15,15,15,15,16,16,16,16,16</v>
      </c>
      <c r="J107" s="22" t="str">
        <f t="shared" ref="J107" si="52">_xlfn.TEXTJOIN(";",1,J105:J106)</f>
        <v>3121,3122,3123,3124,3125,3221,3222,3223,3224,3225,3321,3322,3323,3324,3325,3421,3422,3423,3424,3425;13,13,13,13,13,11,11,11,11,11,15,15,15,15,15,16,16,16,16,16</v>
      </c>
      <c r="K107" s="22" t="str">
        <f t="shared" ref="K107" si="53">_xlfn.TEXTJOIN(";",1,K105:K106)</f>
        <v>3121,3122,3123,3124,3125,3221,3222,3223,3224,3225,3321,3322,3323,3324,3325,3421,3422,3423,3424,3425;13,13,13,13,13,11,11,11,11,11,15,15,15,15,15,16,16,16,16,16</v>
      </c>
      <c r="L107" s="22" t="str">
        <f t="shared" ref="L107" si="54">_xlfn.TEXTJOIN(";",1,L105:L106)</f>
        <v>3121,3122,3123,3124,3125,3221,3222,3223,3224,3225,3321,3322,3323,3324,3325,3421,3422,3423,3424,3425;13,13,13,13,13,11,11,11,11,11,15,15,15,15,15,16,16,16,16,16</v>
      </c>
      <c r="M107" s="22" t="str">
        <f t="shared" ref="M107" si="55">_xlfn.TEXTJOIN(";",1,M105:M106)</f>
        <v>3121,3122,3123,3124,3125,3221,3222,3223,3224,3225,3321,3322,3323,3324,3325,3421,3422,3423,3424,3425;13,13,13,13,13,11,11,11,11,11,15,15,15,15,15,16,16,16,16,16</v>
      </c>
      <c r="N107" s="22" t="str">
        <f t="shared" ref="N107" si="56">_xlfn.TEXTJOIN(";",1,N105:N106)</f>
        <v>3121,3122,3123,3124,3125,3221,3222,3223,3224,3225,3321,3322,3323,3324,3325,3421,3422,3423,3424,3425;14,14,14,14,14,15,15,15,15,15,10,10,10,10,10,17,17,17,17,17</v>
      </c>
      <c r="O107" s="22" t="str">
        <f t="shared" ref="O107" si="57">_xlfn.TEXTJOIN(";",1,O105:O106)</f>
        <v>3121,3122,3123,3124,3125,3221,3222,3223,3224,3225,3321,3322,3323,3324,3325,3421,3422,3423,3424,3425;14,14,14,14,14,15,15,15,15,15,10,10,10,10,10,17,17,17,17,17</v>
      </c>
      <c r="P107" s="22" t="str">
        <f t="shared" ref="P107" si="58">_xlfn.TEXTJOIN(";",1,P105:P106)</f>
        <v>3121,3122,3123,3124,3125,3221,3222,3223,3224,3225,3321,3322,3323,3324,3325,3421,3422,3423,3424,3425;14,14,14,14,14,15,15,15,15,15,10,10,10,10,10,17,17,17,17,17</v>
      </c>
      <c r="Q107" s="22" t="str">
        <f t="shared" ref="Q107" si="59">_xlfn.TEXTJOIN(";",1,Q105:Q106)</f>
        <v>3121,3122,3123,3124,3125,3221,3222,3223,3224,3225,3321,3322,3323,3324,3325,3421,3422,3423,3424,3425;14,14,14,14,14,15,15,15,15,15,10,10,10,10,10,17,17,17,17,17</v>
      </c>
      <c r="R107" s="22" t="str">
        <f t="shared" ref="R107" si="60">_xlfn.TEXTJOIN(";",1,R105:R106)</f>
        <v>3121,3122,3123,3124,3125,3221,3222,3223,3224,3225,3321,3322,3323,3324,3325,3421,3422,3423,3424,3425;14,14,14,14,14,15,15,15,15,15,10,10,10,10,10,17,17,17,17,17</v>
      </c>
      <c r="S107" s="22" t="str">
        <f t="shared" ref="S107" si="61">_xlfn.TEXTJOIN(";",1,S105:S106)</f>
        <v>3121,3122,3123,3124,3125,3221,3222,3223,3224,3225,3321,3322,3323,3324,3325,3421,3422,3423,3424,3425;12,12,12,12,12,16,16,16,16,16,17,17,17,17,17,9,9,9,9,9</v>
      </c>
      <c r="T107" s="22" t="str">
        <f t="shared" ref="T107" si="62">_xlfn.TEXTJOIN(";",1,T105:T106)</f>
        <v>3121,3122,3123,3124,3125,3221,3222,3223,3224,3225,3321,3322,3323,3324,3325,3421,3422,3423,3424,3425;12,12,12,12,12,16,16,16,16,16,17,17,17,17,17,9,9,9,9,9</v>
      </c>
      <c r="U107" s="22" t="str">
        <f t="shared" ref="U107" si="63">_xlfn.TEXTJOIN(";",1,U105:U106)</f>
        <v>3121,3122,3123,3124,3125,3221,3222,3223,3224,3225,3321,3322,3323,3324,3325,3421,3422,3423,3424,3425;12,12,12,12,12,16,16,16,16,16,17,17,17,17,17,9,9,9,9,9</v>
      </c>
      <c r="V107" s="22" t="str">
        <f t="shared" ref="V107" si="64">_xlfn.TEXTJOIN(";",1,V105:V106)</f>
        <v>3121,3122,3123,3124,3125,3221,3222,3223,3224,3225,3321,3322,3323,3324,3325,3421,3422,3423,3424,3425;12,12,12,12,12,16,16,16,16,16,17,17,17,17,17,9,9,9,9,9</v>
      </c>
      <c r="W107" s="23" t="str">
        <f t="shared" ref="W107" si="65">_xlfn.TEXTJOIN(";",1,W105:W106)</f>
        <v>3121,3122,3123,3124,3125,3221,3222,3223,3224,3225,3321,3322,3323,3324,3325,3421,3422,3423,3424,3425;12,12,12,12,12,16,16,16,16,16,17,17,17,17,17,9,9,9,9,9</v>
      </c>
    </row>
    <row r="109" spans="1:23" x14ac:dyDescent="0.2">
      <c r="A109" s="25">
        <v>3</v>
      </c>
      <c r="B109" s="25" t="str">
        <f>VLOOKUP(A109,杂项枚举说明表!$A$67:$B$69,杂项枚举说明表!$B$66,0)</f>
        <v>PVP</v>
      </c>
      <c r="C109" s="25"/>
      <c r="D109" s="25" t="s">
        <v>29</v>
      </c>
      <c r="E109" s="25" t="s">
        <v>31</v>
      </c>
      <c r="F109" s="25" t="s">
        <v>91</v>
      </c>
      <c r="G109" s="25" t="s">
        <v>33</v>
      </c>
      <c r="H109" s="25" t="s">
        <v>35</v>
      </c>
      <c r="I109" s="25" t="s">
        <v>29</v>
      </c>
      <c r="J109" s="25" t="s">
        <v>31</v>
      </c>
      <c r="K109" s="25" t="s">
        <v>91</v>
      </c>
      <c r="L109" s="25" t="s">
        <v>33</v>
      </c>
      <c r="M109" s="25" t="s">
        <v>35</v>
      </c>
      <c r="N109" s="25" t="s">
        <v>29</v>
      </c>
      <c r="O109" s="25" t="s">
        <v>31</v>
      </c>
      <c r="P109" s="25" t="s">
        <v>91</v>
      </c>
      <c r="Q109" s="25" t="s">
        <v>33</v>
      </c>
      <c r="R109" s="25" t="s">
        <v>35</v>
      </c>
      <c r="S109" s="25" t="s">
        <v>29</v>
      </c>
      <c r="T109" s="25" t="s">
        <v>31</v>
      </c>
      <c r="U109" s="25" t="s">
        <v>91</v>
      </c>
      <c r="V109" s="25" t="s">
        <v>33</v>
      </c>
      <c r="W109" s="25" t="s">
        <v>35</v>
      </c>
    </row>
    <row r="110" spans="1:23" x14ac:dyDescent="0.2">
      <c r="A110" s="25">
        <v>4</v>
      </c>
      <c r="B110" s="25" t="str">
        <f>VLOOKUP(A110,杂项枚举说明表!$A$23:$B$27,杂项枚举说明表!$B$22,0)</f>
        <v>工业时代</v>
      </c>
      <c r="C110" s="25"/>
      <c r="D110" s="25" t="s">
        <v>111</v>
      </c>
      <c r="E110" s="25" t="s">
        <v>111</v>
      </c>
      <c r="F110" s="25" t="s">
        <v>111</v>
      </c>
      <c r="G110" s="25" t="s">
        <v>111</v>
      </c>
      <c r="H110" s="25" t="s">
        <v>111</v>
      </c>
      <c r="I110" s="25" t="s">
        <v>112</v>
      </c>
      <c r="J110" s="25" t="s">
        <v>112</v>
      </c>
      <c r="K110" s="25" t="s">
        <v>112</v>
      </c>
      <c r="L110" s="25" t="s">
        <v>112</v>
      </c>
      <c r="M110" s="25" t="s">
        <v>112</v>
      </c>
      <c r="N110" s="25" t="s">
        <v>113</v>
      </c>
      <c r="O110" s="25" t="s">
        <v>113</v>
      </c>
      <c r="P110" s="25" t="s">
        <v>113</v>
      </c>
      <c r="Q110" s="25" t="s">
        <v>113</v>
      </c>
      <c r="R110" s="25" t="s">
        <v>113</v>
      </c>
      <c r="S110" s="25" t="s">
        <v>114</v>
      </c>
      <c r="T110" s="25" t="s">
        <v>114</v>
      </c>
      <c r="U110" s="25" t="s">
        <v>114</v>
      </c>
      <c r="V110" s="25" t="s">
        <v>114</v>
      </c>
      <c r="W110" s="25" t="s">
        <v>114</v>
      </c>
    </row>
    <row r="111" spans="1:23" x14ac:dyDescent="0.2">
      <c r="A111" s="25"/>
      <c r="B111" s="25"/>
      <c r="C111" s="25"/>
      <c r="D111" s="26">
        <v>3131</v>
      </c>
      <c r="E111" s="26">
        <v>3132</v>
      </c>
      <c r="F111" s="26">
        <v>3133</v>
      </c>
      <c r="G111" s="26">
        <v>3134</v>
      </c>
      <c r="H111" s="26">
        <v>3135</v>
      </c>
      <c r="I111" s="26">
        <v>3231</v>
      </c>
      <c r="J111" s="26">
        <v>3232</v>
      </c>
      <c r="K111" s="26">
        <v>3233</v>
      </c>
      <c r="L111" s="26">
        <v>3234</v>
      </c>
      <c r="M111" s="26">
        <v>3235</v>
      </c>
      <c r="N111" s="26">
        <v>3331</v>
      </c>
      <c r="O111" s="26">
        <v>3332</v>
      </c>
      <c r="P111" s="26">
        <v>3333</v>
      </c>
      <c r="Q111" s="26">
        <v>3334</v>
      </c>
      <c r="R111" s="26">
        <v>3335</v>
      </c>
      <c r="S111" s="26">
        <v>3431</v>
      </c>
      <c r="T111" s="26">
        <v>3432</v>
      </c>
      <c r="U111" s="26">
        <v>3433</v>
      </c>
      <c r="V111" s="26">
        <v>3434</v>
      </c>
      <c r="W111" s="26">
        <v>3435</v>
      </c>
    </row>
    <row r="112" spans="1:23" x14ac:dyDescent="0.2">
      <c r="A112" s="25" t="s">
        <v>29</v>
      </c>
      <c r="B112" s="25" t="s">
        <v>111</v>
      </c>
      <c r="C112" s="26">
        <v>3131</v>
      </c>
      <c r="D112" s="25">
        <f>VLOOKUP($B112&amp;D$110,[1]Sheet1!$C$1:$D$16,2,0)</f>
        <v>8</v>
      </c>
      <c r="E112" s="25">
        <f>VLOOKUP($B112&amp;E$110,[1]Sheet1!$C$1:$D$16,2,0)</f>
        <v>8</v>
      </c>
      <c r="F112" s="25">
        <f>VLOOKUP($B112&amp;F$110,[1]Sheet1!$C$1:$D$16,2,0)</f>
        <v>8</v>
      </c>
      <c r="G112" s="25">
        <f>VLOOKUP($B112&amp;G$110,[1]Sheet1!$C$1:$D$16,2,0)</f>
        <v>8</v>
      </c>
      <c r="H112" s="25">
        <f>VLOOKUP($B112&amp;H$110,[1]Sheet1!$C$1:$D$16,2,0)</f>
        <v>8</v>
      </c>
      <c r="I112" s="25">
        <f>VLOOKUP($B112&amp;I$110,[1]Sheet1!$C$1:$D$16,2,0)</f>
        <v>13</v>
      </c>
      <c r="J112" s="25">
        <f>VLOOKUP($B112&amp;J$110,[1]Sheet1!$C$1:$D$16,2,0)</f>
        <v>13</v>
      </c>
      <c r="K112" s="25">
        <f>VLOOKUP($B112&amp;K$110,[1]Sheet1!$C$1:$D$16,2,0)</f>
        <v>13</v>
      </c>
      <c r="L112" s="25">
        <f>VLOOKUP($B112&amp;L$110,[1]Sheet1!$C$1:$D$16,2,0)</f>
        <v>13</v>
      </c>
      <c r="M112" s="25">
        <f>VLOOKUP($B112&amp;M$110,[1]Sheet1!$C$1:$D$16,2,0)</f>
        <v>13</v>
      </c>
      <c r="N112" s="25">
        <f>VLOOKUP($B112&amp;N$110,[1]Sheet1!$C$1:$D$16,2,0)</f>
        <v>14</v>
      </c>
      <c r="O112" s="25">
        <f>VLOOKUP($B112&amp;O$110,[1]Sheet1!$C$1:$D$16,2,0)</f>
        <v>14</v>
      </c>
      <c r="P112" s="25">
        <f>VLOOKUP($B112&amp;P$110,[1]Sheet1!$C$1:$D$16,2,0)</f>
        <v>14</v>
      </c>
      <c r="Q112" s="25">
        <f>VLOOKUP($B112&amp;Q$110,[1]Sheet1!$C$1:$D$16,2,0)</f>
        <v>14</v>
      </c>
      <c r="R112" s="25">
        <f>VLOOKUP($B112&amp;R$110,[1]Sheet1!$C$1:$D$16,2,0)</f>
        <v>14</v>
      </c>
      <c r="S112" s="25">
        <f>VLOOKUP($B112&amp;S$110,[1]Sheet1!$C$1:$D$16,2,0)</f>
        <v>12</v>
      </c>
      <c r="T112" s="25">
        <f>VLOOKUP($B112&amp;T$110,[1]Sheet1!$C$1:$D$16,2,0)</f>
        <v>12</v>
      </c>
      <c r="U112" s="25">
        <f>VLOOKUP($B112&amp;U$110,[1]Sheet1!$C$1:$D$16,2,0)</f>
        <v>12</v>
      </c>
      <c r="V112" s="25">
        <f>VLOOKUP($B112&amp;V$110,[1]Sheet1!$C$1:$D$16,2,0)</f>
        <v>12</v>
      </c>
      <c r="W112" s="25">
        <f>VLOOKUP($B112&amp;W$110,[1]Sheet1!$C$1:$D$16,2,0)</f>
        <v>12</v>
      </c>
    </row>
    <row r="113" spans="1:23" x14ac:dyDescent="0.2">
      <c r="A113" s="25" t="s">
        <v>31</v>
      </c>
      <c r="B113" s="25" t="s">
        <v>111</v>
      </c>
      <c r="C113" s="26">
        <v>3132</v>
      </c>
      <c r="D113" s="25">
        <f>VLOOKUP($B113&amp;D$110,[1]Sheet1!$C$1:$D$16,2,0)</f>
        <v>8</v>
      </c>
      <c r="E113" s="25">
        <f>VLOOKUP($B113&amp;E$110,[1]Sheet1!$C$1:$D$16,2,0)</f>
        <v>8</v>
      </c>
      <c r="F113" s="25">
        <f>VLOOKUP($B113&amp;F$110,[1]Sheet1!$C$1:$D$16,2,0)</f>
        <v>8</v>
      </c>
      <c r="G113" s="25">
        <f>VLOOKUP($B113&amp;G$110,[1]Sheet1!$C$1:$D$16,2,0)</f>
        <v>8</v>
      </c>
      <c r="H113" s="25">
        <f>VLOOKUP($B113&amp;H$110,[1]Sheet1!$C$1:$D$16,2,0)</f>
        <v>8</v>
      </c>
      <c r="I113" s="25">
        <f>VLOOKUP($B113&amp;I$110,[1]Sheet1!$C$1:$D$16,2,0)</f>
        <v>13</v>
      </c>
      <c r="J113" s="25">
        <f>VLOOKUP($B113&amp;J$110,[1]Sheet1!$C$1:$D$16,2,0)</f>
        <v>13</v>
      </c>
      <c r="K113" s="25">
        <f>VLOOKUP($B113&amp;K$110,[1]Sheet1!$C$1:$D$16,2,0)</f>
        <v>13</v>
      </c>
      <c r="L113" s="25">
        <f>VLOOKUP($B113&amp;L$110,[1]Sheet1!$C$1:$D$16,2,0)</f>
        <v>13</v>
      </c>
      <c r="M113" s="25">
        <f>VLOOKUP($B113&amp;M$110,[1]Sheet1!$C$1:$D$16,2,0)</f>
        <v>13</v>
      </c>
      <c r="N113" s="25">
        <f>VLOOKUP($B113&amp;N$110,[1]Sheet1!$C$1:$D$16,2,0)</f>
        <v>14</v>
      </c>
      <c r="O113" s="25">
        <f>VLOOKUP($B113&amp;O$110,[1]Sheet1!$C$1:$D$16,2,0)</f>
        <v>14</v>
      </c>
      <c r="P113" s="25">
        <f>VLOOKUP($B113&amp;P$110,[1]Sheet1!$C$1:$D$16,2,0)</f>
        <v>14</v>
      </c>
      <c r="Q113" s="25">
        <f>VLOOKUP($B113&amp;Q$110,[1]Sheet1!$C$1:$D$16,2,0)</f>
        <v>14</v>
      </c>
      <c r="R113" s="25">
        <f>VLOOKUP($B113&amp;R$110,[1]Sheet1!$C$1:$D$16,2,0)</f>
        <v>14</v>
      </c>
      <c r="S113" s="25">
        <f>VLOOKUP($B113&amp;S$110,[1]Sheet1!$C$1:$D$16,2,0)</f>
        <v>12</v>
      </c>
      <c r="T113" s="25">
        <f>VLOOKUP($B113&amp;T$110,[1]Sheet1!$C$1:$D$16,2,0)</f>
        <v>12</v>
      </c>
      <c r="U113" s="25">
        <f>VLOOKUP($B113&amp;U$110,[1]Sheet1!$C$1:$D$16,2,0)</f>
        <v>12</v>
      </c>
      <c r="V113" s="25">
        <f>VLOOKUP($B113&amp;V$110,[1]Sheet1!$C$1:$D$16,2,0)</f>
        <v>12</v>
      </c>
      <c r="W113" s="25">
        <f>VLOOKUP($B113&amp;W$110,[1]Sheet1!$C$1:$D$16,2,0)</f>
        <v>12</v>
      </c>
    </row>
    <row r="114" spans="1:23" x14ac:dyDescent="0.2">
      <c r="A114" s="25" t="s">
        <v>91</v>
      </c>
      <c r="B114" s="25" t="s">
        <v>111</v>
      </c>
      <c r="C114" s="26">
        <v>3133</v>
      </c>
      <c r="D114" s="25">
        <f>VLOOKUP($B114&amp;D$110,[1]Sheet1!$C$1:$D$16,2,0)</f>
        <v>8</v>
      </c>
      <c r="E114" s="25">
        <f>VLOOKUP($B114&amp;E$110,[1]Sheet1!$C$1:$D$16,2,0)</f>
        <v>8</v>
      </c>
      <c r="F114" s="25">
        <f>VLOOKUP($B114&amp;F$110,[1]Sheet1!$C$1:$D$16,2,0)</f>
        <v>8</v>
      </c>
      <c r="G114" s="25">
        <f>VLOOKUP($B114&amp;G$110,[1]Sheet1!$C$1:$D$16,2,0)</f>
        <v>8</v>
      </c>
      <c r="H114" s="25">
        <f>VLOOKUP($B114&amp;H$110,[1]Sheet1!$C$1:$D$16,2,0)</f>
        <v>8</v>
      </c>
      <c r="I114" s="25">
        <f>VLOOKUP($B114&amp;I$110,[1]Sheet1!$C$1:$D$16,2,0)</f>
        <v>13</v>
      </c>
      <c r="J114" s="25">
        <f>VLOOKUP($B114&amp;J$110,[1]Sheet1!$C$1:$D$16,2,0)</f>
        <v>13</v>
      </c>
      <c r="K114" s="25">
        <f>VLOOKUP($B114&amp;K$110,[1]Sheet1!$C$1:$D$16,2,0)</f>
        <v>13</v>
      </c>
      <c r="L114" s="25">
        <f>VLOOKUP($B114&amp;L$110,[1]Sheet1!$C$1:$D$16,2,0)</f>
        <v>13</v>
      </c>
      <c r="M114" s="25">
        <f>VLOOKUP($B114&amp;M$110,[1]Sheet1!$C$1:$D$16,2,0)</f>
        <v>13</v>
      </c>
      <c r="N114" s="25">
        <f>VLOOKUP($B114&amp;N$110,[1]Sheet1!$C$1:$D$16,2,0)</f>
        <v>14</v>
      </c>
      <c r="O114" s="25">
        <f>VLOOKUP($B114&amp;O$110,[1]Sheet1!$C$1:$D$16,2,0)</f>
        <v>14</v>
      </c>
      <c r="P114" s="25">
        <f>VLOOKUP($B114&amp;P$110,[1]Sheet1!$C$1:$D$16,2,0)</f>
        <v>14</v>
      </c>
      <c r="Q114" s="25">
        <f>VLOOKUP($B114&amp;Q$110,[1]Sheet1!$C$1:$D$16,2,0)</f>
        <v>14</v>
      </c>
      <c r="R114" s="25">
        <f>VLOOKUP($B114&amp;R$110,[1]Sheet1!$C$1:$D$16,2,0)</f>
        <v>14</v>
      </c>
      <c r="S114" s="25">
        <f>VLOOKUP($B114&amp;S$110,[1]Sheet1!$C$1:$D$16,2,0)</f>
        <v>12</v>
      </c>
      <c r="T114" s="25">
        <f>VLOOKUP($B114&amp;T$110,[1]Sheet1!$C$1:$D$16,2,0)</f>
        <v>12</v>
      </c>
      <c r="U114" s="25">
        <f>VLOOKUP($B114&amp;U$110,[1]Sheet1!$C$1:$D$16,2,0)</f>
        <v>12</v>
      </c>
      <c r="V114" s="25">
        <f>VLOOKUP($B114&amp;V$110,[1]Sheet1!$C$1:$D$16,2,0)</f>
        <v>12</v>
      </c>
      <c r="W114" s="25">
        <f>VLOOKUP($B114&amp;W$110,[1]Sheet1!$C$1:$D$16,2,0)</f>
        <v>12</v>
      </c>
    </row>
    <row r="115" spans="1:23" x14ac:dyDescent="0.2">
      <c r="A115" s="25" t="s">
        <v>33</v>
      </c>
      <c r="B115" s="25" t="s">
        <v>111</v>
      </c>
      <c r="C115" s="26">
        <v>3134</v>
      </c>
      <c r="D115" s="25">
        <f>VLOOKUP($B115&amp;D$110,[1]Sheet1!$C$1:$D$16,2,0)</f>
        <v>8</v>
      </c>
      <c r="E115" s="25">
        <f>VLOOKUP($B115&amp;E$110,[1]Sheet1!$C$1:$D$16,2,0)</f>
        <v>8</v>
      </c>
      <c r="F115" s="25">
        <f>VLOOKUP($B115&amp;F$110,[1]Sheet1!$C$1:$D$16,2,0)</f>
        <v>8</v>
      </c>
      <c r="G115" s="25">
        <f>VLOOKUP($B115&amp;G$110,[1]Sheet1!$C$1:$D$16,2,0)</f>
        <v>8</v>
      </c>
      <c r="H115" s="25">
        <f>VLOOKUP($B115&amp;H$110,[1]Sheet1!$C$1:$D$16,2,0)</f>
        <v>8</v>
      </c>
      <c r="I115" s="25">
        <f>VLOOKUP($B115&amp;I$110,[1]Sheet1!$C$1:$D$16,2,0)</f>
        <v>13</v>
      </c>
      <c r="J115" s="25">
        <f>VLOOKUP($B115&amp;J$110,[1]Sheet1!$C$1:$D$16,2,0)</f>
        <v>13</v>
      </c>
      <c r="K115" s="25">
        <f>VLOOKUP($B115&amp;K$110,[1]Sheet1!$C$1:$D$16,2,0)</f>
        <v>13</v>
      </c>
      <c r="L115" s="25">
        <f>VLOOKUP($B115&amp;L$110,[1]Sheet1!$C$1:$D$16,2,0)</f>
        <v>13</v>
      </c>
      <c r="M115" s="25">
        <f>VLOOKUP($B115&amp;M$110,[1]Sheet1!$C$1:$D$16,2,0)</f>
        <v>13</v>
      </c>
      <c r="N115" s="25">
        <f>VLOOKUP($B115&amp;N$110,[1]Sheet1!$C$1:$D$16,2,0)</f>
        <v>14</v>
      </c>
      <c r="O115" s="25">
        <f>VLOOKUP($B115&amp;O$110,[1]Sheet1!$C$1:$D$16,2,0)</f>
        <v>14</v>
      </c>
      <c r="P115" s="25">
        <f>VLOOKUP($B115&amp;P$110,[1]Sheet1!$C$1:$D$16,2,0)</f>
        <v>14</v>
      </c>
      <c r="Q115" s="25">
        <f>VLOOKUP($B115&amp;Q$110,[1]Sheet1!$C$1:$D$16,2,0)</f>
        <v>14</v>
      </c>
      <c r="R115" s="25">
        <f>VLOOKUP($B115&amp;R$110,[1]Sheet1!$C$1:$D$16,2,0)</f>
        <v>14</v>
      </c>
      <c r="S115" s="25">
        <f>VLOOKUP($B115&amp;S$110,[1]Sheet1!$C$1:$D$16,2,0)</f>
        <v>12</v>
      </c>
      <c r="T115" s="25">
        <f>VLOOKUP($B115&amp;T$110,[1]Sheet1!$C$1:$D$16,2,0)</f>
        <v>12</v>
      </c>
      <c r="U115" s="25">
        <f>VLOOKUP($B115&amp;U$110,[1]Sheet1!$C$1:$D$16,2,0)</f>
        <v>12</v>
      </c>
      <c r="V115" s="25">
        <f>VLOOKUP($B115&amp;V$110,[1]Sheet1!$C$1:$D$16,2,0)</f>
        <v>12</v>
      </c>
      <c r="W115" s="25">
        <f>VLOOKUP($B115&amp;W$110,[1]Sheet1!$C$1:$D$16,2,0)</f>
        <v>12</v>
      </c>
    </row>
    <row r="116" spans="1:23" x14ac:dyDescent="0.2">
      <c r="A116" s="25" t="s">
        <v>35</v>
      </c>
      <c r="B116" s="25" t="s">
        <v>111</v>
      </c>
      <c r="C116" s="26">
        <v>3135</v>
      </c>
      <c r="D116" s="25">
        <f>VLOOKUP($B116&amp;D$110,[1]Sheet1!$C$1:$D$16,2,0)</f>
        <v>8</v>
      </c>
      <c r="E116" s="25">
        <f>VLOOKUP($B116&amp;E$110,[1]Sheet1!$C$1:$D$16,2,0)</f>
        <v>8</v>
      </c>
      <c r="F116" s="25">
        <f>VLOOKUP($B116&amp;F$110,[1]Sheet1!$C$1:$D$16,2,0)</f>
        <v>8</v>
      </c>
      <c r="G116" s="25">
        <f>VLOOKUP($B116&amp;G$110,[1]Sheet1!$C$1:$D$16,2,0)</f>
        <v>8</v>
      </c>
      <c r="H116" s="25">
        <f>VLOOKUP($B116&amp;H$110,[1]Sheet1!$C$1:$D$16,2,0)</f>
        <v>8</v>
      </c>
      <c r="I116" s="25">
        <f>VLOOKUP($B116&amp;I$110,[1]Sheet1!$C$1:$D$16,2,0)</f>
        <v>13</v>
      </c>
      <c r="J116" s="25">
        <f>VLOOKUP($B116&amp;J$110,[1]Sheet1!$C$1:$D$16,2,0)</f>
        <v>13</v>
      </c>
      <c r="K116" s="25">
        <f>VLOOKUP($B116&amp;K$110,[1]Sheet1!$C$1:$D$16,2,0)</f>
        <v>13</v>
      </c>
      <c r="L116" s="25">
        <f>VLOOKUP($B116&amp;L$110,[1]Sheet1!$C$1:$D$16,2,0)</f>
        <v>13</v>
      </c>
      <c r="M116" s="25">
        <f>VLOOKUP($B116&amp;M$110,[1]Sheet1!$C$1:$D$16,2,0)</f>
        <v>13</v>
      </c>
      <c r="N116" s="25">
        <f>VLOOKUP($B116&amp;N$110,[1]Sheet1!$C$1:$D$16,2,0)</f>
        <v>14</v>
      </c>
      <c r="O116" s="25">
        <f>VLOOKUP($B116&amp;O$110,[1]Sheet1!$C$1:$D$16,2,0)</f>
        <v>14</v>
      </c>
      <c r="P116" s="25">
        <f>VLOOKUP($B116&amp;P$110,[1]Sheet1!$C$1:$D$16,2,0)</f>
        <v>14</v>
      </c>
      <c r="Q116" s="25">
        <f>VLOOKUP($B116&amp;Q$110,[1]Sheet1!$C$1:$D$16,2,0)</f>
        <v>14</v>
      </c>
      <c r="R116" s="25">
        <f>VLOOKUP($B116&amp;R$110,[1]Sheet1!$C$1:$D$16,2,0)</f>
        <v>14</v>
      </c>
      <c r="S116" s="25">
        <f>VLOOKUP($B116&amp;S$110,[1]Sheet1!$C$1:$D$16,2,0)</f>
        <v>12</v>
      </c>
      <c r="T116" s="25">
        <f>VLOOKUP($B116&amp;T$110,[1]Sheet1!$C$1:$D$16,2,0)</f>
        <v>12</v>
      </c>
      <c r="U116" s="25">
        <f>VLOOKUP($B116&amp;U$110,[1]Sheet1!$C$1:$D$16,2,0)</f>
        <v>12</v>
      </c>
      <c r="V116" s="25">
        <f>VLOOKUP($B116&amp;V$110,[1]Sheet1!$C$1:$D$16,2,0)</f>
        <v>12</v>
      </c>
      <c r="W116" s="25">
        <f>VLOOKUP($B116&amp;W$110,[1]Sheet1!$C$1:$D$16,2,0)</f>
        <v>12</v>
      </c>
    </row>
    <row r="117" spans="1:23" x14ac:dyDescent="0.2">
      <c r="A117" s="25" t="s">
        <v>29</v>
      </c>
      <c r="B117" s="25" t="s">
        <v>112</v>
      </c>
      <c r="C117" s="26">
        <v>3231</v>
      </c>
      <c r="D117" s="25">
        <f>VLOOKUP($B117&amp;D$110,[1]Sheet1!$C$1:$D$16,2,0)</f>
        <v>13</v>
      </c>
      <c r="E117" s="25">
        <f>VLOOKUP($B117&amp;E$110,[1]Sheet1!$C$1:$D$16,2,0)</f>
        <v>13</v>
      </c>
      <c r="F117" s="25">
        <f>VLOOKUP($B117&amp;F$110,[1]Sheet1!$C$1:$D$16,2,0)</f>
        <v>13</v>
      </c>
      <c r="G117" s="25">
        <f>VLOOKUP($B117&amp;G$110,[1]Sheet1!$C$1:$D$16,2,0)</f>
        <v>13</v>
      </c>
      <c r="H117" s="25">
        <f>VLOOKUP($B117&amp;H$110,[1]Sheet1!$C$1:$D$16,2,0)</f>
        <v>13</v>
      </c>
      <c r="I117" s="25">
        <f>VLOOKUP($B117&amp;I$110,[1]Sheet1!$C$1:$D$16,2,0)</f>
        <v>11</v>
      </c>
      <c r="J117" s="25">
        <f>VLOOKUP($B117&amp;J$110,[1]Sheet1!$C$1:$D$16,2,0)</f>
        <v>11</v>
      </c>
      <c r="K117" s="25">
        <f>VLOOKUP($B117&amp;K$110,[1]Sheet1!$C$1:$D$16,2,0)</f>
        <v>11</v>
      </c>
      <c r="L117" s="25">
        <f>VLOOKUP($B117&amp;L$110,[1]Sheet1!$C$1:$D$16,2,0)</f>
        <v>11</v>
      </c>
      <c r="M117" s="25">
        <f>VLOOKUP($B117&amp;M$110,[1]Sheet1!$C$1:$D$16,2,0)</f>
        <v>11</v>
      </c>
      <c r="N117" s="25">
        <f>VLOOKUP($B117&amp;N$110,[1]Sheet1!$C$1:$D$16,2,0)</f>
        <v>15</v>
      </c>
      <c r="O117" s="25">
        <f>VLOOKUP($B117&amp;O$110,[1]Sheet1!$C$1:$D$16,2,0)</f>
        <v>15</v>
      </c>
      <c r="P117" s="25">
        <f>VLOOKUP($B117&amp;P$110,[1]Sheet1!$C$1:$D$16,2,0)</f>
        <v>15</v>
      </c>
      <c r="Q117" s="25">
        <f>VLOOKUP($B117&amp;Q$110,[1]Sheet1!$C$1:$D$16,2,0)</f>
        <v>15</v>
      </c>
      <c r="R117" s="25">
        <f>VLOOKUP($B117&amp;R$110,[1]Sheet1!$C$1:$D$16,2,0)</f>
        <v>15</v>
      </c>
      <c r="S117" s="25">
        <f>VLOOKUP($B117&amp;S$110,[1]Sheet1!$C$1:$D$16,2,0)</f>
        <v>16</v>
      </c>
      <c r="T117" s="25">
        <f>VLOOKUP($B117&amp;T$110,[1]Sheet1!$C$1:$D$16,2,0)</f>
        <v>16</v>
      </c>
      <c r="U117" s="25">
        <f>VLOOKUP($B117&amp;U$110,[1]Sheet1!$C$1:$D$16,2,0)</f>
        <v>16</v>
      </c>
      <c r="V117" s="25">
        <f>VLOOKUP($B117&amp;V$110,[1]Sheet1!$C$1:$D$16,2,0)</f>
        <v>16</v>
      </c>
      <c r="W117" s="25">
        <f>VLOOKUP($B117&amp;W$110,[1]Sheet1!$C$1:$D$16,2,0)</f>
        <v>16</v>
      </c>
    </row>
    <row r="118" spans="1:23" x14ac:dyDescent="0.2">
      <c r="A118" s="25" t="s">
        <v>31</v>
      </c>
      <c r="B118" s="25" t="s">
        <v>112</v>
      </c>
      <c r="C118" s="26">
        <v>3232</v>
      </c>
      <c r="D118" s="25">
        <f>VLOOKUP($B118&amp;D$110,[1]Sheet1!$C$1:$D$16,2,0)</f>
        <v>13</v>
      </c>
      <c r="E118" s="25">
        <f>VLOOKUP($B118&amp;E$110,[1]Sheet1!$C$1:$D$16,2,0)</f>
        <v>13</v>
      </c>
      <c r="F118" s="25">
        <f>VLOOKUP($B118&amp;F$110,[1]Sheet1!$C$1:$D$16,2,0)</f>
        <v>13</v>
      </c>
      <c r="G118" s="25">
        <f>VLOOKUP($B118&amp;G$110,[1]Sheet1!$C$1:$D$16,2,0)</f>
        <v>13</v>
      </c>
      <c r="H118" s="25">
        <f>VLOOKUP($B118&amp;H$110,[1]Sheet1!$C$1:$D$16,2,0)</f>
        <v>13</v>
      </c>
      <c r="I118" s="25">
        <f>VLOOKUP($B118&amp;I$110,[1]Sheet1!$C$1:$D$16,2,0)</f>
        <v>11</v>
      </c>
      <c r="J118" s="25">
        <f>VLOOKUP($B118&amp;J$110,[1]Sheet1!$C$1:$D$16,2,0)</f>
        <v>11</v>
      </c>
      <c r="K118" s="25">
        <f>VLOOKUP($B118&amp;K$110,[1]Sheet1!$C$1:$D$16,2,0)</f>
        <v>11</v>
      </c>
      <c r="L118" s="25">
        <f>VLOOKUP($B118&amp;L$110,[1]Sheet1!$C$1:$D$16,2,0)</f>
        <v>11</v>
      </c>
      <c r="M118" s="25">
        <f>VLOOKUP($B118&amp;M$110,[1]Sheet1!$C$1:$D$16,2,0)</f>
        <v>11</v>
      </c>
      <c r="N118" s="25">
        <f>VLOOKUP($B118&amp;N$110,[1]Sheet1!$C$1:$D$16,2,0)</f>
        <v>15</v>
      </c>
      <c r="O118" s="25">
        <f>VLOOKUP($B118&amp;O$110,[1]Sheet1!$C$1:$D$16,2,0)</f>
        <v>15</v>
      </c>
      <c r="P118" s="25">
        <f>VLOOKUP($B118&amp;P$110,[1]Sheet1!$C$1:$D$16,2,0)</f>
        <v>15</v>
      </c>
      <c r="Q118" s="25">
        <f>VLOOKUP($B118&amp;Q$110,[1]Sheet1!$C$1:$D$16,2,0)</f>
        <v>15</v>
      </c>
      <c r="R118" s="25">
        <f>VLOOKUP($B118&amp;R$110,[1]Sheet1!$C$1:$D$16,2,0)</f>
        <v>15</v>
      </c>
      <c r="S118" s="25">
        <f>VLOOKUP($B118&amp;S$110,[1]Sheet1!$C$1:$D$16,2,0)</f>
        <v>16</v>
      </c>
      <c r="T118" s="25">
        <f>VLOOKUP($B118&amp;T$110,[1]Sheet1!$C$1:$D$16,2,0)</f>
        <v>16</v>
      </c>
      <c r="U118" s="25">
        <f>VLOOKUP($B118&amp;U$110,[1]Sheet1!$C$1:$D$16,2,0)</f>
        <v>16</v>
      </c>
      <c r="V118" s="25">
        <f>VLOOKUP($B118&amp;V$110,[1]Sheet1!$C$1:$D$16,2,0)</f>
        <v>16</v>
      </c>
      <c r="W118" s="25">
        <f>VLOOKUP($B118&amp;W$110,[1]Sheet1!$C$1:$D$16,2,0)</f>
        <v>16</v>
      </c>
    </row>
    <row r="119" spans="1:23" x14ac:dyDescent="0.2">
      <c r="A119" s="25" t="s">
        <v>91</v>
      </c>
      <c r="B119" s="25" t="s">
        <v>112</v>
      </c>
      <c r="C119" s="26">
        <v>3233</v>
      </c>
      <c r="D119" s="25">
        <f>VLOOKUP($B119&amp;D$110,[1]Sheet1!$C$1:$D$16,2,0)</f>
        <v>13</v>
      </c>
      <c r="E119" s="25">
        <f>VLOOKUP($B119&amp;E$110,[1]Sheet1!$C$1:$D$16,2,0)</f>
        <v>13</v>
      </c>
      <c r="F119" s="25">
        <f>VLOOKUP($B119&amp;F$110,[1]Sheet1!$C$1:$D$16,2,0)</f>
        <v>13</v>
      </c>
      <c r="G119" s="25">
        <f>VLOOKUP($B119&amp;G$110,[1]Sheet1!$C$1:$D$16,2,0)</f>
        <v>13</v>
      </c>
      <c r="H119" s="25">
        <f>VLOOKUP($B119&amp;H$110,[1]Sheet1!$C$1:$D$16,2,0)</f>
        <v>13</v>
      </c>
      <c r="I119" s="25">
        <f>VLOOKUP($B119&amp;I$110,[1]Sheet1!$C$1:$D$16,2,0)</f>
        <v>11</v>
      </c>
      <c r="J119" s="25">
        <f>VLOOKUP($B119&amp;J$110,[1]Sheet1!$C$1:$D$16,2,0)</f>
        <v>11</v>
      </c>
      <c r="K119" s="25">
        <f>VLOOKUP($B119&amp;K$110,[1]Sheet1!$C$1:$D$16,2,0)</f>
        <v>11</v>
      </c>
      <c r="L119" s="25">
        <f>VLOOKUP($B119&amp;L$110,[1]Sheet1!$C$1:$D$16,2,0)</f>
        <v>11</v>
      </c>
      <c r="M119" s="25">
        <f>VLOOKUP($B119&amp;M$110,[1]Sheet1!$C$1:$D$16,2,0)</f>
        <v>11</v>
      </c>
      <c r="N119" s="25">
        <f>VLOOKUP($B119&amp;N$110,[1]Sheet1!$C$1:$D$16,2,0)</f>
        <v>15</v>
      </c>
      <c r="O119" s="25">
        <f>VLOOKUP($B119&amp;O$110,[1]Sheet1!$C$1:$D$16,2,0)</f>
        <v>15</v>
      </c>
      <c r="P119" s="25">
        <f>VLOOKUP($B119&amp;P$110,[1]Sheet1!$C$1:$D$16,2,0)</f>
        <v>15</v>
      </c>
      <c r="Q119" s="25">
        <f>VLOOKUP($B119&amp;Q$110,[1]Sheet1!$C$1:$D$16,2,0)</f>
        <v>15</v>
      </c>
      <c r="R119" s="25">
        <f>VLOOKUP($B119&amp;R$110,[1]Sheet1!$C$1:$D$16,2,0)</f>
        <v>15</v>
      </c>
      <c r="S119" s="25">
        <f>VLOOKUP($B119&amp;S$110,[1]Sheet1!$C$1:$D$16,2,0)</f>
        <v>16</v>
      </c>
      <c r="T119" s="25">
        <f>VLOOKUP($B119&amp;T$110,[1]Sheet1!$C$1:$D$16,2,0)</f>
        <v>16</v>
      </c>
      <c r="U119" s="25">
        <f>VLOOKUP($B119&amp;U$110,[1]Sheet1!$C$1:$D$16,2,0)</f>
        <v>16</v>
      </c>
      <c r="V119" s="25">
        <f>VLOOKUP($B119&amp;V$110,[1]Sheet1!$C$1:$D$16,2,0)</f>
        <v>16</v>
      </c>
      <c r="W119" s="25">
        <f>VLOOKUP($B119&amp;W$110,[1]Sheet1!$C$1:$D$16,2,0)</f>
        <v>16</v>
      </c>
    </row>
    <row r="120" spans="1:23" x14ac:dyDescent="0.2">
      <c r="A120" s="25" t="s">
        <v>33</v>
      </c>
      <c r="B120" s="25" t="s">
        <v>112</v>
      </c>
      <c r="C120" s="26">
        <v>3234</v>
      </c>
      <c r="D120" s="25">
        <f>VLOOKUP($B120&amp;D$110,[1]Sheet1!$C$1:$D$16,2,0)</f>
        <v>13</v>
      </c>
      <c r="E120" s="25">
        <f>VLOOKUP($B120&amp;E$110,[1]Sheet1!$C$1:$D$16,2,0)</f>
        <v>13</v>
      </c>
      <c r="F120" s="25">
        <f>VLOOKUP($B120&amp;F$110,[1]Sheet1!$C$1:$D$16,2,0)</f>
        <v>13</v>
      </c>
      <c r="G120" s="25">
        <f>VLOOKUP($B120&amp;G$110,[1]Sheet1!$C$1:$D$16,2,0)</f>
        <v>13</v>
      </c>
      <c r="H120" s="25">
        <f>VLOOKUP($B120&amp;H$110,[1]Sheet1!$C$1:$D$16,2,0)</f>
        <v>13</v>
      </c>
      <c r="I120" s="25">
        <f>VLOOKUP($B120&amp;I$110,[1]Sheet1!$C$1:$D$16,2,0)</f>
        <v>11</v>
      </c>
      <c r="J120" s="25">
        <f>VLOOKUP($B120&amp;J$110,[1]Sheet1!$C$1:$D$16,2,0)</f>
        <v>11</v>
      </c>
      <c r="K120" s="25">
        <f>VLOOKUP($B120&amp;K$110,[1]Sheet1!$C$1:$D$16,2,0)</f>
        <v>11</v>
      </c>
      <c r="L120" s="25">
        <f>VLOOKUP($B120&amp;L$110,[1]Sheet1!$C$1:$D$16,2,0)</f>
        <v>11</v>
      </c>
      <c r="M120" s="25">
        <f>VLOOKUP($B120&amp;M$110,[1]Sheet1!$C$1:$D$16,2,0)</f>
        <v>11</v>
      </c>
      <c r="N120" s="25">
        <f>VLOOKUP($B120&amp;N$110,[1]Sheet1!$C$1:$D$16,2,0)</f>
        <v>15</v>
      </c>
      <c r="O120" s="25">
        <f>VLOOKUP($B120&amp;O$110,[1]Sheet1!$C$1:$D$16,2,0)</f>
        <v>15</v>
      </c>
      <c r="P120" s="25">
        <f>VLOOKUP($B120&amp;P$110,[1]Sheet1!$C$1:$D$16,2,0)</f>
        <v>15</v>
      </c>
      <c r="Q120" s="25">
        <f>VLOOKUP($B120&amp;Q$110,[1]Sheet1!$C$1:$D$16,2,0)</f>
        <v>15</v>
      </c>
      <c r="R120" s="25">
        <f>VLOOKUP($B120&amp;R$110,[1]Sheet1!$C$1:$D$16,2,0)</f>
        <v>15</v>
      </c>
      <c r="S120" s="25">
        <f>VLOOKUP($B120&amp;S$110,[1]Sheet1!$C$1:$D$16,2,0)</f>
        <v>16</v>
      </c>
      <c r="T120" s="25">
        <f>VLOOKUP($B120&amp;T$110,[1]Sheet1!$C$1:$D$16,2,0)</f>
        <v>16</v>
      </c>
      <c r="U120" s="25">
        <f>VLOOKUP($B120&amp;U$110,[1]Sheet1!$C$1:$D$16,2,0)</f>
        <v>16</v>
      </c>
      <c r="V120" s="25">
        <f>VLOOKUP($B120&amp;V$110,[1]Sheet1!$C$1:$D$16,2,0)</f>
        <v>16</v>
      </c>
      <c r="W120" s="25">
        <f>VLOOKUP($B120&amp;W$110,[1]Sheet1!$C$1:$D$16,2,0)</f>
        <v>16</v>
      </c>
    </row>
    <row r="121" spans="1:23" x14ac:dyDescent="0.2">
      <c r="A121" s="25" t="s">
        <v>35</v>
      </c>
      <c r="B121" s="25" t="s">
        <v>112</v>
      </c>
      <c r="C121" s="26">
        <v>3235</v>
      </c>
      <c r="D121" s="25">
        <f>VLOOKUP($B121&amp;D$110,[1]Sheet1!$C$1:$D$16,2,0)</f>
        <v>13</v>
      </c>
      <c r="E121" s="25">
        <f>VLOOKUP($B121&amp;E$110,[1]Sheet1!$C$1:$D$16,2,0)</f>
        <v>13</v>
      </c>
      <c r="F121" s="25">
        <f>VLOOKUP($B121&amp;F$110,[1]Sheet1!$C$1:$D$16,2,0)</f>
        <v>13</v>
      </c>
      <c r="G121" s="25">
        <f>VLOOKUP($B121&amp;G$110,[1]Sheet1!$C$1:$D$16,2,0)</f>
        <v>13</v>
      </c>
      <c r="H121" s="25">
        <f>VLOOKUP($B121&amp;H$110,[1]Sheet1!$C$1:$D$16,2,0)</f>
        <v>13</v>
      </c>
      <c r="I121" s="25">
        <f>VLOOKUP($B121&amp;I$110,[1]Sheet1!$C$1:$D$16,2,0)</f>
        <v>11</v>
      </c>
      <c r="J121" s="25">
        <f>VLOOKUP($B121&amp;J$110,[1]Sheet1!$C$1:$D$16,2,0)</f>
        <v>11</v>
      </c>
      <c r="K121" s="25">
        <f>VLOOKUP($B121&amp;K$110,[1]Sheet1!$C$1:$D$16,2,0)</f>
        <v>11</v>
      </c>
      <c r="L121" s="25">
        <f>VLOOKUP($B121&amp;L$110,[1]Sheet1!$C$1:$D$16,2,0)</f>
        <v>11</v>
      </c>
      <c r="M121" s="25">
        <f>VLOOKUP($B121&amp;M$110,[1]Sheet1!$C$1:$D$16,2,0)</f>
        <v>11</v>
      </c>
      <c r="N121" s="25">
        <f>VLOOKUP($B121&amp;N$110,[1]Sheet1!$C$1:$D$16,2,0)</f>
        <v>15</v>
      </c>
      <c r="O121" s="25">
        <f>VLOOKUP($B121&amp;O$110,[1]Sheet1!$C$1:$D$16,2,0)</f>
        <v>15</v>
      </c>
      <c r="P121" s="25">
        <f>VLOOKUP($B121&amp;P$110,[1]Sheet1!$C$1:$D$16,2,0)</f>
        <v>15</v>
      </c>
      <c r="Q121" s="25">
        <f>VLOOKUP($B121&amp;Q$110,[1]Sheet1!$C$1:$D$16,2,0)</f>
        <v>15</v>
      </c>
      <c r="R121" s="25">
        <f>VLOOKUP($B121&amp;R$110,[1]Sheet1!$C$1:$D$16,2,0)</f>
        <v>15</v>
      </c>
      <c r="S121" s="25">
        <f>VLOOKUP($B121&amp;S$110,[1]Sheet1!$C$1:$D$16,2,0)</f>
        <v>16</v>
      </c>
      <c r="T121" s="25">
        <f>VLOOKUP($B121&amp;T$110,[1]Sheet1!$C$1:$D$16,2,0)</f>
        <v>16</v>
      </c>
      <c r="U121" s="25">
        <f>VLOOKUP($B121&amp;U$110,[1]Sheet1!$C$1:$D$16,2,0)</f>
        <v>16</v>
      </c>
      <c r="V121" s="25">
        <f>VLOOKUP($B121&amp;V$110,[1]Sheet1!$C$1:$D$16,2,0)</f>
        <v>16</v>
      </c>
      <c r="W121" s="25">
        <f>VLOOKUP($B121&amp;W$110,[1]Sheet1!$C$1:$D$16,2,0)</f>
        <v>16</v>
      </c>
    </row>
    <row r="122" spans="1:23" x14ac:dyDescent="0.2">
      <c r="A122" s="25" t="s">
        <v>29</v>
      </c>
      <c r="B122" s="25" t="s">
        <v>113</v>
      </c>
      <c r="C122" s="26">
        <v>3331</v>
      </c>
      <c r="D122" s="25">
        <f>VLOOKUP($B122&amp;D$110,[1]Sheet1!$C$1:$D$16,2,0)</f>
        <v>14</v>
      </c>
      <c r="E122" s="25">
        <f>VLOOKUP($B122&amp;E$110,[1]Sheet1!$C$1:$D$16,2,0)</f>
        <v>14</v>
      </c>
      <c r="F122" s="25">
        <f>VLOOKUP($B122&amp;F$110,[1]Sheet1!$C$1:$D$16,2,0)</f>
        <v>14</v>
      </c>
      <c r="G122" s="25">
        <f>VLOOKUP($B122&amp;G$110,[1]Sheet1!$C$1:$D$16,2,0)</f>
        <v>14</v>
      </c>
      <c r="H122" s="25">
        <f>VLOOKUP($B122&amp;H$110,[1]Sheet1!$C$1:$D$16,2,0)</f>
        <v>14</v>
      </c>
      <c r="I122" s="25">
        <f>VLOOKUP($B122&amp;I$110,[1]Sheet1!$C$1:$D$16,2,0)</f>
        <v>15</v>
      </c>
      <c r="J122" s="25">
        <f>VLOOKUP($B122&amp;J$110,[1]Sheet1!$C$1:$D$16,2,0)</f>
        <v>15</v>
      </c>
      <c r="K122" s="25">
        <f>VLOOKUP($B122&amp;K$110,[1]Sheet1!$C$1:$D$16,2,0)</f>
        <v>15</v>
      </c>
      <c r="L122" s="25">
        <f>VLOOKUP($B122&amp;L$110,[1]Sheet1!$C$1:$D$16,2,0)</f>
        <v>15</v>
      </c>
      <c r="M122" s="25">
        <f>VLOOKUP($B122&amp;M$110,[1]Sheet1!$C$1:$D$16,2,0)</f>
        <v>15</v>
      </c>
      <c r="N122" s="25">
        <f>VLOOKUP($B122&amp;N$110,[1]Sheet1!$C$1:$D$16,2,0)</f>
        <v>10</v>
      </c>
      <c r="O122" s="25">
        <f>VLOOKUP($B122&amp;O$110,[1]Sheet1!$C$1:$D$16,2,0)</f>
        <v>10</v>
      </c>
      <c r="P122" s="25">
        <f>VLOOKUP($B122&amp;P$110,[1]Sheet1!$C$1:$D$16,2,0)</f>
        <v>10</v>
      </c>
      <c r="Q122" s="25">
        <f>VLOOKUP($B122&amp;Q$110,[1]Sheet1!$C$1:$D$16,2,0)</f>
        <v>10</v>
      </c>
      <c r="R122" s="25">
        <f>VLOOKUP($B122&amp;R$110,[1]Sheet1!$C$1:$D$16,2,0)</f>
        <v>10</v>
      </c>
      <c r="S122" s="25">
        <f>VLOOKUP($B122&amp;S$110,[1]Sheet1!$C$1:$D$16,2,0)</f>
        <v>17</v>
      </c>
      <c r="T122" s="25">
        <f>VLOOKUP($B122&amp;T$110,[1]Sheet1!$C$1:$D$16,2,0)</f>
        <v>17</v>
      </c>
      <c r="U122" s="25">
        <f>VLOOKUP($B122&amp;U$110,[1]Sheet1!$C$1:$D$16,2,0)</f>
        <v>17</v>
      </c>
      <c r="V122" s="25">
        <f>VLOOKUP($B122&amp;V$110,[1]Sheet1!$C$1:$D$16,2,0)</f>
        <v>17</v>
      </c>
      <c r="W122" s="25">
        <f>VLOOKUP($B122&amp;W$110,[1]Sheet1!$C$1:$D$16,2,0)</f>
        <v>17</v>
      </c>
    </row>
    <row r="123" spans="1:23" x14ac:dyDescent="0.2">
      <c r="A123" s="25" t="s">
        <v>31</v>
      </c>
      <c r="B123" s="25" t="s">
        <v>113</v>
      </c>
      <c r="C123" s="26">
        <v>3332</v>
      </c>
      <c r="D123" s="25">
        <f>VLOOKUP($B123&amp;D$110,[1]Sheet1!$C$1:$D$16,2,0)</f>
        <v>14</v>
      </c>
      <c r="E123" s="25">
        <f>VLOOKUP($B123&amp;E$110,[1]Sheet1!$C$1:$D$16,2,0)</f>
        <v>14</v>
      </c>
      <c r="F123" s="25">
        <f>VLOOKUP($B123&amp;F$110,[1]Sheet1!$C$1:$D$16,2,0)</f>
        <v>14</v>
      </c>
      <c r="G123" s="25">
        <f>VLOOKUP($B123&amp;G$110,[1]Sheet1!$C$1:$D$16,2,0)</f>
        <v>14</v>
      </c>
      <c r="H123" s="25">
        <f>VLOOKUP($B123&amp;H$110,[1]Sheet1!$C$1:$D$16,2,0)</f>
        <v>14</v>
      </c>
      <c r="I123" s="25">
        <f>VLOOKUP($B123&amp;I$110,[1]Sheet1!$C$1:$D$16,2,0)</f>
        <v>15</v>
      </c>
      <c r="J123" s="25">
        <f>VLOOKUP($B123&amp;J$110,[1]Sheet1!$C$1:$D$16,2,0)</f>
        <v>15</v>
      </c>
      <c r="K123" s="25">
        <f>VLOOKUP($B123&amp;K$110,[1]Sheet1!$C$1:$D$16,2,0)</f>
        <v>15</v>
      </c>
      <c r="L123" s="25">
        <f>VLOOKUP($B123&amp;L$110,[1]Sheet1!$C$1:$D$16,2,0)</f>
        <v>15</v>
      </c>
      <c r="M123" s="25">
        <f>VLOOKUP($B123&amp;M$110,[1]Sheet1!$C$1:$D$16,2,0)</f>
        <v>15</v>
      </c>
      <c r="N123" s="25">
        <f>VLOOKUP($B123&amp;N$110,[1]Sheet1!$C$1:$D$16,2,0)</f>
        <v>10</v>
      </c>
      <c r="O123" s="25">
        <f>VLOOKUP($B123&amp;O$110,[1]Sheet1!$C$1:$D$16,2,0)</f>
        <v>10</v>
      </c>
      <c r="P123" s="25">
        <f>VLOOKUP($B123&amp;P$110,[1]Sheet1!$C$1:$D$16,2,0)</f>
        <v>10</v>
      </c>
      <c r="Q123" s="25">
        <f>VLOOKUP($B123&amp;Q$110,[1]Sheet1!$C$1:$D$16,2,0)</f>
        <v>10</v>
      </c>
      <c r="R123" s="25">
        <f>VLOOKUP($B123&amp;R$110,[1]Sheet1!$C$1:$D$16,2,0)</f>
        <v>10</v>
      </c>
      <c r="S123" s="25">
        <f>VLOOKUP($B123&amp;S$110,[1]Sheet1!$C$1:$D$16,2,0)</f>
        <v>17</v>
      </c>
      <c r="T123" s="25">
        <f>VLOOKUP($B123&amp;T$110,[1]Sheet1!$C$1:$D$16,2,0)</f>
        <v>17</v>
      </c>
      <c r="U123" s="25">
        <f>VLOOKUP($B123&amp;U$110,[1]Sheet1!$C$1:$D$16,2,0)</f>
        <v>17</v>
      </c>
      <c r="V123" s="25">
        <f>VLOOKUP($B123&amp;V$110,[1]Sheet1!$C$1:$D$16,2,0)</f>
        <v>17</v>
      </c>
      <c r="W123" s="25">
        <f>VLOOKUP($B123&amp;W$110,[1]Sheet1!$C$1:$D$16,2,0)</f>
        <v>17</v>
      </c>
    </row>
    <row r="124" spans="1:23" x14ac:dyDescent="0.2">
      <c r="A124" s="25" t="s">
        <v>91</v>
      </c>
      <c r="B124" s="25" t="s">
        <v>113</v>
      </c>
      <c r="C124" s="26">
        <v>3333</v>
      </c>
      <c r="D124" s="25">
        <f>VLOOKUP($B124&amp;D$110,[1]Sheet1!$C$1:$D$16,2,0)</f>
        <v>14</v>
      </c>
      <c r="E124" s="25">
        <f>VLOOKUP($B124&amp;E$110,[1]Sheet1!$C$1:$D$16,2,0)</f>
        <v>14</v>
      </c>
      <c r="F124" s="25">
        <f>VLOOKUP($B124&amp;F$110,[1]Sheet1!$C$1:$D$16,2,0)</f>
        <v>14</v>
      </c>
      <c r="G124" s="25">
        <f>VLOOKUP($B124&amp;G$110,[1]Sheet1!$C$1:$D$16,2,0)</f>
        <v>14</v>
      </c>
      <c r="H124" s="25">
        <f>VLOOKUP($B124&amp;H$110,[1]Sheet1!$C$1:$D$16,2,0)</f>
        <v>14</v>
      </c>
      <c r="I124" s="25">
        <f>VLOOKUP($B124&amp;I$110,[1]Sheet1!$C$1:$D$16,2,0)</f>
        <v>15</v>
      </c>
      <c r="J124" s="25">
        <f>VLOOKUP($B124&amp;J$110,[1]Sheet1!$C$1:$D$16,2,0)</f>
        <v>15</v>
      </c>
      <c r="K124" s="25">
        <f>VLOOKUP($B124&amp;K$110,[1]Sheet1!$C$1:$D$16,2,0)</f>
        <v>15</v>
      </c>
      <c r="L124" s="25">
        <f>VLOOKUP($B124&amp;L$110,[1]Sheet1!$C$1:$D$16,2,0)</f>
        <v>15</v>
      </c>
      <c r="M124" s="25">
        <f>VLOOKUP($B124&amp;M$110,[1]Sheet1!$C$1:$D$16,2,0)</f>
        <v>15</v>
      </c>
      <c r="N124" s="25">
        <f>VLOOKUP($B124&amp;N$110,[1]Sheet1!$C$1:$D$16,2,0)</f>
        <v>10</v>
      </c>
      <c r="O124" s="25">
        <f>VLOOKUP($B124&amp;O$110,[1]Sheet1!$C$1:$D$16,2,0)</f>
        <v>10</v>
      </c>
      <c r="P124" s="25">
        <f>VLOOKUP($B124&amp;P$110,[1]Sheet1!$C$1:$D$16,2,0)</f>
        <v>10</v>
      </c>
      <c r="Q124" s="25">
        <f>VLOOKUP($B124&amp;Q$110,[1]Sheet1!$C$1:$D$16,2,0)</f>
        <v>10</v>
      </c>
      <c r="R124" s="25">
        <f>VLOOKUP($B124&amp;R$110,[1]Sheet1!$C$1:$D$16,2,0)</f>
        <v>10</v>
      </c>
      <c r="S124" s="25">
        <f>VLOOKUP($B124&amp;S$110,[1]Sheet1!$C$1:$D$16,2,0)</f>
        <v>17</v>
      </c>
      <c r="T124" s="25">
        <f>VLOOKUP($B124&amp;T$110,[1]Sheet1!$C$1:$D$16,2,0)</f>
        <v>17</v>
      </c>
      <c r="U124" s="25">
        <f>VLOOKUP($B124&amp;U$110,[1]Sheet1!$C$1:$D$16,2,0)</f>
        <v>17</v>
      </c>
      <c r="V124" s="25">
        <f>VLOOKUP($B124&amp;V$110,[1]Sheet1!$C$1:$D$16,2,0)</f>
        <v>17</v>
      </c>
      <c r="W124" s="25">
        <f>VLOOKUP($B124&amp;W$110,[1]Sheet1!$C$1:$D$16,2,0)</f>
        <v>17</v>
      </c>
    </row>
    <row r="125" spans="1:23" x14ac:dyDescent="0.2">
      <c r="A125" s="25" t="s">
        <v>33</v>
      </c>
      <c r="B125" s="25" t="s">
        <v>113</v>
      </c>
      <c r="C125" s="26">
        <v>3334</v>
      </c>
      <c r="D125" s="25">
        <f>VLOOKUP($B125&amp;D$110,[1]Sheet1!$C$1:$D$16,2,0)</f>
        <v>14</v>
      </c>
      <c r="E125" s="25">
        <f>VLOOKUP($B125&amp;E$110,[1]Sheet1!$C$1:$D$16,2,0)</f>
        <v>14</v>
      </c>
      <c r="F125" s="25">
        <f>VLOOKUP($B125&amp;F$110,[1]Sheet1!$C$1:$D$16,2,0)</f>
        <v>14</v>
      </c>
      <c r="G125" s="25">
        <f>VLOOKUP($B125&amp;G$110,[1]Sheet1!$C$1:$D$16,2,0)</f>
        <v>14</v>
      </c>
      <c r="H125" s="25">
        <f>VLOOKUP($B125&amp;H$110,[1]Sheet1!$C$1:$D$16,2,0)</f>
        <v>14</v>
      </c>
      <c r="I125" s="25">
        <f>VLOOKUP($B125&amp;I$110,[1]Sheet1!$C$1:$D$16,2,0)</f>
        <v>15</v>
      </c>
      <c r="J125" s="25">
        <f>VLOOKUP($B125&amp;J$110,[1]Sheet1!$C$1:$D$16,2,0)</f>
        <v>15</v>
      </c>
      <c r="K125" s="25">
        <f>VLOOKUP($B125&amp;K$110,[1]Sheet1!$C$1:$D$16,2,0)</f>
        <v>15</v>
      </c>
      <c r="L125" s="25">
        <f>VLOOKUP($B125&amp;L$110,[1]Sheet1!$C$1:$D$16,2,0)</f>
        <v>15</v>
      </c>
      <c r="M125" s="25">
        <f>VLOOKUP($B125&amp;M$110,[1]Sheet1!$C$1:$D$16,2,0)</f>
        <v>15</v>
      </c>
      <c r="N125" s="25">
        <f>VLOOKUP($B125&amp;N$110,[1]Sheet1!$C$1:$D$16,2,0)</f>
        <v>10</v>
      </c>
      <c r="O125" s="25">
        <f>VLOOKUP($B125&amp;O$110,[1]Sheet1!$C$1:$D$16,2,0)</f>
        <v>10</v>
      </c>
      <c r="P125" s="25">
        <f>VLOOKUP($B125&amp;P$110,[1]Sheet1!$C$1:$D$16,2,0)</f>
        <v>10</v>
      </c>
      <c r="Q125" s="25">
        <f>VLOOKUP($B125&amp;Q$110,[1]Sheet1!$C$1:$D$16,2,0)</f>
        <v>10</v>
      </c>
      <c r="R125" s="25">
        <f>VLOOKUP($B125&amp;R$110,[1]Sheet1!$C$1:$D$16,2,0)</f>
        <v>10</v>
      </c>
      <c r="S125" s="25">
        <f>VLOOKUP($B125&amp;S$110,[1]Sheet1!$C$1:$D$16,2,0)</f>
        <v>17</v>
      </c>
      <c r="T125" s="25">
        <f>VLOOKUP($B125&amp;T$110,[1]Sheet1!$C$1:$D$16,2,0)</f>
        <v>17</v>
      </c>
      <c r="U125" s="25">
        <f>VLOOKUP($B125&amp;U$110,[1]Sheet1!$C$1:$D$16,2,0)</f>
        <v>17</v>
      </c>
      <c r="V125" s="25">
        <f>VLOOKUP($B125&amp;V$110,[1]Sheet1!$C$1:$D$16,2,0)</f>
        <v>17</v>
      </c>
      <c r="W125" s="25">
        <f>VLOOKUP($B125&amp;W$110,[1]Sheet1!$C$1:$D$16,2,0)</f>
        <v>17</v>
      </c>
    </row>
    <row r="126" spans="1:23" x14ac:dyDescent="0.2">
      <c r="A126" s="25" t="s">
        <v>35</v>
      </c>
      <c r="B126" s="25" t="s">
        <v>113</v>
      </c>
      <c r="C126" s="26">
        <v>3335</v>
      </c>
      <c r="D126" s="25">
        <f>VLOOKUP($B126&amp;D$110,[1]Sheet1!$C$1:$D$16,2,0)</f>
        <v>14</v>
      </c>
      <c r="E126" s="25">
        <f>VLOOKUP($B126&amp;E$110,[1]Sheet1!$C$1:$D$16,2,0)</f>
        <v>14</v>
      </c>
      <c r="F126" s="25">
        <f>VLOOKUP($B126&amp;F$110,[1]Sheet1!$C$1:$D$16,2,0)</f>
        <v>14</v>
      </c>
      <c r="G126" s="25">
        <f>VLOOKUP($B126&amp;G$110,[1]Sheet1!$C$1:$D$16,2,0)</f>
        <v>14</v>
      </c>
      <c r="H126" s="25">
        <f>VLOOKUP($B126&amp;H$110,[1]Sheet1!$C$1:$D$16,2,0)</f>
        <v>14</v>
      </c>
      <c r="I126" s="25">
        <f>VLOOKUP($B126&amp;I$110,[1]Sheet1!$C$1:$D$16,2,0)</f>
        <v>15</v>
      </c>
      <c r="J126" s="25">
        <f>VLOOKUP($B126&amp;J$110,[1]Sheet1!$C$1:$D$16,2,0)</f>
        <v>15</v>
      </c>
      <c r="K126" s="25">
        <f>VLOOKUP($B126&amp;K$110,[1]Sheet1!$C$1:$D$16,2,0)</f>
        <v>15</v>
      </c>
      <c r="L126" s="25">
        <f>VLOOKUP($B126&amp;L$110,[1]Sheet1!$C$1:$D$16,2,0)</f>
        <v>15</v>
      </c>
      <c r="M126" s="25">
        <f>VLOOKUP($B126&amp;M$110,[1]Sheet1!$C$1:$D$16,2,0)</f>
        <v>15</v>
      </c>
      <c r="N126" s="25">
        <f>VLOOKUP($B126&amp;N$110,[1]Sheet1!$C$1:$D$16,2,0)</f>
        <v>10</v>
      </c>
      <c r="O126" s="25">
        <f>VLOOKUP($B126&amp;O$110,[1]Sheet1!$C$1:$D$16,2,0)</f>
        <v>10</v>
      </c>
      <c r="P126" s="25">
        <f>VLOOKUP($B126&amp;P$110,[1]Sheet1!$C$1:$D$16,2,0)</f>
        <v>10</v>
      </c>
      <c r="Q126" s="25">
        <f>VLOOKUP($B126&amp;Q$110,[1]Sheet1!$C$1:$D$16,2,0)</f>
        <v>10</v>
      </c>
      <c r="R126" s="25">
        <f>VLOOKUP($B126&amp;R$110,[1]Sheet1!$C$1:$D$16,2,0)</f>
        <v>10</v>
      </c>
      <c r="S126" s="25">
        <f>VLOOKUP($B126&amp;S$110,[1]Sheet1!$C$1:$D$16,2,0)</f>
        <v>17</v>
      </c>
      <c r="T126" s="25">
        <f>VLOOKUP($B126&amp;T$110,[1]Sheet1!$C$1:$D$16,2,0)</f>
        <v>17</v>
      </c>
      <c r="U126" s="25">
        <f>VLOOKUP($B126&amp;U$110,[1]Sheet1!$C$1:$D$16,2,0)</f>
        <v>17</v>
      </c>
      <c r="V126" s="25">
        <f>VLOOKUP($B126&amp;V$110,[1]Sheet1!$C$1:$D$16,2,0)</f>
        <v>17</v>
      </c>
      <c r="W126" s="25">
        <f>VLOOKUP($B126&amp;W$110,[1]Sheet1!$C$1:$D$16,2,0)</f>
        <v>17</v>
      </c>
    </row>
    <row r="127" spans="1:23" x14ac:dyDescent="0.2">
      <c r="A127" s="25" t="s">
        <v>29</v>
      </c>
      <c r="B127" s="25" t="s">
        <v>114</v>
      </c>
      <c r="C127" s="26">
        <v>3431</v>
      </c>
      <c r="D127" s="25">
        <f>VLOOKUP($B127&amp;D$110,[1]Sheet1!$C$1:$D$16,2,0)</f>
        <v>12</v>
      </c>
      <c r="E127" s="25">
        <f>VLOOKUP($B127&amp;E$110,[1]Sheet1!$C$1:$D$16,2,0)</f>
        <v>12</v>
      </c>
      <c r="F127" s="25">
        <f>VLOOKUP($B127&amp;F$110,[1]Sheet1!$C$1:$D$16,2,0)</f>
        <v>12</v>
      </c>
      <c r="G127" s="25">
        <f>VLOOKUP($B127&amp;G$110,[1]Sheet1!$C$1:$D$16,2,0)</f>
        <v>12</v>
      </c>
      <c r="H127" s="25">
        <f>VLOOKUP($B127&amp;H$110,[1]Sheet1!$C$1:$D$16,2,0)</f>
        <v>12</v>
      </c>
      <c r="I127" s="25">
        <f>VLOOKUP($B127&amp;I$110,[1]Sheet1!$C$1:$D$16,2,0)</f>
        <v>16</v>
      </c>
      <c r="J127" s="25">
        <f>VLOOKUP($B127&amp;J$110,[1]Sheet1!$C$1:$D$16,2,0)</f>
        <v>16</v>
      </c>
      <c r="K127" s="25">
        <f>VLOOKUP($B127&amp;K$110,[1]Sheet1!$C$1:$D$16,2,0)</f>
        <v>16</v>
      </c>
      <c r="L127" s="25">
        <f>VLOOKUP($B127&amp;L$110,[1]Sheet1!$C$1:$D$16,2,0)</f>
        <v>16</v>
      </c>
      <c r="M127" s="25">
        <f>VLOOKUP($B127&amp;M$110,[1]Sheet1!$C$1:$D$16,2,0)</f>
        <v>16</v>
      </c>
      <c r="N127" s="25">
        <f>VLOOKUP($B127&amp;N$110,[1]Sheet1!$C$1:$D$16,2,0)</f>
        <v>17</v>
      </c>
      <c r="O127" s="25">
        <f>VLOOKUP($B127&amp;O$110,[1]Sheet1!$C$1:$D$16,2,0)</f>
        <v>17</v>
      </c>
      <c r="P127" s="25">
        <f>VLOOKUP($B127&amp;P$110,[1]Sheet1!$C$1:$D$16,2,0)</f>
        <v>17</v>
      </c>
      <c r="Q127" s="25">
        <f>VLOOKUP($B127&amp;Q$110,[1]Sheet1!$C$1:$D$16,2,0)</f>
        <v>17</v>
      </c>
      <c r="R127" s="25">
        <f>VLOOKUP($B127&amp;R$110,[1]Sheet1!$C$1:$D$16,2,0)</f>
        <v>17</v>
      </c>
      <c r="S127" s="25">
        <f>VLOOKUP($B127&amp;S$110,[1]Sheet1!$C$1:$D$16,2,0)</f>
        <v>9</v>
      </c>
      <c r="T127" s="25">
        <f>VLOOKUP($B127&amp;T$110,[1]Sheet1!$C$1:$D$16,2,0)</f>
        <v>9</v>
      </c>
      <c r="U127" s="25">
        <f>VLOOKUP($B127&amp;U$110,[1]Sheet1!$C$1:$D$16,2,0)</f>
        <v>9</v>
      </c>
      <c r="V127" s="25">
        <f>VLOOKUP($B127&amp;V$110,[1]Sheet1!$C$1:$D$16,2,0)</f>
        <v>9</v>
      </c>
      <c r="W127" s="25">
        <f>VLOOKUP($B127&amp;W$110,[1]Sheet1!$C$1:$D$16,2,0)</f>
        <v>9</v>
      </c>
    </row>
    <row r="128" spans="1:23" x14ac:dyDescent="0.2">
      <c r="A128" s="25" t="s">
        <v>31</v>
      </c>
      <c r="B128" s="25" t="s">
        <v>114</v>
      </c>
      <c r="C128" s="26">
        <v>3432</v>
      </c>
      <c r="D128" s="25">
        <f>VLOOKUP($B128&amp;D$110,[1]Sheet1!$C$1:$D$16,2,0)</f>
        <v>12</v>
      </c>
      <c r="E128" s="25">
        <f>VLOOKUP($B128&amp;E$110,[1]Sheet1!$C$1:$D$16,2,0)</f>
        <v>12</v>
      </c>
      <c r="F128" s="25">
        <f>VLOOKUP($B128&amp;F$110,[1]Sheet1!$C$1:$D$16,2,0)</f>
        <v>12</v>
      </c>
      <c r="G128" s="25">
        <f>VLOOKUP($B128&amp;G$110,[1]Sheet1!$C$1:$D$16,2,0)</f>
        <v>12</v>
      </c>
      <c r="H128" s="25">
        <f>VLOOKUP($B128&amp;H$110,[1]Sheet1!$C$1:$D$16,2,0)</f>
        <v>12</v>
      </c>
      <c r="I128" s="25">
        <f>VLOOKUP($B128&amp;I$110,[1]Sheet1!$C$1:$D$16,2,0)</f>
        <v>16</v>
      </c>
      <c r="J128" s="25">
        <f>VLOOKUP($B128&amp;J$110,[1]Sheet1!$C$1:$D$16,2,0)</f>
        <v>16</v>
      </c>
      <c r="K128" s="25">
        <f>VLOOKUP($B128&amp;K$110,[1]Sheet1!$C$1:$D$16,2,0)</f>
        <v>16</v>
      </c>
      <c r="L128" s="25">
        <f>VLOOKUP($B128&amp;L$110,[1]Sheet1!$C$1:$D$16,2,0)</f>
        <v>16</v>
      </c>
      <c r="M128" s="25">
        <f>VLOOKUP($B128&amp;M$110,[1]Sheet1!$C$1:$D$16,2,0)</f>
        <v>16</v>
      </c>
      <c r="N128" s="25">
        <f>VLOOKUP($B128&amp;N$110,[1]Sheet1!$C$1:$D$16,2,0)</f>
        <v>17</v>
      </c>
      <c r="O128" s="25">
        <f>VLOOKUP($B128&amp;O$110,[1]Sheet1!$C$1:$D$16,2,0)</f>
        <v>17</v>
      </c>
      <c r="P128" s="25">
        <f>VLOOKUP($B128&amp;P$110,[1]Sheet1!$C$1:$D$16,2,0)</f>
        <v>17</v>
      </c>
      <c r="Q128" s="25">
        <f>VLOOKUP($B128&amp;Q$110,[1]Sheet1!$C$1:$D$16,2,0)</f>
        <v>17</v>
      </c>
      <c r="R128" s="25">
        <f>VLOOKUP($B128&amp;R$110,[1]Sheet1!$C$1:$D$16,2,0)</f>
        <v>17</v>
      </c>
      <c r="S128" s="25">
        <f>VLOOKUP($B128&amp;S$110,[1]Sheet1!$C$1:$D$16,2,0)</f>
        <v>9</v>
      </c>
      <c r="T128" s="25">
        <f>VLOOKUP($B128&amp;T$110,[1]Sheet1!$C$1:$D$16,2,0)</f>
        <v>9</v>
      </c>
      <c r="U128" s="25">
        <f>VLOOKUP($B128&amp;U$110,[1]Sheet1!$C$1:$D$16,2,0)</f>
        <v>9</v>
      </c>
      <c r="V128" s="25">
        <f>VLOOKUP($B128&amp;V$110,[1]Sheet1!$C$1:$D$16,2,0)</f>
        <v>9</v>
      </c>
      <c r="W128" s="25">
        <f>VLOOKUP($B128&amp;W$110,[1]Sheet1!$C$1:$D$16,2,0)</f>
        <v>9</v>
      </c>
    </row>
    <row r="129" spans="1:23" x14ac:dyDescent="0.2">
      <c r="A129" s="25" t="s">
        <v>91</v>
      </c>
      <c r="B129" s="25" t="s">
        <v>114</v>
      </c>
      <c r="C129" s="26">
        <v>3433</v>
      </c>
      <c r="D129" s="25">
        <f>VLOOKUP($B129&amp;D$110,[1]Sheet1!$C$1:$D$16,2,0)</f>
        <v>12</v>
      </c>
      <c r="E129" s="25">
        <f>VLOOKUP($B129&amp;E$110,[1]Sheet1!$C$1:$D$16,2,0)</f>
        <v>12</v>
      </c>
      <c r="F129" s="25">
        <f>VLOOKUP($B129&amp;F$110,[1]Sheet1!$C$1:$D$16,2,0)</f>
        <v>12</v>
      </c>
      <c r="G129" s="25">
        <f>VLOOKUP($B129&amp;G$110,[1]Sheet1!$C$1:$D$16,2,0)</f>
        <v>12</v>
      </c>
      <c r="H129" s="25">
        <f>VLOOKUP($B129&amp;H$110,[1]Sheet1!$C$1:$D$16,2,0)</f>
        <v>12</v>
      </c>
      <c r="I129" s="25">
        <f>VLOOKUP($B129&amp;I$110,[1]Sheet1!$C$1:$D$16,2,0)</f>
        <v>16</v>
      </c>
      <c r="J129" s="25">
        <f>VLOOKUP($B129&amp;J$110,[1]Sheet1!$C$1:$D$16,2,0)</f>
        <v>16</v>
      </c>
      <c r="K129" s="25">
        <f>VLOOKUP($B129&amp;K$110,[1]Sheet1!$C$1:$D$16,2,0)</f>
        <v>16</v>
      </c>
      <c r="L129" s="25">
        <f>VLOOKUP($B129&amp;L$110,[1]Sheet1!$C$1:$D$16,2,0)</f>
        <v>16</v>
      </c>
      <c r="M129" s="25">
        <f>VLOOKUP($B129&amp;M$110,[1]Sheet1!$C$1:$D$16,2,0)</f>
        <v>16</v>
      </c>
      <c r="N129" s="25">
        <f>VLOOKUP($B129&amp;N$110,[1]Sheet1!$C$1:$D$16,2,0)</f>
        <v>17</v>
      </c>
      <c r="O129" s="25">
        <f>VLOOKUP($B129&amp;O$110,[1]Sheet1!$C$1:$D$16,2,0)</f>
        <v>17</v>
      </c>
      <c r="P129" s="25">
        <f>VLOOKUP($B129&amp;P$110,[1]Sheet1!$C$1:$D$16,2,0)</f>
        <v>17</v>
      </c>
      <c r="Q129" s="25">
        <f>VLOOKUP($B129&amp;Q$110,[1]Sheet1!$C$1:$D$16,2,0)</f>
        <v>17</v>
      </c>
      <c r="R129" s="25">
        <f>VLOOKUP($B129&amp;R$110,[1]Sheet1!$C$1:$D$16,2,0)</f>
        <v>17</v>
      </c>
      <c r="S129" s="25">
        <f>VLOOKUP($B129&amp;S$110,[1]Sheet1!$C$1:$D$16,2,0)</f>
        <v>9</v>
      </c>
      <c r="T129" s="25">
        <f>VLOOKUP($B129&amp;T$110,[1]Sheet1!$C$1:$D$16,2,0)</f>
        <v>9</v>
      </c>
      <c r="U129" s="25">
        <f>VLOOKUP($B129&amp;U$110,[1]Sheet1!$C$1:$D$16,2,0)</f>
        <v>9</v>
      </c>
      <c r="V129" s="25">
        <f>VLOOKUP($B129&amp;V$110,[1]Sheet1!$C$1:$D$16,2,0)</f>
        <v>9</v>
      </c>
      <c r="W129" s="25">
        <f>VLOOKUP($B129&amp;W$110,[1]Sheet1!$C$1:$D$16,2,0)</f>
        <v>9</v>
      </c>
    </row>
    <row r="130" spans="1:23" x14ac:dyDescent="0.2">
      <c r="A130" s="25" t="s">
        <v>33</v>
      </c>
      <c r="B130" s="25" t="s">
        <v>114</v>
      </c>
      <c r="C130" s="26">
        <v>3434</v>
      </c>
      <c r="D130" s="25">
        <f>VLOOKUP($B130&amp;D$110,[1]Sheet1!$C$1:$D$16,2,0)</f>
        <v>12</v>
      </c>
      <c r="E130" s="25">
        <f>VLOOKUP($B130&amp;E$110,[1]Sheet1!$C$1:$D$16,2,0)</f>
        <v>12</v>
      </c>
      <c r="F130" s="25">
        <f>VLOOKUP($B130&amp;F$110,[1]Sheet1!$C$1:$D$16,2,0)</f>
        <v>12</v>
      </c>
      <c r="G130" s="25">
        <f>VLOOKUP($B130&amp;G$110,[1]Sheet1!$C$1:$D$16,2,0)</f>
        <v>12</v>
      </c>
      <c r="H130" s="25">
        <f>VLOOKUP($B130&amp;H$110,[1]Sheet1!$C$1:$D$16,2,0)</f>
        <v>12</v>
      </c>
      <c r="I130" s="25">
        <f>VLOOKUP($B130&amp;I$110,[1]Sheet1!$C$1:$D$16,2,0)</f>
        <v>16</v>
      </c>
      <c r="J130" s="25">
        <f>VLOOKUP($B130&amp;J$110,[1]Sheet1!$C$1:$D$16,2,0)</f>
        <v>16</v>
      </c>
      <c r="K130" s="25">
        <f>VLOOKUP($B130&amp;K$110,[1]Sheet1!$C$1:$D$16,2,0)</f>
        <v>16</v>
      </c>
      <c r="L130" s="25">
        <f>VLOOKUP($B130&amp;L$110,[1]Sheet1!$C$1:$D$16,2,0)</f>
        <v>16</v>
      </c>
      <c r="M130" s="25">
        <f>VLOOKUP($B130&amp;M$110,[1]Sheet1!$C$1:$D$16,2,0)</f>
        <v>16</v>
      </c>
      <c r="N130" s="25">
        <f>VLOOKUP($B130&amp;N$110,[1]Sheet1!$C$1:$D$16,2,0)</f>
        <v>17</v>
      </c>
      <c r="O130" s="25">
        <f>VLOOKUP($B130&amp;O$110,[1]Sheet1!$C$1:$D$16,2,0)</f>
        <v>17</v>
      </c>
      <c r="P130" s="25">
        <f>VLOOKUP($B130&amp;P$110,[1]Sheet1!$C$1:$D$16,2,0)</f>
        <v>17</v>
      </c>
      <c r="Q130" s="25">
        <f>VLOOKUP($B130&amp;Q$110,[1]Sheet1!$C$1:$D$16,2,0)</f>
        <v>17</v>
      </c>
      <c r="R130" s="25">
        <f>VLOOKUP($B130&amp;R$110,[1]Sheet1!$C$1:$D$16,2,0)</f>
        <v>17</v>
      </c>
      <c r="S130" s="25">
        <f>VLOOKUP($B130&amp;S$110,[1]Sheet1!$C$1:$D$16,2,0)</f>
        <v>9</v>
      </c>
      <c r="T130" s="25">
        <f>VLOOKUP($B130&amp;T$110,[1]Sheet1!$C$1:$D$16,2,0)</f>
        <v>9</v>
      </c>
      <c r="U130" s="25">
        <f>VLOOKUP($B130&amp;U$110,[1]Sheet1!$C$1:$D$16,2,0)</f>
        <v>9</v>
      </c>
      <c r="V130" s="25">
        <f>VLOOKUP($B130&amp;V$110,[1]Sheet1!$C$1:$D$16,2,0)</f>
        <v>9</v>
      </c>
      <c r="W130" s="25">
        <f>VLOOKUP($B130&amp;W$110,[1]Sheet1!$C$1:$D$16,2,0)</f>
        <v>9</v>
      </c>
    </row>
    <row r="131" spans="1:23" x14ac:dyDescent="0.2">
      <c r="A131" s="25" t="s">
        <v>35</v>
      </c>
      <c r="B131" s="25" t="s">
        <v>114</v>
      </c>
      <c r="C131" s="26">
        <v>3435</v>
      </c>
      <c r="D131" s="25">
        <f>VLOOKUP($B131&amp;D$110,[1]Sheet1!$C$1:$D$16,2,0)</f>
        <v>12</v>
      </c>
      <c r="E131" s="25">
        <f>VLOOKUP($B131&amp;E$110,[1]Sheet1!$C$1:$D$16,2,0)</f>
        <v>12</v>
      </c>
      <c r="F131" s="25">
        <f>VLOOKUP($B131&amp;F$110,[1]Sheet1!$C$1:$D$16,2,0)</f>
        <v>12</v>
      </c>
      <c r="G131" s="25">
        <f>VLOOKUP($B131&amp;G$110,[1]Sheet1!$C$1:$D$16,2,0)</f>
        <v>12</v>
      </c>
      <c r="H131" s="25">
        <f>VLOOKUP($B131&amp;H$110,[1]Sheet1!$C$1:$D$16,2,0)</f>
        <v>12</v>
      </c>
      <c r="I131" s="25">
        <f>VLOOKUP($B131&amp;I$110,[1]Sheet1!$C$1:$D$16,2,0)</f>
        <v>16</v>
      </c>
      <c r="J131" s="25">
        <f>VLOOKUP($B131&amp;J$110,[1]Sheet1!$C$1:$D$16,2,0)</f>
        <v>16</v>
      </c>
      <c r="K131" s="25">
        <f>VLOOKUP($B131&amp;K$110,[1]Sheet1!$C$1:$D$16,2,0)</f>
        <v>16</v>
      </c>
      <c r="L131" s="25">
        <f>VLOOKUP($B131&amp;L$110,[1]Sheet1!$C$1:$D$16,2,0)</f>
        <v>16</v>
      </c>
      <c r="M131" s="25">
        <f>VLOOKUP($B131&amp;M$110,[1]Sheet1!$C$1:$D$16,2,0)</f>
        <v>16</v>
      </c>
      <c r="N131" s="25">
        <f>VLOOKUP($B131&amp;N$110,[1]Sheet1!$C$1:$D$16,2,0)</f>
        <v>17</v>
      </c>
      <c r="O131" s="25">
        <f>VLOOKUP($B131&amp;O$110,[1]Sheet1!$C$1:$D$16,2,0)</f>
        <v>17</v>
      </c>
      <c r="P131" s="25">
        <f>VLOOKUP($B131&amp;P$110,[1]Sheet1!$C$1:$D$16,2,0)</f>
        <v>17</v>
      </c>
      <c r="Q131" s="25">
        <f>VLOOKUP($B131&amp;Q$110,[1]Sheet1!$C$1:$D$16,2,0)</f>
        <v>17</v>
      </c>
      <c r="R131" s="25">
        <f>VLOOKUP($B131&amp;R$110,[1]Sheet1!$C$1:$D$16,2,0)</f>
        <v>17</v>
      </c>
      <c r="S131" s="25">
        <f>VLOOKUP($B131&amp;S$110,[1]Sheet1!$C$1:$D$16,2,0)</f>
        <v>9</v>
      </c>
      <c r="T131" s="25">
        <f>VLOOKUP($B131&amp;T$110,[1]Sheet1!$C$1:$D$16,2,0)</f>
        <v>9</v>
      </c>
      <c r="U131" s="25">
        <f>VLOOKUP($B131&amp;U$110,[1]Sheet1!$C$1:$D$16,2,0)</f>
        <v>9</v>
      </c>
      <c r="V131" s="25">
        <f>VLOOKUP($B131&amp;V$110,[1]Sheet1!$C$1:$D$16,2,0)</f>
        <v>9</v>
      </c>
      <c r="W131" s="25">
        <f>VLOOKUP($B131&amp;W$110,[1]Sheet1!$C$1:$D$16,2,0)</f>
        <v>9</v>
      </c>
    </row>
    <row r="132" spans="1:23" x14ac:dyDescent="0.2">
      <c r="A132" s="25"/>
      <c r="B132" s="25"/>
      <c r="C132" s="25"/>
      <c r="D132" s="26" t="str">
        <f>_xlfn.TEXTJOIN(",",1,$C$112:$C$131)</f>
        <v>3131,3132,3133,3134,3135,3231,3232,3233,3234,3235,3331,3332,3333,3334,3335,3431,3432,3433,3434,3435</v>
      </c>
      <c r="E132" s="26" t="str">
        <f t="shared" ref="E132:W132" si="66">_xlfn.TEXTJOIN(",",1,$C$112:$C$131)</f>
        <v>3131,3132,3133,3134,3135,3231,3232,3233,3234,3235,3331,3332,3333,3334,3335,3431,3432,3433,3434,3435</v>
      </c>
      <c r="F132" s="26" t="str">
        <f t="shared" si="66"/>
        <v>3131,3132,3133,3134,3135,3231,3232,3233,3234,3235,3331,3332,3333,3334,3335,3431,3432,3433,3434,3435</v>
      </c>
      <c r="G132" s="26" t="str">
        <f t="shared" si="66"/>
        <v>3131,3132,3133,3134,3135,3231,3232,3233,3234,3235,3331,3332,3333,3334,3335,3431,3432,3433,3434,3435</v>
      </c>
      <c r="H132" s="26" t="str">
        <f t="shared" si="66"/>
        <v>3131,3132,3133,3134,3135,3231,3232,3233,3234,3235,3331,3332,3333,3334,3335,3431,3432,3433,3434,3435</v>
      </c>
      <c r="I132" s="26" t="str">
        <f t="shared" si="66"/>
        <v>3131,3132,3133,3134,3135,3231,3232,3233,3234,3235,3331,3332,3333,3334,3335,3431,3432,3433,3434,3435</v>
      </c>
      <c r="J132" s="26" t="str">
        <f t="shared" si="66"/>
        <v>3131,3132,3133,3134,3135,3231,3232,3233,3234,3235,3331,3332,3333,3334,3335,3431,3432,3433,3434,3435</v>
      </c>
      <c r="K132" s="26" t="str">
        <f t="shared" si="66"/>
        <v>3131,3132,3133,3134,3135,3231,3232,3233,3234,3235,3331,3332,3333,3334,3335,3431,3432,3433,3434,3435</v>
      </c>
      <c r="L132" s="26" t="str">
        <f t="shared" si="66"/>
        <v>3131,3132,3133,3134,3135,3231,3232,3233,3234,3235,3331,3332,3333,3334,3335,3431,3432,3433,3434,3435</v>
      </c>
      <c r="M132" s="26" t="str">
        <f t="shared" si="66"/>
        <v>3131,3132,3133,3134,3135,3231,3232,3233,3234,3235,3331,3332,3333,3334,3335,3431,3432,3433,3434,3435</v>
      </c>
      <c r="N132" s="26" t="str">
        <f t="shared" si="66"/>
        <v>3131,3132,3133,3134,3135,3231,3232,3233,3234,3235,3331,3332,3333,3334,3335,3431,3432,3433,3434,3435</v>
      </c>
      <c r="O132" s="26" t="str">
        <f t="shared" si="66"/>
        <v>3131,3132,3133,3134,3135,3231,3232,3233,3234,3235,3331,3332,3333,3334,3335,3431,3432,3433,3434,3435</v>
      </c>
      <c r="P132" s="26" t="str">
        <f t="shared" si="66"/>
        <v>3131,3132,3133,3134,3135,3231,3232,3233,3234,3235,3331,3332,3333,3334,3335,3431,3432,3433,3434,3435</v>
      </c>
      <c r="Q132" s="26" t="str">
        <f t="shared" si="66"/>
        <v>3131,3132,3133,3134,3135,3231,3232,3233,3234,3235,3331,3332,3333,3334,3335,3431,3432,3433,3434,3435</v>
      </c>
      <c r="R132" s="26" t="str">
        <f t="shared" si="66"/>
        <v>3131,3132,3133,3134,3135,3231,3232,3233,3234,3235,3331,3332,3333,3334,3335,3431,3432,3433,3434,3435</v>
      </c>
      <c r="S132" s="26" t="str">
        <f t="shared" si="66"/>
        <v>3131,3132,3133,3134,3135,3231,3232,3233,3234,3235,3331,3332,3333,3334,3335,3431,3432,3433,3434,3435</v>
      </c>
      <c r="T132" s="26" t="str">
        <f t="shared" si="66"/>
        <v>3131,3132,3133,3134,3135,3231,3232,3233,3234,3235,3331,3332,3333,3334,3335,3431,3432,3433,3434,3435</v>
      </c>
      <c r="U132" s="26" t="str">
        <f t="shared" si="66"/>
        <v>3131,3132,3133,3134,3135,3231,3232,3233,3234,3235,3331,3332,3333,3334,3335,3431,3432,3433,3434,3435</v>
      </c>
      <c r="V132" s="26" t="str">
        <f t="shared" si="66"/>
        <v>3131,3132,3133,3134,3135,3231,3232,3233,3234,3235,3331,3332,3333,3334,3335,3431,3432,3433,3434,3435</v>
      </c>
      <c r="W132" s="26" t="str">
        <f t="shared" si="66"/>
        <v>3131,3132,3133,3134,3135,3231,3232,3233,3234,3235,3331,3332,3333,3334,3335,3431,3432,3433,3434,3435</v>
      </c>
    </row>
    <row r="133" spans="1:23" x14ac:dyDescent="0.2">
      <c r="A133" s="25"/>
      <c r="B133" s="25"/>
      <c r="C133" s="25"/>
      <c r="D133" s="26" t="str">
        <f>_xlfn.TEXTJOIN(",",1,D112:D131)</f>
        <v>8,8,8,8,8,13,13,13,13,13,14,14,14,14,14,12,12,12,12,12</v>
      </c>
      <c r="E133" s="26" t="str">
        <f t="shared" ref="E133:W133" si="67">_xlfn.TEXTJOIN(",",1,E112:E131)</f>
        <v>8,8,8,8,8,13,13,13,13,13,14,14,14,14,14,12,12,12,12,12</v>
      </c>
      <c r="F133" s="26" t="str">
        <f t="shared" si="67"/>
        <v>8,8,8,8,8,13,13,13,13,13,14,14,14,14,14,12,12,12,12,12</v>
      </c>
      <c r="G133" s="26" t="str">
        <f t="shared" si="67"/>
        <v>8,8,8,8,8,13,13,13,13,13,14,14,14,14,14,12,12,12,12,12</v>
      </c>
      <c r="H133" s="26" t="str">
        <f t="shared" si="67"/>
        <v>8,8,8,8,8,13,13,13,13,13,14,14,14,14,14,12,12,12,12,12</v>
      </c>
      <c r="I133" s="26" t="str">
        <f t="shared" si="67"/>
        <v>13,13,13,13,13,11,11,11,11,11,15,15,15,15,15,16,16,16,16,16</v>
      </c>
      <c r="J133" s="26" t="str">
        <f t="shared" si="67"/>
        <v>13,13,13,13,13,11,11,11,11,11,15,15,15,15,15,16,16,16,16,16</v>
      </c>
      <c r="K133" s="26" t="str">
        <f t="shared" si="67"/>
        <v>13,13,13,13,13,11,11,11,11,11,15,15,15,15,15,16,16,16,16,16</v>
      </c>
      <c r="L133" s="26" t="str">
        <f t="shared" si="67"/>
        <v>13,13,13,13,13,11,11,11,11,11,15,15,15,15,15,16,16,16,16,16</v>
      </c>
      <c r="M133" s="26" t="str">
        <f t="shared" si="67"/>
        <v>13,13,13,13,13,11,11,11,11,11,15,15,15,15,15,16,16,16,16,16</v>
      </c>
      <c r="N133" s="26" t="str">
        <f t="shared" si="67"/>
        <v>14,14,14,14,14,15,15,15,15,15,10,10,10,10,10,17,17,17,17,17</v>
      </c>
      <c r="O133" s="26" t="str">
        <f t="shared" si="67"/>
        <v>14,14,14,14,14,15,15,15,15,15,10,10,10,10,10,17,17,17,17,17</v>
      </c>
      <c r="P133" s="26" t="str">
        <f t="shared" si="67"/>
        <v>14,14,14,14,14,15,15,15,15,15,10,10,10,10,10,17,17,17,17,17</v>
      </c>
      <c r="Q133" s="26" t="str">
        <f t="shared" si="67"/>
        <v>14,14,14,14,14,15,15,15,15,15,10,10,10,10,10,17,17,17,17,17</v>
      </c>
      <c r="R133" s="26" t="str">
        <f t="shared" si="67"/>
        <v>14,14,14,14,14,15,15,15,15,15,10,10,10,10,10,17,17,17,17,17</v>
      </c>
      <c r="S133" s="26" t="str">
        <f t="shared" si="67"/>
        <v>12,12,12,12,12,16,16,16,16,16,17,17,17,17,17,9,9,9,9,9</v>
      </c>
      <c r="T133" s="26" t="str">
        <f t="shared" si="67"/>
        <v>12,12,12,12,12,16,16,16,16,16,17,17,17,17,17,9,9,9,9,9</v>
      </c>
      <c r="U133" s="26" t="str">
        <f t="shared" si="67"/>
        <v>12,12,12,12,12,16,16,16,16,16,17,17,17,17,17,9,9,9,9,9</v>
      </c>
      <c r="V133" s="26" t="str">
        <f t="shared" si="67"/>
        <v>12,12,12,12,12,16,16,16,16,16,17,17,17,17,17,9,9,9,9,9</v>
      </c>
      <c r="W133" s="26" t="str">
        <f t="shared" si="67"/>
        <v>12,12,12,12,12,16,16,16,16,16,17,17,17,17,17,9,9,9,9,9</v>
      </c>
    </row>
    <row r="134" spans="1:23" x14ac:dyDescent="0.2">
      <c r="A134" s="25"/>
      <c r="B134" s="25"/>
      <c r="C134" s="25"/>
      <c r="D134" s="26" t="str">
        <f>_xlfn.TEXTJOIN(";",1,D132:D133)</f>
        <v>3131,3132,3133,3134,3135,3231,3232,3233,3234,3235,3331,3332,3333,3334,3335,3431,3432,3433,3434,3435;8,8,8,8,8,13,13,13,13,13,14,14,14,14,14,12,12,12,12,12</v>
      </c>
      <c r="E134" s="26" t="str">
        <f t="shared" ref="E134" si="68">_xlfn.TEXTJOIN(";",1,E132:E133)</f>
        <v>3131,3132,3133,3134,3135,3231,3232,3233,3234,3235,3331,3332,3333,3334,3335,3431,3432,3433,3434,3435;8,8,8,8,8,13,13,13,13,13,14,14,14,14,14,12,12,12,12,12</v>
      </c>
      <c r="F134" s="26" t="str">
        <f t="shared" ref="F134" si="69">_xlfn.TEXTJOIN(";",1,F132:F133)</f>
        <v>3131,3132,3133,3134,3135,3231,3232,3233,3234,3235,3331,3332,3333,3334,3335,3431,3432,3433,3434,3435;8,8,8,8,8,13,13,13,13,13,14,14,14,14,14,12,12,12,12,12</v>
      </c>
      <c r="G134" s="26" t="str">
        <f t="shared" ref="G134" si="70">_xlfn.TEXTJOIN(";",1,G132:G133)</f>
        <v>3131,3132,3133,3134,3135,3231,3232,3233,3234,3235,3331,3332,3333,3334,3335,3431,3432,3433,3434,3435;8,8,8,8,8,13,13,13,13,13,14,14,14,14,14,12,12,12,12,12</v>
      </c>
      <c r="H134" s="26" t="str">
        <f t="shared" ref="H134" si="71">_xlfn.TEXTJOIN(";",1,H132:H133)</f>
        <v>3131,3132,3133,3134,3135,3231,3232,3233,3234,3235,3331,3332,3333,3334,3335,3431,3432,3433,3434,3435;8,8,8,8,8,13,13,13,13,13,14,14,14,14,14,12,12,12,12,12</v>
      </c>
      <c r="I134" s="26" t="str">
        <f t="shared" ref="I134" si="72">_xlfn.TEXTJOIN(";",1,I132:I133)</f>
        <v>3131,3132,3133,3134,3135,3231,3232,3233,3234,3235,3331,3332,3333,3334,3335,3431,3432,3433,3434,3435;13,13,13,13,13,11,11,11,11,11,15,15,15,15,15,16,16,16,16,16</v>
      </c>
      <c r="J134" s="26" t="str">
        <f t="shared" ref="J134" si="73">_xlfn.TEXTJOIN(";",1,J132:J133)</f>
        <v>3131,3132,3133,3134,3135,3231,3232,3233,3234,3235,3331,3332,3333,3334,3335,3431,3432,3433,3434,3435;13,13,13,13,13,11,11,11,11,11,15,15,15,15,15,16,16,16,16,16</v>
      </c>
      <c r="K134" s="26" t="str">
        <f t="shared" ref="K134" si="74">_xlfn.TEXTJOIN(";",1,K132:K133)</f>
        <v>3131,3132,3133,3134,3135,3231,3232,3233,3234,3235,3331,3332,3333,3334,3335,3431,3432,3433,3434,3435;13,13,13,13,13,11,11,11,11,11,15,15,15,15,15,16,16,16,16,16</v>
      </c>
      <c r="L134" s="26" t="str">
        <f t="shared" ref="L134" si="75">_xlfn.TEXTJOIN(";",1,L132:L133)</f>
        <v>3131,3132,3133,3134,3135,3231,3232,3233,3234,3235,3331,3332,3333,3334,3335,3431,3432,3433,3434,3435;13,13,13,13,13,11,11,11,11,11,15,15,15,15,15,16,16,16,16,16</v>
      </c>
      <c r="M134" s="26" t="str">
        <f t="shared" ref="M134" si="76">_xlfn.TEXTJOIN(";",1,M132:M133)</f>
        <v>3131,3132,3133,3134,3135,3231,3232,3233,3234,3235,3331,3332,3333,3334,3335,3431,3432,3433,3434,3435;13,13,13,13,13,11,11,11,11,11,15,15,15,15,15,16,16,16,16,16</v>
      </c>
      <c r="N134" s="26" t="str">
        <f t="shared" ref="N134" si="77">_xlfn.TEXTJOIN(";",1,N132:N133)</f>
        <v>3131,3132,3133,3134,3135,3231,3232,3233,3234,3235,3331,3332,3333,3334,3335,3431,3432,3433,3434,3435;14,14,14,14,14,15,15,15,15,15,10,10,10,10,10,17,17,17,17,17</v>
      </c>
      <c r="O134" s="26" t="str">
        <f t="shared" ref="O134" si="78">_xlfn.TEXTJOIN(";",1,O132:O133)</f>
        <v>3131,3132,3133,3134,3135,3231,3232,3233,3234,3235,3331,3332,3333,3334,3335,3431,3432,3433,3434,3435;14,14,14,14,14,15,15,15,15,15,10,10,10,10,10,17,17,17,17,17</v>
      </c>
      <c r="P134" s="26" t="str">
        <f t="shared" ref="P134" si="79">_xlfn.TEXTJOIN(";",1,P132:P133)</f>
        <v>3131,3132,3133,3134,3135,3231,3232,3233,3234,3235,3331,3332,3333,3334,3335,3431,3432,3433,3434,3435;14,14,14,14,14,15,15,15,15,15,10,10,10,10,10,17,17,17,17,17</v>
      </c>
      <c r="Q134" s="26" t="str">
        <f t="shared" ref="Q134" si="80">_xlfn.TEXTJOIN(";",1,Q132:Q133)</f>
        <v>3131,3132,3133,3134,3135,3231,3232,3233,3234,3235,3331,3332,3333,3334,3335,3431,3432,3433,3434,3435;14,14,14,14,14,15,15,15,15,15,10,10,10,10,10,17,17,17,17,17</v>
      </c>
      <c r="R134" s="26" t="str">
        <f t="shared" ref="R134" si="81">_xlfn.TEXTJOIN(";",1,R132:R133)</f>
        <v>3131,3132,3133,3134,3135,3231,3232,3233,3234,3235,3331,3332,3333,3334,3335,3431,3432,3433,3434,3435;14,14,14,14,14,15,15,15,15,15,10,10,10,10,10,17,17,17,17,17</v>
      </c>
      <c r="S134" s="26" t="str">
        <f t="shared" ref="S134" si="82">_xlfn.TEXTJOIN(";",1,S132:S133)</f>
        <v>3131,3132,3133,3134,3135,3231,3232,3233,3234,3235,3331,3332,3333,3334,3335,3431,3432,3433,3434,3435;12,12,12,12,12,16,16,16,16,16,17,17,17,17,17,9,9,9,9,9</v>
      </c>
      <c r="T134" s="26" t="str">
        <f t="shared" ref="T134" si="83">_xlfn.TEXTJOIN(";",1,T132:T133)</f>
        <v>3131,3132,3133,3134,3135,3231,3232,3233,3234,3235,3331,3332,3333,3334,3335,3431,3432,3433,3434,3435;12,12,12,12,12,16,16,16,16,16,17,17,17,17,17,9,9,9,9,9</v>
      </c>
      <c r="U134" s="26" t="str">
        <f t="shared" ref="U134" si="84">_xlfn.TEXTJOIN(";",1,U132:U133)</f>
        <v>3131,3132,3133,3134,3135,3231,3232,3233,3234,3235,3331,3332,3333,3334,3335,3431,3432,3433,3434,3435;12,12,12,12,12,16,16,16,16,16,17,17,17,17,17,9,9,9,9,9</v>
      </c>
      <c r="V134" s="26" t="str">
        <f t="shared" ref="V134" si="85">_xlfn.TEXTJOIN(";",1,V132:V133)</f>
        <v>3131,3132,3133,3134,3135,3231,3232,3233,3234,3235,3331,3332,3333,3334,3335,3431,3432,3433,3434,3435;12,12,12,12,12,16,16,16,16,16,17,17,17,17,17,9,9,9,9,9</v>
      </c>
      <c r="W134" s="27" t="str">
        <f t="shared" ref="W134" si="86">_xlfn.TEXTJOIN(";",1,W132:W133)</f>
        <v>3131,3132,3133,3134,3135,3231,3232,3233,3234,3235,3331,3332,3333,3334,3335,3431,3432,3433,3434,3435;12,12,12,12,12,16,16,16,16,16,17,17,17,17,17,9,9,9,9,9</v>
      </c>
    </row>
    <row r="136" spans="1:23" x14ac:dyDescent="0.2">
      <c r="A136" s="28">
        <v>3</v>
      </c>
      <c r="B136" s="28" t="str">
        <f>VLOOKUP(A136,杂项枚举说明表!$A$67:$B$69,杂项枚举说明表!$B$66,0)</f>
        <v>PVP</v>
      </c>
      <c r="C136" s="28"/>
      <c r="D136" s="28" t="s">
        <v>29</v>
      </c>
      <c r="E136" s="28" t="s">
        <v>31</v>
      </c>
      <c r="F136" s="28" t="s">
        <v>91</v>
      </c>
      <c r="G136" s="28" t="s">
        <v>33</v>
      </c>
      <c r="H136" s="28" t="s">
        <v>35</v>
      </c>
      <c r="I136" s="28" t="s">
        <v>29</v>
      </c>
      <c r="J136" s="28" t="s">
        <v>31</v>
      </c>
      <c r="K136" s="28" t="s">
        <v>91</v>
      </c>
      <c r="L136" s="28" t="s">
        <v>33</v>
      </c>
      <c r="M136" s="28" t="s">
        <v>35</v>
      </c>
      <c r="N136" s="28" t="s">
        <v>29</v>
      </c>
      <c r="O136" s="28" t="s">
        <v>31</v>
      </c>
      <c r="P136" s="28" t="s">
        <v>91</v>
      </c>
      <c r="Q136" s="28" t="s">
        <v>33</v>
      </c>
      <c r="R136" s="28" t="s">
        <v>35</v>
      </c>
      <c r="S136" s="28" t="s">
        <v>29</v>
      </c>
      <c r="T136" s="28" t="s">
        <v>31</v>
      </c>
      <c r="U136" s="28" t="s">
        <v>91</v>
      </c>
      <c r="V136" s="28" t="s">
        <v>33</v>
      </c>
      <c r="W136" s="28" t="s">
        <v>35</v>
      </c>
    </row>
    <row r="137" spans="1:23" x14ac:dyDescent="0.2">
      <c r="A137" s="28">
        <v>5</v>
      </c>
      <c r="B137" s="28" t="str">
        <f>VLOOKUP(A137,杂项枚举说明表!$A$23:$B$27,杂项枚举说明表!$B$22,0)</f>
        <v>现代</v>
      </c>
      <c r="C137" s="28"/>
      <c r="D137" s="28" t="s">
        <v>111</v>
      </c>
      <c r="E137" s="28" t="s">
        <v>111</v>
      </c>
      <c r="F137" s="28" t="s">
        <v>111</v>
      </c>
      <c r="G137" s="28" t="s">
        <v>111</v>
      </c>
      <c r="H137" s="28" t="s">
        <v>111</v>
      </c>
      <c r="I137" s="28" t="s">
        <v>112</v>
      </c>
      <c r="J137" s="28" t="s">
        <v>112</v>
      </c>
      <c r="K137" s="28" t="s">
        <v>112</v>
      </c>
      <c r="L137" s="28" t="s">
        <v>112</v>
      </c>
      <c r="M137" s="28" t="s">
        <v>112</v>
      </c>
      <c r="N137" s="28" t="s">
        <v>113</v>
      </c>
      <c r="O137" s="28" t="s">
        <v>113</v>
      </c>
      <c r="P137" s="28" t="s">
        <v>113</v>
      </c>
      <c r="Q137" s="28" t="s">
        <v>113</v>
      </c>
      <c r="R137" s="28" t="s">
        <v>113</v>
      </c>
      <c r="S137" s="28" t="s">
        <v>114</v>
      </c>
      <c r="T137" s="28" t="s">
        <v>114</v>
      </c>
      <c r="U137" s="28" t="s">
        <v>114</v>
      </c>
      <c r="V137" s="28" t="s">
        <v>114</v>
      </c>
      <c r="W137" s="28" t="s">
        <v>114</v>
      </c>
    </row>
    <row r="138" spans="1:23" x14ac:dyDescent="0.2">
      <c r="A138" s="28"/>
      <c r="B138" s="28"/>
      <c r="C138" s="28"/>
      <c r="D138" s="29">
        <v>3141</v>
      </c>
      <c r="E138" s="29">
        <v>3142</v>
      </c>
      <c r="F138" s="29">
        <v>3143</v>
      </c>
      <c r="G138" s="29">
        <v>3144</v>
      </c>
      <c r="H138" s="29">
        <v>3145</v>
      </c>
      <c r="I138" s="29">
        <v>3241</v>
      </c>
      <c r="J138" s="29">
        <v>3242</v>
      </c>
      <c r="K138" s="29">
        <v>3243</v>
      </c>
      <c r="L138" s="29">
        <v>3244</v>
      </c>
      <c r="M138" s="29">
        <v>3245</v>
      </c>
      <c r="N138" s="29">
        <v>3341</v>
      </c>
      <c r="O138" s="29">
        <v>3342</v>
      </c>
      <c r="P138" s="29">
        <v>3343</v>
      </c>
      <c r="Q138" s="29">
        <v>3344</v>
      </c>
      <c r="R138" s="29">
        <v>3345</v>
      </c>
      <c r="S138" s="29">
        <v>3441</v>
      </c>
      <c r="T138" s="29">
        <v>3442</v>
      </c>
      <c r="U138" s="29">
        <v>3443</v>
      </c>
      <c r="V138" s="29">
        <v>3444</v>
      </c>
      <c r="W138" s="29">
        <v>3445</v>
      </c>
    </row>
    <row r="139" spans="1:23" x14ac:dyDescent="0.2">
      <c r="A139" s="28" t="s">
        <v>29</v>
      </c>
      <c r="B139" s="28" t="s">
        <v>111</v>
      </c>
      <c r="C139" s="29">
        <v>3141</v>
      </c>
      <c r="D139" s="28">
        <f>VLOOKUP($B139&amp;D$137,[1]Sheet1!$C$1:$D$16,2,0)</f>
        <v>8</v>
      </c>
      <c r="E139" s="28">
        <f>VLOOKUP($B139&amp;E$137,[1]Sheet1!$C$1:$D$16,2,0)</f>
        <v>8</v>
      </c>
      <c r="F139" s="28">
        <f>VLOOKUP($B139&amp;F$137,[1]Sheet1!$C$1:$D$16,2,0)</f>
        <v>8</v>
      </c>
      <c r="G139" s="28">
        <f>VLOOKUP($B139&amp;G$137,[1]Sheet1!$C$1:$D$16,2,0)</f>
        <v>8</v>
      </c>
      <c r="H139" s="28">
        <f>VLOOKUP($B139&amp;H$137,[1]Sheet1!$C$1:$D$16,2,0)</f>
        <v>8</v>
      </c>
      <c r="I139" s="28">
        <f>VLOOKUP($B139&amp;I$137,[1]Sheet1!$C$1:$D$16,2,0)</f>
        <v>13</v>
      </c>
      <c r="J139" s="28">
        <f>VLOOKUP($B139&amp;J$137,[1]Sheet1!$C$1:$D$16,2,0)</f>
        <v>13</v>
      </c>
      <c r="K139" s="28">
        <f>VLOOKUP($B139&amp;K$137,[1]Sheet1!$C$1:$D$16,2,0)</f>
        <v>13</v>
      </c>
      <c r="L139" s="28">
        <f>VLOOKUP($B139&amp;L$137,[1]Sheet1!$C$1:$D$16,2,0)</f>
        <v>13</v>
      </c>
      <c r="M139" s="28">
        <f>VLOOKUP($B139&amp;M$137,[1]Sheet1!$C$1:$D$16,2,0)</f>
        <v>13</v>
      </c>
      <c r="N139" s="28">
        <f>VLOOKUP($B139&amp;N$137,[1]Sheet1!$C$1:$D$16,2,0)</f>
        <v>14</v>
      </c>
      <c r="O139" s="28">
        <f>VLOOKUP($B139&amp;O$137,[1]Sheet1!$C$1:$D$16,2,0)</f>
        <v>14</v>
      </c>
      <c r="P139" s="28">
        <f>VLOOKUP($B139&amp;P$137,[1]Sheet1!$C$1:$D$16,2,0)</f>
        <v>14</v>
      </c>
      <c r="Q139" s="28">
        <f>VLOOKUP($B139&amp;Q$137,[1]Sheet1!$C$1:$D$16,2,0)</f>
        <v>14</v>
      </c>
      <c r="R139" s="28">
        <f>VLOOKUP($B139&amp;R$137,[1]Sheet1!$C$1:$D$16,2,0)</f>
        <v>14</v>
      </c>
      <c r="S139" s="28">
        <f>VLOOKUP($B139&amp;S$137,[1]Sheet1!$C$1:$D$16,2,0)</f>
        <v>12</v>
      </c>
      <c r="T139" s="28">
        <f>VLOOKUP($B139&amp;T$137,[1]Sheet1!$C$1:$D$16,2,0)</f>
        <v>12</v>
      </c>
      <c r="U139" s="28">
        <f>VLOOKUP($B139&amp;U$137,[1]Sheet1!$C$1:$D$16,2,0)</f>
        <v>12</v>
      </c>
      <c r="V139" s="28">
        <f>VLOOKUP($B139&amp;V$137,[1]Sheet1!$C$1:$D$16,2,0)</f>
        <v>12</v>
      </c>
      <c r="W139" s="28">
        <f>VLOOKUP($B139&amp;W$137,[1]Sheet1!$C$1:$D$16,2,0)</f>
        <v>12</v>
      </c>
    </row>
    <row r="140" spans="1:23" x14ac:dyDescent="0.2">
      <c r="A140" s="28" t="s">
        <v>31</v>
      </c>
      <c r="B140" s="28" t="s">
        <v>111</v>
      </c>
      <c r="C140" s="29">
        <v>3142</v>
      </c>
      <c r="D140" s="28">
        <f>VLOOKUP($B140&amp;D$137,[1]Sheet1!$C$1:$D$16,2,0)</f>
        <v>8</v>
      </c>
      <c r="E140" s="28">
        <f>VLOOKUP($B140&amp;E$137,[1]Sheet1!$C$1:$D$16,2,0)</f>
        <v>8</v>
      </c>
      <c r="F140" s="28">
        <f>VLOOKUP($B140&amp;F$137,[1]Sheet1!$C$1:$D$16,2,0)</f>
        <v>8</v>
      </c>
      <c r="G140" s="28">
        <f>VLOOKUP($B140&amp;G$137,[1]Sheet1!$C$1:$D$16,2,0)</f>
        <v>8</v>
      </c>
      <c r="H140" s="28">
        <f>VLOOKUP($B140&amp;H$137,[1]Sheet1!$C$1:$D$16,2,0)</f>
        <v>8</v>
      </c>
      <c r="I140" s="28">
        <f>VLOOKUP($B140&amp;I$137,[1]Sheet1!$C$1:$D$16,2,0)</f>
        <v>13</v>
      </c>
      <c r="J140" s="28">
        <f>VLOOKUP($B140&amp;J$137,[1]Sheet1!$C$1:$D$16,2,0)</f>
        <v>13</v>
      </c>
      <c r="K140" s="28">
        <f>VLOOKUP($B140&amp;K$137,[1]Sheet1!$C$1:$D$16,2,0)</f>
        <v>13</v>
      </c>
      <c r="L140" s="28">
        <f>VLOOKUP($B140&amp;L$137,[1]Sheet1!$C$1:$D$16,2,0)</f>
        <v>13</v>
      </c>
      <c r="M140" s="28">
        <f>VLOOKUP($B140&amp;M$137,[1]Sheet1!$C$1:$D$16,2,0)</f>
        <v>13</v>
      </c>
      <c r="N140" s="28">
        <f>VLOOKUP($B140&amp;N$137,[1]Sheet1!$C$1:$D$16,2,0)</f>
        <v>14</v>
      </c>
      <c r="O140" s="28">
        <f>VLOOKUP($B140&amp;O$137,[1]Sheet1!$C$1:$D$16,2,0)</f>
        <v>14</v>
      </c>
      <c r="P140" s="28">
        <f>VLOOKUP($B140&amp;P$137,[1]Sheet1!$C$1:$D$16,2,0)</f>
        <v>14</v>
      </c>
      <c r="Q140" s="28">
        <f>VLOOKUP($B140&amp;Q$137,[1]Sheet1!$C$1:$D$16,2,0)</f>
        <v>14</v>
      </c>
      <c r="R140" s="28">
        <f>VLOOKUP($B140&amp;R$137,[1]Sheet1!$C$1:$D$16,2,0)</f>
        <v>14</v>
      </c>
      <c r="S140" s="28">
        <f>VLOOKUP($B140&amp;S$137,[1]Sheet1!$C$1:$D$16,2,0)</f>
        <v>12</v>
      </c>
      <c r="T140" s="28">
        <f>VLOOKUP($B140&amp;T$137,[1]Sheet1!$C$1:$D$16,2,0)</f>
        <v>12</v>
      </c>
      <c r="U140" s="28">
        <f>VLOOKUP($B140&amp;U$137,[1]Sheet1!$C$1:$D$16,2,0)</f>
        <v>12</v>
      </c>
      <c r="V140" s="28">
        <f>VLOOKUP($B140&amp;V$137,[1]Sheet1!$C$1:$D$16,2,0)</f>
        <v>12</v>
      </c>
      <c r="W140" s="28">
        <f>VLOOKUP($B140&amp;W$137,[1]Sheet1!$C$1:$D$16,2,0)</f>
        <v>12</v>
      </c>
    </row>
    <row r="141" spans="1:23" x14ac:dyDescent="0.2">
      <c r="A141" s="28" t="s">
        <v>91</v>
      </c>
      <c r="B141" s="28" t="s">
        <v>111</v>
      </c>
      <c r="C141" s="29">
        <v>3143</v>
      </c>
      <c r="D141" s="28">
        <f>VLOOKUP($B141&amp;D$137,[1]Sheet1!$C$1:$D$16,2,0)</f>
        <v>8</v>
      </c>
      <c r="E141" s="28">
        <f>VLOOKUP($B141&amp;E$137,[1]Sheet1!$C$1:$D$16,2,0)</f>
        <v>8</v>
      </c>
      <c r="F141" s="28">
        <f>VLOOKUP($B141&amp;F$137,[1]Sheet1!$C$1:$D$16,2,0)</f>
        <v>8</v>
      </c>
      <c r="G141" s="28">
        <f>VLOOKUP($B141&amp;G$137,[1]Sheet1!$C$1:$D$16,2,0)</f>
        <v>8</v>
      </c>
      <c r="H141" s="28">
        <f>VLOOKUP($B141&amp;H$137,[1]Sheet1!$C$1:$D$16,2,0)</f>
        <v>8</v>
      </c>
      <c r="I141" s="28">
        <f>VLOOKUP($B141&amp;I$137,[1]Sheet1!$C$1:$D$16,2,0)</f>
        <v>13</v>
      </c>
      <c r="J141" s="28">
        <f>VLOOKUP($B141&amp;J$137,[1]Sheet1!$C$1:$D$16,2,0)</f>
        <v>13</v>
      </c>
      <c r="K141" s="28">
        <f>VLOOKUP($B141&amp;K$137,[1]Sheet1!$C$1:$D$16,2,0)</f>
        <v>13</v>
      </c>
      <c r="L141" s="28">
        <f>VLOOKUP($B141&amp;L$137,[1]Sheet1!$C$1:$D$16,2,0)</f>
        <v>13</v>
      </c>
      <c r="M141" s="28">
        <f>VLOOKUP($B141&amp;M$137,[1]Sheet1!$C$1:$D$16,2,0)</f>
        <v>13</v>
      </c>
      <c r="N141" s="28">
        <f>VLOOKUP($B141&amp;N$137,[1]Sheet1!$C$1:$D$16,2,0)</f>
        <v>14</v>
      </c>
      <c r="O141" s="28">
        <f>VLOOKUP($B141&amp;O$137,[1]Sheet1!$C$1:$D$16,2,0)</f>
        <v>14</v>
      </c>
      <c r="P141" s="28">
        <f>VLOOKUP($B141&amp;P$137,[1]Sheet1!$C$1:$D$16,2,0)</f>
        <v>14</v>
      </c>
      <c r="Q141" s="28">
        <f>VLOOKUP($B141&amp;Q$137,[1]Sheet1!$C$1:$D$16,2,0)</f>
        <v>14</v>
      </c>
      <c r="R141" s="28">
        <f>VLOOKUP($B141&amp;R$137,[1]Sheet1!$C$1:$D$16,2,0)</f>
        <v>14</v>
      </c>
      <c r="S141" s="28">
        <f>VLOOKUP($B141&amp;S$137,[1]Sheet1!$C$1:$D$16,2,0)</f>
        <v>12</v>
      </c>
      <c r="T141" s="28">
        <f>VLOOKUP($B141&amp;T$137,[1]Sheet1!$C$1:$D$16,2,0)</f>
        <v>12</v>
      </c>
      <c r="U141" s="28">
        <f>VLOOKUP($B141&amp;U$137,[1]Sheet1!$C$1:$D$16,2,0)</f>
        <v>12</v>
      </c>
      <c r="V141" s="28">
        <f>VLOOKUP($B141&amp;V$137,[1]Sheet1!$C$1:$D$16,2,0)</f>
        <v>12</v>
      </c>
      <c r="W141" s="28">
        <f>VLOOKUP($B141&amp;W$137,[1]Sheet1!$C$1:$D$16,2,0)</f>
        <v>12</v>
      </c>
    </row>
    <row r="142" spans="1:23" x14ac:dyDescent="0.2">
      <c r="A142" s="28" t="s">
        <v>33</v>
      </c>
      <c r="B142" s="28" t="s">
        <v>111</v>
      </c>
      <c r="C142" s="29">
        <v>3144</v>
      </c>
      <c r="D142" s="28">
        <f>VLOOKUP($B142&amp;D$137,[1]Sheet1!$C$1:$D$16,2,0)</f>
        <v>8</v>
      </c>
      <c r="E142" s="28">
        <f>VLOOKUP($B142&amp;E$137,[1]Sheet1!$C$1:$D$16,2,0)</f>
        <v>8</v>
      </c>
      <c r="F142" s="28">
        <f>VLOOKUP($B142&amp;F$137,[1]Sheet1!$C$1:$D$16,2,0)</f>
        <v>8</v>
      </c>
      <c r="G142" s="28">
        <f>VLOOKUP($B142&amp;G$137,[1]Sheet1!$C$1:$D$16,2,0)</f>
        <v>8</v>
      </c>
      <c r="H142" s="28">
        <f>VLOOKUP($B142&amp;H$137,[1]Sheet1!$C$1:$D$16,2,0)</f>
        <v>8</v>
      </c>
      <c r="I142" s="28">
        <f>VLOOKUP($B142&amp;I$137,[1]Sheet1!$C$1:$D$16,2,0)</f>
        <v>13</v>
      </c>
      <c r="J142" s="28">
        <f>VLOOKUP($B142&amp;J$137,[1]Sheet1!$C$1:$D$16,2,0)</f>
        <v>13</v>
      </c>
      <c r="K142" s="28">
        <f>VLOOKUP($B142&amp;K$137,[1]Sheet1!$C$1:$D$16,2,0)</f>
        <v>13</v>
      </c>
      <c r="L142" s="28">
        <f>VLOOKUP($B142&amp;L$137,[1]Sheet1!$C$1:$D$16,2,0)</f>
        <v>13</v>
      </c>
      <c r="M142" s="28">
        <f>VLOOKUP($B142&amp;M$137,[1]Sheet1!$C$1:$D$16,2,0)</f>
        <v>13</v>
      </c>
      <c r="N142" s="28">
        <f>VLOOKUP($B142&amp;N$137,[1]Sheet1!$C$1:$D$16,2,0)</f>
        <v>14</v>
      </c>
      <c r="O142" s="28">
        <f>VLOOKUP($B142&amp;O$137,[1]Sheet1!$C$1:$D$16,2,0)</f>
        <v>14</v>
      </c>
      <c r="P142" s="28">
        <f>VLOOKUP($B142&amp;P$137,[1]Sheet1!$C$1:$D$16,2,0)</f>
        <v>14</v>
      </c>
      <c r="Q142" s="28">
        <f>VLOOKUP($B142&amp;Q$137,[1]Sheet1!$C$1:$D$16,2,0)</f>
        <v>14</v>
      </c>
      <c r="R142" s="28">
        <f>VLOOKUP($B142&amp;R$137,[1]Sheet1!$C$1:$D$16,2,0)</f>
        <v>14</v>
      </c>
      <c r="S142" s="28">
        <f>VLOOKUP($B142&amp;S$137,[1]Sheet1!$C$1:$D$16,2,0)</f>
        <v>12</v>
      </c>
      <c r="T142" s="28">
        <f>VLOOKUP($B142&amp;T$137,[1]Sheet1!$C$1:$D$16,2,0)</f>
        <v>12</v>
      </c>
      <c r="U142" s="28">
        <f>VLOOKUP($B142&amp;U$137,[1]Sheet1!$C$1:$D$16,2,0)</f>
        <v>12</v>
      </c>
      <c r="V142" s="28">
        <f>VLOOKUP($B142&amp;V$137,[1]Sheet1!$C$1:$D$16,2,0)</f>
        <v>12</v>
      </c>
      <c r="W142" s="28">
        <f>VLOOKUP($B142&amp;W$137,[1]Sheet1!$C$1:$D$16,2,0)</f>
        <v>12</v>
      </c>
    </row>
    <row r="143" spans="1:23" x14ac:dyDescent="0.2">
      <c r="A143" s="28" t="s">
        <v>35</v>
      </c>
      <c r="B143" s="28" t="s">
        <v>111</v>
      </c>
      <c r="C143" s="29">
        <v>3145</v>
      </c>
      <c r="D143" s="28">
        <f>VLOOKUP($B143&amp;D$137,[1]Sheet1!$C$1:$D$16,2,0)</f>
        <v>8</v>
      </c>
      <c r="E143" s="28">
        <f>VLOOKUP($B143&amp;E$137,[1]Sheet1!$C$1:$D$16,2,0)</f>
        <v>8</v>
      </c>
      <c r="F143" s="28">
        <f>VLOOKUP($B143&amp;F$137,[1]Sheet1!$C$1:$D$16,2,0)</f>
        <v>8</v>
      </c>
      <c r="G143" s="28">
        <f>VLOOKUP($B143&amp;G$137,[1]Sheet1!$C$1:$D$16,2,0)</f>
        <v>8</v>
      </c>
      <c r="H143" s="28">
        <f>VLOOKUP($B143&amp;H$137,[1]Sheet1!$C$1:$D$16,2,0)</f>
        <v>8</v>
      </c>
      <c r="I143" s="28">
        <f>VLOOKUP($B143&amp;I$137,[1]Sheet1!$C$1:$D$16,2,0)</f>
        <v>13</v>
      </c>
      <c r="J143" s="28">
        <f>VLOOKUP($B143&amp;J$137,[1]Sheet1!$C$1:$D$16,2,0)</f>
        <v>13</v>
      </c>
      <c r="K143" s="28">
        <f>VLOOKUP($B143&amp;K$137,[1]Sheet1!$C$1:$D$16,2,0)</f>
        <v>13</v>
      </c>
      <c r="L143" s="28">
        <f>VLOOKUP($B143&amp;L$137,[1]Sheet1!$C$1:$D$16,2,0)</f>
        <v>13</v>
      </c>
      <c r="M143" s="28">
        <f>VLOOKUP($B143&amp;M$137,[1]Sheet1!$C$1:$D$16,2,0)</f>
        <v>13</v>
      </c>
      <c r="N143" s="28">
        <f>VLOOKUP($B143&amp;N$137,[1]Sheet1!$C$1:$D$16,2,0)</f>
        <v>14</v>
      </c>
      <c r="O143" s="28">
        <f>VLOOKUP($B143&amp;O$137,[1]Sheet1!$C$1:$D$16,2,0)</f>
        <v>14</v>
      </c>
      <c r="P143" s="28">
        <f>VLOOKUP($B143&amp;P$137,[1]Sheet1!$C$1:$D$16,2,0)</f>
        <v>14</v>
      </c>
      <c r="Q143" s="28">
        <f>VLOOKUP($B143&amp;Q$137,[1]Sheet1!$C$1:$D$16,2,0)</f>
        <v>14</v>
      </c>
      <c r="R143" s="28">
        <f>VLOOKUP($B143&amp;R$137,[1]Sheet1!$C$1:$D$16,2,0)</f>
        <v>14</v>
      </c>
      <c r="S143" s="28">
        <f>VLOOKUP($B143&amp;S$137,[1]Sheet1!$C$1:$D$16,2,0)</f>
        <v>12</v>
      </c>
      <c r="T143" s="28">
        <f>VLOOKUP($B143&amp;T$137,[1]Sheet1!$C$1:$D$16,2,0)</f>
        <v>12</v>
      </c>
      <c r="U143" s="28">
        <f>VLOOKUP($B143&amp;U$137,[1]Sheet1!$C$1:$D$16,2,0)</f>
        <v>12</v>
      </c>
      <c r="V143" s="28">
        <f>VLOOKUP($B143&amp;V$137,[1]Sheet1!$C$1:$D$16,2,0)</f>
        <v>12</v>
      </c>
      <c r="W143" s="28">
        <f>VLOOKUP($B143&amp;W$137,[1]Sheet1!$C$1:$D$16,2,0)</f>
        <v>12</v>
      </c>
    </row>
    <row r="144" spans="1:23" x14ac:dyDescent="0.2">
      <c r="A144" s="28" t="s">
        <v>29</v>
      </c>
      <c r="B144" s="28" t="s">
        <v>112</v>
      </c>
      <c r="C144" s="29">
        <v>3241</v>
      </c>
      <c r="D144" s="28">
        <f>VLOOKUP($B144&amp;D$137,[1]Sheet1!$C$1:$D$16,2,0)</f>
        <v>13</v>
      </c>
      <c r="E144" s="28">
        <f>VLOOKUP($B144&amp;E$137,[1]Sheet1!$C$1:$D$16,2,0)</f>
        <v>13</v>
      </c>
      <c r="F144" s="28">
        <f>VLOOKUP($B144&amp;F$137,[1]Sheet1!$C$1:$D$16,2,0)</f>
        <v>13</v>
      </c>
      <c r="G144" s="28">
        <f>VLOOKUP($B144&amp;G$137,[1]Sheet1!$C$1:$D$16,2,0)</f>
        <v>13</v>
      </c>
      <c r="H144" s="28">
        <f>VLOOKUP($B144&amp;H$137,[1]Sheet1!$C$1:$D$16,2,0)</f>
        <v>13</v>
      </c>
      <c r="I144" s="28">
        <f>VLOOKUP($B144&amp;I$137,[1]Sheet1!$C$1:$D$16,2,0)</f>
        <v>11</v>
      </c>
      <c r="J144" s="28">
        <f>VLOOKUP($B144&amp;J$137,[1]Sheet1!$C$1:$D$16,2,0)</f>
        <v>11</v>
      </c>
      <c r="K144" s="28">
        <f>VLOOKUP($B144&amp;K$137,[1]Sheet1!$C$1:$D$16,2,0)</f>
        <v>11</v>
      </c>
      <c r="L144" s="28">
        <f>VLOOKUP($B144&amp;L$137,[1]Sheet1!$C$1:$D$16,2,0)</f>
        <v>11</v>
      </c>
      <c r="M144" s="28">
        <f>VLOOKUP($B144&amp;M$137,[1]Sheet1!$C$1:$D$16,2,0)</f>
        <v>11</v>
      </c>
      <c r="N144" s="28">
        <f>VLOOKUP($B144&amp;N$137,[1]Sheet1!$C$1:$D$16,2,0)</f>
        <v>15</v>
      </c>
      <c r="O144" s="28">
        <f>VLOOKUP($B144&amp;O$137,[1]Sheet1!$C$1:$D$16,2,0)</f>
        <v>15</v>
      </c>
      <c r="P144" s="28">
        <f>VLOOKUP($B144&amp;P$137,[1]Sheet1!$C$1:$D$16,2,0)</f>
        <v>15</v>
      </c>
      <c r="Q144" s="28">
        <f>VLOOKUP($B144&amp;Q$137,[1]Sheet1!$C$1:$D$16,2,0)</f>
        <v>15</v>
      </c>
      <c r="R144" s="28">
        <f>VLOOKUP($B144&amp;R$137,[1]Sheet1!$C$1:$D$16,2,0)</f>
        <v>15</v>
      </c>
      <c r="S144" s="28">
        <f>VLOOKUP($B144&amp;S$137,[1]Sheet1!$C$1:$D$16,2,0)</f>
        <v>16</v>
      </c>
      <c r="T144" s="28">
        <f>VLOOKUP($B144&amp;T$137,[1]Sheet1!$C$1:$D$16,2,0)</f>
        <v>16</v>
      </c>
      <c r="U144" s="28">
        <f>VLOOKUP($B144&amp;U$137,[1]Sheet1!$C$1:$D$16,2,0)</f>
        <v>16</v>
      </c>
      <c r="V144" s="28">
        <f>VLOOKUP($B144&amp;V$137,[1]Sheet1!$C$1:$D$16,2,0)</f>
        <v>16</v>
      </c>
      <c r="W144" s="28">
        <f>VLOOKUP($B144&amp;W$137,[1]Sheet1!$C$1:$D$16,2,0)</f>
        <v>16</v>
      </c>
    </row>
    <row r="145" spans="1:23" x14ac:dyDescent="0.2">
      <c r="A145" s="28" t="s">
        <v>31</v>
      </c>
      <c r="B145" s="28" t="s">
        <v>112</v>
      </c>
      <c r="C145" s="29">
        <v>3242</v>
      </c>
      <c r="D145" s="28">
        <f>VLOOKUP($B145&amp;D$137,[1]Sheet1!$C$1:$D$16,2,0)</f>
        <v>13</v>
      </c>
      <c r="E145" s="28">
        <f>VLOOKUP($B145&amp;E$137,[1]Sheet1!$C$1:$D$16,2,0)</f>
        <v>13</v>
      </c>
      <c r="F145" s="28">
        <f>VLOOKUP($B145&amp;F$137,[1]Sheet1!$C$1:$D$16,2,0)</f>
        <v>13</v>
      </c>
      <c r="G145" s="28">
        <f>VLOOKUP($B145&amp;G$137,[1]Sheet1!$C$1:$D$16,2,0)</f>
        <v>13</v>
      </c>
      <c r="H145" s="28">
        <f>VLOOKUP($B145&amp;H$137,[1]Sheet1!$C$1:$D$16,2,0)</f>
        <v>13</v>
      </c>
      <c r="I145" s="28">
        <f>VLOOKUP($B145&amp;I$137,[1]Sheet1!$C$1:$D$16,2,0)</f>
        <v>11</v>
      </c>
      <c r="J145" s="28">
        <f>VLOOKUP($B145&amp;J$137,[1]Sheet1!$C$1:$D$16,2,0)</f>
        <v>11</v>
      </c>
      <c r="K145" s="28">
        <f>VLOOKUP($B145&amp;K$137,[1]Sheet1!$C$1:$D$16,2,0)</f>
        <v>11</v>
      </c>
      <c r="L145" s="28">
        <f>VLOOKUP($B145&amp;L$137,[1]Sheet1!$C$1:$D$16,2,0)</f>
        <v>11</v>
      </c>
      <c r="M145" s="28">
        <f>VLOOKUP($B145&amp;M$137,[1]Sheet1!$C$1:$D$16,2,0)</f>
        <v>11</v>
      </c>
      <c r="N145" s="28">
        <f>VLOOKUP($B145&amp;N$137,[1]Sheet1!$C$1:$D$16,2,0)</f>
        <v>15</v>
      </c>
      <c r="O145" s="28">
        <f>VLOOKUP($B145&amp;O$137,[1]Sheet1!$C$1:$D$16,2,0)</f>
        <v>15</v>
      </c>
      <c r="P145" s="28">
        <f>VLOOKUP($B145&amp;P$137,[1]Sheet1!$C$1:$D$16,2,0)</f>
        <v>15</v>
      </c>
      <c r="Q145" s="28">
        <f>VLOOKUP($B145&amp;Q$137,[1]Sheet1!$C$1:$D$16,2,0)</f>
        <v>15</v>
      </c>
      <c r="R145" s="28">
        <f>VLOOKUP($B145&amp;R$137,[1]Sheet1!$C$1:$D$16,2,0)</f>
        <v>15</v>
      </c>
      <c r="S145" s="28">
        <f>VLOOKUP($B145&amp;S$137,[1]Sheet1!$C$1:$D$16,2,0)</f>
        <v>16</v>
      </c>
      <c r="T145" s="28">
        <f>VLOOKUP($B145&amp;T$137,[1]Sheet1!$C$1:$D$16,2,0)</f>
        <v>16</v>
      </c>
      <c r="U145" s="28">
        <f>VLOOKUP($B145&amp;U$137,[1]Sheet1!$C$1:$D$16,2,0)</f>
        <v>16</v>
      </c>
      <c r="V145" s="28">
        <f>VLOOKUP($B145&amp;V$137,[1]Sheet1!$C$1:$D$16,2,0)</f>
        <v>16</v>
      </c>
      <c r="W145" s="28">
        <f>VLOOKUP($B145&amp;W$137,[1]Sheet1!$C$1:$D$16,2,0)</f>
        <v>16</v>
      </c>
    </row>
    <row r="146" spans="1:23" x14ac:dyDescent="0.2">
      <c r="A146" s="28" t="s">
        <v>91</v>
      </c>
      <c r="B146" s="28" t="s">
        <v>112</v>
      </c>
      <c r="C146" s="29">
        <v>3243</v>
      </c>
      <c r="D146" s="28">
        <f>VLOOKUP($B146&amp;D$137,[1]Sheet1!$C$1:$D$16,2,0)</f>
        <v>13</v>
      </c>
      <c r="E146" s="28">
        <f>VLOOKUP($B146&amp;E$137,[1]Sheet1!$C$1:$D$16,2,0)</f>
        <v>13</v>
      </c>
      <c r="F146" s="28">
        <f>VLOOKUP($B146&amp;F$137,[1]Sheet1!$C$1:$D$16,2,0)</f>
        <v>13</v>
      </c>
      <c r="G146" s="28">
        <f>VLOOKUP($B146&amp;G$137,[1]Sheet1!$C$1:$D$16,2,0)</f>
        <v>13</v>
      </c>
      <c r="H146" s="28">
        <f>VLOOKUP($B146&amp;H$137,[1]Sheet1!$C$1:$D$16,2,0)</f>
        <v>13</v>
      </c>
      <c r="I146" s="28">
        <f>VLOOKUP($B146&amp;I$137,[1]Sheet1!$C$1:$D$16,2,0)</f>
        <v>11</v>
      </c>
      <c r="J146" s="28">
        <f>VLOOKUP($B146&amp;J$137,[1]Sheet1!$C$1:$D$16,2,0)</f>
        <v>11</v>
      </c>
      <c r="K146" s="28">
        <f>VLOOKUP($B146&amp;K$137,[1]Sheet1!$C$1:$D$16,2,0)</f>
        <v>11</v>
      </c>
      <c r="L146" s="28">
        <f>VLOOKUP($B146&amp;L$137,[1]Sheet1!$C$1:$D$16,2,0)</f>
        <v>11</v>
      </c>
      <c r="M146" s="28">
        <f>VLOOKUP($B146&amp;M$137,[1]Sheet1!$C$1:$D$16,2,0)</f>
        <v>11</v>
      </c>
      <c r="N146" s="28">
        <f>VLOOKUP($B146&amp;N$137,[1]Sheet1!$C$1:$D$16,2,0)</f>
        <v>15</v>
      </c>
      <c r="O146" s="28">
        <f>VLOOKUP($B146&amp;O$137,[1]Sheet1!$C$1:$D$16,2,0)</f>
        <v>15</v>
      </c>
      <c r="P146" s="28">
        <f>VLOOKUP($B146&amp;P$137,[1]Sheet1!$C$1:$D$16,2,0)</f>
        <v>15</v>
      </c>
      <c r="Q146" s="28">
        <f>VLOOKUP($B146&amp;Q$137,[1]Sheet1!$C$1:$D$16,2,0)</f>
        <v>15</v>
      </c>
      <c r="R146" s="28">
        <f>VLOOKUP($B146&amp;R$137,[1]Sheet1!$C$1:$D$16,2,0)</f>
        <v>15</v>
      </c>
      <c r="S146" s="28">
        <f>VLOOKUP($B146&amp;S$137,[1]Sheet1!$C$1:$D$16,2,0)</f>
        <v>16</v>
      </c>
      <c r="T146" s="28">
        <f>VLOOKUP($B146&amp;T$137,[1]Sheet1!$C$1:$D$16,2,0)</f>
        <v>16</v>
      </c>
      <c r="U146" s="28">
        <f>VLOOKUP($B146&amp;U$137,[1]Sheet1!$C$1:$D$16,2,0)</f>
        <v>16</v>
      </c>
      <c r="V146" s="28">
        <f>VLOOKUP($B146&amp;V$137,[1]Sheet1!$C$1:$D$16,2,0)</f>
        <v>16</v>
      </c>
      <c r="W146" s="28">
        <f>VLOOKUP($B146&amp;W$137,[1]Sheet1!$C$1:$D$16,2,0)</f>
        <v>16</v>
      </c>
    </row>
    <row r="147" spans="1:23" x14ac:dyDescent="0.2">
      <c r="A147" s="28" t="s">
        <v>33</v>
      </c>
      <c r="B147" s="28" t="s">
        <v>112</v>
      </c>
      <c r="C147" s="29">
        <v>3244</v>
      </c>
      <c r="D147" s="28">
        <f>VLOOKUP($B147&amp;D$137,[1]Sheet1!$C$1:$D$16,2,0)</f>
        <v>13</v>
      </c>
      <c r="E147" s="28">
        <f>VLOOKUP($B147&amp;E$137,[1]Sheet1!$C$1:$D$16,2,0)</f>
        <v>13</v>
      </c>
      <c r="F147" s="28">
        <f>VLOOKUP($B147&amp;F$137,[1]Sheet1!$C$1:$D$16,2,0)</f>
        <v>13</v>
      </c>
      <c r="G147" s="28">
        <f>VLOOKUP($B147&amp;G$137,[1]Sheet1!$C$1:$D$16,2,0)</f>
        <v>13</v>
      </c>
      <c r="H147" s="28">
        <f>VLOOKUP($B147&amp;H$137,[1]Sheet1!$C$1:$D$16,2,0)</f>
        <v>13</v>
      </c>
      <c r="I147" s="28">
        <f>VLOOKUP($B147&amp;I$137,[1]Sheet1!$C$1:$D$16,2,0)</f>
        <v>11</v>
      </c>
      <c r="J147" s="28">
        <f>VLOOKUP($B147&amp;J$137,[1]Sheet1!$C$1:$D$16,2,0)</f>
        <v>11</v>
      </c>
      <c r="K147" s="28">
        <f>VLOOKUP($B147&amp;K$137,[1]Sheet1!$C$1:$D$16,2,0)</f>
        <v>11</v>
      </c>
      <c r="L147" s="28">
        <f>VLOOKUP($B147&amp;L$137,[1]Sheet1!$C$1:$D$16,2,0)</f>
        <v>11</v>
      </c>
      <c r="M147" s="28">
        <f>VLOOKUP($B147&amp;M$137,[1]Sheet1!$C$1:$D$16,2,0)</f>
        <v>11</v>
      </c>
      <c r="N147" s="28">
        <f>VLOOKUP($B147&amp;N$137,[1]Sheet1!$C$1:$D$16,2,0)</f>
        <v>15</v>
      </c>
      <c r="O147" s="28">
        <f>VLOOKUP($B147&amp;O$137,[1]Sheet1!$C$1:$D$16,2,0)</f>
        <v>15</v>
      </c>
      <c r="P147" s="28">
        <f>VLOOKUP($B147&amp;P$137,[1]Sheet1!$C$1:$D$16,2,0)</f>
        <v>15</v>
      </c>
      <c r="Q147" s="28">
        <f>VLOOKUP($B147&amp;Q$137,[1]Sheet1!$C$1:$D$16,2,0)</f>
        <v>15</v>
      </c>
      <c r="R147" s="28">
        <f>VLOOKUP($B147&amp;R$137,[1]Sheet1!$C$1:$D$16,2,0)</f>
        <v>15</v>
      </c>
      <c r="S147" s="28">
        <f>VLOOKUP($B147&amp;S$137,[1]Sheet1!$C$1:$D$16,2,0)</f>
        <v>16</v>
      </c>
      <c r="T147" s="28">
        <f>VLOOKUP($B147&amp;T$137,[1]Sheet1!$C$1:$D$16,2,0)</f>
        <v>16</v>
      </c>
      <c r="U147" s="28">
        <f>VLOOKUP($B147&amp;U$137,[1]Sheet1!$C$1:$D$16,2,0)</f>
        <v>16</v>
      </c>
      <c r="V147" s="28">
        <f>VLOOKUP($B147&amp;V$137,[1]Sheet1!$C$1:$D$16,2,0)</f>
        <v>16</v>
      </c>
      <c r="W147" s="28">
        <f>VLOOKUP($B147&amp;W$137,[1]Sheet1!$C$1:$D$16,2,0)</f>
        <v>16</v>
      </c>
    </row>
    <row r="148" spans="1:23" x14ac:dyDescent="0.2">
      <c r="A148" s="28" t="s">
        <v>35</v>
      </c>
      <c r="B148" s="28" t="s">
        <v>112</v>
      </c>
      <c r="C148" s="29">
        <v>3245</v>
      </c>
      <c r="D148" s="28">
        <f>VLOOKUP($B148&amp;D$137,[1]Sheet1!$C$1:$D$16,2,0)</f>
        <v>13</v>
      </c>
      <c r="E148" s="28">
        <f>VLOOKUP($B148&amp;E$137,[1]Sheet1!$C$1:$D$16,2,0)</f>
        <v>13</v>
      </c>
      <c r="F148" s="28">
        <f>VLOOKUP($B148&amp;F$137,[1]Sheet1!$C$1:$D$16,2,0)</f>
        <v>13</v>
      </c>
      <c r="G148" s="28">
        <f>VLOOKUP($B148&amp;G$137,[1]Sheet1!$C$1:$D$16,2,0)</f>
        <v>13</v>
      </c>
      <c r="H148" s="28">
        <f>VLOOKUP($B148&amp;H$137,[1]Sheet1!$C$1:$D$16,2,0)</f>
        <v>13</v>
      </c>
      <c r="I148" s="28">
        <f>VLOOKUP($B148&amp;I$137,[1]Sheet1!$C$1:$D$16,2,0)</f>
        <v>11</v>
      </c>
      <c r="J148" s="28">
        <f>VLOOKUP($B148&amp;J$137,[1]Sheet1!$C$1:$D$16,2,0)</f>
        <v>11</v>
      </c>
      <c r="K148" s="28">
        <f>VLOOKUP($B148&amp;K$137,[1]Sheet1!$C$1:$D$16,2,0)</f>
        <v>11</v>
      </c>
      <c r="L148" s="28">
        <f>VLOOKUP($B148&amp;L$137,[1]Sheet1!$C$1:$D$16,2,0)</f>
        <v>11</v>
      </c>
      <c r="M148" s="28">
        <f>VLOOKUP($B148&amp;M$137,[1]Sheet1!$C$1:$D$16,2,0)</f>
        <v>11</v>
      </c>
      <c r="N148" s="28">
        <f>VLOOKUP($B148&amp;N$137,[1]Sheet1!$C$1:$D$16,2,0)</f>
        <v>15</v>
      </c>
      <c r="O148" s="28">
        <f>VLOOKUP($B148&amp;O$137,[1]Sheet1!$C$1:$D$16,2,0)</f>
        <v>15</v>
      </c>
      <c r="P148" s="28">
        <f>VLOOKUP($B148&amp;P$137,[1]Sheet1!$C$1:$D$16,2,0)</f>
        <v>15</v>
      </c>
      <c r="Q148" s="28">
        <f>VLOOKUP($B148&amp;Q$137,[1]Sheet1!$C$1:$D$16,2,0)</f>
        <v>15</v>
      </c>
      <c r="R148" s="28">
        <f>VLOOKUP($B148&amp;R$137,[1]Sheet1!$C$1:$D$16,2,0)</f>
        <v>15</v>
      </c>
      <c r="S148" s="28">
        <f>VLOOKUP($B148&amp;S$137,[1]Sheet1!$C$1:$D$16,2,0)</f>
        <v>16</v>
      </c>
      <c r="T148" s="28">
        <f>VLOOKUP($B148&amp;T$137,[1]Sheet1!$C$1:$D$16,2,0)</f>
        <v>16</v>
      </c>
      <c r="U148" s="28">
        <f>VLOOKUP($B148&amp;U$137,[1]Sheet1!$C$1:$D$16,2,0)</f>
        <v>16</v>
      </c>
      <c r="V148" s="28">
        <f>VLOOKUP($B148&amp;V$137,[1]Sheet1!$C$1:$D$16,2,0)</f>
        <v>16</v>
      </c>
      <c r="W148" s="28">
        <f>VLOOKUP($B148&amp;W$137,[1]Sheet1!$C$1:$D$16,2,0)</f>
        <v>16</v>
      </c>
    </row>
    <row r="149" spans="1:23" x14ac:dyDescent="0.2">
      <c r="A149" s="28" t="s">
        <v>29</v>
      </c>
      <c r="B149" s="28" t="s">
        <v>113</v>
      </c>
      <c r="C149" s="29">
        <v>3341</v>
      </c>
      <c r="D149" s="28">
        <f>VLOOKUP($B149&amp;D$137,[1]Sheet1!$C$1:$D$16,2,0)</f>
        <v>14</v>
      </c>
      <c r="E149" s="28">
        <f>VLOOKUP($B149&amp;E$137,[1]Sheet1!$C$1:$D$16,2,0)</f>
        <v>14</v>
      </c>
      <c r="F149" s="28">
        <f>VLOOKUP($B149&amp;F$137,[1]Sheet1!$C$1:$D$16,2,0)</f>
        <v>14</v>
      </c>
      <c r="G149" s="28">
        <f>VLOOKUP($B149&amp;G$137,[1]Sheet1!$C$1:$D$16,2,0)</f>
        <v>14</v>
      </c>
      <c r="H149" s="28">
        <f>VLOOKUP($B149&amp;H$137,[1]Sheet1!$C$1:$D$16,2,0)</f>
        <v>14</v>
      </c>
      <c r="I149" s="28">
        <f>VLOOKUP($B149&amp;I$137,[1]Sheet1!$C$1:$D$16,2,0)</f>
        <v>15</v>
      </c>
      <c r="J149" s="28">
        <f>VLOOKUP($B149&amp;J$137,[1]Sheet1!$C$1:$D$16,2,0)</f>
        <v>15</v>
      </c>
      <c r="K149" s="28">
        <f>VLOOKUP($B149&amp;K$137,[1]Sheet1!$C$1:$D$16,2,0)</f>
        <v>15</v>
      </c>
      <c r="L149" s="28">
        <f>VLOOKUP($B149&amp;L$137,[1]Sheet1!$C$1:$D$16,2,0)</f>
        <v>15</v>
      </c>
      <c r="M149" s="28">
        <f>VLOOKUP($B149&amp;M$137,[1]Sheet1!$C$1:$D$16,2,0)</f>
        <v>15</v>
      </c>
      <c r="N149" s="28">
        <f>VLOOKUP($B149&amp;N$137,[1]Sheet1!$C$1:$D$16,2,0)</f>
        <v>10</v>
      </c>
      <c r="O149" s="28">
        <f>VLOOKUP($B149&amp;O$137,[1]Sheet1!$C$1:$D$16,2,0)</f>
        <v>10</v>
      </c>
      <c r="P149" s="28">
        <f>VLOOKUP($B149&amp;P$137,[1]Sheet1!$C$1:$D$16,2,0)</f>
        <v>10</v>
      </c>
      <c r="Q149" s="28">
        <f>VLOOKUP($B149&amp;Q$137,[1]Sheet1!$C$1:$D$16,2,0)</f>
        <v>10</v>
      </c>
      <c r="R149" s="28">
        <f>VLOOKUP($B149&amp;R$137,[1]Sheet1!$C$1:$D$16,2,0)</f>
        <v>10</v>
      </c>
      <c r="S149" s="28">
        <f>VLOOKUP($B149&amp;S$137,[1]Sheet1!$C$1:$D$16,2,0)</f>
        <v>17</v>
      </c>
      <c r="T149" s="28">
        <f>VLOOKUP($B149&amp;T$137,[1]Sheet1!$C$1:$D$16,2,0)</f>
        <v>17</v>
      </c>
      <c r="U149" s="28">
        <f>VLOOKUP($B149&amp;U$137,[1]Sheet1!$C$1:$D$16,2,0)</f>
        <v>17</v>
      </c>
      <c r="V149" s="28">
        <f>VLOOKUP($B149&amp;V$137,[1]Sheet1!$C$1:$D$16,2,0)</f>
        <v>17</v>
      </c>
      <c r="W149" s="28">
        <f>VLOOKUP($B149&amp;W$137,[1]Sheet1!$C$1:$D$16,2,0)</f>
        <v>17</v>
      </c>
    </row>
    <row r="150" spans="1:23" x14ac:dyDescent="0.2">
      <c r="A150" s="28" t="s">
        <v>31</v>
      </c>
      <c r="B150" s="28" t="s">
        <v>113</v>
      </c>
      <c r="C150" s="29">
        <v>3342</v>
      </c>
      <c r="D150" s="28">
        <f>VLOOKUP($B150&amp;D$137,[1]Sheet1!$C$1:$D$16,2,0)</f>
        <v>14</v>
      </c>
      <c r="E150" s="28">
        <f>VLOOKUP($B150&amp;E$137,[1]Sheet1!$C$1:$D$16,2,0)</f>
        <v>14</v>
      </c>
      <c r="F150" s="28">
        <f>VLOOKUP($B150&amp;F$137,[1]Sheet1!$C$1:$D$16,2,0)</f>
        <v>14</v>
      </c>
      <c r="G150" s="28">
        <f>VLOOKUP($B150&amp;G$137,[1]Sheet1!$C$1:$D$16,2,0)</f>
        <v>14</v>
      </c>
      <c r="H150" s="28">
        <f>VLOOKUP($B150&amp;H$137,[1]Sheet1!$C$1:$D$16,2,0)</f>
        <v>14</v>
      </c>
      <c r="I150" s="28">
        <f>VLOOKUP($B150&amp;I$137,[1]Sheet1!$C$1:$D$16,2,0)</f>
        <v>15</v>
      </c>
      <c r="J150" s="28">
        <f>VLOOKUP($B150&amp;J$137,[1]Sheet1!$C$1:$D$16,2,0)</f>
        <v>15</v>
      </c>
      <c r="K150" s="28">
        <f>VLOOKUP($B150&amp;K$137,[1]Sheet1!$C$1:$D$16,2,0)</f>
        <v>15</v>
      </c>
      <c r="L150" s="28">
        <f>VLOOKUP($B150&amp;L$137,[1]Sheet1!$C$1:$D$16,2,0)</f>
        <v>15</v>
      </c>
      <c r="M150" s="28">
        <f>VLOOKUP($B150&amp;M$137,[1]Sheet1!$C$1:$D$16,2,0)</f>
        <v>15</v>
      </c>
      <c r="N150" s="28">
        <f>VLOOKUP($B150&amp;N$137,[1]Sheet1!$C$1:$D$16,2,0)</f>
        <v>10</v>
      </c>
      <c r="O150" s="28">
        <f>VLOOKUP($B150&amp;O$137,[1]Sheet1!$C$1:$D$16,2,0)</f>
        <v>10</v>
      </c>
      <c r="P150" s="28">
        <f>VLOOKUP($B150&amp;P$137,[1]Sheet1!$C$1:$D$16,2,0)</f>
        <v>10</v>
      </c>
      <c r="Q150" s="28">
        <f>VLOOKUP($B150&amp;Q$137,[1]Sheet1!$C$1:$D$16,2,0)</f>
        <v>10</v>
      </c>
      <c r="R150" s="28">
        <f>VLOOKUP($B150&amp;R$137,[1]Sheet1!$C$1:$D$16,2,0)</f>
        <v>10</v>
      </c>
      <c r="S150" s="28">
        <f>VLOOKUP($B150&amp;S$137,[1]Sheet1!$C$1:$D$16,2,0)</f>
        <v>17</v>
      </c>
      <c r="T150" s="28">
        <f>VLOOKUP($B150&amp;T$137,[1]Sheet1!$C$1:$D$16,2,0)</f>
        <v>17</v>
      </c>
      <c r="U150" s="28">
        <f>VLOOKUP($B150&amp;U$137,[1]Sheet1!$C$1:$D$16,2,0)</f>
        <v>17</v>
      </c>
      <c r="V150" s="28">
        <f>VLOOKUP($B150&amp;V$137,[1]Sheet1!$C$1:$D$16,2,0)</f>
        <v>17</v>
      </c>
      <c r="W150" s="28">
        <f>VLOOKUP($B150&amp;W$137,[1]Sheet1!$C$1:$D$16,2,0)</f>
        <v>17</v>
      </c>
    </row>
    <row r="151" spans="1:23" x14ac:dyDescent="0.2">
      <c r="A151" s="28" t="s">
        <v>91</v>
      </c>
      <c r="B151" s="28" t="s">
        <v>113</v>
      </c>
      <c r="C151" s="29">
        <v>3343</v>
      </c>
      <c r="D151" s="28">
        <f>VLOOKUP($B151&amp;D$137,[1]Sheet1!$C$1:$D$16,2,0)</f>
        <v>14</v>
      </c>
      <c r="E151" s="28">
        <f>VLOOKUP($B151&amp;E$137,[1]Sheet1!$C$1:$D$16,2,0)</f>
        <v>14</v>
      </c>
      <c r="F151" s="28">
        <f>VLOOKUP($B151&amp;F$137,[1]Sheet1!$C$1:$D$16,2,0)</f>
        <v>14</v>
      </c>
      <c r="G151" s="28">
        <f>VLOOKUP($B151&amp;G$137,[1]Sheet1!$C$1:$D$16,2,0)</f>
        <v>14</v>
      </c>
      <c r="H151" s="28">
        <f>VLOOKUP($B151&amp;H$137,[1]Sheet1!$C$1:$D$16,2,0)</f>
        <v>14</v>
      </c>
      <c r="I151" s="28">
        <f>VLOOKUP($B151&amp;I$137,[1]Sheet1!$C$1:$D$16,2,0)</f>
        <v>15</v>
      </c>
      <c r="J151" s="28">
        <f>VLOOKUP($B151&amp;J$137,[1]Sheet1!$C$1:$D$16,2,0)</f>
        <v>15</v>
      </c>
      <c r="K151" s="28">
        <f>VLOOKUP($B151&amp;K$137,[1]Sheet1!$C$1:$D$16,2,0)</f>
        <v>15</v>
      </c>
      <c r="L151" s="28">
        <f>VLOOKUP($B151&amp;L$137,[1]Sheet1!$C$1:$D$16,2,0)</f>
        <v>15</v>
      </c>
      <c r="M151" s="28">
        <f>VLOOKUP($B151&amp;M$137,[1]Sheet1!$C$1:$D$16,2,0)</f>
        <v>15</v>
      </c>
      <c r="N151" s="28">
        <f>VLOOKUP($B151&amp;N$137,[1]Sheet1!$C$1:$D$16,2,0)</f>
        <v>10</v>
      </c>
      <c r="O151" s="28">
        <f>VLOOKUP($B151&amp;O$137,[1]Sheet1!$C$1:$D$16,2,0)</f>
        <v>10</v>
      </c>
      <c r="P151" s="28">
        <f>VLOOKUP($B151&amp;P$137,[1]Sheet1!$C$1:$D$16,2,0)</f>
        <v>10</v>
      </c>
      <c r="Q151" s="28">
        <f>VLOOKUP($B151&amp;Q$137,[1]Sheet1!$C$1:$D$16,2,0)</f>
        <v>10</v>
      </c>
      <c r="R151" s="28">
        <f>VLOOKUP($B151&amp;R$137,[1]Sheet1!$C$1:$D$16,2,0)</f>
        <v>10</v>
      </c>
      <c r="S151" s="28">
        <f>VLOOKUP($B151&amp;S$137,[1]Sheet1!$C$1:$D$16,2,0)</f>
        <v>17</v>
      </c>
      <c r="T151" s="28">
        <f>VLOOKUP($B151&amp;T$137,[1]Sheet1!$C$1:$D$16,2,0)</f>
        <v>17</v>
      </c>
      <c r="U151" s="28">
        <f>VLOOKUP($B151&amp;U$137,[1]Sheet1!$C$1:$D$16,2,0)</f>
        <v>17</v>
      </c>
      <c r="V151" s="28">
        <f>VLOOKUP($B151&amp;V$137,[1]Sheet1!$C$1:$D$16,2,0)</f>
        <v>17</v>
      </c>
      <c r="W151" s="28">
        <f>VLOOKUP($B151&amp;W$137,[1]Sheet1!$C$1:$D$16,2,0)</f>
        <v>17</v>
      </c>
    </row>
    <row r="152" spans="1:23" x14ac:dyDescent="0.2">
      <c r="A152" s="28" t="s">
        <v>33</v>
      </c>
      <c r="B152" s="28" t="s">
        <v>113</v>
      </c>
      <c r="C152" s="29">
        <v>3344</v>
      </c>
      <c r="D152" s="28">
        <f>VLOOKUP($B152&amp;D$137,[1]Sheet1!$C$1:$D$16,2,0)</f>
        <v>14</v>
      </c>
      <c r="E152" s="28">
        <f>VLOOKUP($B152&amp;E$137,[1]Sheet1!$C$1:$D$16,2,0)</f>
        <v>14</v>
      </c>
      <c r="F152" s="28">
        <f>VLOOKUP($B152&amp;F$137,[1]Sheet1!$C$1:$D$16,2,0)</f>
        <v>14</v>
      </c>
      <c r="G152" s="28">
        <f>VLOOKUP($B152&amp;G$137,[1]Sheet1!$C$1:$D$16,2,0)</f>
        <v>14</v>
      </c>
      <c r="H152" s="28">
        <f>VLOOKUP($B152&amp;H$137,[1]Sheet1!$C$1:$D$16,2,0)</f>
        <v>14</v>
      </c>
      <c r="I152" s="28">
        <f>VLOOKUP($B152&amp;I$137,[1]Sheet1!$C$1:$D$16,2,0)</f>
        <v>15</v>
      </c>
      <c r="J152" s="28">
        <f>VLOOKUP($B152&amp;J$137,[1]Sheet1!$C$1:$D$16,2,0)</f>
        <v>15</v>
      </c>
      <c r="K152" s="28">
        <f>VLOOKUP($B152&amp;K$137,[1]Sheet1!$C$1:$D$16,2,0)</f>
        <v>15</v>
      </c>
      <c r="L152" s="28">
        <f>VLOOKUP($B152&amp;L$137,[1]Sheet1!$C$1:$D$16,2,0)</f>
        <v>15</v>
      </c>
      <c r="M152" s="28">
        <f>VLOOKUP($B152&amp;M$137,[1]Sheet1!$C$1:$D$16,2,0)</f>
        <v>15</v>
      </c>
      <c r="N152" s="28">
        <f>VLOOKUP($B152&amp;N$137,[1]Sheet1!$C$1:$D$16,2,0)</f>
        <v>10</v>
      </c>
      <c r="O152" s="28">
        <f>VLOOKUP($B152&amp;O$137,[1]Sheet1!$C$1:$D$16,2,0)</f>
        <v>10</v>
      </c>
      <c r="P152" s="28">
        <f>VLOOKUP($B152&amp;P$137,[1]Sheet1!$C$1:$D$16,2,0)</f>
        <v>10</v>
      </c>
      <c r="Q152" s="28">
        <f>VLOOKUP($B152&amp;Q$137,[1]Sheet1!$C$1:$D$16,2,0)</f>
        <v>10</v>
      </c>
      <c r="R152" s="28">
        <f>VLOOKUP($B152&amp;R$137,[1]Sheet1!$C$1:$D$16,2,0)</f>
        <v>10</v>
      </c>
      <c r="S152" s="28">
        <f>VLOOKUP($B152&amp;S$137,[1]Sheet1!$C$1:$D$16,2,0)</f>
        <v>17</v>
      </c>
      <c r="T152" s="28">
        <f>VLOOKUP($B152&amp;T$137,[1]Sheet1!$C$1:$D$16,2,0)</f>
        <v>17</v>
      </c>
      <c r="U152" s="28">
        <f>VLOOKUP($B152&amp;U$137,[1]Sheet1!$C$1:$D$16,2,0)</f>
        <v>17</v>
      </c>
      <c r="V152" s="28">
        <f>VLOOKUP($B152&amp;V$137,[1]Sheet1!$C$1:$D$16,2,0)</f>
        <v>17</v>
      </c>
      <c r="W152" s="28">
        <f>VLOOKUP($B152&amp;W$137,[1]Sheet1!$C$1:$D$16,2,0)</f>
        <v>17</v>
      </c>
    </row>
    <row r="153" spans="1:23" x14ac:dyDescent="0.2">
      <c r="A153" s="28" t="s">
        <v>35</v>
      </c>
      <c r="B153" s="28" t="s">
        <v>113</v>
      </c>
      <c r="C153" s="29">
        <v>3345</v>
      </c>
      <c r="D153" s="28">
        <f>VLOOKUP($B153&amp;D$137,[1]Sheet1!$C$1:$D$16,2,0)</f>
        <v>14</v>
      </c>
      <c r="E153" s="28">
        <f>VLOOKUP($B153&amp;E$137,[1]Sheet1!$C$1:$D$16,2,0)</f>
        <v>14</v>
      </c>
      <c r="F153" s="28">
        <f>VLOOKUP($B153&amp;F$137,[1]Sheet1!$C$1:$D$16,2,0)</f>
        <v>14</v>
      </c>
      <c r="G153" s="28">
        <f>VLOOKUP($B153&amp;G$137,[1]Sheet1!$C$1:$D$16,2,0)</f>
        <v>14</v>
      </c>
      <c r="H153" s="28">
        <f>VLOOKUP($B153&amp;H$137,[1]Sheet1!$C$1:$D$16,2,0)</f>
        <v>14</v>
      </c>
      <c r="I153" s="28">
        <f>VLOOKUP($B153&amp;I$137,[1]Sheet1!$C$1:$D$16,2,0)</f>
        <v>15</v>
      </c>
      <c r="J153" s="28">
        <f>VLOOKUP($B153&amp;J$137,[1]Sheet1!$C$1:$D$16,2,0)</f>
        <v>15</v>
      </c>
      <c r="K153" s="28">
        <f>VLOOKUP($B153&amp;K$137,[1]Sheet1!$C$1:$D$16,2,0)</f>
        <v>15</v>
      </c>
      <c r="L153" s="28">
        <f>VLOOKUP($B153&amp;L$137,[1]Sheet1!$C$1:$D$16,2,0)</f>
        <v>15</v>
      </c>
      <c r="M153" s="28">
        <f>VLOOKUP($B153&amp;M$137,[1]Sheet1!$C$1:$D$16,2,0)</f>
        <v>15</v>
      </c>
      <c r="N153" s="28">
        <f>VLOOKUP($B153&amp;N$137,[1]Sheet1!$C$1:$D$16,2,0)</f>
        <v>10</v>
      </c>
      <c r="O153" s="28">
        <f>VLOOKUP($B153&amp;O$137,[1]Sheet1!$C$1:$D$16,2,0)</f>
        <v>10</v>
      </c>
      <c r="P153" s="28">
        <f>VLOOKUP($B153&amp;P$137,[1]Sheet1!$C$1:$D$16,2,0)</f>
        <v>10</v>
      </c>
      <c r="Q153" s="28">
        <f>VLOOKUP($B153&amp;Q$137,[1]Sheet1!$C$1:$D$16,2,0)</f>
        <v>10</v>
      </c>
      <c r="R153" s="28">
        <f>VLOOKUP($B153&amp;R$137,[1]Sheet1!$C$1:$D$16,2,0)</f>
        <v>10</v>
      </c>
      <c r="S153" s="28">
        <f>VLOOKUP($B153&amp;S$137,[1]Sheet1!$C$1:$D$16,2,0)</f>
        <v>17</v>
      </c>
      <c r="T153" s="28">
        <f>VLOOKUP($B153&amp;T$137,[1]Sheet1!$C$1:$D$16,2,0)</f>
        <v>17</v>
      </c>
      <c r="U153" s="28">
        <f>VLOOKUP($B153&amp;U$137,[1]Sheet1!$C$1:$D$16,2,0)</f>
        <v>17</v>
      </c>
      <c r="V153" s="28">
        <f>VLOOKUP($B153&amp;V$137,[1]Sheet1!$C$1:$D$16,2,0)</f>
        <v>17</v>
      </c>
      <c r="W153" s="28">
        <f>VLOOKUP($B153&amp;W$137,[1]Sheet1!$C$1:$D$16,2,0)</f>
        <v>17</v>
      </c>
    </row>
    <row r="154" spans="1:23" x14ac:dyDescent="0.2">
      <c r="A154" s="28" t="s">
        <v>29</v>
      </c>
      <c r="B154" s="28" t="s">
        <v>114</v>
      </c>
      <c r="C154" s="29">
        <v>3441</v>
      </c>
      <c r="D154" s="28">
        <f>VLOOKUP($B154&amp;D$137,[1]Sheet1!$C$1:$D$16,2,0)</f>
        <v>12</v>
      </c>
      <c r="E154" s="28">
        <f>VLOOKUP($B154&amp;E$137,[1]Sheet1!$C$1:$D$16,2,0)</f>
        <v>12</v>
      </c>
      <c r="F154" s="28">
        <f>VLOOKUP($B154&amp;F$137,[1]Sheet1!$C$1:$D$16,2,0)</f>
        <v>12</v>
      </c>
      <c r="G154" s="28">
        <f>VLOOKUP($B154&amp;G$137,[1]Sheet1!$C$1:$D$16,2,0)</f>
        <v>12</v>
      </c>
      <c r="H154" s="28">
        <f>VLOOKUP($B154&amp;H$137,[1]Sheet1!$C$1:$D$16,2,0)</f>
        <v>12</v>
      </c>
      <c r="I154" s="28">
        <f>VLOOKUP($B154&amp;I$137,[1]Sheet1!$C$1:$D$16,2,0)</f>
        <v>16</v>
      </c>
      <c r="J154" s="28">
        <f>VLOOKUP($B154&amp;J$137,[1]Sheet1!$C$1:$D$16,2,0)</f>
        <v>16</v>
      </c>
      <c r="K154" s="28">
        <f>VLOOKUP($B154&amp;K$137,[1]Sheet1!$C$1:$D$16,2,0)</f>
        <v>16</v>
      </c>
      <c r="L154" s="28">
        <f>VLOOKUP($B154&amp;L$137,[1]Sheet1!$C$1:$D$16,2,0)</f>
        <v>16</v>
      </c>
      <c r="M154" s="28">
        <f>VLOOKUP($B154&amp;M$137,[1]Sheet1!$C$1:$D$16,2,0)</f>
        <v>16</v>
      </c>
      <c r="N154" s="28">
        <f>VLOOKUP($B154&amp;N$137,[1]Sheet1!$C$1:$D$16,2,0)</f>
        <v>17</v>
      </c>
      <c r="O154" s="28">
        <f>VLOOKUP($B154&amp;O$137,[1]Sheet1!$C$1:$D$16,2,0)</f>
        <v>17</v>
      </c>
      <c r="P154" s="28">
        <f>VLOOKUP($B154&amp;P$137,[1]Sheet1!$C$1:$D$16,2,0)</f>
        <v>17</v>
      </c>
      <c r="Q154" s="28">
        <f>VLOOKUP($B154&amp;Q$137,[1]Sheet1!$C$1:$D$16,2,0)</f>
        <v>17</v>
      </c>
      <c r="R154" s="28">
        <f>VLOOKUP($B154&amp;R$137,[1]Sheet1!$C$1:$D$16,2,0)</f>
        <v>17</v>
      </c>
      <c r="S154" s="28">
        <f>VLOOKUP($B154&amp;S$137,[1]Sheet1!$C$1:$D$16,2,0)</f>
        <v>9</v>
      </c>
      <c r="T154" s="28">
        <f>VLOOKUP($B154&amp;T$137,[1]Sheet1!$C$1:$D$16,2,0)</f>
        <v>9</v>
      </c>
      <c r="U154" s="28">
        <f>VLOOKUP($B154&amp;U$137,[1]Sheet1!$C$1:$D$16,2,0)</f>
        <v>9</v>
      </c>
      <c r="V154" s="28">
        <f>VLOOKUP($B154&amp;V$137,[1]Sheet1!$C$1:$D$16,2,0)</f>
        <v>9</v>
      </c>
      <c r="W154" s="28">
        <f>VLOOKUP($B154&amp;W$137,[1]Sheet1!$C$1:$D$16,2,0)</f>
        <v>9</v>
      </c>
    </row>
    <row r="155" spans="1:23" x14ac:dyDescent="0.2">
      <c r="A155" s="28" t="s">
        <v>31</v>
      </c>
      <c r="B155" s="28" t="s">
        <v>114</v>
      </c>
      <c r="C155" s="29">
        <v>3442</v>
      </c>
      <c r="D155" s="28">
        <f>VLOOKUP($B155&amp;D$137,[1]Sheet1!$C$1:$D$16,2,0)</f>
        <v>12</v>
      </c>
      <c r="E155" s="28">
        <f>VLOOKUP($B155&amp;E$137,[1]Sheet1!$C$1:$D$16,2,0)</f>
        <v>12</v>
      </c>
      <c r="F155" s="28">
        <f>VLOOKUP($B155&amp;F$137,[1]Sheet1!$C$1:$D$16,2,0)</f>
        <v>12</v>
      </c>
      <c r="G155" s="28">
        <f>VLOOKUP($B155&amp;G$137,[1]Sheet1!$C$1:$D$16,2,0)</f>
        <v>12</v>
      </c>
      <c r="H155" s="28">
        <f>VLOOKUP($B155&amp;H$137,[1]Sheet1!$C$1:$D$16,2,0)</f>
        <v>12</v>
      </c>
      <c r="I155" s="28">
        <f>VLOOKUP($B155&amp;I$137,[1]Sheet1!$C$1:$D$16,2,0)</f>
        <v>16</v>
      </c>
      <c r="J155" s="28">
        <f>VLOOKUP($B155&amp;J$137,[1]Sheet1!$C$1:$D$16,2,0)</f>
        <v>16</v>
      </c>
      <c r="K155" s="28">
        <f>VLOOKUP($B155&amp;K$137,[1]Sheet1!$C$1:$D$16,2,0)</f>
        <v>16</v>
      </c>
      <c r="L155" s="28">
        <f>VLOOKUP($B155&amp;L$137,[1]Sheet1!$C$1:$D$16,2,0)</f>
        <v>16</v>
      </c>
      <c r="M155" s="28">
        <f>VLOOKUP($B155&amp;M$137,[1]Sheet1!$C$1:$D$16,2,0)</f>
        <v>16</v>
      </c>
      <c r="N155" s="28">
        <f>VLOOKUP($B155&amp;N$137,[1]Sheet1!$C$1:$D$16,2,0)</f>
        <v>17</v>
      </c>
      <c r="O155" s="28">
        <f>VLOOKUP($B155&amp;O$137,[1]Sheet1!$C$1:$D$16,2,0)</f>
        <v>17</v>
      </c>
      <c r="P155" s="28">
        <f>VLOOKUP($B155&amp;P$137,[1]Sheet1!$C$1:$D$16,2,0)</f>
        <v>17</v>
      </c>
      <c r="Q155" s="28">
        <f>VLOOKUP($B155&amp;Q$137,[1]Sheet1!$C$1:$D$16,2,0)</f>
        <v>17</v>
      </c>
      <c r="R155" s="28">
        <f>VLOOKUP($B155&amp;R$137,[1]Sheet1!$C$1:$D$16,2,0)</f>
        <v>17</v>
      </c>
      <c r="S155" s="28">
        <f>VLOOKUP($B155&amp;S$137,[1]Sheet1!$C$1:$D$16,2,0)</f>
        <v>9</v>
      </c>
      <c r="T155" s="28">
        <f>VLOOKUP($B155&amp;T$137,[1]Sheet1!$C$1:$D$16,2,0)</f>
        <v>9</v>
      </c>
      <c r="U155" s="28">
        <f>VLOOKUP($B155&amp;U$137,[1]Sheet1!$C$1:$D$16,2,0)</f>
        <v>9</v>
      </c>
      <c r="V155" s="28">
        <f>VLOOKUP($B155&amp;V$137,[1]Sheet1!$C$1:$D$16,2,0)</f>
        <v>9</v>
      </c>
      <c r="W155" s="28">
        <f>VLOOKUP($B155&amp;W$137,[1]Sheet1!$C$1:$D$16,2,0)</f>
        <v>9</v>
      </c>
    </row>
    <row r="156" spans="1:23" x14ac:dyDescent="0.2">
      <c r="A156" s="28" t="s">
        <v>91</v>
      </c>
      <c r="B156" s="28" t="s">
        <v>114</v>
      </c>
      <c r="C156" s="29">
        <v>3443</v>
      </c>
      <c r="D156" s="28">
        <f>VLOOKUP($B156&amp;D$137,[1]Sheet1!$C$1:$D$16,2,0)</f>
        <v>12</v>
      </c>
      <c r="E156" s="28">
        <f>VLOOKUP($B156&amp;E$137,[1]Sheet1!$C$1:$D$16,2,0)</f>
        <v>12</v>
      </c>
      <c r="F156" s="28">
        <f>VLOOKUP($B156&amp;F$137,[1]Sheet1!$C$1:$D$16,2,0)</f>
        <v>12</v>
      </c>
      <c r="G156" s="28">
        <f>VLOOKUP($B156&amp;G$137,[1]Sheet1!$C$1:$D$16,2,0)</f>
        <v>12</v>
      </c>
      <c r="H156" s="28">
        <f>VLOOKUP($B156&amp;H$137,[1]Sheet1!$C$1:$D$16,2,0)</f>
        <v>12</v>
      </c>
      <c r="I156" s="28">
        <f>VLOOKUP($B156&amp;I$137,[1]Sheet1!$C$1:$D$16,2,0)</f>
        <v>16</v>
      </c>
      <c r="J156" s="28">
        <f>VLOOKUP($B156&amp;J$137,[1]Sheet1!$C$1:$D$16,2,0)</f>
        <v>16</v>
      </c>
      <c r="K156" s="28">
        <f>VLOOKUP($B156&amp;K$137,[1]Sheet1!$C$1:$D$16,2,0)</f>
        <v>16</v>
      </c>
      <c r="L156" s="28">
        <f>VLOOKUP($B156&amp;L$137,[1]Sheet1!$C$1:$D$16,2,0)</f>
        <v>16</v>
      </c>
      <c r="M156" s="28">
        <f>VLOOKUP($B156&amp;M$137,[1]Sheet1!$C$1:$D$16,2,0)</f>
        <v>16</v>
      </c>
      <c r="N156" s="28">
        <f>VLOOKUP($B156&amp;N$137,[1]Sheet1!$C$1:$D$16,2,0)</f>
        <v>17</v>
      </c>
      <c r="O156" s="28">
        <f>VLOOKUP($B156&amp;O$137,[1]Sheet1!$C$1:$D$16,2,0)</f>
        <v>17</v>
      </c>
      <c r="P156" s="28">
        <f>VLOOKUP($B156&amp;P$137,[1]Sheet1!$C$1:$D$16,2,0)</f>
        <v>17</v>
      </c>
      <c r="Q156" s="28">
        <f>VLOOKUP($B156&amp;Q$137,[1]Sheet1!$C$1:$D$16,2,0)</f>
        <v>17</v>
      </c>
      <c r="R156" s="28">
        <f>VLOOKUP($B156&amp;R$137,[1]Sheet1!$C$1:$D$16,2,0)</f>
        <v>17</v>
      </c>
      <c r="S156" s="28">
        <f>VLOOKUP($B156&amp;S$137,[1]Sheet1!$C$1:$D$16,2,0)</f>
        <v>9</v>
      </c>
      <c r="T156" s="28">
        <f>VLOOKUP($B156&amp;T$137,[1]Sheet1!$C$1:$D$16,2,0)</f>
        <v>9</v>
      </c>
      <c r="U156" s="28">
        <f>VLOOKUP($B156&amp;U$137,[1]Sheet1!$C$1:$D$16,2,0)</f>
        <v>9</v>
      </c>
      <c r="V156" s="28">
        <f>VLOOKUP($B156&amp;V$137,[1]Sheet1!$C$1:$D$16,2,0)</f>
        <v>9</v>
      </c>
      <c r="W156" s="28">
        <f>VLOOKUP($B156&amp;W$137,[1]Sheet1!$C$1:$D$16,2,0)</f>
        <v>9</v>
      </c>
    </row>
    <row r="157" spans="1:23" x14ac:dyDescent="0.2">
      <c r="A157" s="28" t="s">
        <v>33</v>
      </c>
      <c r="B157" s="28" t="s">
        <v>114</v>
      </c>
      <c r="C157" s="29">
        <v>3444</v>
      </c>
      <c r="D157" s="28">
        <f>VLOOKUP($B157&amp;D$137,[1]Sheet1!$C$1:$D$16,2,0)</f>
        <v>12</v>
      </c>
      <c r="E157" s="28">
        <f>VLOOKUP($B157&amp;E$137,[1]Sheet1!$C$1:$D$16,2,0)</f>
        <v>12</v>
      </c>
      <c r="F157" s="28">
        <f>VLOOKUP($B157&amp;F$137,[1]Sheet1!$C$1:$D$16,2,0)</f>
        <v>12</v>
      </c>
      <c r="G157" s="28">
        <f>VLOOKUP($B157&amp;G$137,[1]Sheet1!$C$1:$D$16,2,0)</f>
        <v>12</v>
      </c>
      <c r="H157" s="28">
        <f>VLOOKUP($B157&amp;H$137,[1]Sheet1!$C$1:$D$16,2,0)</f>
        <v>12</v>
      </c>
      <c r="I157" s="28">
        <f>VLOOKUP($B157&amp;I$137,[1]Sheet1!$C$1:$D$16,2,0)</f>
        <v>16</v>
      </c>
      <c r="J157" s="28">
        <f>VLOOKUP($B157&amp;J$137,[1]Sheet1!$C$1:$D$16,2,0)</f>
        <v>16</v>
      </c>
      <c r="K157" s="28">
        <f>VLOOKUP($B157&amp;K$137,[1]Sheet1!$C$1:$D$16,2,0)</f>
        <v>16</v>
      </c>
      <c r="L157" s="28">
        <f>VLOOKUP($B157&amp;L$137,[1]Sheet1!$C$1:$D$16,2,0)</f>
        <v>16</v>
      </c>
      <c r="M157" s="28">
        <f>VLOOKUP($B157&amp;M$137,[1]Sheet1!$C$1:$D$16,2,0)</f>
        <v>16</v>
      </c>
      <c r="N157" s="28">
        <f>VLOOKUP($B157&amp;N$137,[1]Sheet1!$C$1:$D$16,2,0)</f>
        <v>17</v>
      </c>
      <c r="O157" s="28">
        <f>VLOOKUP($B157&amp;O$137,[1]Sheet1!$C$1:$D$16,2,0)</f>
        <v>17</v>
      </c>
      <c r="P157" s="28">
        <f>VLOOKUP($B157&amp;P$137,[1]Sheet1!$C$1:$D$16,2,0)</f>
        <v>17</v>
      </c>
      <c r="Q157" s="28">
        <f>VLOOKUP($B157&amp;Q$137,[1]Sheet1!$C$1:$D$16,2,0)</f>
        <v>17</v>
      </c>
      <c r="R157" s="28">
        <f>VLOOKUP($B157&amp;R$137,[1]Sheet1!$C$1:$D$16,2,0)</f>
        <v>17</v>
      </c>
      <c r="S157" s="28">
        <f>VLOOKUP($B157&amp;S$137,[1]Sheet1!$C$1:$D$16,2,0)</f>
        <v>9</v>
      </c>
      <c r="T157" s="28">
        <f>VLOOKUP($B157&amp;T$137,[1]Sheet1!$C$1:$D$16,2,0)</f>
        <v>9</v>
      </c>
      <c r="U157" s="28">
        <f>VLOOKUP($B157&amp;U$137,[1]Sheet1!$C$1:$D$16,2,0)</f>
        <v>9</v>
      </c>
      <c r="V157" s="28">
        <f>VLOOKUP($B157&amp;V$137,[1]Sheet1!$C$1:$D$16,2,0)</f>
        <v>9</v>
      </c>
      <c r="W157" s="28">
        <f>VLOOKUP($B157&amp;W$137,[1]Sheet1!$C$1:$D$16,2,0)</f>
        <v>9</v>
      </c>
    </row>
    <row r="158" spans="1:23" x14ac:dyDescent="0.2">
      <c r="A158" s="28" t="s">
        <v>35</v>
      </c>
      <c r="B158" s="28" t="s">
        <v>114</v>
      </c>
      <c r="C158" s="29">
        <v>3445</v>
      </c>
      <c r="D158" s="28">
        <f>VLOOKUP($B158&amp;D$137,[1]Sheet1!$C$1:$D$16,2,0)</f>
        <v>12</v>
      </c>
      <c r="E158" s="28">
        <f>VLOOKUP($B158&amp;E$137,[1]Sheet1!$C$1:$D$16,2,0)</f>
        <v>12</v>
      </c>
      <c r="F158" s="28">
        <f>VLOOKUP($B158&amp;F$137,[1]Sheet1!$C$1:$D$16,2,0)</f>
        <v>12</v>
      </c>
      <c r="G158" s="28">
        <f>VLOOKUP($B158&amp;G$137,[1]Sheet1!$C$1:$D$16,2,0)</f>
        <v>12</v>
      </c>
      <c r="H158" s="28">
        <f>VLOOKUP($B158&amp;H$137,[1]Sheet1!$C$1:$D$16,2,0)</f>
        <v>12</v>
      </c>
      <c r="I158" s="28">
        <f>VLOOKUP($B158&amp;I$137,[1]Sheet1!$C$1:$D$16,2,0)</f>
        <v>16</v>
      </c>
      <c r="J158" s="28">
        <f>VLOOKUP($B158&amp;J$137,[1]Sheet1!$C$1:$D$16,2,0)</f>
        <v>16</v>
      </c>
      <c r="K158" s="28">
        <f>VLOOKUP($B158&amp;K$137,[1]Sheet1!$C$1:$D$16,2,0)</f>
        <v>16</v>
      </c>
      <c r="L158" s="28">
        <f>VLOOKUP($B158&amp;L$137,[1]Sheet1!$C$1:$D$16,2,0)</f>
        <v>16</v>
      </c>
      <c r="M158" s="28">
        <f>VLOOKUP($B158&amp;M$137,[1]Sheet1!$C$1:$D$16,2,0)</f>
        <v>16</v>
      </c>
      <c r="N158" s="28">
        <f>VLOOKUP($B158&amp;N$137,[1]Sheet1!$C$1:$D$16,2,0)</f>
        <v>17</v>
      </c>
      <c r="O158" s="28">
        <f>VLOOKUP($B158&amp;O$137,[1]Sheet1!$C$1:$D$16,2,0)</f>
        <v>17</v>
      </c>
      <c r="P158" s="28">
        <f>VLOOKUP($B158&amp;P$137,[1]Sheet1!$C$1:$D$16,2,0)</f>
        <v>17</v>
      </c>
      <c r="Q158" s="28">
        <f>VLOOKUP($B158&amp;Q$137,[1]Sheet1!$C$1:$D$16,2,0)</f>
        <v>17</v>
      </c>
      <c r="R158" s="28">
        <f>VLOOKUP($B158&amp;R$137,[1]Sheet1!$C$1:$D$16,2,0)</f>
        <v>17</v>
      </c>
      <c r="S158" s="28">
        <f>VLOOKUP($B158&amp;S$137,[1]Sheet1!$C$1:$D$16,2,0)</f>
        <v>9</v>
      </c>
      <c r="T158" s="28">
        <f>VLOOKUP($B158&amp;T$137,[1]Sheet1!$C$1:$D$16,2,0)</f>
        <v>9</v>
      </c>
      <c r="U158" s="28">
        <f>VLOOKUP($B158&amp;U$137,[1]Sheet1!$C$1:$D$16,2,0)</f>
        <v>9</v>
      </c>
      <c r="V158" s="28">
        <f>VLOOKUP($B158&amp;V$137,[1]Sheet1!$C$1:$D$16,2,0)</f>
        <v>9</v>
      </c>
      <c r="W158" s="28">
        <f>VLOOKUP($B158&amp;W$137,[1]Sheet1!$C$1:$D$16,2,0)</f>
        <v>9</v>
      </c>
    </row>
    <row r="159" spans="1:23" x14ac:dyDescent="0.2">
      <c r="A159" s="28"/>
      <c r="B159" s="28"/>
      <c r="C159" s="28"/>
      <c r="D159" s="29" t="str">
        <f>_xlfn.TEXTJOIN(",",1,$C$139:$C$158)</f>
        <v>3141,3142,3143,3144,3145,3241,3242,3243,3244,3245,3341,3342,3343,3344,3345,3441,3442,3443,3444,3445</v>
      </c>
      <c r="E159" s="29" t="str">
        <f t="shared" ref="E159:W159" si="87">_xlfn.TEXTJOIN(",",1,$C$139:$C$158)</f>
        <v>3141,3142,3143,3144,3145,3241,3242,3243,3244,3245,3341,3342,3343,3344,3345,3441,3442,3443,3444,3445</v>
      </c>
      <c r="F159" s="29" t="str">
        <f t="shared" si="87"/>
        <v>3141,3142,3143,3144,3145,3241,3242,3243,3244,3245,3341,3342,3343,3344,3345,3441,3442,3443,3444,3445</v>
      </c>
      <c r="G159" s="29" t="str">
        <f t="shared" si="87"/>
        <v>3141,3142,3143,3144,3145,3241,3242,3243,3244,3245,3341,3342,3343,3344,3345,3441,3442,3443,3444,3445</v>
      </c>
      <c r="H159" s="29" t="str">
        <f t="shared" si="87"/>
        <v>3141,3142,3143,3144,3145,3241,3242,3243,3244,3245,3341,3342,3343,3344,3345,3441,3442,3443,3444,3445</v>
      </c>
      <c r="I159" s="29" t="str">
        <f t="shared" si="87"/>
        <v>3141,3142,3143,3144,3145,3241,3242,3243,3244,3245,3341,3342,3343,3344,3345,3441,3442,3443,3444,3445</v>
      </c>
      <c r="J159" s="29" t="str">
        <f t="shared" si="87"/>
        <v>3141,3142,3143,3144,3145,3241,3242,3243,3244,3245,3341,3342,3343,3344,3345,3441,3442,3443,3444,3445</v>
      </c>
      <c r="K159" s="29" t="str">
        <f t="shared" si="87"/>
        <v>3141,3142,3143,3144,3145,3241,3242,3243,3244,3245,3341,3342,3343,3344,3345,3441,3442,3443,3444,3445</v>
      </c>
      <c r="L159" s="29" t="str">
        <f t="shared" si="87"/>
        <v>3141,3142,3143,3144,3145,3241,3242,3243,3244,3245,3341,3342,3343,3344,3345,3441,3442,3443,3444,3445</v>
      </c>
      <c r="M159" s="29" t="str">
        <f t="shared" si="87"/>
        <v>3141,3142,3143,3144,3145,3241,3242,3243,3244,3245,3341,3342,3343,3344,3345,3441,3442,3443,3444,3445</v>
      </c>
      <c r="N159" s="29" t="str">
        <f t="shared" si="87"/>
        <v>3141,3142,3143,3144,3145,3241,3242,3243,3244,3245,3341,3342,3343,3344,3345,3441,3442,3443,3444,3445</v>
      </c>
      <c r="O159" s="29" t="str">
        <f t="shared" si="87"/>
        <v>3141,3142,3143,3144,3145,3241,3242,3243,3244,3245,3341,3342,3343,3344,3345,3441,3442,3443,3444,3445</v>
      </c>
      <c r="P159" s="29" t="str">
        <f t="shared" si="87"/>
        <v>3141,3142,3143,3144,3145,3241,3242,3243,3244,3245,3341,3342,3343,3344,3345,3441,3442,3443,3444,3445</v>
      </c>
      <c r="Q159" s="29" t="str">
        <f t="shared" si="87"/>
        <v>3141,3142,3143,3144,3145,3241,3242,3243,3244,3245,3341,3342,3343,3344,3345,3441,3442,3443,3444,3445</v>
      </c>
      <c r="R159" s="29" t="str">
        <f t="shared" si="87"/>
        <v>3141,3142,3143,3144,3145,3241,3242,3243,3244,3245,3341,3342,3343,3344,3345,3441,3442,3443,3444,3445</v>
      </c>
      <c r="S159" s="29" t="str">
        <f t="shared" si="87"/>
        <v>3141,3142,3143,3144,3145,3241,3242,3243,3244,3245,3341,3342,3343,3344,3345,3441,3442,3443,3444,3445</v>
      </c>
      <c r="T159" s="29" t="str">
        <f t="shared" si="87"/>
        <v>3141,3142,3143,3144,3145,3241,3242,3243,3244,3245,3341,3342,3343,3344,3345,3441,3442,3443,3444,3445</v>
      </c>
      <c r="U159" s="29" t="str">
        <f t="shared" si="87"/>
        <v>3141,3142,3143,3144,3145,3241,3242,3243,3244,3245,3341,3342,3343,3344,3345,3441,3442,3443,3444,3445</v>
      </c>
      <c r="V159" s="29" t="str">
        <f t="shared" si="87"/>
        <v>3141,3142,3143,3144,3145,3241,3242,3243,3244,3245,3341,3342,3343,3344,3345,3441,3442,3443,3444,3445</v>
      </c>
      <c r="W159" s="29" t="str">
        <f t="shared" si="87"/>
        <v>3141,3142,3143,3144,3145,3241,3242,3243,3244,3245,3341,3342,3343,3344,3345,3441,3442,3443,3444,3445</v>
      </c>
    </row>
    <row r="160" spans="1:23" x14ac:dyDescent="0.2">
      <c r="A160" s="28"/>
      <c r="B160" s="28"/>
      <c r="C160" s="28"/>
      <c r="D160" s="29" t="str">
        <f>_xlfn.TEXTJOIN(",",1,D139:D158)</f>
        <v>8,8,8,8,8,13,13,13,13,13,14,14,14,14,14,12,12,12,12,12</v>
      </c>
      <c r="E160" s="29" t="str">
        <f t="shared" ref="E160:W160" si="88">_xlfn.TEXTJOIN(",",1,E139:E158)</f>
        <v>8,8,8,8,8,13,13,13,13,13,14,14,14,14,14,12,12,12,12,12</v>
      </c>
      <c r="F160" s="29" t="str">
        <f t="shared" si="88"/>
        <v>8,8,8,8,8,13,13,13,13,13,14,14,14,14,14,12,12,12,12,12</v>
      </c>
      <c r="G160" s="29" t="str">
        <f t="shared" si="88"/>
        <v>8,8,8,8,8,13,13,13,13,13,14,14,14,14,14,12,12,12,12,12</v>
      </c>
      <c r="H160" s="29" t="str">
        <f t="shared" si="88"/>
        <v>8,8,8,8,8,13,13,13,13,13,14,14,14,14,14,12,12,12,12,12</v>
      </c>
      <c r="I160" s="29" t="str">
        <f t="shared" si="88"/>
        <v>13,13,13,13,13,11,11,11,11,11,15,15,15,15,15,16,16,16,16,16</v>
      </c>
      <c r="J160" s="29" t="str">
        <f t="shared" si="88"/>
        <v>13,13,13,13,13,11,11,11,11,11,15,15,15,15,15,16,16,16,16,16</v>
      </c>
      <c r="K160" s="29" t="str">
        <f t="shared" si="88"/>
        <v>13,13,13,13,13,11,11,11,11,11,15,15,15,15,15,16,16,16,16,16</v>
      </c>
      <c r="L160" s="29" t="str">
        <f t="shared" si="88"/>
        <v>13,13,13,13,13,11,11,11,11,11,15,15,15,15,15,16,16,16,16,16</v>
      </c>
      <c r="M160" s="29" t="str">
        <f t="shared" si="88"/>
        <v>13,13,13,13,13,11,11,11,11,11,15,15,15,15,15,16,16,16,16,16</v>
      </c>
      <c r="N160" s="29" t="str">
        <f t="shared" si="88"/>
        <v>14,14,14,14,14,15,15,15,15,15,10,10,10,10,10,17,17,17,17,17</v>
      </c>
      <c r="O160" s="29" t="str">
        <f t="shared" si="88"/>
        <v>14,14,14,14,14,15,15,15,15,15,10,10,10,10,10,17,17,17,17,17</v>
      </c>
      <c r="P160" s="29" t="str">
        <f t="shared" si="88"/>
        <v>14,14,14,14,14,15,15,15,15,15,10,10,10,10,10,17,17,17,17,17</v>
      </c>
      <c r="Q160" s="29" t="str">
        <f t="shared" si="88"/>
        <v>14,14,14,14,14,15,15,15,15,15,10,10,10,10,10,17,17,17,17,17</v>
      </c>
      <c r="R160" s="29" t="str">
        <f t="shared" si="88"/>
        <v>14,14,14,14,14,15,15,15,15,15,10,10,10,10,10,17,17,17,17,17</v>
      </c>
      <c r="S160" s="29" t="str">
        <f t="shared" si="88"/>
        <v>12,12,12,12,12,16,16,16,16,16,17,17,17,17,17,9,9,9,9,9</v>
      </c>
      <c r="T160" s="29" t="str">
        <f t="shared" si="88"/>
        <v>12,12,12,12,12,16,16,16,16,16,17,17,17,17,17,9,9,9,9,9</v>
      </c>
      <c r="U160" s="29" t="str">
        <f t="shared" si="88"/>
        <v>12,12,12,12,12,16,16,16,16,16,17,17,17,17,17,9,9,9,9,9</v>
      </c>
      <c r="V160" s="29" t="str">
        <f t="shared" si="88"/>
        <v>12,12,12,12,12,16,16,16,16,16,17,17,17,17,17,9,9,9,9,9</v>
      </c>
      <c r="W160" s="29" t="str">
        <f t="shared" si="88"/>
        <v>12,12,12,12,12,16,16,16,16,16,17,17,17,17,17,9,9,9,9,9</v>
      </c>
    </row>
    <row r="161" spans="1:23" x14ac:dyDescent="0.2">
      <c r="A161" s="28"/>
      <c r="B161" s="28"/>
      <c r="C161" s="28"/>
      <c r="D161" s="29" t="str">
        <f>_xlfn.TEXTJOIN(";",1,D159:D160)</f>
        <v>3141,3142,3143,3144,3145,3241,3242,3243,3244,3245,3341,3342,3343,3344,3345,3441,3442,3443,3444,3445;8,8,8,8,8,13,13,13,13,13,14,14,14,14,14,12,12,12,12,12</v>
      </c>
      <c r="E161" s="29" t="str">
        <f t="shared" ref="E161" si="89">_xlfn.TEXTJOIN(";",1,E159:E160)</f>
        <v>3141,3142,3143,3144,3145,3241,3242,3243,3244,3245,3341,3342,3343,3344,3345,3441,3442,3443,3444,3445;8,8,8,8,8,13,13,13,13,13,14,14,14,14,14,12,12,12,12,12</v>
      </c>
      <c r="F161" s="29" t="str">
        <f t="shared" ref="F161" si="90">_xlfn.TEXTJOIN(";",1,F159:F160)</f>
        <v>3141,3142,3143,3144,3145,3241,3242,3243,3244,3245,3341,3342,3343,3344,3345,3441,3442,3443,3444,3445;8,8,8,8,8,13,13,13,13,13,14,14,14,14,14,12,12,12,12,12</v>
      </c>
      <c r="G161" s="29" t="str">
        <f t="shared" ref="G161" si="91">_xlfn.TEXTJOIN(";",1,G159:G160)</f>
        <v>3141,3142,3143,3144,3145,3241,3242,3243,3244,3245,3341,3342,3343,3344,3345,3441,3442,3443,3444,3445;8,8,8,8,8,13,13,13,13,13,14,14,14,14,14,12,12,12,12,12</v>
      </c>
      <c r="H161" s="29" t="str">
        <f t="shared" ref="H161" si="92">_xlfn.TEXTJOIN(";",1,H159:H160)</f>
        <v>3141,3142,3143,3144,3145,3241,3242,3243,3244,3245,3341,3342,3343,3344,3345,3441,3442,3443,3444,3445;8,8,8,8,8,13,13,13,13,13,14,14,14,14,14,12,12,12,12,12</v>
      </c>
      <c r="I161" s="29" t="str">
        <f t="shared" ref="I161" si="93">_xlfn.TEXTJOIN(";",1,I159:I160)</f>
        <v>3141,3142,3143,3144,3145,3241,3242,3243,3244,3245,3341,3342,3343,3344,3345,3441,3442,3443,3444,3445;13,13,13,13,13,11,11,11,11,11,15,15,15,15,15,16,16,16,16,16</v>
      </c>
      <c r="J161" s="29" t="str">
        <f t="shared" ref="J161" si="94">_xlfn.TEXTJOIN(";",1,J159:J160)</f>
        <v>3141,3142,3143,3144,3145,3241,3242,3243,3244,3245,3341,3342,3343,3344,3345,3441,3442,3443,3444,3445;13,13,13,13,13,11,11,11,11,11,15,15,15,15,15,16,16,16,16,16</v>
      </c>
      <c r="K161" s="29" t="str">
        <f t="shared" ref="K161" si="95">_xlfn.TEXTJOIN(";",1,K159:K160)</f>
        <v>3141,3142,3143,3144,3145,3241,3242,3243,3244,3245,3341,3342,3343,3344,3345,3441,3442,3443,3444,3445;13,13,13,13,13,11,11,11,11,11,15,15,15,15,15,16,16,16,16,16</v>
      </c>
      <c r="L161" s="29" t="str">
        <f t="shared" ref="L161" si="96">_xlfn.TEXTJOIN(";",1,L159:L160)</f>
        <v>3141,3142,3143,3144,3145,3241,3242,3243,3244,3245,3341,3342,3343,3344,3345,3441,3442,3443,3444,3445;13,13,13,13,13,11,11,11,11,11,15,15,15,15,15,16,16,16,16,16</v>
      </c>
      <c r="M161" s="29" t="str">
        <f t="shared" ref="M161" si="97">_xlfn.TEXTJOIN(";",1,M159:M160)</f>
        <v>3141,3142,3143,3144,3145,3241,3242,3243,3244,3245,3341,3342,3343,3344,3345,3441,3442,3443,3444,3445;13,13,13,13,13,11,11,11,11,11,15,15,15,15,15,16,16,16,16,16</v>
      </c>
      <c r="N161" s="29" t="str">
        <f t="shared" ref="N161" si="98">_xlfn.TEXTJOIN(";",1,N159:N160)</f>
        <v>3141,3142,3143,3144,3145,3241,3242,3243,3244,3245,3341,3342,3343,3344,3345,3441,3442,3443,3444,3445;14,14,14,14,14,15,15,15,15,15,10,10,10,10,10,17,17,17,17,17</v>
      </c>
      <c r="O161" s="29" t="str">
        <f t="shared" ref="O161" si="99">_xlfn.TEXTJOIN(";",1,O159:O160)</f>
        <v>3141,3142,3143,3144,3145,3241,3242,3243,3244,3245,3341,3342,3343,3344,3345,3441,3442,3443,3444,3445;14,14,14,14,14,15,15,15,15,15,10,10,10,10,10,17,17,17,17,17</v>
      </c>
      <c r="P161" s="29" t="str">
        <f t="shared" ref="P161" si="100">_xlfn.TEXTJOIN(";",1,P159:P160)</f>
        <v>3141,3142,3143,3144,3145,3241,3242,3243,3244,3245,3341,3342,3343,3344,3345,3441,3442,3443,3444,3445;14,14,14,14,14,15,15,15,15,15,10,10,10,10,10,17,17,17,17,17</v>
      </c>
      <c r="Q161" s="29" t="str">
        <f t="shared" ref="Q161" si="101">_xlfn.TEXTJOIN(";",1,Q159:Q160)</f>
        <v>3141,3142,3143,3144,3145,3241,3242,3243,3244,3245,3341,3342,3343,3344,3345,3441,3442,3443,3444,3445;14,14,14,14,14,15,15,15,15,15,10,10,10,10,10,17,17,17,17,17</v>
      </c>
      <c r="R161" s="29" t="str">
        <f t="shared" ref="R161" si="102">_xlfn.TEXTJOIN(";",1,R159:R160)</f>
        <v>3141,3142,3143,3144,3145,3241,3242,3243,3244,3245,3341,3342,3343,3344,3345,3441,3442,3443,3444,3445;14,14,14,14,14,15,15,15,15,15,10,10,10,10,10,17,17,17,17,17</v>
      </c>
      <c r="S161" s="29" t="str">
        <f t="shared" ref="S161" si="103">_xlfn.TEXTJOIN(";",1,S159:S160)</f>
        <v>3141,3142,3143,3144,3145,3241,3242,3243,3244,3245,3341,3342,3343,3344,3345,3441,3442,3443,3444,3445;12,12,12,12,12,16,16,16,16,16,17,17,17,17,17,9,9,9,9,9</v>
      </c>
      <c r="T161" s="29" t="str">
        <f t="shared" ref="T161" si="104">_xlfn.TEXTJOIN(";",1,T159:T160)</f>
        <v>3141,3142,3143,3144,3145,3241,3242,3243,3244,3245,3341,3342,3343,3344,3345,3441,3442,3443,3444,3445;12,12,12,12,12,16,16,16,16,16,17,17,17,17,17,9,9,9,9,9</v>
      </c>
      <c r="U161" s="29" t="str">
        <f t="shared" ref="U161" si="105">_xlfn.TEXTJOIN(";",1,U159:U160)</f>
        <v>3141,3142,3143,3144,3145,3241,3242,3243,3244,3245,3341,3342,3343,3344,3345,3441,3442,3443,3444,3445;12,12,12,12,12,16,16,16,16,16,17,17,17,17,17,9,9,9,9,9</v>
      </c>
      <c r="V161" s="29" t="str">
        <f t="shared" ref="V161" si="106">_xlfn.TEXTJOIN(";",1,V159:V160)</f>
        <v>3141,3142,3143,3144,3145,3241,3242,3243,3244,3245,3341,3342,3343,3344,3345,3441,3442,3443,3444,3445;12,12,12,12,12,16,16,16,16,16,17,17,17,17,17,9,9,9,9,9</v>
      </c>
      <c r="W161" s="30" t="str">
        <f t="shared" ref="W161" si="107">_xlfn.TEXTJOIN(";",1,W159:W160)</f>
        <v>3141,3142,3143,3144,3145,3241,3242,3243,3244,3245,3341,3342,3343,3344,3345,3441,3442,3443,3444,3445;12,12,12,12,12,16,16,16,16,16,17,17,17,17,17,9,9,9,9,9</v>
      </c>
    </row>
  </sheetData>
  <sortState xmlns:xlrd2="http://schemas.microsoft.com/office/spreadsheetml/2017/richdata2" ref="A4:B23">
    <sortCondition ref="A4:A23"/>
  </sortState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1C2B-8E39-42D0-B9F6-5F721D54BA4B}">
  <dimension ref="A1:B121"/>
  <sheetViews>
    <sheetView zoomScale="85" zoomScaleNormal="85" workbookViewId="0">
      <selection activeCell="B15" sqref="B15"/>
    </sheetView>
  </sheetViews>
  <sheetFormatPr defaultRowHeight="16.5" x14ac:dyDescent="0.2"/>
  <cols>
    <col min="1" max="1" width="7.625" style="20" bestFit="1" customWidth="1"/>
    <col min="2" max="2" width="147.25" style="20" bestFit="1" customWidth="1"/>
    <col min="3" max="16384" width="9" style="20"/>
  </cols>
  <sheetData>
    <row r="1" spans="1:2" x14ac:dyDescent="0.2">
      <c r="A1" s="19" t="s">
        <v>619</v>
      </c>
      <c r="B1" s="19" t="s">
        <v>636</v>
      </c>
    </row>
    <row r="2" spans="1:2" x14ac:dyDescent="0.2">
      <c r="A2" s="31">
        <v>121</v>
      </c>
      <c r="B2" s="20" t="str">
        <f>HLOOKUP(A2,组合消除公式说明表!$D$3:$W$26,24,0)</f>
        <v>121,122,123,124,125,221,222,223,224,225,321,322,323,324,325,421,422,423,424,425;8,8,8,8,8,13,13,13,13,13,14,14,14,14,14,12,12,12,12,12</v>
      </c>
    </row>
    <row r="3" spans="1:2" x14ac:dyDescent="0.2">
      <c r="A3" s="31">
        <v>122</v>
      </c>
      <c r="B3" s="20" t="str">
        <f>HLOOKUP(A3,组合消除公式说明表!$D$3:$W$26,24,0)</f>
        <v>121,122,123,124,125,221,222,223,224,225,321,322,323,324,325,421,422,423,424,425;8,8,8,8,8,13,13,13,13,13,14,14,14,14,14,12,12,12,12,12</v>
      </c>
    </row>
    <row r="4" spans="1:2" x14ac:dyDescent="0.2">
      <c r="A4" s="31">
        <v>123</v>
      </c>
      <c r="B4" s="20" t="str">
        <f>HLOOKUP(A4,组合消除公式说明表!$D$3:$W$26,24,0)</f>
        <v>121,122,123,124,125,221,222,223,224,225,321,322,323,324,325,421,422,423,424,425;8,8,8,8,8,13,13,13,13,13,14,14,14,14,14,12,12,12,12,12</v>
      </c>
    </row>
    <row r="5" spans="1:2" x14ac:dyDescent="0.2">
      <c r="A5" s="31">
        <v>124</v>
      </c>
      <c r="B5" s="20" t="str">
        <f>HLOOKUP(A5,组合消除公式说明表!$D$3:$W$26,24,0)</f>
        <v>121,122,123,124,125,221,222,223,224,225,321,322,323,324,325,421,422,423,424,425;8,8,8,8,8,13,13,13,13,13,14,14,14,14,14,12,12,12,12,12</v>
      </c>
    </row>
    <row r="6" spans="1:2" x14ac:dyDescent="0.2">
      <c r="A6" s="31">
        <v>125</v>
      </c>
      <c r="B6" s="20" t="str">
        <f>HLOOKUP(A6,组合消除公式说明表!$D$3:$W$26,24,0)</f>
        <v>121,122,123,124,125,221,222,223,224,225,321,322,323,324,325,421,422,423,424,425;8,8,8,8,8,13,13,13,13,13,14,14,14,14,14,12,12,12,12,12</v>
      </c>
    </row>
    <row r="7" spans="1:2" x14ac:dyDescent="0.2">
      <c r="A7" s="31">
        <v>221</v>
      </c>
      <c r="B7" s="20" t="str">
        <f>HLOOKUP(A7,组合消除公式说明表!$D$3:$W$26,24,0)</f>
        <v>121,122,123,124,125,221,222,223,224,225,321,322,323,324,325,421,422,423,424,425;13,13,13,13,13,11,11,11,11,11,15,15,15,15,15,16,16,16,16,16</v>
      </c>
    </row>
    <row r="8" spans="1:2" x14ac:dyDescent="0.2">
      <c r="A8" s="31">
        <v>222</v>
      </c>
      <c r="B8" s="20" t="str">
        <f>HLOOKUP(A8,组合消除公式说明表!$D$3:$W$26,24,0)</f>
        <v>121,122,123,124,125,221,222,223,224,225,321,322,323,324,325,421,422,423,424,425;13,13,13,13,13,11,11,11,11,11,15,15,15,15,15,16,16,16,16,16</v>
      </c>
    </row>
    <row r="9" spans="1:2" x14ac:dyDescent="0.2">
      <c r="A9" s="31">
        <v>223</v>
      </c>
      <c r="B9" s="20" t="str">
        <f>HLOOKUP(A9,组合消除公式说明表!$D$3:$W$26,24,0)</f>
        <v>121,122,123,124,125,221,222,223,224,225,321,322,323,324,325,421,422,423,424,425;13,13,13,13,13,11,11,11,11,11,15,15,15,15,15,16,16,16,16,16</v>
      </c>
    </row>
    <row r="10" spans="1:2" x14ac:dyDescent="0.2">
      <c r="A10" s="31">
        <v>224</v>
      </c>
      <c r="B10" s="20" t="str">
        <f>HLOOKUP(A10,组合消除公式说明表!$D$3:$W$26,24,0)</f>
        <v>121,122,123,124,125,221,222,223,224,225,321,322,323,324,325,421,422,423,424,425;13,13,13,13,13,11,11,11,11,11,15,15,15,15,15,16,16,16,16,16</v>
      </c>
    </row>
    <row r="11" spans="1:2" x14ac:dyDescent="0.2">
      <c r="A11" s="31">
        <v>225</v>
      </c>
      <c r="B11" s="20" t="str">
        <f>HLOOKUP(A11,组合消除公式说明表!$D$3:$W$26,24,0)</f>
        <v>121,122,123,124,125,221,222,223,224,225,321,322,323,324,325,421,422,423,424,425;13,13,13,13,13,11,11,11,11,11,15,15,15,15,15,16,16,16,16,16</v>
      </c>
    </row>
    <row r="12" spans="1:2" x14ac:dyDescent="0.2">
      <c r="A12" s="31">
        <v>321</v>
      </c>
      <c r="B12" s="20" t="str">
        <f>HLOOKUP(A12,组合消除公式说明表!$D$3:$W$26,24,0)</f>
        <v>121,122,123,124,125,221,222,223,224,225,321,322,323,324,325,421,422,423,424,425;14,14,14,14,14,15,15,15,15,15,10,10,10,10,10,17,17,17,17,17</v>
      </c>
    </row>
    <row r="13" spans="1:2" x14ac:dyDescent="0.2">
      <c r="A13" s="31">
        <v>322</v>
      </c>
      <c r="B13" s="20" t="str">
        <f>HLOOKUP(A13,组合消除公式说明表!$D$3:$W$26,24,0)</f>
        <v>121,122,123,124,125,221,222,223,224,225,321,322,323,324,325,421,422,423,424,425;14,14,14,14,14,15,15,15,15,15,10,10,10,10,10,17,17,17,17,17</v>
      </c>
    </row>
    <row r="14" spans="1:2" x14ac:dyDescent="0.2">
      <c r="A14" s="31">
        <v>323</v>
      </c>
      <c r="B14" s="20" t="str">
        <f>HLOOKUP(A14,组合消除公式说明表!$D$3:$W$26,24,0)</f>
        <v>121,122,123,124,125,221,222,223,224,225,321,322,323,324,325,421,422,423,424,425;14,14,14,14,14,15,15,15,15,15,10,10,10,10,10,17,17,17,17,17</v>
      </c>
    </row>
    <row r="15" spans="1:2" x14ac:dyDescent="0.2">
      <c r="A15" s="31">
        <v>324</v>
      </c>
      <c r="B15" s="20" t="str">
        <f>HLOOKUP(A15,组合消除公式说明表!$D$3:$W$26,24,0)</f>
        <v>121,122,123,124,125,221,222,223,224,225,321,322,323,324,325,421,422,423,424,425;14,14,14,14,14,15,15,15,15,15,10,10,10,10,10,17,17,17,17,17</v>
      </c>
    </row>
    <row r="16" spans="1:2" x14ac:dyDescent="0.2">
      <c r="A16" s="31">
        <v>325</v>
      </c>
      <c r="B16" s="20" t="str">
        <f>HLOOKUP(A16,组合消除公式说明表!$D$3:$W$26,24,0)</f>
        <v>121,122,123,124,125,221,222,223,224,225,321,322,323,324,325,421,422,423,424,425;14,14,14,14,14,15,15,15,15,15,10,10,10,10,10,17,17,17,17,17</v>
      </c>
    </row>
    <row r="17" spans="1:2" x14ac:dyDescent="0.2">
      <c r="A17" s="31">
        <v>421</v>
      </c>
      <c r="B17" s="20" t="str">
        <f>HLOOKUP(A17,组合消除公式说明表!$D$3:$W$26,24,0)</f>
        <v>121,122,123,124,125,221,222,223,224,225,321,322,323,324,325,421,422,423,424,425;12,12,12,12,12,16,16,16,16,16,17,17,17,17,17,9,9,9,9,9</v>
      </c>
    </row>
    <row r="18" spans="1:2" x14ac:dyDescent="0.2">
      <c r="A18" s="31">
        <v>422</v>
      </c>
      <c r="B18" s="20" t="str">
        <f>HLOOKUP(A18,组合消除公式说明表!$D$3:$W$26,24,0)</f>
        <v>121,122,123,124,125,221,222,223,224,225,321,322,323,324,325,421,422,423,424,425;12,12,12,12,12,16,16,16,16,16,17,17,17,17,17,9,9,9,9,9</v>
      </c>
    </row>
    <row r="19" spans="1:2" x14ac:dyDescent="0.2">
      <c r="A19" s="31">
        <v>423</v>
      </c>
      <c r="B19" s="20" t="str">
        <f>HLOOKUP(A19,组合消除公式说明表!$D$3:$W$26,24,0)</f>
        <v>121,122,123,124,125,221,222,223,224,225,321,322,323,324,325,421,422,423,424,425;12,12,12,12,12,16,16,16,16,16,17,17,17,17,17,9,9,9,9,9</v>
      </c>
    </row>
    <row r="20" spans="1:2" x14ac:dyDescent="0.2">
      <c r="A20" s="31">
        <v>424</v>
      </c>
      <c r="B20" s="20" t="str">
        <f>HLOOKUP(A20,组合消除公式说明表!$D$3:$W$26,24,0)</f>
        <v>121,122,123,124,125,221,222,223,224,225,321,322,323,324,325,421,422,423,424,425;12,12,12,12,12,16,16,16,16,16,17,17,17,17,17,9,9,9,9,9</v>
      </c>
    </row>
    <row r="21" spans="1:2" x14ac:dyDescent="0.2">
      <c r="A21" s="31">
        <v>425</v>
      </c>
      <c r="B21" s="20" t="str">
        <f>HLOOKUP(A21,组合消除公式说明表!$D$3:$W$26,24,0)</f>
        <v>121,122,123,124,125,221,222,223,224,225,321,322,323,324,325,421,422,423,424,425;12,12,12,12,12,16,16,16,16,16,17,17,17,17,17,9,9,9,9,9</v>
      </c>
    </row>
    <row r="22" spans="1:2" x14ac:dyDescent="0.2">
      <c r="A22" s="20">
        <v>131</v>
      </c>
      <c r="B22" s="20" t="str">
        <f>HLOOKUP(A22,组合消除公式说明表!$D$30:$W$53,24,0)</f>
        <v>131,132,133,134,135,231,232,233,234,235,331,332,333,334,335,431,432,433,434,435;8,8,8,8,8,13,13,13,13,13,14,14,14,14,14,12,12,12,12,12</v>
      </c>
    </row>
    <row r="23" spans="1:2" x14ac:dyDescent="0.2">
      <c r="A23" s="20">
        <v>132</v>
      </c>
      <c r="B23" s="20" t="str">
        <f>HLOOKUP(A23,组合消除公式说明表!$D$30:$W$53,24,0)</f>
        <v>131,132,133,134,135,231,232,233,234,235,331,332,333,334,335,431,432,433,434,435;8,8,8,8,8,13,13,13,13,13,14,14,14,14,14,12,12,12,12,12</v>
      </c>
    </row>
    <row r="24" spans="1:2" x14ac:dyDescent="0.2">
      <c r="A24" s="20">
        <v>133</v>
      </c>
      <c r="B24" s="20" t="str">
        <f>HLOOKUP(A24,组合消除公式说明表!$D$30:$W$53,24,0)</f>
        <v>131,132,133,134,135,231,232,233,234,235,331,332,333,334,335,431,432,433,434,435;8,8,8,8,8,13,13,13,13,13,14,14,14,14,14,12,12,12,12,12</v>
      </c>
    </row>
    <row r="25" spans="1:2" x14ac:dyDescent="0.2">
      <c r="A25" s="20">
        <v>134</v>
      </c>
      <c r="B25" s="20" t="str">
        <f>HLOOKUP(A25,组合消除公式说明表!$D$30:$W$53,24,0)</f>
        <v>131,132,133,134,135,231,232,233,234,235,331,332,333,334,335,431,432,433,434,435;8,8,8,8,8,13,13,13,13,13,14,14,14,14,14,12,12,12,12,12</v>
      </c>
    </row>
    <row r="26" spans="1:2" x14ac:dyDescent="0.2">
      <c r="A26" s="20">
        <v>135</v>
      </c>
      <c r="B26" s="20" t="str">
        <f>HLOOKUP(A26,组合消除公式说明表!$D$30:$W$53,24,0)</f>
        <v>131,132,133,134,135,231,232,233,234,235,331,332,333,334,335,431,432,433,434,435;8,8,8,8,8,13,13,13,13,13,14,14,14,14,14,12,12,12,12,12</v>
      </c>
    </row>
    <row r="27" spans="1:2" x14ac:dyDescent="0.2">
      <c r="A27" s="20">
        <v>231</v>
      </c>
      <c r="B27" s="20" t="str">
        <f>HLOOKUP(A27,组合消除公式说明表!$D$30:$W$53,24,0)</f>
        <v>131,132,133,134,135,231,232,233,234,235,331,332,333,334,335,431,432,433,434,435;13,13,13,13,13,11,11,11,11,11,15,15,15,15,15,16,16,16,16,16</v>
      </c>
    </row>
    <row r="28" spans="1:2" x14ac:dyDescent="0.2">
      <c r="A28" s="20">
        <v>232</v>
      </c>
      <c r="B28" s="20" t="str">
        <f>HLOOKUP(A28,组合消除公式说明表!$D$30:$W$53,24,0)</f>
        <v>131,132,133,134,135,231,232,233,234,235,331,332,333,334,335,431,432,433,434,435;13,13,13,13,13,11,11,11,11,11,15,15,15,15,15,16,16,16,16,16</v>
      </c>
    </row>
    <row r="29" spans="1:2" x14ac:dyDescent="0.2">
      <c r="A29" s="20">
        <v>233</v>
      </c>
      <c r="B29" s="20" t="str">
        <f>HLOOKUP(A29,组合消除公式说明表!$D$30:$W$53,24,0)</f>
        <v>131,132,133,134,135,231,232,233,234,235,331,332,333,334,335,431,432,433,434,435;13,13,13,13,13,11,11,11,11,11,15,15,15,15,15,16,16,16,16,16</v>
      </c>
    </row>
    <row r="30" spans="1:2" x14ac:dyDescent="0.2">
      <c r="A30" s="20">
        <v>234</v>
      </c>
      <c r="B30" s="20" t="str">
        <f>HLOOKUP(A30,组合消除公式说明表!$D$30:$W$53,24,0)</f>
        <v>131,132,133,134,135,231,232,233,234,235,331,332,333,334,335,431,432,433,434,435;13,13,13,13,13,11,11,11,11,11,15,15,15,15,15,16,16,16,16,16</v>
      </c>
    </row>
    <row r="31" spans="1:2" x14ac:dyDescent="0.2">
      <c r="A31" s="20">
        <v>235</v>
      </c>
      <c r="B31" s="20" t="str">
        <f>HLOOKUP(A31,组合消除公式说明表!$D$30:$W$53,24,0)</f>
        <v>131,132,133,134,135,231,232,233,234,235,331,332,333,334,335,431,432,433,434,435;13,13,13,13,13,11,11,11,11,11,15,15,15,15,15,16,16,16,16,16</v>
      </c>
    </row>
    <row r="32" spans="1:2" x14ac:dyDescent="0.2">
      <c r="A32" s="20">
        <v>331</v>
      </c>
      <c r="B32" s="20" t="str">
        <f>HLOOKUP(A32,组合消除公式说明表!$D$30:$W$53,24,0)</f>
        <v>131,132,133,134,135,231,232,233,234,235,331,332,333,334,335,431,432,433,434,435;14,14,14,14,14,15,15,15,15,15,10,10,10,10,10,17,17,17,17,17</v>
      </c>
    </row>
    <row r="33" spans="1:2" x14ac:dyDescent="0.2">
      <c r="A33" s="20">
        <v>332</v>
      </c>
      <c r="B33" s="20" t="str">
        <f>HLOOKUP(A33,组合消除公式说明表!$D$30:$W$53,24,0)</f>
        <v>131,132,133,134,135,231,232,233,234,235,331,332,333,334,335,431,432,433,434,435;14,14,14,14,14,15,15,15,15,15,10,10,10,10,10,17,17,17,17,17</v>
      </c>
    </row>
    <row r="34" spans="1:2" x14ac:dyDescent="0.2">
      <c r="A34" s="20">
        <v>333</v>
      </c>
      <c r="B34" s="20" t="str">
        <f>HLOOKUP(A34,组合消除公式说明表!$D$30:$W$53,24,0)</f>
        <v>131,132,133,134,135,231,232,233,234,235,331,332,333,334,335,431,432,433,434,435;14,14,14,14,14,15,15,15,15,15,10,10,10,10,10,17,17,17,17,17</v>
      </c>
    </row>
    <row r="35" spans="1:2" x14ac:dyDescent="0.2">
      <c r="A35" s="20">
        <v>334</v>
      </c>
      <c r="B35" s="20" t="str">
        <f>HLOOKUP(A35,组合消除公式说明表!$D$30:$W$53,24,0)</f>
        <v>131,132,133,134,135,231,232,233,234,235,331,332,333,334,335,431,432,433,434,435;14,14,14,14,14,15,15,15,15,15,10,10,10,10,10,17,17,17,17,17</v>
      </c>
    </row>
    <row r="36" spans="1:2" x14ac:dyDescent="0.2">
      <c r="A36" s="20">
        <v>335</v>
      </c>
      <c r="B36" s="20" t="str">
        <f>HLOOKUP(A36,组合消除公式说明表!$D$30:$W$53,24,0)</f>
        <v>131,132,133,134,135,231,232,233,234,235,331,332,333,334,335,431,432,433,434,435;14,14,14,14,14,15,15,15,15,15,10,10,10,10,10,17,17,17,17,17</v>
      </c>
    </row>
    <row r="37" spans="1:2" x14ac:dyDescent="0.2">
      <c r="A37" s="20">
        <v>431</v>
      </c>
      <c r="B37" s="20" t="str">
        <f>HLOOKUP(A37,组合消除公式说明表!$D$30:$W$53,24,0)</f>
        <v>131,132,133,134,135,231,232,233,234,235,331,332,333,334,335,431,432,433,434,435;12,12,12,12,12,16,16,16,16,16,17,17,17,17,17,9,9,9,9,9</v>
      </c>
    </row>
    <row r="38" spans="1:2" x14ac:dyDescent="0.2">
      <c r="A38" s="20">
        <v>432</v>
      </c>
      <c r="B38" s="20" t="str">
        <f>HLOOKUP(A38,组合消除公式说明表!$D$30:$W$53,24,0)</f>
        <v>131,132,133,134,135,231,232,233,234,235,331,332,333,334,335,431,432,433,434,435;12,12,12,12,12,16,16,16,16,16,17,17,17,17,17,9,9,9,9,9</v>
      </c>
    </row>
    <row r="39" spans="1:2" x14ac:dyDescent="0.2">
      <c r="A39" s="20">
        <v>433</v>
      </c>
      <c r="B39" s="20" t="str">
        <f>HLOOKUP(A39,组合消除公式说明表!$D$30:$W$53,24,0)</f>
        <v>131,132,133,134,135,231,232,233,234,235,331,332,333,334,335,431,432,433,434,435;12,12,12,12,12,16,16,16,16,16,17,17,17,17,17,9,9,9,9,9</v>
      </c>
    </row>
    <row r="40" spans="1:2" x14ac:dyDescent="0.2">
      <c r="A40" s="20">
        <v>434</v>
      </c>
      <c r="B40" s="20" t="str">
        <f>HLOOKUP(A40,组合消除公式说明表!$D$30:$W$53,24,0)</f>
        <v>131,132,133,134,135,231,232,233,234,235,331,332,333,334,335,431,432,433,434,435;12,12,12,12,12,16,16,16,16,16,17,17,17,17,17,9,9,9,9,9</v>
      </c>
    </row>
    <row r="41" spans="1:2" x14ac:dyDescent="0.2">
      <c r="A41" s="20">
        <v>435</v>
      </c>
      <c r="B41" s="20" t="str">
        <f>HLOOKUP(A41,组合消除公式说明表!$D$30:$W$53,24,0)</f>
        <v>131,132,133,134,135,231,232,233,234,235,331,332,333,334,335,431,432,433,434,435;12,12,12,12,12,16,16,16,16,16,17,17,17,17,17,9,9,9,9,9</v>
      </c>
    </row>
    <row r="42" spans="1:2" x14ac:dyDescent="0.2">
      <c r="A42" s="20">
        <v>141</v>
      </c>
      <c r="B42" s="20" t="str">
        <f>HLOOKUP(A42,组合消除公式说明表!$D$57:$W$80,24,0)</f>
        <v>141,142,143,144,145,241,242,243,244,245,341,342,343,344,345,441,442,443,444,445;8,8,8,8,8,13,13,13,13,13,14,14,14,14,14,12,12,12,12,12</v>
      </c>
    </row>
    <row r="43" spans="1:2" x14ac:dyDescent="0.2">
      <c r="A43" s="20">
        <v>142</v>
      </c>
      <c r="B43" s="20" t="str">
        <f>HLOOKUP(A43,组合消除公式说明表!$D$57:$W$80,24,0)</f>
        <v>141,142,143,144,145,241,242,243,244,245,341,342,343,344,345,441,442,443,444,445;8,8,8,8,8,13,13,13,13,13,14,14,14,14,14,12,12,12,12,12</v>
      </c>
    </row>
    <row r="44" spans="1:2" x14ac:dyDescent="0.2">
      <c r="A44" s="20">
        <v>143</v>
      </c>
      <c r="B44" s="20" t="str">
        <f>HLOOKUP(A44,组合消除公式说明表!$D$57:$W$80,24,0)</f>
        <v>141,142,143,144,145,241,242,243,244,245,341,342,343,344,345,441,442,443,444,445;8,8,8,8,8,13,13,13,13,13,14,14,14,14,14,12,12,12,12,12</v>
      </c>
    </row>
    <row r="45" spans="1:2" x14ac:dyDescent="0.2">
      <c r="A45" s="20">
        <v>144</v>
      </c>
      <c r="B45" s="20" t="str">
        <f>HLOOKUP(A45,组合消除公式说明表!$D$57:$W$80,24,0)</f>
        <v>141,142,143,144,145,241,242,243,244,245,341,342,343,344,345,441,442,443,444,445;8,8,8,8,8,13,13,13,13,13,14,14,14,14,14,12,12,12,12,12</v>
      </c>
    </row>
    <row r="46" spans="1:2" x14ac:dyDescent="0.2">
      <c r="A46" s="20">
        <v>145</v>
      </c>
      <c r="B46" s="20" t="str">
        <f>HLOOKUP(A46,组合消除公式说明表!$D$57:$W$80,24,0)</f>
        <v>141,142,143,144,145,241,242,243,244,245,341,342,343,344,345,441,442,443,444,445;8,8,8,8,8,13,13,13,13,13,14,14,14,14,14,12,12,12,12,12</v>
      </c>
    </row>
    <row r="47" spans="1:2" x14ac:dyDescent="0.2">
      <c r="A47" s="20">
        <v>241</v>
      </c>
      <c r="B47" s="20" t="str">
        <f>HLOOKUP(A47,组合消除公式说明表!$D$57:$W$80,24,0)</f>
        <v>141,142,143,144,145,241,242,243,244,245,341,342,343,344,345,441,442,443,444,445;13,13,13,13,13,11,11,11,11,11,15,15,15,15,15,16,16,16,16,16</v>
      </c>
    </row>
    <row r="48" spans="1:2" x14ac:dyDescent="0.2">
      <c r="A48" s="20">
        <v>242</v>
      </c>
      <c r="B48" s="20" t="str">
        <f>HLOOKUP(A48,组合消除公式说明表!$D$57:$W$80,24,0)</f>
        <v>141,142,143,144,145,241,242,243,244,245,341,342,343,344,345,441,442,443,444,445;13,13,13,13,13,11,11,11,11,11,15,15,15,15,15,16,16,16,16,16</v>
      </c>
    </row>
    <row r="49" spans="1:2" x14ac:dyDescent="0.2">
      <c r="A49" s="20">
        <v>243</v>
      </c>
      <c r="B49" s="20" t="str">
        <f>HLOOKUP(A49,组合消除公式说明表!$D$57:$W$80,24,0)</f>
        <v>141,142,143,144,145,241,242,243,244,245,341,342,343,344,345,441,442,443,444,445;13,13,13,13,13,11,11,11,11,11,15,15,15,15,15,16,16,16,16,16</v>
      </c>
    </row>
    <row r="50" spans="1:2" x14ac:dyDescent="0.2">
      <c r="A50" s="20">
        <v>244</v>
      </c>
      <c r="B50" s="20" t="str">
        <f>HLOOKUP(A50,组合消除公式说明表!$D$57:$W$80,24,0)</f>
        <v>141,142,143,144,145,241,242,243,244,245,341,342,343,344,345,441,442,443,444,445;13,13,13,13,13,11,11,11,11,11,15,15,15,15,15,16,16,16,16,16</v>
      </c>
    </row>
    <row r="51" spans="1:2" x14ac:dyDescent="0.2">
      <c r="A51" s="20">
        <v>245</v>
      </c>
      <c r="B51" s="20" t="str">
        <f>HLOOKUP(A51,组合消除公式说明表!$D$57:$W$80,24,0)</f>
        <v>141,142,143,144,145,241,242,243,244,245,341,342,343,344,345,441,442,443,444,445;13,13,13,13,13,11,11,11,11,11,15,15,15,15,15,16,16,16,16,16</v>
      </c>
    </row>
    <row r="52" spans="1:2" x14ac:dyDescent="0.2">
      <c r="A52" s="20">
        <v>341</v>
      </c>
      <c r="B52" s="20" t="str">
        <f>HLOOKUP(A52,组合消除公式说明表!$D$57:$W$80,24,0)</f>
        <v>141,142,143,144,145,241,242,243,244,245,341,342,343,344,345,441,442,443,444,445;14,14,14,14,14,15,15,15,15,15,10,10,10,10,10,17,17,17,17,17</v>
      </c>
    </row>
    <row r="53" spans="1:2" x14ac:dyDescent="0.2">
      <c r="A53" s="20">
        <v>342</v>
      </c>
      <c r="B53" s="20" t="str">
        <f>HLOOKUP(A53,组合消除公式说明表!$D$57:$W$80,24,0)</f>
        <v>141,142,143,144,145,241,242,243,244,245,341,342,343,344,345,441,442,443,444,445;14,14,14,14,14,15,15,15,15,15,10,10,10,10,10,17,17,17,17,17</v>
      </c>
    </row>
    <row r="54" spans="1:2" x14ac:dyDescent="0.2">
      <c r="A54" s="20">
        <v>343</v>
      </c>
      <c r="B54" s="20" t="str">
        <f>HLOOKUP(A54,组合消除公式说明表!$D$57:$W$80,24,0)</f>
        <v>141,142,143,144,145,241,242,243,244,245,341,342,343,344,345,441,442,443,444,445;14,14,14,14,14,15,15,15,15,15,10,10,10,10,10,17,17,17,17,17</v>
      </c>
    </row>
    <row r="55" spans="1:2" x14ac:dyDescent="0.2">
      <c r="A55" s="20">
        <v>344</v>
      </c>
      <c r="B55" s="20" t="str">
        <f>HLOOKUP(A55,组合消除公式说明表!$D$57:$W$80,24,0)</f>
        <v>141,142,143,144,145,241,242,243,244,245,341,342,343,344,345,441,442,443,444,445;14,14,14,14,14,15,15,15,15,15,10,10,10,10,10,17,17,17,17,17</v>
      </c>
    </row>
    <row r="56" spans="1:2" x14ac:dyDescent="0.2">
      <c r="A56" s="20">
        <v>345</v>
      </c>
      <c r="B56" s="20" t="str">
        <f>HLOOKUP(A56,组合消除公式说明表!$D$57:$W$80,24,0)</f>
        <v>141,142,143,144,145,241,242,243,244,245,341,342,343,344,345,441,442,443,444,445;14,14,14,14,14,15,15,15,15,15,10,10,10,10,10,17,17,17,17,17</v>
      </c>
    </row>
    <row r="57" spans="1:2" x14ac:dyDescent="0.2">
      <c r="A57" s="20">
        <v>441</v>
      </c>
      <c r="B57" s="20" t="str">
        <f>HLOOKUP(A57,组合消除公式说明表!$D$57:$W$80,24,0)</f>
        <v>141,142,143,144,145,241,242,243,244,245,341,342,343,344,345,441,442,443,444,445;12,12,12,12,12,16,16,16,16,16,17,17,17,17,17,9,9,9,9,9</v>
      </c>
    </row>
    <row r="58" spans="1:2" x14ac:dyDescent="0.2">
      <c r="A58" s="20">
        <v>442</v>
      </c>
      <c r="B58" s="20" t="str">
        <f>HLOOKUP(A58,组合消除公式说明表!$D$57:$W$80,24,0)</f>
        <v>141,142,143,144,145,241,242,243,244,245,341,342,343,344,345,441,442,443,444,445;12,12,12,12,12,16,16,16,16,16,17,17,17,17,17,9,9,9,9,9</v>
      </c>
    </row>
    <row r="59" spans="1:2" x14ac:dyDescent="0.2">
      <c r="A59" s="20">
        <v>443</v>
      </c>
      <c r="B59" s="20" t="str">
        <f>HLOOKUP(A59,组合消除公式说明表!$D$57:$W$80,24,0)</f>
        <v>141,142,143,144,145,241,242,243,244,245,341,342,343,344,345,441,442,443,444,445;12,12,12,12,12,16,16,16,16,16,17,17,17,17,17,9,9,9,9,9</v>
      </c>
    </row>
    <row r="60" spans="1:2" x14ac:dyDescent="0.2">
      <c r="A60" s="20">
        <v>444</v>
      </c>
      <c r="B60" s="20" t="str">
        <f>HLOOKUP(A60,组合消除公式说明表!$D$57:$W$80,24,0)</f>
        <v>141,142,143,144,145,241,242,243,244,245,341,342,343,344,345,441,442,443,444,445;12,12,12,12,12,16,16,16,16,16,17,17,17,17,17,9,9,9,9,9</v>
      </c>
    </row>
    <row r="61" spans="1:2" x14ac:dyDescent="0.2">
      <c r="A61" s="20">
        <v>445</v>
      </c>
      <c r="B61" s="20" t="str">
        <f>HLOOKUP(A61,组合消除公式说明表!$D$57:$W$80,24,0)</f>
        <v>141,142,143,144,145,241,242,243,244,245,341,342,343,344,345,441,442,443,444,445;12,12,12,12,12,16,16,16,16,16,17,17,17,17,17,9,9,9,9,9</v>
      </c>
    </row>
    <row r="62" spans="1:2" x14ac:dyDescent="0.2">
      <c r="A62" s="20">
        <v>3121</v>
      </c>
      <c r="B62" s="20" t="str">
        <f>HLOOKUP(A62,组合消除公式说明表!$D$84:$W$107,24,0)</f>
        <v>3121,3122,3123,3124,3125,3221,3222,3223,3224,3225,3321,3322,3323,3324,3325,3421,3422,3423,3424,3425;8,8,8,8,8,13,13,13,13,13,14,14,14,14,14,12,12,12,12,12</v>
      </c>
    </row>
    <row r="63" spans="1:2" x14ac:dyDescent="0.2">
      <c r="A63" s="20">
        <v>3122</v>
      </c>
      <c r="B63" s="20" t="str">
        <f>HLOOKUP(A63,组合消除公式说明表!$D$84:$W$107,24,0)</f>
        <v>3121,3122,3123,3124,3125,3221,3222,3223,3224,3225,3321,3322,3323,3324,3325,3421,3422,3423,3424,3425;8,8,8,8,8,13,13,13,13,13,14,14,14,14,14,12,12,12,12,12</v>
      </c>
    </row>
    <row r="64" spans="1:2" x14ac:dyDescent="0.2">
      <c r="A64" s="20">
        <v>3123</v>
      </c>
      <c r="B64" s="20" t="str">
        <f>HLOOKUP(A64,组合消除公式说明表!$D$84:$W$107,24,0)</f>
        <v>3121,3122,3123,3124,3125,3221,3222,3223,3224,3225,3321,3322,3323,3324,3325,3421,3422,3423,3424,3425;8,8,8,8,8,13,13,13,13,13,14,14,14,14,14,12,12,12,12,12</v>
      </c>
    </row>
    <row r="65" spans="1:2" x14ac:dyDescent="0.2">
      <c r="A65" s="20">
        <v>3124</v>
      </c>
      <c r="B65" s="20" t="str">
        <f>HLOOKUP(A65,组合消除公式说明表!$D$84:$W$107,24,0)</f>
        <v>3121,3122,3123,3124,3125,3221,3222,3223,3224,3225,3321,3322,3323,3324,3325,3421,3422,3423,3424,3425;8,8,8,8,8,13,13,13,13,13,14,14,14,14,14,12,12,12,12,12</v>
      </c>
    </row>
    <row r="66" spans="1:2" x14ac:dyDescent="0.2">
      <c r="A66" s="20">
        <v>3125</v>
      </c>
      <c r="B66" s="20" t="str">
        <f>HLOOKUP(A66,组合消除公式说明表!$D$84:$W$107,24,0)</f>
        <v>3121,3122,3123,3124,3125,3221,3222,3223,3224,3225,3321,3322,3323,3324,3325,3421,3422,3423,3424,3425;8,8,8,8,8,13,13,13,13,13,14,14,14,14,14,12,12,12,12,12</v>
      </c>
    </row>
    <row r="67" spans="1:2" x14ac:dyDescent="0.2">
      <c r="A67" s="20">
        <v>3221</v>
      </c>
      <c r="B67" s="20" t="str">
        <f>HLOOKUP(A67,组合消除公式说明表!$D$84:$W$107,24,0)</f>
        <v>3121,3122,3123,3124,3125,3221,3222,3223,3224,3225,3321,3322,3323,3324,3325,3421,3422,3423,3424,3425;13,13,13,13,13,11,11,11,11,11,15,15,15,15,15,16,16,16,16,16</v>
      </c>
    </row>
    <row r="68" spans="1:2" x14ac:dyDescent="0.2">
      <c r="A68" s="20">
        <v>3222</v>
      </c>
      <c r="B68" s="20" t="str">
        <f>HLOOKUP(A68,组合消除公式说明表!$D$84:$W$107,24,0)</f>
        <v>3121,3122,3123,3124,3125,3221,3222,3223,3224,3225,3321,3322,3323,3324,3325,3421,3422,3423,3424,3425;13,13,13,13,13,11,11,11,11,11,15,15,15,15,15,16,16,16,16,16</v>
      </c>
    </row>
    <row r="69" spans="1:2" x14ac:dyDescent="0.2">
      <c r="A69" s="20">
        <v>3223</v>
      </c>
      <c r="B69" s="20" t="str">
        <f>HLOOKUP(A69,组合消除公式说明表!$D$84:$W$107,24,0)</f>
        <v>3121,3122,3123,3124,3125,3221,3222,3223,3224,3225,3321,3322,3323,3324,3325,3421,3422,3423,3424,3425;13,13,13,13,13,11,11,11,11,11,15,15,15,15,15,16,16,16,16,16</v>
      </c>
    </row>
    <row r="70" spans="1:2" x14ac:dyDescent="0.2">
      <c r="A70" s="20">
        <v>3224</v>
      </c>
      <c r="B70" s="20" t="str">
        <f>HLOOKUP(A70,组合消除公式说明表!$D$84:$W$107,24,0)</f>
        <v>3121,3122,3123,3124,3125,3221,3222,3223,3224,3225,3321,3322,3323,3324,3325,3421,3422,3423,3424,3425;13,13,13,13,13,11,11,11,11,11,15,15,15,15,15,16,16,16,16,16</v>
      </c>
    </row>
    <row r="71" spans="1:2" x14ac:dyDescent="0.2">
      <c r="A71" s="20">
        <v>3225</v>
      </c>
      <c r="B71" s="20" t="str">
        <f>HLOOKUP(A71,组合消除公式说明表!$D$84:$W$107,24,0)</f>
        <v>3121,3122,3123,3124,3125,3221,3222,3223,3224,3225,3321,3322,3323,3324,3325,3421,3422,3423,3424,3425;13,13,13,13,13,11,11,11,11,11,15,15,15,15,15,16,16,16,16,16</v>
      </c>
    </row>
    <row r="72" spans="1:2" x14ac:dyDescent="0.2">
      <c r="A72" s="20">
        <v>3321</v>
      </c>
      <c r="B72" s="20" t="str">
        <f>HLOOKUP(A72,组合消除公式说明表!$D$84:$W$107,24,0)</f>
        <v>3121,3122,3123,3124,3125,3221,3222,3223,3224,3225,3321,3322,3323,3324,3325,3421,3422,3423,3424,3425;14,14,14,14,14,15,15,15,15,15,10,10,10,10,10,17,17,17,17,17</v>
      </c>
    </row>
    <row r="73" spans="1:2" x14ac:dyDescent="0.2">
      <c r="A73" s="20">
        <v>3322</v>
      </c>
      <c r="B73" s="20" t="str">
        <f>HLOOKUP(A73,组合消除公式说明表!$D$84:$W$107,24,0)</f>
        <v>3121,3122,3123,3124,3125,3221,3222,3223,3224,3225,3321,3322,3323,3324,3325,3421,3422,3423,3424,3425;14,14,14,14,14,15,15,15,15,15,10,10,10,10,10,17,17,17,17,17</v>
      </c>
    </row>
    <row r="74" spans="1:2" x14ac:dyDescent="0.2">
      <c r="A74" s="20">
        <v>3323</v>
      </c>
      <c r="B74" s="20" t="str">
        <f>HLOOKUP(A74,组合消除公式说明表!$D$84:$W$107,24,0)</f>
        <v>3121,3122,3123,3124,3125,3221,3222,3223,3224,3225,3321,3322,3323,3324,3325,3421,3422,3423,3424,3425;14,14,14,14,14,15,15,15,15,15,10,10,10,10,10,17,17,17,17,17</v>
      </c>
    </row>
    <row r="75" spans="1:2" x14ac:dyDescent="0.2">
      <c r="A75" s="20">
        <v>3324</v>
      </c>
      <c r="B75" s="20" t="str">
        <f>HLOOKUP(A75,组合消除公式说明表!$D$84:$W$107,24,0)</f>
        <v>3121,3122,3123,3124,3125,3221,3222,3223,3224,3225,3321,3322,3323,3324,3325,3421,3422,3423,3424,3425;14,14,14,14,14,15,15,15,15,15,10,10,10,10,10,17,17,17,17,17</v>
      </c>
    </row>
    <row r="76" spans="1:2" x14ac:dyDescent="0.2">
      <c r="A76" s="20">
        <v>3325</v>
      </c>
      <c r="B76" s="20" t="str">
        <f>HLOOKUP(A76,组合消除公式说明表!$D$84:$W$107,24,0)</f>
        <v>3121,3122,3123,3124,3125,3221,3222,3223,3224,3225,3321,3322,3323,3324,3325,3421,3422,3423,3424,3425;14,14,14,14,14,15,15,15,15,15,10,10,10,10,10,17,17,17,17,17</v>
      </c>
    </row>
    <row r="77" spans="1:2" x14ac:dyDescent="0.2">
      <c r="A77" s="20">
        <v>3421</v>
      </c>
      <c r="B77" s="20" t="str">
        <f>HLOOKUP(A77,组合消除公式说明表!$D$84:$W$107,24,0)</f>
        <v>3121,3122,3123,3124,3125,3221,3222,3223,3224,3225,3321,3322,3323,3324,3325,3421,3422,3423,3424,3425;12,12,12,12,12,16,16,16,16,16,17,17,17,17,17,9,9,9,9,9</v>
      </c>
    </row>
    <row r="78" spans="1:2" x14ac:dyDescent="0.2">
      <c r="A78" s="20">
        <v>3422</v>
      </c>
      <c r="B78" s="20" t="str">
        <f>HLOOKUP(A78,组合消除公式说明表!$D$84:$W$107,24,0)</f>
        <v>3121,3122,3123,3124,3125,3221,3222,3223,3224,3225,3321,3322,3323,3324,3325,3421,3422,3423,3424,3425;12,12,12,12,12,16,16,16,16,16,17,17,17,17,17,9,9,9,9,9</v>
      </c>
    </row>
    <row r="79" spans="1:2" x14ac:dyDescent="0.2">
      <c r="A79" s="20">
        <v>3423</v>
      </c>
      <c r="B79" s="20" t="str">
        <f>HLOOKUP(A79,组合消除公式说明表!$D$84:$W$107,24,0)</f>
        <v>3121,3122,3123,3124,3125,3221,3222,3223,3224,3225,3321,3322,3323,3324,3325,3421,3422,3423,3424,3425;12,12,12,12,12,16,16,16,16,16,17,17,17,17,17,9,9,9,9,9</v>
      </c>
    </row>
    <row r="80" spans="1:2" x14ac:dyDescent="0.2">
      <c r="A80" s="20">
        <v>3424</v>
      </c>
      <c r="B80" s="20" t="str">
        <f>HLOOKUP(A80,组合消除公式说明表!$D$84:$W$107,24,0)</f>
        <v>3121,3122,3123,3124,3125,3221,3222,3223,3224,3225,3321,3322,3323,3324,3325,3421,3422,3423,3424,3425;12,12,12,12,12,16,16,16,16,16,17,17,17,17,17,9,9,9,9,9</v>
      </c>
    </row>
    <row r="81" spans="1:2" x14ac:dyDescent="0.2">
      <c r="A81" s="20">
        <v>3425</v>
      </c>
      <c r="B81" s="20" t="str">
        <f>HLOOKUP(A81,组合消除公式说明表!$D$84:$W$107,24,0)</f>
        <v>3121,3122,3123,3124,3125,3221,3222,3223,3224,3225,3321,3322,3323,3324,3325,3421,3422,3423,3424,3425;12,12,12,12,12,16,16,16,16,16,17,17,17,17,17,9,9,9,9,9</v>
      </c>
    </row>
    <row r="82" spans="1:2" x14ac:dyDescent="0.2">
      <c r="A82" s="20">
        <v>3131</v>
      </c>
      <c r="B82" s="20" t="str">
        <f>HLOOKUP(A82,组合消除公式说明表!$D$111:$W$134,24,0)</f>
        <v>3131,3132,3133,3134,3135,3231,3232,3233,3234,3235,3331,3332,3333,3334,3335,3431,3432,3433,3434,3435;8,8,8,8,8,13,13,13,13,13,14,14,14,14,14,12,12,12,12,12</v>
      </c>
    </row>
    <row r="83" spans="1:2" x14ac:dyDescent="0.2">
      <c r="A83" s="20">
        <v>3132</v>
      </c>
      <c r="B83" s="20" t="str">
        <f>HLOOKUP(A83,组合消除公式说明表!$D$111:$W$134,24,0)</f>
        <v>3131,3132,3133,3134,3135,3231,3232,3233,3234,3235,3331,3332,3333,3334,3335,3431,3432,3433,3434,3435;8,8,8,8,8,13,13,13,13,13,14,14,14,14,14,12,12,12,12,12</v>
      </c>
    </row>
    <row r="84" spans="1:2" x14ac:dyDescent="0.2">
      <c r="A84" s="20">
        <v>3133</v>
      </c>
      <c r="B84" s="20" t="str">
        <f>HLOOKUP(A84,组合消除公式说明表!$D$111:$W$134,24,0)</f>
        <v>3131,3132,3133,3134,3135,3231,3232,3233,3234,3235,3331,3332,3333,3334,3335,3431,3432,3433,3434,3435;8,8,8,8,8,13,13,13,13,13,14,14,14,14,14,12,12,12,12,12</v>
      </c>
    </row>
    <row r="85" spans="1:2" x14ac:dyDescent="0.2">
      <c r="A85" s="20">
        <v>3134</v>
      </c>
      <c r="B85" s="20" t="str">
        <f>HLOOKUP(A85,组合消除公式说明表!$D$111:$W$134,24,0)</f>
        <v>3131,3132,3133,3134,3135,3231,3232,3233,3234,3235,3331,3332,3333,3334,3335,3431,3432,3433,3434,3435;8,8,8,8,8,13,13,13,13,13,14,14,14,14,14,12,12,12,12,12</v>
      </c>
    </row>
    <row r="86" spans="1:2" x14ac:dyDescent="0.2">
      <c r="A86" s="20">
        <v>3135</v>
      </c>
      <c r="B86" s="20" t="str">
        <f>HLOOKUP(A86,组合消除公式说明表!$D$111:$W$134,24,0)</f>
        <v>3131,3132,3133,3134,3135,3231,3232,3233,3234,3235,3331,3332,3333,3334,3335,3431,3432,3433,3434,3435;8,8,8,8,8,13,13,13,13,13,14,14,14,14,14,12,12,12,12,12</v>
      </c>
    </row>
    <row r="87" spans="1:2" x14ac:dyDescent="0.2">
      <c r="A87" s="20">
        <v>3231</v>
      </c>
      <c r="B87" s="20" t="str">
        <f>HLOOKUP(A87,组合消除公式说明表!$D$111:$W$134,24,0)</f>
        <v>3131,3132,3133,3134,3135,3231,3232,3233,3234,3235,3331,3332,3333,3334,3335,3431,3432,3433,3434,3435;13,13,13,13,13,11,11,11,11,11,15,15,15,15,15,16,16,16,16,16</v>
      </c>
    </row>
    <row r="88" spans="1:2" x14ac:dyDescent="0.2">
      <c r="A88" s="20">
        <v>3232</v>
      </c>
      <c r="B88" s="20" t="str">
        <f>HLOOKUP(A88,组合消除公式说明表!$D$111:$W$134,24,0)</f>
        <v>3131,3132,3133,3134,3135,3231,3232,3233,3234,3235,3331,3332,3333,3334,3335,3431,3432,3433,3434,3435;13,13,13,13,13,11,11,11,11,11,15,15,15,15,15,16,16,16,16,16</v>
      </c>
    </row>
    <row r="89" spans="1:2" x14ac:dyDescent="0.2">
      <c r="A89" s="20">
        <v>3233</v>
      </c>
      <c r="B89" s="20" t="str">
        <f>HLOOKUP(A89,组合消除公式说明表!$D$111:$W$134,24,0)</f>
        <v>3131,3132,3133,3134,3135,3231,3232,3233,3234,3235,3331,3332,3333,3334,3335,3431,3432,3433,3434,3435;13,13,13,13,13,11,11,11,11,11,15,15,15,15,15,16,16,16,16,16</v>
      </c>
    </row>
    <row r="90" spans="1:2" x14ac:dyDescent="0.2">
      <c r="A90" s="20">
        <v>3234</v>
      </c>
      <c r="B90" s="20" t="str">
        <f>HLOOKUP(A90,组合消除公式说明表!$D$111:$W$134,24,0)</f>
        <v>3131,3132,3133,3134,3135,3231,3232,3233,3234,3235,3331,3332,3333,3334,3335,3431,3432,3433,3434,3435;13,13,13,13,13,11,11,11,11,11,15,15,15,15,15,16,16,16,16,16</v>
      </c>
    </row>
    <row r="91" spans="1:2" x14ac:dyDescent="0.2">
      <c r="A91" s="20">
        <v>3235</v>
      </c>
      <c r="B91" s="20" t="str">
        <f>HLOOKUP(A91,组合消除公式说明表!$D$111:$W$134,24,0)</f>
        <v>3131,3132,3133,3134,3135,3231,3232,3233,3234,3235,3331,3332,3333,3334,3335,3431,3432,3433,3434,3435;13,13,13,13,13,11,11,11,11,11,15,15,15,15,15,16,16,16,16,16</v>
      </c>
    </row>
    <row r="92" spans="1:2" x14ac:dyDescent="0.2">
      <c r="A92" s="20">
        <v>3331</v>
      </c>
      <c r="B92" s="20" t="str">
        <f>HLOOKUP(A92,组合消除公式说明表!$D$111:$W$134,24,0)</f>
        <v>3131,3132,3133,3134,3135,3231,3232,3233,3234,3235,3331,3332,3333,3334,3335,3431,3432,3433,3434,3435;14,14,14,14,14,15,15,15,15,15,10,10,10,10,10,17,17,17,17,17</v>
      </c>
    </row>
    <row r="93" spans="1:2" x14ac:dyDescent="0.2">
      <c r="A93" s="20">
        <v>3332</v>
      </c>
      <c r="B93" s="20" t="str">
        <f>HLOOKUP(A93,组合消除公式说明表!$D$111:$W$134,24,0)</f>
        <v>3131,3132,3133,3134,3135,3231,3232,3233,3234,3235,3331,3332,3333,3334,3335,3431,3432,3433,3434,3435;14,14,14,14,14,15,15,15,15,15,10,10,10,10,10,17,17,17,17,17</v>
      </c>
    </row>
    <row r="94" spans="1:2" x14ac:dyDescent="0.2">
      <c r="A94" s="20">
        <v>3333</v>
      </c>
      <c r="B94" s="20" t="str">
        <f>HLOOKUP(A94,组合消除公式说明表!$D$111:$W$134,24,0)</f>
        <v>3131,3132,3133,3134,3135,3231,3232,3233,3234,3235,3331,3332,3333,3334,3335,3431,3432,3433,3434,3435;14,14,14,14,14,15,15,15,15,15,10,10,10,10,10,17,17,17,17,17</v>
      </c>
    </row>
    <row r="95" spans="1:2" x14ac:dyDescent="0.2">
      <c r="A95" s="20">
        <v>3334</v>
      </c>
      <c r="B95" s="20" t="str">
        <f>HLOOKUP(A95,组合消除公式说明表!$D$111:$W$134,24,0)</f>
        <v>3131,3132,3133,3134,3135,3231,3232,3233,3234,3235,3331,3332,3333,3334,3335,3431,3432,3433,3434,3435;14,14,14,14,14,15,15,15,15,15,10,10,10,10,10,17,17,17,17,17</v>
      </c>
    </row>
    <row r="96" spans="1:2" x14ac:dyDescent="0.2">
      <c r="A96" s="20">
        <v>3335</v>
      </c>
      <c r="B96" s="20" t="str">
        <f>HLOOKUP(A96,组合消除公式说明表!$D$111:$W$134,24,0)</f>
        <v>3131,3132,3133,3134,3135,3231,3232,3233,3234,3235,3331,3332,3333,3334,3335,3431,3432,3433,3434,3435;14,14,14,14,14,15,15,15,15,15,10,10,10,10,10,17,17,17,17,17</v>
      </c>
    </row>
    <row r="97" spans="1:2" x14ac:dyDescent="0.2">
      <c r="A97" s="20">
        <v>3431</v>
      </c>
      <c r="B97" s="20" t="str">
        <f>HLOOKUP(A97,组合消除公式说明表!$D$111:$W$134,24,0)</f>
        <v>3131,3132,3133,3134,3135,3231,3232,3233,3234,3235,3331,3332,3333,3334,3335,3431,3432,3433,3434,3435;12,12,12,12,12,16,16,16,16,16,17,17,17,17,17,9,9,9,9,9</v>
      </c>
    </row>
    <row r="98" spans="1:2" x14ac:dyDescent="0.2">
      <c r="A98" s="20">
        <v>3432</v>
      </c>
      <c r="B98" s="20" t="str">
        <f>HLOOKUP(A98,组合消除公式说明表!$D$111:$W$134,24,0)</f>
        <v>3131,3132,3133,3134,3135,3231,3232,3233,3234,3235,3331,3332,3333,3334,3335,3431,3432,3433,3434,3435;12,12,12,12,12,16,16,16,16,16,17,17,17,17,17,9,9,9,9,9</v>
      </c>
    </row>
    <row r="99" spans="1:2" x14ac:dyDescent="0.2">
      <c r="A99" s="20">
        <v>3433</v>
      </c>
      <c r="B99" s="20" t="str">
        <f>HLOOKUP(A99,组合消除公式说明表!$D$111:$W$134,24,0)</f>
        <v>3131,3132,3133,3134,3135,3231,3232,3233,3234,3235,3331,3332,3333,3334,3335,3431,3432,3433,3434,3435;12,12,12,12,12,16,16,16,16,16,17,17,17,17,17,9,9,9,9,9</v>
      </c>
    </row>
    <row r="100" spans="1:2" x14ac:dyDescent="0.2">
      <c r="A100" s="20">
        <v>3434</v>
      </c>
      <c r="B100" s="20" t="str">
        <f>HLOOKUP(A100,组合消除公式说明表!$D$111:$W$134,24,0)</f>
        <v>3131,3132,3133,3134,3135,3231,3232,3233,3234,3235,3331,3332,3333,3334,3335,3431,3432,3433,3434,3435;12,12,12,12,12,16,16,16,16,16,17,17,17,17,17,9,9,9,9,9</v>
      </c>
    </row>
    <row r="101" spans="1:2" x14ac:dyDescent="0.2">
      <c r="A101" s="20">
        <v>3435</v>
      </c>
      <c r="B101" s="20" t="str">
        <f>HLOOKUP(A101,组合消除公式说明表!$D$111:$W$134,24,0)</f>
        <v>3131,3132,3133,3134,3135,3231,3232,3233,3234,3235,3331,3332,3333,3334,3335,3431,3432,3433,3434,3435;12,12,12,12,12,16,16,16,16,16,17,17,17,17,17,9,9,9,9,9</v>
      </c>
    </row>
    <row r="102" spans="1:2" x14ac:dyDescent="0.2">
      <c r="A102" s="20">
        <v>3141</v>
      </c>
      <c r="B102" s="20" t="str">
        <f>HLOOKUP(A102,组合消除公式说明表!$D$138:$W$161,24,0)</f>
        <v>3141,3142,3143,3144,3145,3241,3242,3243,3244,3245,3341,3342,3343,3344,3345,3441,3442,3443,3444,3445;8,8,8,8,8,13,13,13,13,13,14,14,14,14,14,12,12,12,12,12</v>
      </c>
    </row>
    <row r="103" spans="1:2" x14ac:dyDescent="0.2">
      <c r="A103" s="20">
        <v>3142</v>
      </c>
      <c r="B103" s="20" t="str">
        <f>HLOOKUP(A103,组合消除公式说明表!$D$138:$W$161,24,0)</f>
        <v>3141,3142,3143,3144,3145,3241,3242,3243,3244,3245,3341,3342,3343,3344,3345,3441,3442,3443,3444,3445;8,8,8,8,8,13,13,13,13,13,14,14,14,14,14,12,12,12,12,12</v>
      </c>
    </row>
    <row r="104" spans="1:2" x14ac:dyDescent="0.2">
      <c r="A104" s="20">
        <v>3143</v>
      </c>
      <c r="B104" s="20" t="str">
        <f>HLOOKUP(A104,组合消除公式说明表!$D$138:$W$161,24,0)</f>
        <v>3141,3142,3143,3144,3145,3241,3242,3243,3244,3245,3341,3342,3343,3344,3345,3441,3442,3443,3444,3445;8,8,8,8,8,13,13,13,13,13,14,14,14,14,14,12,12,12,12,12</v>
      </c>
    </row>
    <row r="105" spans="1:2" x14ac:dyDescent="0.2">
      <c r="A105" s="20">
        <v>3144</v>
      </c>
      <c r="B105" s="20" t="str">
        <f>HLOOKUP(A105,组合消除公式说明表!$D$138:$W$161,24,0)</f>
        <v>3141,3142,3143,3144,3145,3241,3242,3243,3244,3245,3341,3342,3343,3344,3345,3441,3442,3443,3444,3445;8,8,8,8,8,13,13,13,13,13,14,14,14,14,14,12,12,12,12,12</v>
      </c>
    </row>
    <row r="106" spans="1:2" x14ac:dyDescent="0.2">
      <c r="A106" s="20">
        <v>3145</v>
      </c>
      <c r="B106" s="20" t="str">
        <f>HLOOKUP(A106,组合消除公式说明表!$D$138:$W$161,24,0)</f>
        <v>3141,3142,3143,3144,3145,3241,3242,3243,3244,3245,3341,3342,3343,3344,3345,3441,3442,3443,3444,3445;8,8,8,8,8,13,13,13,13,13,14,14,14,14,14,12,12,12,12,12</v>
      </c>
    </row>
    <row r="107" spans="1:2" x14ac:dyDescent="0.2">
      <c r="A107" s="20">
        <v>3241</v>
      </c>
      <c r="B107" s="20" t="str">
        <f>HLOOKUP(A107,组合消除公式说明表!$D$138:$W$161,24,0)</f>
        <v>3141,3142,3143,3144,3145,3241,3242,3243,3244,3245,3341,3342,3343,3344,3345,3441,3442,3443,3444,3445;13,13,13,13,13,11,11,11,11,11,15,15,15,15,15,16,16,16,16,16</v>
      </c>
    </row>
    <row r="108" spans="1:2" x14ac:dyDescent="0.2">
      <c r="A108" s="20">
        <v>3242</v>
      </c>
      <c r="B108" s="20" t="str">
        <f>HLOOKUP(A108,组合消除公式说明表!$D$138:$W$161,24,0)</f>
        <v>3141,3142,3143,3144,3145,3241,3242,3243,3244,3245,3341,3342,3343,3344,3345,3441,3442,3443,3444,3445;13,13,13,13,13,11,11,11,11,11,15,15,15,15,15,16,16,16,16,16</v>
      </c>
    </row>
    <row r="109" spans="1:2" x14ac:dyDescent="0.2">
      <c r="A109" s="20">
        <v>3243</v>
      </c>
      <c r="B109" s="20" t="str">
        <f>HLOOKUP(A109,组合消除公式说明表!$D$138:$W$161,24,0)</f>
        <v>3141,3142,3143,3144,3145,3241,3242,3243,3244,3245,3341,3342,3343,3344,3345,3441,3442,3443,3444,3445;13,13,13,13,13,11,11,11,11,11,15,15,15,15,15,16,16,16,16,16</v>
      </c>
    </row>
    <row r="110" spans="1:2" x14ac:dyDescent="0.2">
      <c r="A110" s="20">
        <v>3244</v>
      </c>
      <c r="B110" s="20" t="str">
        <f>HLOOKUP(A110,组合消除公式说明表!$D$138:$W$161,24,0)</f>
        <v>3141,3142,3143,3144,3145,3241,3242,3243,3244,3245,3341,3342,3343,3344,3345,3441,3442,3443,3444,3445;13,13,13,13,13,11,11,11,11,11,15,15,15,15,15,16,16,16,16,16</v>
      </c>
    </row>
    <row r="111" spans="1:2" x14ac:dyDescent="0.2">
      <c r="A111" s="20">
        <v>3245</v>
      </c>
      <c r="B111" s="20" t="str">
        <f>HLOOKUP(A111,组合消除公式说明表!$D$138:$W$161,24,0)</f>
        <v>3141,3142,3143,3144,3145,3241,3242,3243,3244,3245,3341,3342,3343,3344,3345,3441,3442,3443,3444,3445;13,13,13,13,13,11,11,11,11,11,15,15,15,15,15,16,16,16,16,16</v>
      </c>
    </row>
    <row r="112" spans="1:2" x14ac:dyDescent="0.2">
      <c r="A112" s="20">
        <v>3341</v>
      </c>
      <c r="B112" s="20" t="str">
        <f>HLOOKUP(A112,组合消除公式说明表!$D$138:$W$161,24,0)</f>
        <v>3141,3142,3143,3144,3145,3241,3242,3243,3244,3245,3341,3342,3343,3344,3345,3441,3442,3443,3444,3445;14,14,14,14,14,15,15,15,15,15,10,10,10,10,10,17,17,17,17,17</v>
      </c>
    </row>
    <row r="113" spans="1:2" x14ac:dyDescent="0.2">
      <c r="A113" s="20">
        <v>3342</v>
      </c>
      <c r="B113" s="20" t="str">
        <f>HLOOKUP(A113,组合消除公式说明表!$D$138:$W$161,24,0)</f>
        <v>3141,3142,3143,3144,3145,3241,3242,3243,3244,3245,3341,3342,3343,3344,3345,3441,3442,3443,3444,3445;14,14,14,14,14,15,15,15,15,15,10,10,10,10,10,17,17,17,17,17</v>
      </c>
    </row>
    <row r="114" spans="1:2" x14ac:dyDescent="0.2">
      <c r="A114" s="20">
        <v>3343</v>
      </c>
      <c r="B114" s="20" t="str">
        <f>HLOOKUP(A114,组合消除公式说明表!$D$138:$W$161,24,0)</f>
        <v>3141,3142,3143,3144,3145,3241,3242,3243,3244,3245,3341,3342,3343,3344,3345,3441,3442,3443,3444,3445;14,14,14,14,14,15,15,15,15,15,10,10,10,10,10,17,17,17,17,17</v>
      </c>
    </row>
    <row r="115" spans="1:2" x14ac:dyDescent="0.2">
      <c r="A115" s="20">
        <v>3344</v>
      </c>
      <c r="B115" s="20" t="str">
        <f>HLOOKUP(A115,组合消除公式说明表!$D$138:$W$161,24,0)</f>
        <v>3141,3142,3143,3144,3145,3241,3242,3243,3244,3245,3341,3342,3343,3344,3345,3441,3442,3443,3444,3445;14,14,14,14,14,15,15,15,15,15,10,10,10,10,10,17,17,17,17,17</v>
      </c>
    </row>
    <row r="116" spans="1:2" x14ac:dyDescent="0.2">
      <c r="A116" s="20">
        <v>3345</v>
      </c>
      <c r="B116" s="20" t="str">
        <f>HLOOKUP(A116,组合消除公式说明表!$D$138:$W$161,24,0)</f>
        <v>3141,3142,3143,3144,3145,3241,3242,3243,3244,3245,3341,3342,3343,3344,3345,3441,3442,3443,3444,3445;14,14,14,14,14,15,15,15,15,15,10,10,10,10,10,17,17,17,17,17</v>
      </c>
    </row>
    <row r="117" spans="1:2" x14ac:dyDescent="0.2">
      <c r="A117" s="20">
        <v>3441</v>
      </c>
      <c r="B117" s="20" t="str">
        <f>HLOOKUP(A117,组合消除公式说明表!$D$138:$W$161,24,0)</f>
        <v>3141,3142,3143,3144,3145,3241,3242,3243,3244,3245,3341,3342,3343,3344,3345,3441,3442,3443,3444,3445;12,12,12,12,12,16,16,16,16,16,17,17,17,17,17,9,9,9,9,9</v>
      </c>
    </row>
    <row r="118" spans="1:2" x14ac:dyDescent="0.2">
      <c r="A118" s="20">
        <v>3442</v>
      </c>
      <c r="B118" s="20" t="str">
        <f>HLOOKUP(A118,组合消除公式说明表!$D$138:$W$161,24,0)</f>
        <v>3141,3142,3143,3144,3145,3241,3242,3243,3244,3245,3341,3342,3343,3344,3345,3441,3442,3443,3444,3445;12,12,12,12,12,16,16,16,16,16,17,17,17,17,17,9,9,9,9,9</v>
      </c>
    </row>
    <row r="119" spans="1:2" x14ac:dyDescent="0.2">
      <c r="A119" s="20">
        <v>3443</v>
      </c>
      <c r="B119" s="20" t="str">
        <f>HLOOKUP(A119,组合消除公式说明表!$D$138:$W$161,24,0)</f>
        <v>3141,3142,3143,3144,3145,3241,3242,3243,3244,3245,3341,3342,3343,3344,3345,3441,3442,3443,3444,3445;12,12,12,12,12,16,16,16,16,16,17,17,17,17,17,9,9,9,9,9</v>
      </c>
    </row>
    <row r="120" spans="1:2" x14ac:dyDescent="0.2">
      <c r="A120" s="20">
        <v>3444</v>
      </c>
      <c r="B120" s="20" t="str">
        <f>HLOOKUP(A120,组合消除公式说明表!$D$138:$W$161,24,0)</f>
        <v>3141,3142,3143,3144,3145,3241,3242,3243,3244,3245,3341,3342,3343,3344,3345,3441,3442,3443,3444,3445;12,12,12,12,12,16,16,16,16,16,17,17,17,17,17,9,9,9,9,9</v>
      </c>
    </row>
    <row r="121" spans="1:2" x14ac:dyDescent="0.2">
      <c r="A121" s="20">
        <v>3445</v>
      </c>
      <c r="B121" s="20" t="str">
        <f>HLOOKUP(A121,组合消除公式说明表!$D$138:$W$161,24,0)</f>
        <v>3141,3142,3143,3144,3145,3241,3242,3243,3244,3245,3341,3342,3343,3344,3345,3441,3442,3443,3444,3445;12,12,12,12,12,16,16,16,16,16,17,17,17,17,17,9,9,9,9,9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358D-5991-4444-881E-DD934322155D}">
  <dimension ref="A1:E376"/>
  <sheetViews>
    <sheetView topLeftCell="A33" zoomScale="70" zoomScaleNormal="70" workbookViewId="0">
      <selection activeCell="F71" sqref="F71"/>
    </sheetView>
  </sheetViews>
  <sheetFormatPr defaultRowHeight="16.5" x14ac:dyDescent="0.2"/>
  <cols>
    <col min="1" max="2" width="5.625" style="8" bestFit="1" customWidth="1"/>
    <col min="3" max="3" width="4.25" style="8" bestFit="1" customWidth="1"/>
    <col min="4" max="4" width="7.5" style="8" bestFit="1" customWidth="1"/>
    <col min="5" max="5" width="147.25" style="8" bestFit="1" customWidth="1"/>
    <col min="6" max="16384" width="9" style="8"/>
  </cols>
  <sheetData>
    <row r="1" spans="1:5" x14ac:dyDescent="0.2">
      <c r="A1" s="19" t="s">
        <v>606</v>
      </c>
      <c r="B1" s="19" t="s">
        <v>379</v>
      </c>
      <c r="C1" s="19"/>
      <c r="D1" s="19" t="s">
        <v>618</v>
      </c>
      <c r="E1" s="19" t="s">
        <v>380</v>
      </c>
    </row>
    <row r="2" spans="1:5" x14ac:dyDescent="0.2">
      <c r="A2" s="8">
        <v>1</v>
      </c>
      <c r="B2" s="8">
        <v>1</v>
      </c>
      <c r="C2" s="8" t="str">
        <f>_xlfn.CONCAT(A2:B2)</f>
        <v>11</v>
      </c>
      <c r="D2" s="1">
        <v>1</v>
      </c>
      <c r="E2" s="8" t="str">
        <f>IFERROR(VLOOKUP(D2,组合消除配置整理说明表!$A$2:$B$99999,2,0),"")</f>
        <v/>
      </c>
    </row>
    <row r="3" spans="1:5" x14ac:dyDescent="0.2">
      <c r="A3" s="8">
        <v>1</v>
      </c>
      <c r="B3" s="8">
        <v>1</v>
      </c>
      <c r="C3" s="8" t="str">
        <f t="shared" ref="C3:C66" si="0">_xlfn.CONCAT(A3:B3)</f>
        <v>11</v>
      </c>
      <c r="D3" s="1">
        <v>2</v>
      </c>
      <c r="E3" s="8" t="str">
        <f>IFERROR(VLOOKUP(D3,组合消除配置整理说明表!$A$2:$B$99999,2,0),"")</f>
        <v/>
      </c>
    </row>
    <row r="4" spans="1:5" x14ac:dyDescent="0.2">
      <c r="A4" s="8">
        <v>1</v>
      </c>
      <c r="B4" s="8">
        <v>1</v>
      </c>
      <c r="C4" s="8" t="str">
        <f t="shared" si="0"/>
        <v>11</v>
      </c>
      <c r="D4" s="1">
        <v>3</v>
      </c>
      <c r="E4" s="8" t="str">
        <f>IFERROR(VLOOKUP(D4,组合消除配置整理说明表!$A$2:$B$99999,2,0),"")</f>
        <v/>
      </c>
    </row>
    <row r="5" spans="1:5" x14ac:dyDescent="0.2">
      <c r="A5" s="8">
        <v>1</v>
      </c>
      <c r="B5" s="8">
        <v>1</v>
      </c>
      <c r="C5" s="8" t="str">
        <f t="shared" si="0"/>
        <v>11</v>
      </c>
      <c r="D5" s="1">
        <v>4</v>
      </c>
      <c r="E5" s="8" t="str">
        <f>IFERROR(VLOOKUP(D5,组合消除配置整理说明表!$A$2:$B$99999,2,0),"")</f>
        <v/>
      </c>
    </row>
    <row r="6" spans="1:5" x14ac:dyDescent="0.2">
      <c r="A6" s="8">
        <v>1</v>
      </c>
      <c r="B6" s="8">
        <v>1</v>
      </c>
      <c r="C6" s="8" t="str">
        <f t="shared" si="0"/>
        <v>11</v>
      </c>
      <c r="D6" s="1">
        <v>5</v>
      </c>
      <c r="E6" s="8" t="str">
        <f>IFERROR(VLOOKUP(D6,组合消除配置整理说明表!$A$2:$B$99999,2,0),"")</f>
        <v/>
      </c>
    </row>
    <row r="7" spans="1:5" x14ac:dyDescent="0.2">
      <c r="A7" s="8">
        <v>1</v>
      </c>
      <c r="B7" s="8">
        <v>2</v>
      </c>
      <c r="C7" s="8" t="str">
        <f t="shared" si="0"/>
        <v>12</v>
      </c>
      <c r="D7" s="1">
        <v>11</v>
      </c>
      <c r="E7" s="8" t="str">
        <f>IFERROR(VLOOKUP(D7,组合消除配置整理说明表!$A$2:$B$99999,2,0),"")</f>
        <v/>
      </c>
    </row>
    <row r="8" spans="1:5" x14ac:dyDescent="0.2">
      <c r="A8" s="8">
        <v>1</v>
      </c>
      <c r="B8" s="8">
        <v>2</v>
      </c>
      <c r="C8" s="8" t="str">
        <f t="shared" si="0"/>
        <v>12</v>
      </c>
      <c r="D8" s="1">
        <v>12</v>
      </c>
      <c r="E8" s="8" t="str">
        <f>IFERROR(VLOOKUP(D8,组合消除配置整理说明表!$A$2:$B$99999,2,0),"")</f>
        <v/>
      </c>
    </row>
    <row r="9" spans="1:5" x14ac:dyDescent="0.2">
      <c r="A9" s="8">
        <v>1</v>
      </c>
      <c r="B9" s="8">
        <v>2</v>
      </c>
      <c r="C9" s="8" t="str">
        <f t="shared" si="0"/>
        <v>12</v>
      </c>
      <c r="D9" s="1">
        <v>13</v>
      </c>
      <c r="E9" s="8" t="str">
        <f>IFERROR(VLOOKUP(D9,组合消除配置整理说明表!$A$2:$B$99999,2,0),"")</f>
        <v/>
      </c>
    </row>
    <row r="10" spans="1:5" x14ac:dyDescent="0.2">
      <c r="A10" s="8">
        <v>1</v>
      </c>
      <c r="B10" s="8">
        <v>2</v>
      </c>
      <c r="C10" s="8" t="str">
        <f t="shared" si="0"/>
        <v>12</v>
      </c>
      <c r="D10" s="1">
        <v>14</v>
      </c>
      <c r="E10" s="8" t="str">
        <f>IFERROR(VLOOKUP(D10,组合消除配置整理说明表!$A$2:$B$99999,2,0),"")</f>
        <v/>
      </c>
    </row>
    <row r="11" spans="1:5" x14ac:dyDescent="0.2">
      <c r="A11" s="8">
        <v>1</v>
      </c>
      <c r="B11" s="8">
        <v>2</v>
      </c>
      <c r="C11" s="8" t="str">
        <f t="shared" si="0"/>
        <v>12</v>
      </c>
      <c r="D11" s="1">
        <v>15</v>
      </c>
      <c r="E11" s="8" t="str">
        <f>IFERROR(VLOOKUP(D11,组合消除配置整理说明表!$A$2:$B$99999,2,0),"")</f>
        <v/>
      </c>
    </row>
    <row r="12" spans="1:5" x14ac:dyDescent="0.2">
      <c r="A12" s="8">
        <v>1</v>
      </c>
      <c r="B12" s="8">
        <v>3</v>
      </c>
      <c r="C12" s="8" t="str">
        <f t="shared" si="0"/>
        <v>13</v>
      </c>
      <c r="D12" s="1">
        <v>21</v>
      </c>
      <c r="E12" s="8" t="str">
        <f>IFERROR(VLOOKUP(D12,组合消除配置整理说明表!$A$2:$B$99999,2,0),"")</f>
        <v/>
      </c>
    </row>
    <row r="13" spans="1:5" x14ac:dyDescent="0.2">
      <c r="A13" s="8">
        <v>1</v>
      </c>
      <c r="B13" s="8">
        <v>3</v>
      </c>
      <c r="C13" s="8" t="str">
        <f t="shared" si="0"/>
        <v>13</v>
      </c>
      <c r="D13" s="1">
        <v>22</v>
      </c>
      <c r="E13" s="8" t="str">
        <f>IFERROR(VLOOKUP(D13,组合消除配置整理说明表!$A$2:$B$99999,2,0),"")</f>
        <v/>
      </c>
    </row>
    <row r="14" spans="1:5" x14ac:dyDescent="0.2">
      <c r="A14" s="8">
        <v>1</v>
      </c>
      <c r="B14" s="8">
        <v>3</v>
      </c>
      <c r="C14" s="8" t="str">
        <f t="shared" si="0"/>
        <v>13</v>
      </c>
      <c r="D14" s="1">
        <v>23</v>
      </c>
      <c r="E14" s="8" t="str">
        <f>IFERROR(VLOOKUP(D14,组合消除配置整理说明表!$A$2:$B$99999,2,0),"")</f>
        <v/>
      </c>
    </row>
    <row r="15" spans="1:5" x14ac:dyDescent="0.2">
      <c r="A15" s="8">
        <v>1</v>
      </c>
      <c r="B15" s="8">
        <v>3</v>
      </c>
      <c r="C15" s="8" t="str">
        <f t="shared" si="0"/>
        <v>13</v>
      </c>
      <c r="D15" s="1">
        <v>24</v>
      </c>
      <c r="E15" s="8" t="str">
        <f>IFERROR(VLOOKUP(D15,组合消除配置整理说明表!$A$2:$B$99999,2,0),"")</f>
        <v/>
      </c>
    </row>
    <row r="16" spans="1:5" x14ac:dyDescent="0.2">
      <c r="A16" s="8">
        <v>1</v>
      </c>
      <c r="B16" s="8">
        <v>3</v>
      </c>
      <c r="C16" s="8" t="str">
        <f t="shared" si="0"/>
        <v>13</v>
      </c>
      <c r="D16" s="1">
        <v>25</v>
      </c>
      <c r="E16" s="8" t="str">
        <f>IFERROR(VLOOKUP(D16,组合消除配置整理说明表!$A$2:$B$99999,2,0),"")</f>
        <v/>
      </c>
    </row>
    <row r="17" spans="1:5" x14ac:dyDescent="0.2">
      <c r="A17" s="8">
        <v>1</v>
      </c>
      <c r="B17" s="8">
        <v>4</v>
      </c>
      <c r="C17" s="8" t="str">
        <f t="shared" si="0"/>
        <v>14</v>
      </c>
      <c r="D17" s="1">
        <v>31</v>
      </c>
      <c r="E17" s="8" t="str">
        <f>IFERROR(VLOOKUP(D17,组合消除配置整理说明表!$A$2:$B$99999,2,0),"")</f>
        <v/>
      </c>
    </row>
    <row r="18" spans="1:5" x14ac:dyDescent="0.2">
      <c r="A18" s="8">
        <v>1</v>
      </c>
      <c r="B18" s="8">
        <v>4</v>
      </c>
      <c r="C18" s="8" t="str">
        <f t="shared" si="0"/>
        <v>14</v>
      </c>
      <c r="D18" s="1">
        <v>32</v>
      </c>
      <c r="E18" s="8" t="str">
        <f>IFERROR(VLOOKUP(D18,组合消除配置整理说明表!$A$2:$B$99999,2,0),"")</f>
        <v/>
      </c>
    </row>
    <row r="19" spans="1:5" x14ac:dyDescent="0.2">
      <c r="A19" s="8">
        <v>1</v>
      </c>
      <c r="B19" s="8">
        <v>4</v>
      </c>
      <c r="C19" s="8" t="str">
        <f t="shared" si="0"/>
        <v>14</v>
      </c>
      <c r="D19" s="1">
        <v>33</v>
      </c>
      <c r="E19" s="8" t="str">
        <f>IFERROR(VLOOKUP(D19,组合消除配置整理说明表!$A$2:$B$99999,2,0),"")</f>
        <v/>
      </c>
    </row>
    <row r="20" spans="1:5" x14ac:dyDescent="0.2">
      <c r="A20" s="8">
        <v>1</v>
      </c>
      <c r="B20" s="8">
        <v>4</v>
      </c>
      <c r="C20" s="8" t="str">
        <f t="shared" si="0"/>
        <v>14</v>
      </c>
      <c r="D20" s="1">
        <v>34</v>
      </c>
      <c r="E20" s="8" t="str">
        <f>IFERROR(VLOOKUP(D20,组合消除配置整理说明表!$A$2:$B$99999,2,0),"")</f>
        <v/>
      </c>
    </row>
    <row r="21" spans="1:5" x14ac:dyDescent="0.2">
      <c r="A21" s="8">
        <v>1</v>
      </c>
      <c r="B21" s="8">
        <v>4</v>
      </c>
      <c r="C21" s="8" t="str">
        <f t="shared" si="0"/>
        <v>14</v>
      </c>
      <c r="D21" s="1">
        <v>35</v>
      </c>
      <c r="E21" s="8" t="str">
        <f>IFERROR(VLOOKUP(D21,组合消除配置整理说明表!$A$2:$B$99999,2,0),"")</f>
        <v/>
      </c>
    </row>
    <row r="22" spans="1:5" x14ac:dyDescent="0.2">
      <c r="A22" s="8">
        <v>1</v>
      </c>
      <c r="B22" s="8">
        <v>5</v>
      </c>
      <c r="C22" s="8" t="str">
        <f t="shared" si="0"/>
        <v>15</v>
      </c>
      <c r="D22" s="1">
        <v>41</v>
      </c>
      <c r="E22" s="8" t="str">
        <f>IFERROR(VLOOKUP(D22,组合消除配置整理说明表!$A$2:$B$99999,2,0),"")</f>
        <v/>
      </c>
    </row>
    <row r="23" spans="1:5" x14ac:dyDescent="0.2">
      <c r="A23" s="8">
        <v>1</v>
      </c>
      <c r="B23" s="8">
        <v>5</v>
      </c>
      <c r="C23" s="8" t="str">
        <f t="shared" si="0"/>
        <v>15</v>
      </c>
      <c r="D23" s="1">
        <v>42</v>
      </c>
      <c r="E23" s="8" t="str">
        <f>IFERROR(VLOOKUP(D23,组合消除配置整理说明表!$A$2:$B$99999,2,0),"")</f>
        <v/>
      </c>
    </row>
    <row r="24" spans="1:5" x14ac:dyDescent="0.2">
      <c r="A24" s="8">
        <v>1</v>
      </c>
      <c r="B24" s="8">
        <v>5</v>
      </c>
      <c r="C24" s="8" t="str">
        <f t="shared" si="0"/>
        <v>15</v>
      </c>
      <c r="D24" s="1">
        <v>43</v>
      </c>
      <c r="E24" s="8" t="str">
        <f>IFERROR(VLOOKUP(D24,组合消除配置整理说明表!$A$2:$B$99999,2,0),"")</f>
        <v/>
      </c>
    </row>
    <row r="25" spans="1:5" x14ac:dyDescent="0.2">
      <c r="A25" s="8">
        <v>1</v>
      </c>
      <c r="B25" s="8">
        <v>5</v>
      </c>
      <c r="C25" s="8" t="str">
        <f t="shared" si="0"/>
        <v>15</v>
      </c>
      <c r="D25" s="1">
        <v>44</v>
      </c>
      <c r="E25" s="8" t="str">
        <f>IFERROR(VLOOKUP(D25,组合消除配置整理说明表!$A$2:$B$99999,2,0),"")</f>
        <v/>
      </c>
    </row>
    <row r="26" spans="1:5" x14ac:dyDescent="0.2">
      <c r="A26" s="8">
        <v>1</v>
      </c>
      <c r="B26" s="8">
        <v>5</v>
      </c>
      <c r="C26" s="8" t="str">
        <f t="shared" si="0"/>
        <v>15</v>
      </c>
      <c r="D26" s="1">
        <v>45</v>
      </c>
      <c r="E26" s="8" t="str">
        <f>IFERROR(VLOOKUP(D26,组合消除配置整理说明表!$A$2:$B$99999,2,0),"")</f>
        <v/>
      </c>
    </row>
    <row r="27" spans="1:5" x14ac:dyDescent="0.2">
      <c r="A27" s="8">
        <v>1</v>
      </c>
      <c r="B27" s="8">
        <v>1</v>
      </c>
      <c r="C27" s="8" t="str">
        <f t="shared" si="0"/>
        <v>11</v>
      </c>
      <c r="D27" s="1">
        <v>101</v>
      </c>
      <c r="E27" s="8" t="str">
        <f>IFERROR(VLOOKUP(D27,组合消除配置整理说明表!$A$2:$B$99999,2,0),"")</f>
        <v/>
      </c>
    </row>
    <row r="28" spans="1:5" x14ac:dyDescent="0.2">
      <c r="A28" s="8">
        <v>1</v>
      </c>
      <c r="B28" s="8">
        <v>1</v>
      </c>
      <c r="C28" s="8" t="str">
        <f t="shared" si="0"/>
        <v>11</v>
      </c>
      <c r="D28" s="1">
        <v>102</v>
      </c>
      <c r="E28" s="8" t="str">
        <f>IFERROR(VLOOKUP(D28,组合消除配置整理说明表!$A$2:$B$99999,2,0),"")</f>
        <v/>
      </c>
    </row>
    <row r="29" spans="1:5" x14ac:dyDescent="0.2">
      <c r="A29" s="8">
        <v>1</v>
      </c>
      <c r="B29" s="8">
        <v>1</v>
      </c>
      <c r="C29" s="8" t="str">
        <f t="shared" si="0"/>
        <v>11</v>
      </c>
      <c r="D29" s="1">
        <v>103</v>
      </c>
      <c r="E29" s="8" t="str">
        <f>IFERROR(VLOOKUP(D29,组合消除配置整理说明表!$A$2:$B$99999,2,0),"")</f>
        <v/>
      </c>
    </row>
    <row r="30" spans="1:5" x14ac:dyDescent="0.2">
      <c r="A30" s="8">
        <v>1</v>
      </c>
      <c r="B30" s="8">
        <v>1</v>
      </c>
      <c r="C30" s="8" t="str">
        <f t="shared" si="0"/>
        <v>11</v>
      </c>
      <c r="D30" s="1">
        <v>104</v>
      </c>
      <c r="E30" s="8" t="str">
        <f>IFERROR(VLOOKUP(D30,组合消除配置整理说明表!$A$2:$B$99999,2,0),"")</f>
        <v/>
      </c>
    </row>
    <row r="31" spans="1:5" x14ac:dyDescent="0.2">
      <c r="A31" s="8">
        <v>1</v>
      </c>
      <c r="B31" s="8">
        <v>1</v>
      </c>
      <c r="C31" s="8" t="str">
        <f t="shared" si="0"/>
        <v>11</v>
      </c>
      <c r="D31" s="1">
        <v>105</v>
      </c>
      <c r="E31" s="8" t="str">
        <f>IFERROR(VLOOKUP(D31,组合消除配置整理说明表!$A$2:$B$99999,2,0),"")</f>
        <v/>
      </c>
    </row>
    <row r="32" spans="1:5" x14ac:dyDescent="0.2">
      <c r="A32" s="8">
        <v>1</v>
      </c>
      <c r="B32" s="8">
        <v>2</v>
      </c>
      <c r="C32" s="8" t="str">
        <f t="shared" si="0"/>
        <v>12</v>
      </c>
      <c r="D32" s="1">
        <v>111</v>
      </c>
      <c r="E32" s="8" t="str">
        <f>IFERROR(VLOOKUP(D32,组合消除配置整理说明表!$A$2:$B$99999,2,0),"")</f>
        <v/>
      </c>
    </row>
    <row r="33" spans="1:5" x14ac:dyDescent="0.2">
      <c r="A33" s="8">
        <v>1</v>
      </c>
      <c r="B33" s="8">
        <v>2</v>
      </c>
      <c r="C33" s="8" t="str">
        <f t="shared" si="0"/>
        <v>12</v>
      </c>
      <c r="D33" s="1">
        <v>112</v>
      </c>
      <c r="E33" s="8" t="str">
        <f>IFERROR(VLOOKUP(D33,组合消除配置整理说明表!$A$2:$B$99999,2,0),"")</f>
        <v/>
      </c>
    </row>
    <row r="34" spans="1:5" x14ac:dyDescent="0.2">
      <c r="A34" s="8">
        <v>1</v>
      </c>
      <c r="B34" s="8">
        <v>2</v>
      </c>
      <c r="C34" s="8" t="str">
        <f t="shared" si="0"/>
        <v>12</v>
      </c>
      <c r="D34" s="1">
        <v>113</v>
      </c>
      <c r="E34" s="8" t="str">
        <f>IFERROR(VLOOKUP(D34,组合消除配置整理说明表!$A$2:$B$99999,2,0),"")</f>
        <v/>
      </c>
    </row>
    <row r="35" spans="1:5" x14ac:dyDescent="0.2">
      <c r="A35" s="8">
        <v>1</v>
      </c>
      <c r="B35" s="8">
        <v>2</v>
      </c>
      <c r="C35" s="8" t="str">
        <f t="shared" si="0"/>
        <v>12</v>
      </c>
      <c r="D35" s="1">
        <v>114</v>
      </c>
      <c r="E35" s="8" t="str">
        <f>IFERROR(VLOOKUP(D35,组合消除配置整理说明表!$A$2:$B$99999,2,0),"")</f>
        <v/>
      </c>
    </row>
    <row r="36" spans="1:5" x14ac:dyDescent="0.2">
      <c r="A36" s="8">
        <v>1</v>
      </c>
      <c r="B36" s="8">
        <v>2</v>
      </c>
      <c r="C36" s="8" t="str">
        <f t="shared" si="0"/>
        <v>12</v>
      </c>
      <c r="D36" s="1">
        <v>115</v>
      </c>
      <c r="E36" s="8" t="str">
        <f>IFERROR(VLOOKUP(D36,组合消除配置整理说明表!$A$2:$B$99999,2,0),"")</f>
        <v/>
      </c>
    </row>
    <row r="37" spans="1:5" x14ac:dyDescent="0.2">
      <c r="A37" s="8">
        <v>1</v>
      </c>
      <c r="B37" s="8">
        <v>3</v>
      </c>
      <c r="C37" s="8" t="str">
        <f t="shared" si="0"/>
        <v>13</v>
      </c>
      <c r="D37" s="1">
        <v>121</v>
      </c>
      <c r="E37" s="8" t="str">
        <f>IFERROR(VLOOKUP(D37,组合消除配置整理说明表!$A$2:$B$99999,2,0),"")</f>
        <v>121,122,123,124,125,221,222,223,224,225,321,322,323,324,325,421,422,423,424,425;8,8,8,8,8,13,13,13,13,13,14,14,14,14,14,12,12,12,12,12</v>
      </c>
    </row>
    <row r="38" spans="1:5" x14ac:dyDescent="0.2">
      <c r="A38" s="8">
        <v>1</v>
      </c>
      <c r="B38" s="8">
        <v>3</v>
      </c>
      <c r="C38" s="8" t="str">
        <f t="shared" si="0"/>
        <v>13</v>
      </c>
      <c r="D38" s="1">
        <v>122</v>
      </c>
      <c r="E38" s="8" t="str">
        <f>IFERROR(VLOOKUP(D38,组合消除配置整理说明表!$A$2:$B$99999,2,0),"")</f>
        <v>121,122,123,124,125,221,222,223,224,225,321,322,323,324,325,421,422,423,424,425;8,8,8,8,8,13,13,13,13,13,14,14,14,14,14,12,12,12,12,12</v>
      </c>
    </row>
    <row r="39" spans="1:5" x14ac:dyDescent="0.2">
      <c r="A39" s="8">
        <v>1</v>
      </c>
      <c r="B39" s="8">
        <v>3</v>
      </c>
      <c r="C39" s="8" t="str">
        <f t="shared" si="0"/>
        <v>13</v>
      </c>
      <c r="D39" s="1">
        <v>123</v>
      </c>
      <c r="E39" s="8" t="str">
        <f>IFERROR(VLOOKUP(D39,组合消除配置整理说明表!$A$2:$B$99999,2,0),"")</f>
        <v>121,122,123,124,125,221,222,223,224,225,321,322,323,324,325,421,422,423,424,425;8,8,8,8,8,13,13,13,13,13,14,14,14,14,14,12,12,12,12,12</v>
      </c>
    </row>
    <row r="40" spans="1:5" x14ac:dyDescent="0.2">
      <c r="A40" s="8">
        <v>1</v>
      </c>
      <c r="B40" s="8">
        <v>3</v>
      </c>
      <c r="C40" s="8" t="str">
        <f t="shared" si="0"/>
        <v>13</v>
      </c>
      <c r="D40" s="1">
        <v>124</v>
      </c>
      <c r="E40" s="8" t="str">
        <f>IFERROR(VLOOKUP(D40,组合消除配置整理说明表!$A$2:$B$99999,2,0),"")</f>
        <v>121,122,123,124,125,221,222,223,224,225,321,322,323,324,325,421,422,423,424,425;8,8,8,8,8,13,13,13,13,13,14,14,14,14,14,12,12,12,12,12</v>
      </c>
    </row>
    <row r="41" spans="1:5" x14ac:dyDescent="0.2">
      <c r="A41" s="8">
        <v>1</v>
      </c>
      <c r="B41" s="8">
        <v>3</v>
      </c>
      <c r="C41" s="8" t="str">
        <f t="shared" si="0"/>
        <v>13</v>
      </c>
      <c r="D41" s="1">
        <v>125</v>
      </c>
      <c r="E41" s="8" t="str">
        <f>IFERROR(VLOOKUP(D41,组合消除配置整理说明表!$A$2:$B$99999,2,0),"")</f>
        <v>121,122,123,124,125,221,222,223,224,225,321,322,323,324,325,421,422,423,424,425;8,8,8,8,8,13,13,13,13,13,14,14,14,14,14,12,12,12,12,12</v>
      </c>
    </row>
    <row r="42" spans="1:5" x14ac:dyDescent="0.2">
      <c r="A42" s="8">
        <v>1</v>
      </c>
      <c r="B42" s="8">
        <v>4</v>
      </c>
      <c r="C42" s="8" t="str">
        <f t="shared" si="0"/>
        <v>14</v>
      </c>
      <c r="D42" s="1">
        <v>131</v>
      </c>
      <c r="E42" s="8" t="str">
        <f>IFERROR(VLOOKUP(D42,组合消除配置整理说明表!$A$2:$B$99999,2,0),"")</f>
        <v>131,132,133,134,135,231,232,233,234,235,331,332,333,334,335,431,432,433,434,435;8,8,8,8,8,13,13,13,13,13,14,14,14,14,14,12,12,12,12,12</v>
      </c>
    </row>
    <row r="43" spans="1:5" x14ac:dyDescent="0.2">
      <c r="A43" s="8">
        <v>1</v>
      </c>
      <c r="B43" s="8">
        <v>4</v>
      </c>
      <c r="C43" s="8" t="str">
        <f t="shared" si="0"/>
        <v>14</v>
      </c>
      <c r="D43" s="1">
        <v>132</v>
      </c>
      <c r="E43" s="8" t="str">
        <f>IFERROR(VLOOKUP(D43,组合消除配置整理说明表!$A$2:$B$99999,2,0),"")</f>
        <v>131,132,133,134,135,231,232,233,234,235,331,332,333,334,335,431,432,433,434,435;8,8,8,8,8,13,13,13,13,13,14,14,14,14,14,12,12,12,12,12</v>
      </c>
    </row>
    <row r="44" spans="1:5" x14ac:dyDescent="0.2">
      <c r="A44" s="8">
        <v>1</v>
      </c>
      <c r="B44" s="8">
        <v>4</v>
      </c>
      <c r="C44" s="8" t="str">
        <f t="shared" si="0"/>
        <v>14</v>
      </c>
      <c r="D44" s="1">
        <v>133</v>
      </c>
      <c r="E44" s="8" t="str">
        <f>IFERROR(VLOOKUP(D44,组合消除配置整理说明表!$A$2:$B$99999,2,0),"")</f>
        <v>131,132,133,134,135,231,232,233,234,235,331,332,333,334,335,431,432,433,434,435;8,8,8,8,8,13,13,13,13,13,14,14,14,14,14,12,12,12,12,12</v>
      </c>
    </row>
    <row r="45" spans="1:5" x14ac:dyDescent="0.2">
      <c r="A45" s="8">
        <v>1</v>
      </c>
      <c r="B45" s="8">
        <v>4</v>
      </c>
      <c r="C45" s="8" t="str">
        <f t="shared" si="0"/>
        <v>14</v>
      </c>
      <c r="D45" s="1">
        <v>134</v>
      </c>
      <c r="E45" s="8" t="str">
        <f>IFERROR(VLOOKUP(D45,组合消除配置整理说明表!$A$2:$B$99999,2,0),"")</f>
        <v>131,132,133,134,135,231,232,233,234,235,331,332,333,334,335,431,432,433,434,435;8,8,8,8,8,13,13,13,13,13,14,14,14,14,14,12,12,12,12,12</v>
      </c>
    </row>
    <row r="46" spans="1:5" x14ac:dyDescent="0.2">
      <c r="A46" s="8">
        <v>1</v>
      </c>
      <c r="B46" s="8">
        <v>4</v>
      </c>
      <c r="C46" s="8" t="str">
        <f t="shared" si="0"/>
        <v>14</v>
      </c>
      <c r="D46" s="1">
        <v>135</v>
      </c>
      <c r="E46" s="8" t="str">
        <f>IFERROR(VLOOKUP(D46,组合消除配置整理说明表!$A$2:$B$99999,2,0),"")</f>
        <v>131,132,133,134,135,231,232,233,234,235,331,332,333,334,335,431,432,433,434,435;8,8,8,8,8,13,13,13,13,13,14,14,14,14,14,12,12,12,12,12</v>
      </c>
    </row>
    <row r="47" spans="1:5" x14ac:dyDescent="0.2">
      <c r="A47" s="8">
        <v>1</v>
      </c>
      <c r="B47" s="8">
        <v>5</v>
      </c>
      <c r="C47" s="8" t="str">
        <f t="shared" si="0"/>
        <v>15</v>
      </c>
      <c r="D47" s="1">
        <v>141</v>
      </c>
      <c r="E47" s="8" t="str">
        <f>IFERROR(VLOOKUP(D47,组合消除配置整理说明表!$A$2:$B$99999,2,0),"")</f>
        <v>141,142,143,144,145,241,242,243,244,245,341,342,343,344,345,441,442,443,444,445;8,8,8,8,8,13,13,13,13,13,14,14,14,14,14,12,12,12,12,12</v>
      </c>
    </row>
    <row r="48" spans="1:5" x14ac:dyDescent="0.2">
      <c r="A48" s="8">
        <v>1</v>
      </c>
      <c r="B48" s="8">
        <v>5</v>
      </c>
      <c r="C48" s="8" t="str">
        <f t="shared" si="0"/>
        <v>15</v>
      </c>
      <c r="D48" s="1">
        <v>142</v>
      </c>
      <c r="E48" s="8" t="str">
        <f>IFERROR(VLOOKUP(D48,组合消除配置整理说明表!$A$2:$B$99999,2,0),"")</f>
        <v>141,142,143,144,145,241,242,243,244,245,341,342,343,344,345,441,442,443,444,445;8,8,8,8,8,13,13,13,13,13,14,14,14,14,14,12,12,12,12,12</v>
      </c>
    </row>
    <row r="49" spans="1:5" x14ac:dyDescent="0.2">
      <c r="A49" s="8">
        <v>1</v>
      </c>
      <c r="B49" s="8">
        <v>5</v>
      </c>
      <c r="C49" s="8" t="str">
        <f t="shared" si="0"/>
        <v>15</v>
      </c>
      <c r="D49" s="1">
        <v>143</v>
      </c>
      <c r="E49" s="8" t="str">
        <f>IFERROR(VLOOKUP(D49,组合消除配置整理说明表!$A$2:$B$99999,2,0),"")</f>
        <v>141,142,143,144,145,241,242,243,244,245,341,342,343,344,345,441,442,443,444,445;8,8,8,8,8,13,13,13,13,13,14,14,14,14,14,12,12,12,12,12</v>
      </c>
    </row>
    <row r="50" spans="1:5" x14ac:dyDescent="0.2">
      <c r="A50" s="8">
        <v>1</v>
      </c>
      <c r="B50" s="8">
        <v>5</v>
      </c>
      <c r="C50" s="8" t="str">
        <f t="shared" si="0"/>
        <v>15</v>
      </c>
      <c r="D50" s="1">
        <v>144</v>
      </c>
      <c r="E50" s="8" t="str">
        <f>IFERROR(VLOOKUP(D50,组合消除配置整理说明表!$A$2:$B$99999,2,0),"")</f>
        <v>141,142,143,144,145,241,242,243,244,245,341,342,343,344,345,441,442,443,444,445;8,8,8,8,8,13,13,13,13,13,14,14,14,14,14,12,12,12,12,12</v>
      </c>
    </row>
    <row r="51" spans="1:5" x14ac:dyDescent="0.2">
      <c r="A51" s="8">
        <v>1</v>
      </c>
      <c r="B51" s="8">
        <v>5</v>
      </c>
      <c r="C51" s="8" t="str">
        <f t="shared" si="0"/>
        <v>15</v>
      </c>
      <c r="D51" s="1">
        <v>145</v>
      </c>
      <c r="E51" s="8" t="str">
        <f>IFERROR(VLOOKUP(D51,组合消除配置整理说明表!$A$2:$B$99999,2,0),"")</f>
        <v>141,142,143,144,145,241,242,243,244,245,341,342,343,344,345,441,442,443,444,445;8,8,8,8,8,13,13,13,13,13,14,14,14,14,14,12,12,12,12,12</v>
      </c>
    </row>
    <row r="52" spans="1:5" x14ac:dyDescent="0.2">
      <c r="A52" s="8">
        <v>1</v>
      </c>
      <c r="B52" s="8">
        <v>1</v>
      </c>
      <c r="C52" s="8" t="str">
        <f t="shared" si="0"/>
        <v>11</v>
      </c>
      <c r="D52" s="1">
        <v>201</v>
      </c>
      <c r="E52" s="8" t="str">
        <f>IFERROR(VLOOKUP(D52,组合消除配置整理说明表!$A$2:$B$99999,2,0),"")</f>
        <v/>
      </c>
    </row>
    <row r="53" spans="1:5" x14ac:dyDescent="0.2">
      <c r="A53" s="8">
        <v>1</v>
      </c>
      <c r="B53" s="8">
        <v>1</v>
      </c>
      <c r="C53" s="8" t="str">
        <f t="shared" si="0"/>
        <v>11</v>
      </c>
      <c r="D53" s="1">
        <v>202</v>
      </c>
      <c r="E53" s="8" t="str">
        <f>IFERROR(VLOOKUP(D53,组合消除配置整理说明表!$A$2:$B$99999,2,0),"")</f>
        <v/>
      </c>
    </row>
    <row r="54" spans="1:5" x14ac:dyDescent="0.2">
      <c r="A54" s="8">
        <v>1</v>
      </c>
      <c r="B54" s="8">
        <v>1</v>
      </c>
      <c r="C54" s="8" t="str">
        <f t="shared" si="0"/>
        <v>11</v>
      </c>
      <c r="D54" s="1">
        <v>203</v>
      </c>
      <c r="E54" s="8" t="str">
        <f>IFERROR(VLOOKUP(D54,组合消除配置整理说明表!$A$2:$B$99999,2,0),"")</f>
        <v/>
      </c>
    </row>
    <row r="55" spans="1:5" x14ac:dyDescent="0.2">
      <c r="A55" s="8">
        <v>1</v>
      </c>
      <c r="B55" s="8">
        <v>1</v>
      </c>
      <c r="C55" s="8" t="str">
        <f t="shared" si="0"/>
        <v>11</v>
      </c>
      <c r="D55" s="1">
        <v>204</v>
      </c>
      <c r="E55" s="8" t="str">
        <f>IFERROR(VLOOKUP(D55,组合消除配置整理说明表!$A$2:$B$99999,2,0),"")</f>
        <v/>
      </c>
    </row>
    <row r="56" spans="1:5" x14ac:dyDescent="0.2">
      <c r="A56" s="8">
        <v>1</v>
      </c>
      <c r="B56" s="8">
        <v>1</v>
      </c>
      <c r="C56" s="8" t="str">
        <f t="shared" si="0"/>
        <v>11</v>
      </c>
      <c r="D56" s="1">
        <v>205</v>
      </c>
      <c r="E56" s="8" t="str">
        <f>IFERROR(VLOOKUP(D56,组合消除配置整理说明表!$A$2:$B$99999,2,0),"")</f>
        <v/>
      </c>
    </row>
    <row r="57" spans="1:5" x14ac:dyDescent="0.2">
      <c r="A57" s="8">
        <v>1</v>
      </c>
      <c r="B57" s="8">
        <v>2</v>
      </c>
      <c r="C57" s="8" t="str">
        <f t="shared" si="0"/>
        <v>12</v>
      </c>
      <c r="D57" s="1">
        <v>211</v>
      </c>
      <c r="E57" s="8" t="str">
        <f>IFERROR(VLOOKUP(D57,组合消除配置整理说明表!$A$2:$B$99999,2,0),"")</f>
        <v/>
      </c>
    </row>
    <row r="58" spans="1:5" x14ac:dyDescent="0.2">
      <c r="A58" s="8">
        <v>1</v>
      </c>
      <c r="B58" s="8">
        <v>2</v>
      </c>
      <c r="C58" s="8" t="str">
        <f t="shared" si="0"/>
        <v>12</v>
      </c>
      <c r="D58" s="1">
        <v>212</v>
      </c>
      <c r="E58" s="8" t="str">
        <f>IFERROR(VLOOKUP(D58,组合消除配置整理说明表!$A$2:$B$99999,2,0),"")</f>
        <v/>
      </c>
    </row>
    <row r="59" spans="1:5" x14ac:dyDescent="0.2">
      <c r="A59" s="8">
        <v>1</v>
      </c>
      <c r="B59" s="8">
        <v>2</v>
      </c>
      <c r="C59" s="8" t="str">
        <f t="shared" si="0"/>
        <v>12</v>
      </c>
      <c r="D59" s="1">
        <v>213</v>
      </c>
      <c r="E59" s="8" t="str">
        <f>IFERROR(VLOOKUP(D59,组合消除配置整理说明表!$A$2:$B$99999,2,0),"")</f>
        <v/>
      </c>
    </row>
    <row r="60" spans="1:5" x14ac:dyDescent="0.2">
      <c r="A60" s="8">
        <v>1</v>
      </c>
      <c r="B60" s="8">
        <v>2</v>
      </c>
      <c r="C60" s="8" t="str">
        <f t="shared" si="0"/>
        <v>12</v>
      </c>
      <c r="D60" s="1">
        <v>214</v>
      </c>
      <c r="E60" s="8" t="str">
        <f>IFERROR(VLOOKUP(D60,组合消除配置整理说明表!$A$2:$B$99999,2,0),"")</f>
        <v/>
      </c>
    </row>
    <row r="61" spans="1:5" x14ac:dyDescent="0.2">
      <c r="A61" s="8">
        <v>1</v>
      </c>
      <c r="B61" s="8">
        <v>2</v>
      </c>
      <c r="C61" s="8" t="str">
        <f t="shared" si="0"/>
        <v>12</v>
      </c>
      <c r="D61" s="1">
        <v>215</v>
      </c>
      <c r="E61" s="8" t="str">
        <f>IFERROR(VLOOKUP(D61,组合消除配置整理说明表!$A$2:$B$99999,2,0),"")</f>
        <v/>
      </c>
    </row>
    <row r="62" spans="1:5" x14ac:dyDescent="0.2">
      <c r="A62" s="8">
        <v>1</v>
      </c>
      <c r="B62" s="8">
        <v>3</v>
      </c>
      <c r="C62" s="8" t="str">
        <f t="shared" si="0"/>
        <v>13</v>
      </c>
      <c r="D62" s="1">
        <v>221</v>
      </c>
      <c r="E62" s="8" t="str">
        <f>IFERROR(VLOOKUP(D62,组合消除配置整理说明表!$A$2:$B$99999,2,0),"")</f>
        <v>121,122,123,124,125,221,222,223,224,225,321,322,323,324,325,421,422,423,424,425;13,13,13,13,13,11,11,11,11,11,15,15,15,15,15,16,16,16,16,16</v>
      </c>
    </row>
    <row r="63" spans="1:5" x14ac:dyDescent="0.2">
      <c r="A63" s="8">
        <v>1</v>
      </c>
      <c r="B63" s="8">
        <v>3</v>
      </c>
      <c r="C63" s="8" t="str">
        <f t="shared" si="0"/>
        <v>13</v>
      </c>
      <c r="D63" s="1">
        <v>222</v>
      </c>
      <c r="E63" s="8" t="str">
        <f>IFERROR(VLOOKUP(D63,组合消除配置整理说明表!$A$2:$B$99999,2,0),"")</f>
        <v>121,122,123,124,125,221,222,223,224,225,321,322,323,324,325,421,422,423,424,425;13,13,13,13,13,11,11,11,11,11,15,15,15,15,15,16,16,16,16,16</v>
      </c>
    </row>
    <row r="64" spans="1:5" x14ac:dyDescent="0.2">
      <c r="A64" s="8">
        <v>1</v>
      </c>
      <c r="B64" s="8">
        <v>3</v>
      </c>
      <c r="C64" s="8" t="str">
        <f t="shared" si="0"/>
        <v>13</v>
      </c>
      <c r="D64" s="1">
        <v>223</v>
      </c>
      <c r="E64" s="8" t="str">
        <f>IFERROR(VLOOKUP(D64,组合消除配置整理说明表!$A$2:$B$99999,2,0),"")</f>
        <v>121,122,123,124,125,221,222,223,224,225,321,322,323,324,325,421,422,423,424,425;13,13,13,13,13,11,11,11,11,11,15,15,15,15,15,16,16,16,16,16</v>
      </c>
    </row>
    <row r="65" spans="1:5" x14ac:dyDescent="0.2">
      <c r="A65" s="8">
        <v>1</v>
      </c>
      <c r="B65" s="8">
        <v>3</v>
      </c>
      <c r="C65" s="8" t="str">
        <f t="shared" si="0"/>
        <v>13</v>
      </c>
      <c r="D65" s="1">
        <v>224</v>
      </c>
      <c r="E65" s="8" t="str">
        <f>IFERROR(VLOOKUP(D65,组合消除配置整理说明表!$A$2:$B$99999,2,0),"")</f>
        <v>121,122,123,124,125,221,222,223,224,225,321,322,323,324,325,421,422,423,424,425;13,13,13,13,13,11,11,11,11,11,15,15,15,15,15,16,16,16,16,16</v>
      </c>
    </row>
    <row r="66" spans="1:5" x14ac:dyDescent="0.2">
      <c r="A66" s="8">
        <v>1</v>
      </c>
      <c r="B66" s="8">
        <v>3</v>
      </c>
      <c r="C66" s="8" t="str">
        <f t="shared" si="0"/>
        <v>13</v>
      </c>
      <c r="D66" s="1">
        <v>225</v>
      </c>
      <c r="E66" s="8" t="str">
        <f>IFERROR(VLOOKUP(D66,组合消除配置整理说明表!$A$2:$B$99999,2,0),"")</f>
        <v>121,122,123,124,125,221,222,223,224,225,321,322,323,324,325,421,422,423,424,425;13,13,13,13,13,11,11,11,11,11,15,15,15,15,15,16,16,16,16,16</v>
      </c>
    </row>
    <row r="67" spans="1:5" x14ac:dyDescent="0.2">
      <c r="A67" s="8">
        <v>1</v>
      </c>
      <c r="B67" s="8">
        <v>4</v>
      </c>
      <c r="C67" s="8" t="str">
        <f t="shared" ref="C67:C130" si="1">_xlfn.CONCAT(A67:B67)</f>
        <v>14</v>
      </c>
      <c r="D67" s="1">
        <v>231</v>
      </c>
      <c r="E67" s="8" t="str">
        <f>IFERROR(VLOOKUP(D67,组合消除配置整理说明表!$A$2:$B$99999,2,0),"")</f>
        <v>131,132,133,134,135,231,232,233,234,235,331,332,333,334,335,431,432,433,434,435;13,13,13,13,13,11,11,11,11,11,15,15,15,15,15,16,16,16,16,16</v>
      </c>
    </row>
    <row r="68" spans="1:5" x14ac:dyDescent="0.2">
      <c r="A68" s="8">
        <v>1</v>
      </c>
      <c r="B68" s="8">
        <v>4</v>
      </c>
      <c r="C68" s="8" t="str">
        <f t="shared" si="1"/>
        <v>14</v>
      </c>
      <c r="D68" s="1">
        <v>232</v>
      </c>
      <c r="E68" s="8" t="str">
        <f>IFERROR(VLOOKUP(D68,组合消除配置整理说明表!$A$2:$B$99999,2,0),"")</f>
        <v>131,132,133,134,135,231,232,233,234,235,331,332,333,334,335,431,432,433,434,435;13,13,13,13,13,11,11,11,11,11,15,15,15,15,15,16,16,16,16,16</v>
      </c>
    </row>
    <row r="69" spans="1:5" x14ac:dyDescent="0.2">
      <c r="A69" s="8">
        <v>1</v>
      </c>
      <c r="B69" s="8">
        <v>4</v>
      </c>
      <c r="C69" s="8" t="str">
        <f t="shared" si="1"/>
        <v>14</v>
      </c>
      <c r="D69" s="1">
        <v>233</v>
      </c>
      <c r="E69" s="8" t="str">
        <f>IFERROR(VLOOKUP(D69,组合消除配置整理说明表!$A$2:$B$99999,2,0),"")</f>
        <v>131,132,133,134,135,231,232,233,234,235,331,332,333,334,335,431,432,433,434,435;13,13,13,13,13,11,11,11,11,11,15,15,15,15,15,16,16,16,16,16</v>
      </c>
    </row>
    <row r="70" spans="1:5" x14ac:dyDescent="0.2">
      <c r="A70" s="8">
        <v>1</v>
      </c>
      <c r="B70" s="8">
        <v>4</v>
      </c>
      <c r="C70" s="8" t="str">
        <f t="shared" si="1"/>
        <v>14</v>
      </c>
      <c r="D70" s="1">
        <v>234</v>
      </c>
      <c r="E70" s="8" t="str">
        <f>IFERROR(VLOOKUP(D70,组合消除配置整理说明表!$A$2:$B$99999,2,0),"")</f>
        <v>131,132,133,134,135,231,232,233,234,235,331,332,333,334,335,431,432,433,434,435;13,13,13,13,13,11,11,11,11,11,15,15,15,15,15,16,16,16,16,16</v>
      </c>
    </row>
    <row r="71" spans="1:5" x14ac:dyDescent="0.2">
      <c r="A71" s="8">
        <v>1</v>
      </c>
      <c r="B71" s="8">
        <v>4</v>
      </c>
      <c r="C71" s="8" t="str">
        <f t="shared" si="1"/>
        <v>14</v>
      </c>
      <c r="D71" s="1">
        <v>235</v>
      </c>
      <c r="E71" s="8" t="str">
        <f>IFERROR(VLOOKUP(D71,组合消除配置整理说明表!$A$2:$B$99999,2,0),"")</f>
        <v>131,132,133,134,135,231,232,233,234,235,331,332,333,334,335,431,432,433,434,435;13,13,13,13,13,11,11,11,11,11,15,15,15,15,15,16,16,16,16,16</v>
      </c>
    </row>
    <row r="72" spans="1:5" x14ac:dyDescent="0.2">
      <c r="A72" s="8">
        <v>1</v>
      </c>
      <c r="B72" s="8">
        <v>5</v>
      </c>
      <c r="C72" s="8" t="str">
        <f t="shared" si="1"/>
        <v>15</v>
      </c>
      <c r="D72" s="1">
        <v>241</v>
      </c>
      <c r="E72" s="8" t="str">
        <f>IFERROR(VLOOKUP(D72,组合消除配置整理说明表!$A$2:$B$99999,2,0),"")</f>
        <v>141,142,143,144,145,241,242,243,244,245,341,342,343,344,345,441,442,443,444,445;13,13,13,13,13,11,11,11,11,11,15,15,15,15,15,16,16,16,16,16</v>
      </c>
    </row>
    <row r="73" spans="1:5" x14ac:dyDescent="0.2">
      <c r="A73" s="8">
        <v>1</v>
      </c>
      <c r="B73" s="8">
        <v>5</v>
      </c>
      <c r="C73" s="8" t="str">
        <f t="shared" si="1"/>
        <v>15</v>
      </c>
      <c r="D73" s="1">
        <v>242</v>
      </c>
      <c r="E73" s="8" t="str">
        <f>IFERROR(VLOOKUP(D73,组合消除配置整理说明表!$A$2:$B$99999,2,0),"")</f>
        <v>141,142,143,144,145,241,242,243,244,245,341,342,343,344,345,441,442,443,444,445;13,13,13,13,13,11,11,11,11,11,15,15,15,15,15,16,16,16,16,16</v>
      </c>
    </row>
    <row r="74" spans="1:5" x14ac:dyDescent="0.2">
      <c r="A74" s="8">
        <v>1</v>
      </c>
      <c r="B74" s="8">
        <v>5</v>
      </c>
      <c r="C74" s="8" t="str">
        <f t="shared" si="1"/>
        <v>15</v>
      </c>
      <c r="D74" s="1">
        <v>243</v>
      </c>
      <c r="E74" s="8" t="str">
        <f>IFERROR(VLOOKUP(D74,组合消除配置整理说明表!$A$2:$B$99999,2,0),"")</f>
        <v>141,142,143,144,145,241,242,243,244,245,341,342,343,344,345,441,442,443,444,445;13,13,13,13,13,11,11,11,11,11,15,15,15,15,15,16,16,16,16,16</v>
      </c>
    </row>
    <row r="75" spans="1:5" x14ac:dyDescent="0.2">
      <c r="A75" s="8">
        <v>1</v>
      </c>
      <c r="B75" s="8">
        <v>5</v>
      </c>
      <c r="C75" s="8" t="str">
        <f t="shared" si="1"/>
        <v>15</v>
      </c>
      <c r="D75" s="1">
        <v>244</v>
      </c>
      <c r="E75" s="8" t="str">
        <f>IFERROR(VLOOKUP(D75,组合消除配置整理说明表!$A$2:$B$99999,2,0),"")</f>
        <v>141,142,143,144,145,241,242,243,244,245,341,342,343,344,345,441,442,443,444,445;13,13,13,13,13,11,11,11,11,11,15,15,15,15,15,16,16,16,16,16</v>
      </c>
    </row>
    <row r="76" spans="1:5" x14ac:dyDescent="0.2">
      <c r="A76" s="8">
        <v>1</v>
      </c>
      <c r="B76" s="8">
        <v>5</v>
      </c>
      <c r="C76" s="8" t="str">
        <f t="shared" si="1"/>
        <v>15</v>
      </c>
      <c r="D76" s="1">
        <v>245</v>
      </c>
      <c r="E76" s="8" t="str">
        <f>IFERROR(VLOOKUP(D76,组合消除配置整理说明表!$A$2:$B$99999,2,0),"")</f>
        <v>141,142,143,144,145,241,242,243,244,245,341,342,343,344,345,441,442,443,444,445;13,13,13,13,13,11,11,11,11,11,15,15,15,15,15,16,16,16,16,16</v>
      </c>
    </row>
    <row r="77" spans="1:5" x14ac:dyDescent="0.2">
      <c r="A77" s="8">
        <v>1</v>
      </c>
      <c r="B77" s="8">
        <v>1</v>
      </c>
      <c r="C77" s="8" t="str">
        <f t="shared" si="1"/>
        <v>11</v>
      </c>
      <c r="D77" s="1">
        <v>301</v>
      </c>
      <c r="E77" s="8" t="str">
        <f>IFERROR(VLOOKUP(D77,组合消除配置整理说明表!$A$2:$B$99999,2,0),"")</f>
        <v/>
      </c>
    </row>
    <row r="78" spans="1:5" x14ac:dyDescent="0.2">
      <c r="A78" s="8">
        <v>1</v>
      </c>
      <c r="B78" s="8">
        <v>1</v>
      </c>
      <c r="C78" s="8" t="str">
        <f t="shared" si="1"/>
        <v>11</v>
      </c>
      <c r="D78" s="1">
        <v>302</v>
      </c>
      <c r="E78" s="8" t="str">
        <f>IFERROR(VLOOKUP(D78,组合消除配置整理说明表!$A$2:$B$99999,2,0),"")</f>
        <v/>
      </c>
    </row>
    <row r="79" spans="1:5" x14ac:dyDescent="0.2">
      <c r="A79" s="8">
        <v>1</v>
      </c>
      <c r="B79" s="8">
        <v>1</v>
      </c>
      <c r="C79" s="8" t="str">
        <f t="shared" si="1"/>
        <v>11</v>
      </c>
      <c r="D79" s="1">
        <v>303</v>
      </c>
      <c r="E79" s="8" t="str">
        <f>IFERROR(VLOOKUP(D79,组合消除配置整理说明表!$A$2:$B$99999,2,0),"")</f>
        <v/>
      </c>
    </row>
    <row r="80" spans="1:5" x14ac:dyDescent="0.2">
      <c r="A80" s="8">
        <v>1</v>
      </c>
      <c r="B80" s="8">
        <v>1</v>
      </c>
      <c r="C80" s="8" t="str">
        <f t="shared" si="1"/>
        <v>11</v>
      </c>
      <c r="D80" s="1">
        <v>304</v>
      </c>
      <c r="E80" s="8" t="str">
        <f>IFERROR(VLOOKUP(D80,组合消除配置整理说明表!$A$2:$B$99999,2,0),"")</f>
        <v/>
      </c>
    </row>
    <row r="81" spans="1:5" x14ac:dyDescent="0.2">
      <c r="A81" s="8">
        <v>1</v>
      </c>
      <c r="B81" s="8">
        <v>1</v>
      </c>
      <c r="C81" s="8" t="str">
        <f t="shared" si="1"/>
        <v>11</v>
      </c>
      <c r="D81" s="1">
        <v>305</v>
      </c>
      <c r="E81" s="8" t="str">
        <f>IFERROR(VLOOKUP(D81,组合消除配置整理说明表!$A$2:$B$99999,2,0),"")</f>
        <v/>
      </c>
    </row>
    <row r="82" spans="1:5" x14ac:dyDescent="0.2">
      <c r="A82" s="8">
        <v>1</v>
      </c>
      <c r="B82" s="8">
        <v>2</v>
      </c>
      <c r="C82" s="8" t="str">
        <f t="shared" si="1"/>
        <v>12</v>
      </c>
      <c r="D82" s="1">
        <v>311</v>
      </c>
      <c r="E82" s="8" t="str">
        <f>IFERROR(VLOOKUP(D82,组合消除配置整理说明表!$A$2:$B$99999,2,0),"")</f>
        <v/>
      </c>
    </row>
    <row r="83" spans="1:5" x14ac:dyDescent="0.2">
      <c r="A83" s="8">
        <v>1</v>
      </c>
      <c r="B83" s="8">
        <v>2</v>
      </c>
      <c r="C83" s="8" t="str">
        <f t="shared" si="1"/>
        <v>12</v>
      </c>
      <c r="D83" s="1">
        <v>312</v>
      </c>
      <c r="E83" s="8" t="str">
        <f>IFERROR(VLOOKUP(D83,组合消除配置整理说明表!$A$2:$B$99999,2,0),"")</f>
        <v/>
      </c>
    </row>
    <row r="84" spans="1:5" x14ac:dyDescent="0.2">
      <c r="A84" s="8">
        <v>1</v>
      </c>
      <c r="B84" s="8">
        <v>2</v>
      </c>
      <c r="C84" s="8" t="str">
        <f t="shared" si="1"/>
        <v>12</v>
      </c>
      <c r="D84" s="1">
        <v>313</v>
      </c>
      <c r="E84" s="8" t="str">
        <f>IFERROR(VLOOKUP(D84,组合消除配置整理说明表!$A$2:$B$99999,2,0),"")</f>
        <v/>
      </c>
    </row>
    <row r="85" spans="1:5" x14ac:dyDescent="0.2">
      <c r="A85" s="8">
        <v>1</v>
      </c>
      <c r="B85" s="8">
        <v>2</v>
      </c>
      <c r="C85" s="8" t="str">
        <f t="shared" si="1"/>
        <v>12</v>
      </c>
      <c r="D85" s="1">
        <v>314</v>
      </c>
      <c r="E85" s="8" t="str">
        <f>IFERROR(VLOOKUP(D85,组合消除配置整理说明表!$A$2:$B$99999,2,0),"")</f>
        <v/>
      </c>
    </row>
    <row r="86" spans="1:5" x14ac:dyDescent="0.2">
      <c r="A86" s="8">
        <v>1</v>
      </c>
      <c r="B86" s="8">
        <v>2</v>
      </c>
      <c r="C86" s="8" t="str">
        <f t="shared" si="1"/>
        <v>12</v>
      </c>
      <c r="D86" s="1">
        <v>315</v>
      </c>
      <c r="E86" s="8" t="str">
        <f>IFERROR(VLOOKUP(D86,组合消除配置整理说明表!$A$2:$B$99999,2,0),"")</f>
        <v/>
      </c>
    </row>
    <row r="87" spans="1:5" x14ac:dyDescent="0.2">
      <c r="A87" s="8">
        <v>1</v>
      </c>
      <c r="B87" s="8">
        <v>3</v>
      </c>
      <c r="C87" s="8" t="str">
        <f t="shared" si="1"/>
        <v>13</v>
      </c>
      <c r="D87" s="1">
        <v>321</v>
      </c>
      <c r="E87" s="8" t="str">
        <f>IFERROR(VLOOKUP(D87,组合消除配置整理说明表!$A$2:$B$99999,2,0),"")</f>
        <v>121,122,123,124,125,221,222,223,224,225,321,322,323,324,325,421,422,423,424,425;14,14,14,14,14,15,15,15,15,15,10,10,10,10,10,17,17,17,17,17</v>
      </c>
    </row>
    <row r="88" spans="1:5" x14ac:dyDescent="0.2">
      <c r="A88" s="8">
        <v>1</v>
      </c>
      <c r="B88" s="8">
        <v>3</v>
      </c>
      <c r="C88" s="8" t="str">
        <f t="shared" si="1"/>
        <v>13</v>
      </c>
      <c r="D88" s="1">
        <v>322</v>
      </c>
      <c r="E88" s="8" t="str">
        <f>IFERROR(VLOOKUP(D88,组合消除配置整理说明表!$A$2:$B$99999,2,0),"")</f>
        <v>121,122,123,124,125,221,222,223,224,225,321,322,323,324,325,421,422,423,424,425;14,14,14,14,14,15,15,15,15,15,10,10,10,10,10,17,17,17,17,17</v>
      </c>
    </row>
    <row r="89" spans="1:5" x14ac:dyDescent="0.2">
      <c r="A89" s="8">
        <v>1</v>
      </c>
      <c r="B89" s="8">
        <v>3</v>
      </c>
      <c r="C89" s="8" t="str">
        <f t="shared" si="1"/>
        <v>13</v>
      </c>
      <c r="D89" s="1">
        <v>323</v>
      </c>
      <c r="E89" s="8" t="str">
        <f>IFERROR(VLOOKUP(D89,组合消除配置整理说明表!$A$2:$B$99999,2,0),"")</f>
        <v>121,122,123,124,125,221,222,223,224,225,321,322,323,324,325,421,422,423,424,425;14,14,14,14,14,15,15,15,15,15,10,10,10,10,10,17,17,17,17,17</v>
      </c>
    </row>
    <row r="90" spans="1:5" x14ac:dyDescent="0.2">
      <c r="A90" s="8">
        <v>1</v>
      </c>
      <c r="B90" s="8">
        <v>3</v>
      </c>
      <c r="C90" s="8" t="str">
        <f t="shared" si="1"/>
        <v>13</v>
      </c>
      <c r="D90" s="1">
        <v>324</v>
      </c>
      <c r="E90" s="8" t="str">
        <f>IFERROR(VLOOKUP(D90,组合消除配置整理说明表!$A$2:$B$99999,2,0),"")</f>
        <v>121,122,123,124,125,221,222,223,224,225,321,322,323,324,325,421,422,423,424,425;14,14,14,14,14,15,15,15,15,15,10,10,10,10,10,17,17,17,17,17</v>
      </c>
    </row>
    <row r="91" spans="1:5" x14ac:dyDescent="0.2">
      <c r="A91" s="8">
        <v>1</v>
      </c>
      <c r="B91" s="8">
        <v>3</v>
      </c>
      <c r="C91" s="8" t="str">
        <f t="shared" si="1"/>
        <v>13</v>
      </c>
      <c r="D91" s="1">
        <v>325</v>
      </c>
      <c r="E91" s="8" t="str">
        <f>IFERROR(VLOOKUP(D91,组合消除配置整理说明表!$A$2:$B$99999,2,0),"")</f>
        <v>121,122,123,124,125,221,222,223,224,225,321,322,323,324,325,421,422,423,424,425;14,14,14,14,14,15,15,15,15,15,10,10,10,10,10,17,17,17,17,17</v>
      </c>
    </row>
    <row r="92" spans="1:5" x14ac:dyDescent="0.2">
      <c r="A92" s="8">
        <v>1</v>
      </c>
      <c r="B92" s="8">
        <v>4</v>
      </c>
      <c r="C92" s="8" t="str">
        <f t="shared" si="1"/>
        <v>14</v>
      </c>
      <c r="D92" s="1">
        <v>331</v>
      </c>
      <c r="E92" s="8" t="str">
        <f>IFERROR(VLOOKUP(D92,组合消除配置整理说明表!$A$2:$B$99999,2,0),"")</f>
        <v>131,132,133,134,135,231,232,233,234,235,331,332,333,334,335,431,432,433,434,435;14,14,14,14,14,15,15,15,15,15,10,10,10,10,10,17,17,17,17,17</v>
      </c>
    </row>
    <row r="93" spans="1:5" x14ac:dyDescent="0.2">
      <c r="A93" s="8">
        <v>1</v>
      </c>
      <c r="B93" s="8">
        <v>4</v>
      </c>
      <c r="C93" s="8" t="str">
        <f t="shared" si="1"/>
        <v>14</v>
      </c>
      <c r="D93" s="1">
        <v>332</v>
      </c>
      <c r="E93" s="8" t="str">
        <f>IFERROR(VLOOKUP(D93,组合消除配置整理说明表!$A$2:$B$99999,2,0),"")</f>
        <v>131,132,133,134,135,231,232,233,234,235,331,332,333,334,335,431,432,433,434,435;14,14,14,14,14,15,15,15,15,15,10,10,10,10,10,17,17,17,17,17</v>
      </c>
    </row>
    <row r="94" spans="1:5" x14ac:dyDescent="0.2">
      <c r="A94" s="8">
        <v>1</v>
      </c>
      <c r="B94" s="8">
        <v>4</v>
      </c>
      <c r="C94" s="8" t="str">
        <f t="shared" si="1"/>
        <v>14</v>
      </c>
      <c r="D94" s="1">
        <v>333</v>
      </c>
      <c r="E94" s="8" t="str">
        <f>IFERROR(VLOOKUP(D94,组合消除配置整理说明表!$A$2:$B$99999,2,0),"")</f>
        <v>131,132,133,134,135,231,232,233,234,235,331,332,333,334,335,431,432,433,434,435;14,14,14,14,14,15,15,15,15,15,10,10,10,10,10,17,17,17,17,17</v>
      </c>
    </row>
    <row r="95" spans="1:5" x14ac:dyDescent="0.2">
      <c r="A95" s="8">
        <v>1</v>
      </c>
      <c r="B95" s="8">
        <v>4</v>
      </c>
      <c r="C95" s="8" t="str">
        <f t="shared" si="1"/>
        <v>14</v>
      </c>
      <c r="D95" s="1">
        <v>334</v>
      </c>
      <c r="E95" s="8" t="str">
        <f>IFERROR(VLOOKUP(D95,组合消除配置整理说明表!$A$2:$B$99999,2,0),"")</f>
        <v>131,132,133,134,135,231,232,233,234,235,331,332,333,334,335,431,432,433,434,435;14,14,14,14,14,15,15,15,15,15,10,10,10,10,10,17,17,17,17,17</v>
      </c>
    </row>
    <row r="96" spans="1:5" x14ac:dyDescent="0.2">
      <c r="A96" s="8">
        <v>1</v>
      </c>
      <c r="B96" s="8">
        <v>4</v>
      </c>
      <c r="C96" s="8" t="str">
        <f t="shared" si="1"/>
        <v>14</v>
      </c>
      <c r="D96" s="1">
        <v>335</v>
      </c>
      <c r="E96" s="8" t="str">
        <f>IFERROR(VLOOKUP(D96,组合消除配置整理说明表!$A$2:$B$99999,2,0),"")</f>
        <v>131,132,133,134,135,231,232,233,234,235,331,332,333,334,335,431,432,433,434,435;14,14,14,14,14,15,15,15,15,15,10,10,10,10,10,17,17,17,17,17</v>
      </c>
    </row>
    <row r="97" spans="1:5" x14ac:dyDescent="0.2">
      <c r="A97" s="8">
        <v>1</v>
      </c>
      <c r="B97" s="8">
        <v>5</v>
      </c>
      <c r="C97" s="8" t="str">
        <f t="shared" si="1"/>
        <v>15</v>
      </c>
      <c r="D97" s="1">
        <v>341</v>
      </c>
      <c r="E97" s="8" t="str">
        <f>IFERROR(VLOOKUP(D97,组合消除配置整理说明表!$A$2:$B$99999,2,0),"")</f>
        <v>141,142,143,144,145,241,242,243,244,245,341,342,343,344,345,441,442,443,444,445;14,14,14,14,14,15,15,15,15,15,10,10,10,10,10,17,17,17,17,17</v>
      </c>
    </row>
    <row r="98" spans="1:5" x14ac:dyDescent="0.2">
      <c r="A98" s="8">
        <v>1</v>
      </c>
      <c r="B98" s="8">
        <v>5</v>
      </c>
      <c r="C98" s="8" t="str">
        <f t="shared" si="1"/>
        <v>15</v>
      </c>
      <c r="D98" s="1">
        <v>342</v>
      </c>
      <c r="E98" s="8" t="str">
        <f>IFERROR(VLOOKUP(D98,组合消除配置整理说明表!$A$2:$B$99999,2,0),"")</f>
        <v>141,142,143,144,145,241,242,243,244,245,341,342,343,344,345,441,442,443,444,445;14,14,14,14,14,15,15,15,15,15,10,10,10,10,10,17,17,17,17,17</v>
      </c>
    </row>
    <row r="99" spans="1:5" x14ac:dyDescent="0.2">
      <c r="A99" s="8">
        <v>1</v>
      </c>
      <c r="B99" s="8">
        <v>5</v>
      </c>
      <c r="C99" s="8" t="str">
        <f t="shared" si="1"/>
        <v>15</v>
      </c>
      <c r="D99" s="1">
        <v>343</v>
      </c>
      <c r="E99" s="8" t="str">
        <f>IFERROR(VLOOKUP(D99,组合消除配置整理说明表!$A$2:$B$99999,2,0),"")</f>
        <v>141,142,143,144,145,241,242,243,244,245,341,342,343,344,345,441,442,443,444,445;14,14,14,14,14,15,15,15,15,15,10,10,10,10,10,17,17,17,17,17</v>
      </c>
    </row>
    <row r="100" spans="1:5" x14ac:dyDescent="0.2">
      <c r="A100" s="8">
        <v>1</v>
      </c>
      <c r="B100" s="8">
        <v>5</v>
      </c>
      <c r="C100" s="8" t="str">
        <f t="shared" si="1"/>
        <v>15</v>
      </c>
      <c r="D100" s="1">
        <v>344</v>
      </c>
      <c r="E100" s="8" t="str">
        <f>IFERROR(VLOOKUP(D100,组合消除配置整理说明表!$A$2:$B$99999,2,0),"")</f>
        <v>141,142,143,144,145,241,242,243,244,245,341,342,343,344,345,441,442,443,444,445;14,14,14,14,14,15,15,15,15,15,10,10,10,10,10,17,17,17,17,17</v>
      </c>
    </row>
    <row r="101" spans="1:5" x14ac:dyDescent="0.2">
      <c r="A101" s="8">
        <v>1</v>
      </c>
      <c r="B101" s="8">
        <v>5</v>
      </c>
      <c r="C101" s="8" t="str">
        <f t="shared" si="1"/>
        <v>15</v>
      </c>
      <c r="D101" s="1">
        <v>345</v>
      </c>
      <c r="E101" s="8" t="str">
        <f>IFERROR(VLOOKUP(D101,组合消除配置整理说明表!$A$2:$B$99999,2,0),"")</f>
        <v>141,142,143,144,145,241,242,243,244,245,341,342,343,344,345,441,442,443,444,445;14,14,14,14,14,15,15,15,15,15,10,10,10,10,10,17,17,17,17,17</v>
      </c>
    </row>
    <row r="102" spans="1:5" x14ac:dyDescent="0.2">
      <c r="A102" s="8">
        <v>1</v>
      </c>
      <c r="B102" s="8">
        <v>1</v>
      </c>
      <c r="C102" s="8" t="str">
        <f t="shared" si="1"/>
        <v>11</v>
      </c>
      <c r="D102" s="1">
        <v>401</v>
      </c>
      <c r="E102" s="8" t="str">
        <f>IFERROR(VLOOKUP(D102,组合消除配置整理说明表!$A$2:$B$99999,2,0),"")</f>
        <v/>
      </c>
    </row>
    <row r="103" spans="1:5" x14ac:dyDescent="0.2">
      <c r="A103" s="8">
        <v>1</v>
      </c>
      <c r="B103" s="8">
        <v>1</v>
      </c>
      <c r="C103" s="8" t="str">
        <f t="shared" si="1"/>
        <v>11</v>
      </c>
      <c r="D103" s="1">
        <v>402</v>
      </c>
      <c r="E103" s="8" t="str">
        <f>IFERROR(VLOOKUP(D103,组合消除配置整理说明表!$A$2:$B$99999,2,0),"")</f>
        <v/>
      </c>
    </row>
    <row r="104" spans="1:5" x14ac:dyDescent="0.2">
      <c r="A104" s="8">
        <v>1</v>
      </c>
      <c r="B104" s="8">
        <v>1</v>
      </c>
      <c r="C104" s="8" t="str">
        <f t="shared" si="1"/>
        <v>11</v>
      </c>
      <c r="D104" s="1">
        <v>403</v>
      </c>
      <c r="E104" s="8" t="str">
        <f>IFERROR(VLOOKUP(D104,组合消除配置整理说明表!$A$2:$B$99999,2,0),"")</f>
        <v/>
      </c>
    </row>
    <row r="105" spans="1:5" x14ac:dyDescent="0.2">
      <c r="A105" s="8">
        <v>1</v>
      </c>
      <c r="B105" s="8">
        <v>1</v>
      </c>
      <c r="C105" s="8" t="str">
        <f t="shared" si="1"/>
        <v>11</v>
      </c>
      <c r="D105" s="1">
        <v>404</v>
      </c>
      <c r="E105" s="8" t="str">
        <f>IFERROR(VLOOKUP(D105,组合消除配置整理说明表!$A$2:$B$99999,2,0),"")</f>
        <v/>
      </c>
    </row>
    <row r="106" spans="1:5" x14ac:dyDescent="0.2">
      <c r="A106" s="8">
        <v>1</v>
      </c>
      <c r="B106" s="8">
        <v>1</v>
      </c>
      <c r="C106" s="8" t="str">
        <f t="shared" si="1"/>
        <v>11</v>
      </c>
      <c r="D106" s="1">
        <v>405</v>
      </c>
      <c r="E106" s="8" t="str">
        <f>IFERROR(VLOOKUP(D106,组合消除配置整理说明表!$A$2:$B$99999,2,0),"")</f>
        <v/>
      </c>
    </row>
    <row r="107" spans="1:5" x14ac:dyDescent="0.2">
      <c r="A107" s="8">
        <v>1</v>
      </c>
      <c r="B107" s="8">
        <v>2</v>
      </c>
      <c r="C107" s="8" t="str">
        <f t="shared" si="1"/>
        <v>12</v>
      </c>
      <c r="D107" s="1">
        <v>411</v>
      </c>
      <c r="E107" s="8" t="str">
        <f>IFERROR(VLOOKUP(D107,组合消除配置整理说明表!$A$2:$B$99999,2,0),"")</f>
        <v/>
      </c>
    </row>
    <row r="108" spans="1:5" x14ac:dyDescent="0.2">
      <c r="A108" s="8">
        <v>1</v>
      </c>
      <c r="B108" s="8">
        <v>2</v>
      </c>
      <c r="C108" s="8" t="str">
        <f t="shared" si="1"/>
        <v>12</v>
      </c>
      <c r="D108" s="1">
        <v>412</v>
      </c>
      <c r="E108" s="8" t="str">
        <f>IFERROR(VLOOKUP(D108,组合消除配置整理说明表!$A$2:$B$99999,2,0),"")</f>
        <v/>
      </c>
    </row>
    <row r="109" spans="1:5" x14ac:dyDescent="0.2">
      <c r="A109" s="8">
        <v>1</v>
      </c>
      <c r="B109" s="8">
        <v>2</v>
      </c>
      <c r="C109" s="8" t="str">
        <f t="shared" si="1"/>
        <v>12</v>
      </c>
      <c r="D109" s="1">
        <v>413</v>
      </c>
      <c r="E109" s="8" t="str">
        <f>IFERROR(VLOOKUP(D109,组合消除配置整理说明表!$A$2:$B$99999,2,0),"")</f>
        <v/>
      </c>
    </row>
    <row r="110" spans="1:5" x14ac:dyDescent="0.2">
      <c r="A110" s="8">
        <v>1</v>
      </c>
      <c r="B110" s="8">
        <v>2</v>
      </c>
      <c r="C110" s="8" t="str">
        <f t="shared" si="1"/>
        <v>12</v>
      </c>
      <c r="D110" s="1">
        <v>414</v>
      </c>
      <c r="E110" s="8" t="str">
        <f>IFERROR(VLOOKUP(D110,组合消除配置整理说明表!$A$2:$B$99999,2,0),"")</f>
        <v/>
      </c>
    </row>
    <row r="111" spans="1:5" x14ac:dyDescent="0.2">
      <c r="A111" s="8">
        <v>1</v>
      </c>
      <c r="B111" s="8">
        <v>2</v>
      </c>
      <c r="C111" s="8" t="str">
        <f t="shared" si="1"/>
        <v>12</v>
      </c>
      <c r="D111" s="1">
        <v>415</v>
      </c>
      <c r="E111" s="8" t="str">
        <f>IFERROR(VLOOKUP(D111,组合消除配置整理说明表!$A$2:$B$99999,2,0),"")</f>
        <v/>
      </c>
    </row>
    <row r="112" spans="1:5" x14ac:dyDescent="0.2">
      <c r="A112" s="8">
        <v>1</v>
      </c>
      <c r="B112" s="8">
        <v>3</v>
      </c>
      <c r="C112" s="8" t="str">
        <f t="shared" si="1"/>
        <v>13</v>
      </c>
      <c r="D112" s="1">
        <v>421</v>
      </c>
      <c r="E112" s="8" t="str">
        <f>IFERROR(VLOOKUP(D112,组合消除配置整理说明表!$A$2:$B$99999,2,0),"")</f>
        <v>121,122,123,124,125,221,222,223,224,225,321,322,323,324,325,421,422,423,424,425;12,12,12,12,12,16,16,16,16,16,17,17,17,17,17,9,9,9,9,9</v>
      </c>
    </row>
    <row r="113" spans="1:5" x14ac:dyDescent="0.2">
      <c r="A113" s="8">
        <v>1</v>
      </c>
      <c r="B113" s="8">
        <v>3</v>
      </c>
      <c r="C113" s="8" t="str">
        <f t="shared" si="1"/>
        <v>13</v>
      </c>
      <c r="D113" s="1">
        <v>422</v>
      </c>
      <c r="E113" s="8" t="str">
        <f>IFERROR(VLOOKUP(D113,组合消除配置整理说明表!$A$2:$B$99999,2,0),"")</f>
        <v>121,122,123,124,125,221,222,223,224,225,321,322,323,324,325,421,422,423,424,425;12,12,12,12,12,16,16,16,16,16,17,17,17,17,17,9,9,9,9,9</v>
      </c>
    </row>
    <row r="114" spans="1:5" x14ac:dyDescent="0.2">
      <c r="A114" s="8">
        <v>1</v>
      </c>
      <c r="B114" s="8">
        <v>3</v>
      </c>
      <c r="C114" s="8" t="str">
        <f t="shared" si="1"/>
        <v>13</v>
      </c>
      <c r="D114" s="1">
        <v>423</v>
      </c>
      <c r="E114" s="8" t="str">
        <f>IFERROR(VLOOKUP(D114,组合消除配置整理说明表!$A$2:$B$99999,2,0),"")</f>
        <v>121,122,123,124,125,221,222,223,224,225,321,322,323,324,325,421,422,423,424,425;12,12,12,12,12,16,16,16,16,16,17,17,17,17,17,9,9,9,9,9</v>
      </c>
    </row>
    <row r="115" spans="1:5" x14ac:dyDescent="0.2">
      <c r="A115" s="8">
        <v>1</v>
      </c>
      <c r="B115" s="8">
        <v>3</v>
      </c>
      <c r="C115" s="8" t="str">
        <f t="shared" si="1"/>
        <v>13</v>
      </c>
      <c r="D115" s="1">
        <v>424</v>
      </c>
      <c r="E115" s="8" t="str">
        <f>IFERROR(VLOOKUP(D115,组合消除配置整理说明表!$A$2:$B$99999,2,0),"")</f>
        <v>121,122,123,124,125,221,222,223,224,225,321,322,323,324,325,421,422,423,424,425;12,12,12,12,12,16,16,16,16,16,17,17,17,17,17,9,9,9,9,9</v>
      </c>
    </row>
    <row r="116" spans="1:5" x14ac:dyDescent="0.2">
      <c r="A116" s="8">
        <v>1</v>
      </c>
      <c r="B116" s="8">
        <v>3</v>
      </c>
      <c r="C116" s="8" t="str">
        <f t="shared" si="1"/>
        <v>13</v>
      </c>
      <c r="D116" s="1">
        <v>425</v>
      </c>
      <c r="E116" s="8" t="str">
        <f>IFERROR(VLOOKUP(D116,组合消除配置整理说明表!$A$2:$B$99999,2,0),"")</f>
        <v>121,122,123,124,125,221,222,223,224,225,321,322,323,324,325,421,422,423,424,425;12,12,12,12,12,16,16,16,16,16,17,17,17,17,17,9,9,9,9,9</v>
      </c>
    </row>
    <row r="117" spans="1:5" x14ac:dyDescent="0.2">
      <c r="A117" s="8">
        <v>1</v>
      </c>
      <c r="B117" s="8">
        <v>4</v>
      </c>
      <c r="C117" s="8" t="str">
        <f t="shared" si="1"/>
        <v>14</v>
      </c>
      <c r="D117" s="1">
        <v>431</v>
      </c>
      <c r="E117" s="8" t="str">
        <f>IFERROR(VLOOKUP(D117,组合消除配置整理说明表!$A$2:$B$99999,2,0),"")</f>
        <v>131,132,133,134,135,231,232,233,234,235,331,332,333,334,335,431,432,433,434,435;12,12,12,12,12,16,16,16,16,16,17,17,17,17,17,9,9,9,9,9</v>
      </c>
    </row>
    <row r="118" spans="1:5" x14ac:dyDescent="0.2">
      <c r="A118" s="8">
        <v>1</v>
      </c>
      <c r="B118" s="8">
        <v>4</v>
      </c>
      <c r="C118" s="8" t="str">
        <f t="shared" si="1"/>
        <v>14</v>
      </c>
      <c r="D118" s="1">
        <v>432</v>
      </c>
      <c r="E118" s="8" t="str">
        <f>IFERROR(VLOOKUP(D118,组合消除配置整理说明表!$A$2:$B$99999,2,0),"")</f>
        <v>131,132,133,134,135,231,232,233,234,235,331,332,333,334,335,431,432,433,434,435;12,12,12,12,12,16,16,16,16,16,17,17,17,17,17,9,9,9,9,9</v>
      </c>
    </row>
    <row r="119" spans="1:5" x14ac:dyDescent="0.2">
      <c r="A119" s="8">
        <v>1</v>
      </c>
      <c r="B119" s="8">
        <v>4</v>
      </c>
      <c r="C119" s="8" t="str">
        <f t="shared" si="1"/>
        <v>14</v>
      </c>
      <c r="D119" s="1">
        <v>433</v>
      </c>
      <c r="E119" s="8" t="str">
        <f>IFERROR(VLOOKUP(D119,组合消除配置整理说明表!$A$2:$B$99999,2,0),"")</f>
        <v>131,132,133,134,135,231,232,233,234,235,331,332,333,334,335,431,432,433,434,435;12,12,12,12,12,16,16,16,16,16,17,17,17,17,17,9,9,9,9,9</v>
      </c>
    </row>
    <row r="120" spans="1:5" x14ac:dyDescent="0.2">
      <c r="A120" s="8">
        <v>1</v>
      </c>
      <c r="B120" s="8">
        <v>4</v>
      </c>
      <c r="C120" s="8" t="str">
        <f t="shared" si="1"/>
        <v>14</v>
      </c>
      <c r="D120" s="1">
        <v>434</v>
      </c>
      <c r="E120" s="8" t="str">
        <f>IFERROR(VLOOKUP(D120,组合消除配置整理说明表!$A$2:$B$99999,2,0),"")</f>
        <v>131,132,133,134,135,231,232,233,234,235,331,332,333,334,335,431,432,433,434,435;12,12,12,12,12,16,16,16,16,16,17,17,17,17,17,9,9,9,9,9</v>
      </c>
    </row>
    <row r="121" spans="1:5" x14ac:dyDescent="0.2">
      <c r="A121" s="8">
        <v>1</v>
      </c>
      <c r="B121" s="8">
        <v>4</v>
      </c>
      <c r="C121" s="8" t="str">
        <f t="shared" si="1"/>
        <v>14</v>
      </c>
      <c r="D121" s="1">
        <v>435</v>
      </c>
      <c r="E121" s="8" t="str">
        <f>IFERROR(VLOOKUP(D121,组合消除配置整理说明表!$A$2:$B$99999,2,0),"")</f>
        <v>131,132,133,134,135,231,232,233,234,235,331,332,333,334,335,431,432,433,434,435;12,12,12,12,12,16,16,16,16,16,17,17,17,17,17,9,9,9,9,9</v>
      </c>
    </row>
    <row r="122" spans="1:5" x14ac:dyDescent="0.2">
      <c r="A122" s="8">
        <v>1</v>
      </c>
      <c r="B122" s="8">
        <v>5</v>
      </c>
      <c r="C122" s="8" t="str">
        <f t="shared" si="1"/>
        <v>15</v>
      </c>
      <c r="D122" s="1">
        <v>441</v>
      </c>
      <c r="E122" s="8" t="str">
        <f>IFERROR(VLOOKUP(D122,组合消除配置整理说明表!$A$2:$B$99999,2,0),"")</f>
        <v>141,142,143,144,145,241,242,243,244,245,341,342,343,344,345,441,442,443,444,445;12,12,12,12,12,16,16,16,16,16,17,17,17,17,17,9,9,9,9,9</v>
      </c>
    </row>
    <row r="123" spans="1:5" x14ac:dyDescent="0.2">
      <c r="A123" s="8">
        <v>1</v>
      </c>
      <c r="B123" s="8">
        <v>5</v>
      </c>
      <c r="C123" s="8" t="str">
        <f t="shared" si="1"/>
        <v>15</v>
      </c>
      <c r="D123" s="1">
        <v>442</v>
      </c>
      <c r="E123" s="8" t="str">
        <f>IFERROR(VLOOKUP(D123,组合消除配置整理说明表!$A$2:$B$99999,2,0),"")</f>
        <v>141,142,143,144,145,241,242,243,244,245,341,342,343,344,345,441,442,443,444,445;12,12,12,12,12,16,16,16,16,16,17,17,17,17,17,9,9,9,9,9</v>
      </c>
    </row>
    <row r="124" spans="1:5" x14ac:dyDescent="0.2">
      <c r="A124" s="8">
        <v>1</v>
      </c>
      <c r="B124" s="8">
        <v>5</v>
      </c>
      <c r="C124" s="8" t="str">
        <f t="shared" si="1"/>
        <v>15</v>
      </c>
      <c r="D124" s="1">
        <v>443</v>
      </c>
      <c r="E124" s="8" t="str">
        <f>IFERROR(VLOOKUP(D124,组合消除配置整理说明表!$A$2:$B$99999,2,0),"")</f>
        <v>141,142,143,144,145,241,242,243,244,245,341,342,343,344,345,441,442,443,444,445;12,12,12,12,12,16,16,16,16,16,17,17,17,17,17,9,9,9,9,9</v>
      </c>
    </row>
    <row r="125" spans="1:5" x14ac:dyDescent="0.2">
      <c r="A125" s="8">
        <v>1</v>
      </c>
      <c r="B125" s="8">
        <v>5</v>
      </c>
      <c r="C125" s="8" t="str">
        <f t="shared" si="1"/>
        <v>15</v>
      </c>
      <c r="D125" s="1">
        <v>444</v>
      </c>
      <c r="E125" s="8" t="str">
        <f>IFERROR(VLOOKUP(D125,组合消除配置整理说明表!$A$2:$B$99999,2,0),"")</f>
        <v>141,142,143,144,145,241,242,243,244,245,341,342,343,344,345,441,442,443,444,445;12,12,12,12,12,16,16,16,16,16,17,17,17,17,17,9,9,9,9,9</v>
      </c>
    </row>
    <row r="126" spans="1:5" x14ac:dyDescent="0.2">
      <c r="A126" s="8">
        <v>1</v>
      </c>
      <c r="B126" s="8">
        <v>5</v>
      </c>
      <c r="C126" s="8" t="str">
        <f t="shared" si="1"/>
        <v>15</v>
      </c>
      <c r="D126" s="1">
        <v>445</v>
      </c>
      <c r="E126" s="8" t="str">
        <f>IFERROR(VLOOKUP(D126,组合消除配置整理说明表!$A$2:$B$99999,2,0),"")</f>
        <v>141,142,143,144,145,241,242,243,244,245,341,342,343,344,345,441,442,443,444,445;12,12,12,12,12,16,16,16,16,16,17,17,17,17,17,9,9,9,9,9</v>
      </c>
    </row>
    <row r="127" spans="1:5" x14ac:dyDescent="0.2">
      <c r="A127" s="8">
        <v>2</v>
      </c>
      <c r="B127" s="8">
        <v>1</v>
      </c>
      <c r="C127" s="8" t="str">
        <f t="shared" si="1"/>
        <v>21</v>
      </c>
      <c r="D127" s="1">
        <v>1001</v>
      </c>
      <c r="E127" s="8" t="str">
        <f>IFERROR(VLOOKUP(D127,组合消除配置整理说明表!$A$2:$B$99999,2,0),"")</f>
        <v/>
      </c>
    </row>
    <row r="128" spans="1:5" x14ac:dyDescent="0.2">
      <c r="A128" s="8">
        <v>2</v>
      </c>
      <c r="B128" s="8">
        <v>1</v>
      </c>
      <c r="C128" s="8" t="str">
        <f t="shared" si="1"/>
        <v>21</v>
      </c>
      <c r="D128" s="1">
        <v>1002</v>
      </c>
      <c r="E128" s="8" t="str">
        <f>IFERROR(VLOOKUP(D128,组合消除配置整理说明表!$A$2:$B$99999,2,0),"")</f>
        <v/>
      </c>
    </row>
    <row r="129" spans="1:5" x14ac:dyDescent="0.2">
      <c r="A129" s="8">
        <v>2</v>
      </c>
      <c r="B129" s="8">
        <v>1</v>
      </c>
      <c r="C129" s="8" t="str">
        <f t="shared" si="1"/>
        <v>21</v>
      </c>
      <c r="D129" s="1">
        <v>1003</v>
      </c>
      <c r="E129" s="8" t="str">
        <f>IFERROR(VLOOKUP(D129,组合消除配置整理说明表!$A$2:$B$99999,2,0),"")</f>
        <v/>
      </c>
    </row>
    <row r="130" spans="1:5" x14ac:dyDescent="0.2">
      <c r="A130" s="8">
        <v>2</v>
      </c>
      <c r="B130" s="8">
        <v>1</v>
      </c>
      <c r="C130" s="8" t="str">
        <f t="shared" si="1"/>
        <v>21</v>
      </c>
      <c r="D130" s="1">
        <v>1004</v>
      </c>
      <c r="E130" s="8" t="str">
        <f>IFERROR(VLOOKUP(D130,组合消除配置整理说明表!$A$2:$B$99999,2,0),"")</f>
        <v/>
      </c>
    </row>
    <row r="131" spans="1:5" x14ac:dyDescent="0.2">
      <c r="A131" s="8">
        <v>2</v>
      </c>
      <c r="B131" s="8">
        <v>1</v>
      </c>
      <c r="C131" s="8" t="str">
        <f t="shared" ref="C131:C194" si="2">_xlfn.CONCAT(A131:B131)</f>
        <v>21</v>
      </c>
      <c r="D131" s="1">
        <v>1005</v>
      </c>
      <c r="E131" s="8" t="str">
        <f>IFERROR(VLOOKUP(D131,组合消除配置整理说明表!$A$2:$B$99999,2,0),"")</f>
        <v/>
      </c>
    </row>
    <row r="132" spans="1:5" x14ac:dyDescent="0.2">
      <c r="A132" s="8">
        <v>2</v>
      </c>
      <c r="B132" s="8">
        <v>2</v>
      </c>
      <c r="C132" s="8" t="str">
        <f t="shared" si="2"/>
        <v>22</v>
      </c>
      <c r="D132" s="1">
        <v>1011</v>
      </c>
      <c r="E132" s="8" t="str">
        <f>IFERROR(VLOOKUP(D132,组合消除配置整理说明表!$A$2:$B$99999,2,0),"")</f>
        <v/>
      </c>
    </row>
    <row r="133" spans="1:5" x14ac:dyDescent="0.2">
      <c r="A133" s="8">
        <v>2</v>
      </c>
      <c r="B133" s="8">
        <v>2</v>
      </c>
      <c r="C133" s="8" t="str">
        <f t="shared" si="2"/>
        <v>22</v>
      </c>
      <c r="D133" s="1">
        <v>1012</v>
      </c>
      <c r="E133" s="8" t="str">
        <f>IFERROR(VLOOKUP(D133,组合消除配置整理说明表!$A$2:$B$99999,2,0),"")</f>
        <v/>
      </c>
    </row>
    <row r="134" spans="1:5" x14ac:dyDescent="0.2">
      <c r="A134" s="8">
        <v>2</v>
      </c>
      <c r="B134" s="8">
        <v>2</v>
      </c>
      <c r="C134" s="8" t="str">
        <f t="shared" si="2"/>
        <v>22</v>
      </c>
      <c r="D134" s="1">
        <v>1013</v>
      </c>
      <c r="E134" s="8" t="str">
        <f>IFERROR(VLOOKUP(D134,组合消除配置整理说明表!$A$2:$B$99999,2,0),"")</f>
        <v/>
      </c>
    </row>
    <row r="135" spans="1:5" x14ac:dyDescent="0.2">
      <c r="A135" s="8">
        <v>2</v>
      </c>
      <c r="B135" s="8">
        <v>2</v>
      </c>
      <c r="C135" s="8" t="str">
        <f t="shared" si="2"/>
        <v>22</v>
      </c>
      <c r="D135" s="1">
        <v>1014</v>
      </c>
      <c r="E135" s="8" t="str">
        <f>IFERROR(VLOOKUP(D135,组合消除配置整理说明表!$A$2:$B$99999,2,0),"")</f>
        <v/>
      </c>
    </row>
    <row r="136" spans="1:5" x14ac:dyDescent="0.2">
      <c r="A136" s="8">
        <v>2</v>
      </c>
      <c r="B136" s="8">
        <v>2</v>
      </c>
      <c r="C136" s="8" t="str">
        <f t="shared" si="2"/>
        <v>22</v>
      </c>
      <c r="D136" s="1">
        <v>1015</v>
      </c>
      <c r="E136" s="8" t="str">
        <f>IFERROR(VLOOKUP(D136,组合消除配置整理说明表!$A$2:$B$99999,2,0),"")</f>
        <v/>
      </c>
    </row>
    <row r="137" spans="1:5" x14ac:dyDescent="0.2">
      <c r="A137" s="8">
        <v>2</v>
      </c>
      <c r="B137" s="8">
        <v>3</v>
      </c>
      <c r="C137" s="8" t="str">
        <f t="shared" si="2"/>
        <v>23</v>
      </c>
      <c r="D137" s="1">
        <v>1021</v>
      </c>
      <c r="E137" s="8" t="str">
        <f>IFERROR(VLOOKUP(D137,组合消除配置整理说明表!$A$2:$B$99999,2,0),"")</f>
        <v/>
      </c>
    </row>
    <row r="138" spans="1:5" x14ac:dyDescent="0.2">
      <c r="A138" s="8">
        <v>2</v>
      </c>
      <c r="B138" s="8">
        <v>3</v>
      </c>
      <c r="C138" s="8" t="str">
        <f t="shared" si="2"/>
        <v>23</v>
      </c>
      <c r="D138" s="1">
        <v>1022</v>
      </c>
      <c r="E138" s="8" t="str">
        <f>IFERROR(VLOOKUP(D138,组合消除配置整理说明表!$A$2:$B$99999,2,0),"")</f>
        <v/>
      </c>
    </row>
    <row r="139" spans="1:5" x14ac:dyDescent="0.2">
      <c r="A139" s="8">
        <v>2</v>
      </c>
      <c r="B139" s="8">
        <v>3</v>
      </c>
      <c r="C139" s="8" t="str">
        <f t="shared" si="2"/>
        <v>23</v>
      </c>
      <c r="D139" s="1">
        <v>1023</v>
      </c>
      <c r="E139" s="8" t="str">
        <f>IFERROR(VLOOKUP(D139,组合消除配置整理说明表!$A$2:$B$99999,2,0),"")</f>
        <v/>
      </c>
    </row>
    <row r="140" spans="1:5" x14ac:dyDescent="0.2">
      <c r="A140" s="8">
        <v>2</v>
      </c>
      <c r="B140" s="8">
        <v>3</v>
      </c>
      <c r="C140" s="8" t="str">
        <f t="shared" si="2"/>
        <v>23</v>
      </c>
      <c r="D140" s="1">
        <v>1024</v>
      </c>
      <c r="E140" s="8" t="str">
        <f>IFERROR(VLOOKUP(D140,组合消除配置整理说明表!$A$2:$B$99999,2,0),"")</f>
        <v/>
      </c>
    </row>
    <row r="141" spans="1:5" x14ac:dyDescent="0.2">
      <c r="A141" s="8">
        <v>2</v>
      </c>
      <c r="B141" s="8">
        <v>3</v>
      </c>
      <c r="C141" s="8" t="str">
        <f t="shared" si="2"/>
        <v>23</v>
      </c>
      <c r="D141" s="1">
        <v>1025</v>
      </c>
      <c r="E141" s="8" t="str">
        <f>IFERROR(VLOOKUP(D141,组合消除配置整理说明表!$A$2:$B$99999,2,0),"")</f>
        <v/>
      </c>
    </row>
    <row r="142" spans="1:5" x14ac:dyDescent="0.2">
      <c r="A142" s="8">
        <v>2</v>
      </c>
      <c r="B142" s="8">
        <v>4</v>
      </c>
      <c r="C142" s="8" t="str">
        <f t="shared" si="2"/>
        <v>24</v>
      </c>
      <c r="D142" s="1">
        <v>1031</v>
      </c>
      <c r="E142" s="8" t="str">
        <f>IFERROR(VLOOKUP(D142,组合消除配置整理说明表!$A$2:$B$99999,2,0),"")</f>
        <v/>
      </c>
    </row>
    <row r="143" spans="1:5" x14ac:dyDescent="0.2">
      <c r="A143" s="8">
        <v>2</v>
      </c>
      <c r="B143" s="8">
        <v>4</v>
      </c>
      <c r="C143" s="8" t="str">
        <f t="shared" si="2"/>
        <v>24</v>
      </c>
      <c r="D143" s="1">
        <v>1032</v>
      </c>
      <c r="E143" s="8" t="str">
        <f>IFERROR(VLOOKUP(D143,组合消除配置整理说明表!$A$2:$B$99999,2,0),"")</f>
        <v/>
      </c>
    </row>
    <row r="144" spans="1:5" x14ac:dyDescent="0.2">
      <c r="A144" s="8">
        <v>2</v>
      </c>
      <c r="B144" s="8">
        <v>4</v>
      </c>
      <c r="C144" s="8" t="str">
        <f t="shared" si="2"/>
        <v>24</v>
      </c>
      <c r="D144" s="1">
        <v>1033</v>
      </c>
      <c r="E144" s="8" t="str">
        <f>IFERROR(VLOOKUP(D144,组合消除配置整理说明表!$A$2:$B$99999,2,0),"")</f>
        <v/>
      </c>
    </row>
    <row r="145" spans="1:5" x14ac:dyDescent="0.2">
      <c r="A145" s="8">
        <v>2</v>
      </c>
      <c r="B145" s="8">
        <v>4</v>
      </c>
      <c r="C145" s="8" t="str">
        <f t="shared" si="2"/>
        <v>24</v>
      </c>
      <c r="D145" s="1">
        <v>1034</v>
      </c>
      <c r="E145" s="8" t="str">
        <f>IFERROR(VLOOKUP(D145,组合消除配置整理说明表!$A$2:$B$99999,2,0),"")</f>
        <v/>
      </c>
    </row>
    <row r="146" spans="1:5" x14ac:dyDescent="0.2">
      <c r="A146" s="8">
        <v>2</v>
      </c>
      <c r="B146" s="8">
        <v>4</v>
      </c>
      <c r="C146" s="8" t="str">
        <f t="shared" si="2"/>
        <v>24</v>
      </c>
      <c r="D146" s="1">
        <v>1035</v>
      </c>
      <c r="E146" s="8" t="str">
        <f>IFERROR(VLOOKUP(D146,组合消除配置整理说明表!$A$2:$B$99999,2,0),"")</f>
        <v/>
      </c>
    </row>
    <row r="147" spans="1:5" x14ac:dyDescent="0.2">
      <c r="A147" s="8">
        <v>2</v>
      </c>
      <c r="B147" s="8">
        <v>5</v>
      </c>
      <c r="C147" s="8" t="str">
        <f t="shared" si="2"/>
        <v>25</v>
      </c>
      <c r="D147" s="1">
        <v>1041</v>
      </c>
      <c r="E147" s="8" t="str">
        <f>IFERROR(VLOOKUP(D147,组合消除配置整理说明表!$A$2:$B$99999,2,0),"")</f>
        <v/>
      </c>
    </row>
    <row r="148" spans="1:5" x14ac:dyDescent="0.2">
      <c r="A148" s="8">
        <v>2</v>
      </c>
      <c r="B148" s="8">
        <v>5</v>
      </c>
      <c r="C148" s="8" t="str">
        <f t="shared" si="2"/>
        <v>25</v>
      </c>
      <c r="D148" s="1">
        <v>1042</v>
      </c>
      <c r="E148" s="8" t="str">
        <f>IFERROR(VLOOKUP(D148,组合消除配置整理说明表!$A$2:$B$99999,2,0),"")</f>
        <v/>
      </c>
    </row>
    <row r="149" spans="1:5" x14ac:dyDescent="0.2">
      <c r="A149" s="8">
        <v>2</v>
      </c>
      <c r="B149" s="8">
        <v>5</v>
      </c>
      <c r="C149" s="8" t="str">
        <f t="shared" si="2"/>
        <v>25</v>
      </c>
      <c r="D149" s="1">
        <v>1043</v>
      </c>
      <c r="E149" s="8" t="str">
        <f>IFERROR(VLOOKUP(D149,组合消除配置整理说明表!$A$2:$B$99999,2,0),"")</f>
        <v/>
      </c>
    </row>
    <row r="150" spans="1:5" x14ac:dyDescent="0.2">
      <c r="A150" s="8">
        <v>2</v>
      </c>
      <c r="B150" s="8">
        <v>5</v>
      </c>
      <c r="C150" s="8" t="str">
        <f t="shared" si="2"/>
        <v>25</v>
      </c>
      <c r="D150" s="1">
        <v>1044</v>
      </c>
      <c r="E150" s="8" t="str">
        <f>IFERROR(VLOOKUP(D150,组合消除配置整理说明表!$A$2:$B$99999,2,0),"")</f>
        <v/>
      </c>
    </row>
    <row r="151" spans="1:5" x14ac:dyDescent="0.2">
      <c r="A151" s="8">
        <v>2</v>
      </c>
      <c r="B151" s="8">
        <v>5</v>
      </c>
      <c r="C151" s="8" t="str">
        <f t="shared" si="2"/>
        <v>25</v>
      </c>
      <c r="D151" s="1">
        <v>1045</v>
      </c>
      <c r="E151" s="8" t="str">
        <f>IFERROR(VLOOKUP(D151,组合消除配置整理说明表!$A$2:$B$99999,2,0),"")</f>
        <v/>
      </c>
    </row>
    <row r="152" spans="1:5" x14ac:dyDescent="0.2">
      <c r="A152" s="8">
        <v>2</v>
      </c>
      <c r="B152" s="8">
        <v>1</v>
      </c>
      <c r="C152" s="8" t="str">
        <f t="shared" si="2"/>
        <v>21</v>
      </c>
      <c r="D152" s="1">
        <v>1101</v>
      </c>
      <c r="E152" s="8" t="str">
        <f>IFERROR(VLOOKUP(D152,组合消除配置整理说明表!$A$2:$B$99999,2,0),"")</f>
        <v/>
      </c>
    </row>
    <row r="153" spans="1:5" x14ac:dyDescent="0.2">
      <c r="A153" s="8">
        <v>2</v>
      </c>
      <c r="B153" s="8">
        <v>1</v>
      </c>
      <c r="C153" s="8" t="str">
        <f t="shared" si="2"/>
        <v>21</v>
      </c>
      <c r="D153" s="1">
        <v>1102</v>
      </c>
      <c r="E153" s="8" t="str">
        <f>IFERROR(VLOOKUP(D153,组合消除配置整理说明表!$A$2:$B$99999,2,0),"")</f>
        <v/>
      </c>
    </row>
    <row r="154" spans="1:5" x14ac:dyDescent="0.2">
      <c r="A154" s="8">
        <v>2</v>
      </c>
      <c r="B154" s="8">
        <v>1</v>
      </c>
      <c r="C154" s="8" t="str">
        <f t="shared" si="2"/>
        <v>21</v>
      </c>
      <c r="D154" s="1">
        <v>1103</v>
      </c>
      <c r="E154" s="8" t="str">
        <f>IFERROR(VLOOKUP(D154,组合消除配置整理说明表!$A$2:$B$99999,2,0),"")</f>
        <v/>
      </c>
    </row>
    <row r="155" spans="1:5" x14ac:dyDescent="0.2">
      <c r="A155" s="8">
        <v>2</v>
      </c>
      <c r="B155" s="8">
        <v>1</v>
      </c>
      <c r="C155" s="8" t="str">
        <f t="shared" si="2"/>
        <v>21</v>
      </c>
      <c r="D155" s="1">
        <v>1104</v>
      </c>
      <c r="E155" s="8" t="str">
        <f>IFERROR(VLOOKUP(D155,组合消除配置整理说明表!$A$2:$B$99999,2,0),"")</f>
        <v/>
      </c>
    </row>
    <row r="156" spans="1:5" x14ac:dyDescent="0.2">
      <c r="A156" s="8">
        <v>2</v>
      </c>
      <c r="B156" s="8">
        <v>1</v>
      </c>
      <c r="C156" s="8" t="str">
        <f t="shared" si="2"/>
        <v>21</v>
      </c>
      <c r="D156" s="1">
        <v>1105</v>
      </c>
      <c r="E156" s="8" t="str">
        <f>IFERROR(VLOOKUP(D156,组合消除配置整理说明表!$A$2:$B$99999,2,0),"")</f>
        <v/>
      </c>
    </row>
    <row r="157" spans="1:5" x14ac:dyDescent="0.2">
      <c r="A157" s="8">
        <v>2</v>
      </c>
      <c r="B157" s="8">
        <v>2</v>
      </c>
      <c r="C157" s="8" t="str">
        <f t="shared" si="2"/>
        <v>22</v>
      </c>
      <c r="D157" s="1">
        <v>1111</v>
      </c>
      <c r="E157" s="8" t="str">
        <f>IFERROR(VLOOKUP(D157,组合消除配置整理说明表!$A$2:$B$99999,2,0),"")</f>
        <v/>
      </c>
    </row>
    <row r="158" spans="1:5" x14ac:dyDescent="0.2">
      <c r="A158" s="8">
        <v>2</v>
      </c>
      <c r="B158" s="8">
        <v>2</v>
      </c>
      <c r="C158" s="8" t="str">
        <f t="shared" si="2"/>
        <v>22</v>
      </c>
      <c r="D158" s="1">
        <v>1112</v>
      </c>
      <c r="E158" s="8" t="str">
        <f>IFERROR(VLOOKUP(D158,组合消除配置整理说明表!$A$2:$B$99999,2,0),"")</f>
        <v/>
      </c>
    </row>
    <row r="159" spans="1:5" x14ac:dyDescent="0.2">
      <c r="A159" s="8">
        <v>2</v>
      </c>
      <c r="B159" s="8">
        <v>2</v>
      </c>
      <c r="C159" s="8" t="str">
        <f t="shared" si="2"/>
        <v>22</v>
      </c>
      <c r="D159" s="1">
        <v>1113</v>
      </c>
      <c r="E159" s="8" t="str">
        <f>IFERROR(VLOOKUP(D159,组合消除配置整理说明表!$A$2:$B$99999,2,0),"")</f>
        <v/>
      </c>
    </row>
    <row r="160" spans="1:5" x14ac:dyDescent="0.2">
      <c r="A160" s="8">
        <v>2</v>
      </c>
      <c r="B160" s="8">
        <v>2</v>
      </c>
      <c r="C160" s="8" t="str">
        <f t="shared" si="2"/>
        <v>22</v>
      </c>
      <c r="D160" s="1">
        <v>1114</v>
      </c>
      <c r="E160" s="8" t="str">
        <f>IFERROR(VLOOKUP(D160,组合消除配置整理说明表!$A$2:$B$99999,2,0),"")</f>
        <v/>
      </c>
    </row>
    <row r="161" spans="1:5" x14ac:dyDescent="0.2">
      <c r="A161" s="8">
        <v>2</v>
      </c>
      <c r="B161" s="8">
        <v>2</v>
      </c>
      <c r="C161" s="8" t="str">
        <f t="shared" si="2"/>
        <v>22</v>
      </c>
      <c r="D161" s="1">
        <v>1115</v>
      </c>
      <c r="E161" s="8" t="str">
        <f>IFERROR(VLOOKUP(D161,组合消除配置整理说明表!$A$2:$B$99999,2,0),"")</f>
        <v/>
      </c>
    </row>
    <row r="162" spans="1:5" x14ac:dyDescent="0.2">
      <c r="A162" s="8">
        <v>2</v>
      </c>
      <c r="B162" s="8">
        <v>3</v>
      </c>
      <c r="C162" s="8" t="str">
        <f t="shared" si="2"/>
        <v>23</v>
      </c>
      <c r="D162" s="1">
        <v>1121</v>
      </c>
      <c r="E162" s="8" t="str">
        <f>IFERROR(VLOOKUP(D162,组合消除配置整理说明表!$A$2:$B$99999,2,0),"")</f>
        <v/>
      </c>
    </row>
    <row r="163" spans="1:5" x14ac:dyDescent="0.2">
      <c r="A163" s="8">
        <v>2</v>
      </c>
      <c r="B163" s="8">
        <v>3</v>
      </c>
      <c r="C163" s="8" t="str">
        <f t="shared" si="2"/>
        <v>23</v>
      </c>
      <c r="D163" s="1">
        <v>1122</v>
      </c>
      <c r="E163" s="8" t="str">
        <f>IFERROR(VLOOKUP(D163,组合消除配置整理说明表!$A$2:$B$99999,2,0),"")</f>
        <v/>
      </c>
    </row>
    <row r="164" spans="1:5" x14ac:dyDescent="0.2">
      <c r="A164" s="8">
        <v>2</v>
      </c>
      <c r="B164" s="8">
        <v>3</v>
      </c>
      <c r="C164" s="8" t="str">
        <f t="shared" si="2"/>
        <v>23</v>
      </c>
      <c r="D164" s="1">
        <v>1123</v>
      </c>
      <c r="E164" s="8" t="str">
        <f>IFERROR(VLOOKUP(D164,组合消除配置整理说明表!$A$2:$B$99999,2,0),"")</f>
        <v/>
      </c>
    </row>
    <row r="165" spans="1:5" x14ac:dyDescent="0.2">
      <c r="A165" s="8">
        <v>2</v>
      </c>
      <c r="B165" s="8">
        <v>3</v>
      </c>
      <c r="C165" s="8" t="str">
        <f t="shared" si="2"/>
        <v>23</v>
      </c>
      <c r="D165" s="1">
        <v>1124</v>
      </c>
      <c r="E165" s="8" t="str">
        <f>IFERROR(VLOOKUP(D165,组合消除配置整理说明表!$A$2:$B$99999,2,0),"")</f>
        <v/>
      </c>
    </row>
    <row r="166" spans="1:5" x14ac:dyDescent="0.2">
      <c r="A166" s="8">
        <v>2</v>
      </c>
      <c r="B166" s="8">
        <v>3</v>
      </c>
      <c r="C166" s="8" t="str">
        <f t="shared" si="2"/>
        <v>23</v>
      </c>
      <c r="D166" s="1">
        <v>1125</v>
      </c>
      <c r="E166" s="8" t="str">
        <f>IFERROR(VLOOKUP(D166,组合消除配置整理说明表!$A$2:$B$99999,2,0),"")</f>
        <v/>
      </c>
    </row>
    <row r="167" spans="1:5" x14ac:dyDescent="0.2">
      <c r="A167" s="8">
        <v>2</v>
      </c>
      <c r="B167" s="8">
        <v>4</v>
      </c>
      <c r="C167" s="8" t="str">
        <f t="shared" si="2"/>
        <v>24</v>
      </c>
      <c r="D167" s="1">
        <v>1131</v>
      </c>
      <c r="E167" s="8" t="str">
        <f>IFERROR(VLOOKUP(D167,组合消除配置整理说明表!$A$2:$B$99999,2,0),"")</f>
        <v/>
      </c>
    </row>
    <row r="168" spans="1:5" x14ac:dyDescent="0.2">
      <c r="A168" s="8">
        <v>2</v>
      </c>
      <c r="B168" s="8">
        <v>4</v>
      </c>
      <c r="C168" s="8" t="str">
        <f t="shared" si="2"/>
        <v>24</v>
      </c>
      <c r="D168" s="1">
        <v>1132</v>
      </c>
      <c r="E168" s="8" t="str">
        <f>IFERROR(VLOOKUP(D168,组合消除配置整理说明表!$A$2:$B$99999,2,0),"")</f>
        <v/>
      </c>
    </row>
    <row r="169" spans="1:5" x14ac:dyDescent="0.2">
      <c r="A169" s="8">
        <v>2</v>
      </c>
      <c r="B169" s="8">
        <v>4</v>
      </c>
      <c r="C169" s="8" t="str">
        <f t="shared" si="2"/>
        <v>24</v>
      </c>
      <c r="D169" s="1">
        <v>1133</v>
      </c>
      <c r="E169" s="8" t="str">
        <f>IFERROR(VLOOKUP(D169,组合消除配置整理说明表!$A$2:$B$99999,2,0),"")</f>
        <v/>
      </c>
    </row>
    <row r="170" spans="1:5" x14ac:dyDescent="0.2">
      <c r="A170" s="8">
        <v>2</v>
      </c>
      <c r="B170" s="8">
        <v>4</v>
      </c>
      <c r="C170" s="8" t="str">
        <f t="shared" si="2"/>
        <v>24</v>
      </c>
      <c r="D170" s="1">
        <v>1134</v>
      </c>
      <c r="E170" s="8" t="str">
        <f>IFERROR(VLOOKUP(D170,组合消除配置整理说明表!$A$2:$B$99999,2,0),"")</f>
        <v/>
      </c>
    </row>
    <row r="171" spans="1:5" x14ac:dyDescent="0.2">
      <c r="A171" s="8">
        <v>2</v>
      </c>
      <c r="B171" s="8">
        <v>4</v>
      </c>
      <c r="C171" s="8" t="str">
        <f t="shared" si="2"/>
        <v>24</v>
      </c>
      <c r="D171" s="1">
        <v>1135</v>
      </c>
      <c r="E171" s="8" t="str">
        <f>IFERROR(VLOOKUP(D171,组合消除配置整理说明表!$A$2:$B$99999,2,0),"")</f>
        <v/>
      </c>
    </row>
    <row r="172" spans="1:5" x14ac:dyDescent="0.2">
      <c r="A172" s="8">
        <v>2</v>
      </c>
      <c r="B172" s="8">
        <v>5</v>
      </c>
      <c r="C172" s="8" t="str">
        <f t="shared" si="2"/>
        <v>25</v>
      </c>
      <c r="D172" s="1">
        <v>1141</v>
      </c>
      <c r="E172" s="8" t="str">
        <f>IFERROR(VLOOKUP(D172,组合消除配置整理说明表!$A$2:$B$99999,2,0),"")</f>
        <v/>
      </c>
    </row>
    <row r="173" spans="1:5" x14ac:dyDescent="0.2">
      <c r="A173" s="8">
        <v>2</v>
      </c>
      <c r="B173" s="8">
        <v>5</v>
      </c>
      <c r="C173" s="8" t="str">
        <f t="shared" si="2"/>
        <v>25</v>
      </c>
      <c r="D173" s="1">
        <v>1142</v>
      </c>
      <c r="E173" s="8" t="str">
        <f>IFERROR(VLOOKUP(D173,组合消除配置整理说明表!$A$2:$B$99999,2,0),"")</f>
        <v/>
      </c>
    </row>
    <row r="174" spans="1:5" x14ac:dyDescent="0.2">
      <c r="A174" s="8">
        <v>2</v>
      </c>
      <c r="B174" s="8">
        <v>5</v>
      </c>
      <c r="C174" s="8" t="str">
        <f t="shared" si="2"/>
        <v>25</v>
      </c>
      <c r="D174" s="1">
        <v>1143</v>
      </c>
      <c r="E174" s="8" t="str">
        <f>IFERROR(VLOOKUP(D174,组合消除配置整理说明表!$A$2:$B$99999,2,0),"")</f>
        <v/>
      </c>
    </row>
    <row r="175" spans="1:5" x14ac:dyDescent="0.2">
      <c r="A175" s="8">
        <v>2</v>
      </c>
      <c r="B175" s="8">
        <v>5</v>
      </c>
      <c r="C175" s="8" t="str">
        <f t="shared" si="2"/>
        <v>25</v>
      </c>
      <c r="D175" s="1">
        <v>1144</v>
      </c>
      <c r="E175" s="8" t="str">
        <f>IFERROR(VLOOKUP(D175,组合消除配置整理说明表!$A$2:$B$99999,2,0),"")</f>
        <v/>
      </c>
    </row>
    <row r="176" spans="1:5" x14ac:dyDescent="0.2">
      <c r="A176" s="8">
        <v>2</v>
      </c>
      <c r="B176" s="8">
        <v>5</v>
      </c>
      <c r="C176" s="8" t="str">
        <f t="shared" si="2"/>
        <v>25</v>
      </c>
      <c r="D176" s="1">
        <v>1145</v>
      </c>
      <c r="E176" s="8" t="str">
        <f>IFERROR(VLOOKUP(D176,组合消除配置整理说明表!$A$2:$B$99999,2,0),"")</f>
        <v/>
      </c>
    </row>
    <row r="177" spans="1:5" x14ac:dyDescent="0.2">
      <c r="A177" s="8">
        <v>2</v>
      </c>
      <c r="B177" s="8">
        <v>1</v>
      </c>
      <c r="C177" s="8" t="str">
        <f t="shared" si="2"/>
        <v>21</v>
      </c>
      <c r="D177" s="1">
        <v>1201</v>
      </c>
      <c r="E177" s="8" t="str">
        <f>IFERROR(VLOOKUP(D177,组合消除配置整理说明表!$A$2:$B$99999,2,0),"")</f>
        <v/>
      </c>
    </row>
    <row r="178" spans="1:5" x14ac:dyDescent="0.2">
      <c r="A178" s="8">
        <v>2</v>
      </c>
      <c r="B178" s="8">
        <v>1</v>
      </c>
      <c r="C178" s="8" t="str">
        <f t="shared" si="2"/>
        <v>21</v>
      </c>
      <c r="D178" s="1">
        <v>1202</v>
      </c>
      <c r="E178" s="8" t="str">
        <f>IFERROR(VLOOKUP(D178,组合消除配置整理说明表!$A$2:$B$99999,2,0),"")</f>
        <v/>
      </c>
    </row>
    <row r="179" spans="1:5" x14ac:dyDescent="0.2">
      <c r="A179" s="8">
        <v>2</v>
      </c>
      <c r="B179" s="8">
        <v>1</v>
      </c>
      <c r="C179" s="8" t="str">
        <f t="shared" si="2"/>
        <v>21</v>
      </c>
      <c r="D179" s="1">
        <v>1203</v>
      </c>
      <c r="E179" s="8" t="str">
        <f>IFERROR(VLOOKUP(D179,组合消除配置整理说明表!$A$2:$B$99999,2,0),"")</f>
        <v/>
      </c>
    </row>
    <row r="180" spans="1:5" x14ac:dyDescent="0.2">
      <c r="A180" s="8">
        <v>2</v>
      </c>
      <c r="B180" s="8">
        <v>1</v>
      </c>
      <c r="C180" s="8" t="str">
        <f t="shared" si="2"/>
        <v>21</v>
      </c>
      <c r="D180" s="1">
        <v>1204</v>
      </c>
      <c r="E180" s="8" t="str">
        <f>IFERROR(VLOOKUP(D180,组合消除配置整理说明表!$A$2:$B$99999,2,0),"")</f>
        <v/>
      </c>
    </row>
    <row r="181" spans="1:5" x14ac:dyDescent="0.2">
      <c r="A181" s="8">
        <v>2</v>
      </c>
      <c r="B181" s="8">
        <v>1</v>
      </c>
      <c r="C181" s="8" t="str">
        <f t="shared" si="2"/>
        <v>21</v>
      </c>
      <c r="D181" s="1">
        <v>1205</v>
      </c>
      <c r="E181" s="8" t="str">
        <f>IFERROR(VLOOKUP(D181,组合消除配置整理说明表!$A$2:$B$99999,2,0),"")</f>
        <v/>
      </c>
    </row>
    <row r="182" spans="1:5" x14ac:dyDescent="0.2">
      <c r="A182" s="8">
        <v>2</v>
      </c>
      <c r="B182" s="8">
        <v>2</v>
      </c>
      <c r="C182" s="8" t="str">
        <f t="shared" si="2"/>
        <v>22</v>
      </c>
      <c r="D182" s="1">
        <v>1211</v>
      </c>
      <c r="E182" s="8" t="str">
        <f>IFERROR(VLOOKUP(D182,组合消除配置整理说明表!$A$2:$B$99999,2,0),"")</f>
        <v/>
      </c>
    </row>
    <row r="183" spans="1:5" x14ac:dyDescent="0.2">
      <c r="A183" s="8">
        <v>2</v>
      </c>
      <c r="B183" s="8">
        <v>2</v>
      </c>
      <c r="C183" s="8" t="str">
        <f t="shared" si="2"/>
        <v>22</v>
      </c>
      <c r="D183" s="1">
        <v>1212</v>
      </c>
      <c r="E183" s="8" t="str">
        <f>IFERROR(VLOOKUP(D183,组合消除配置整理说明表!$A$2:$B$99999,2,0),"")</f>
        <v/>
      </c>
    </row>
    <row r="184" spans="1:5" x14ac:dyDescent="0.2">
      <c r="A184" s="8">
        <v>2</v>
      </c>
      <c r="B184" s="8">
        <v>2</v>
      </c>
      <c r="C184" s="8" t="str">
        <f t="shared" si="2"/>
        <v>22</v>
      </c>
      <c r="D184" s="1">
        <v>1213</v>
      </c>
      <c r="E184" s="8" t="str">
        <f>IFERROR(VLOOKUP(D184,组合消除配置整理说明表!$A$2:$B$99999,2,0),"")</f>
        <v/>
      </c>
    </row>
    <row r="185" spans="1:5" x14ac:dyDescent="0.2">
      <c r="A185" s="8">
        <v>2</v>
      </c>
      <c r="B185" s="8">
        <v>2</v>
      </c>
      <c r="C185" s="8" t="str">
        <f t="shared" si="2"/>
        <v>22</v>
      </c>
      <c r="D185" s="1">
        <v>1214</v>
      </c>
      <c r="E185" s="8" t="str">
        <f>IFERROR(VLOOKUP(D185,组合消除配置整理说明表!$A$2:$B$99999,2,0),"")</f>
        <v/>
      </c>
    </row>
    <row r="186" spans="1:5" x14ac:dyDescent="0.2">
      <c r="A186" s="8">
        <v>2</v>
      </c>
      <c r="B186" s="8">
        <v>2</v>
      </c>
      <c r="C186" s="8" t="str">
        <f t="shared" si="2"/>
        <v>22</v>
      </c>
      <c r="D186" s="1">
        <v>1215</v>
      </c>
      <c r="E186" s="8" t="str">
        <f>IFERROR(VLOOKUP(D186,组合消除配置整理说明表!$A$2:$B$99999,2,0),"")</f>
        <v/>
      </c>
    </row>
    <row r="187" spans="1:5" x14ac:dyDescent="0.2">
      <c r="A187" s="8">
        <v>2</v>
      </c>
      <c r="B187" s="8">
        <v>3</v>
      </c>
      <c r="C187" s="8" t="str">
        <f t="shared" si="2"/>
        <v>23</v>
      </c>
      <c r="D187" s="1">
        <v>1221</v>
      </c>
      <c r="E187" s="8" t="str">
        <f>IFERROR(VLOOKUP(D187,组合消除配置整理说明表!$A$2:$B$99999,2,0),"")</f>
        <v/>
      </c>
    </row>
    <row r="188" spans="1:5" x14ac:dyDescent="0.2">
      <c r="A188" s="8">
        <v>2</v>
      </c>
      <c r="B188" s="8">
        <v>3</v>
      </c>
      <c r="C188" s="8" t="str">
        <f t="shared" si="2"/>
        <v>23</v>
      </c>
      <c r="D188" s="1">
        <v>1222</v>
      </c>
      <c r="E188" s="8" t="str">
        <f>IFERROR(VLOOKUP(D188,组合消除配置整理说明表!$A$2:$B$99999,2,0),"")</f>
        <v/>
      </c>
    </row>
    <row r="189" spans="1:5" x14ac:dyDescent="0.2">
      <c r="A189" s="8">
        <v>2</v>
      </c>
      <c r="B189" s="8">
        <v>3</v>
      </c>
      <c r="C189" s="8" t="str">
        <f t="shared" si="2"/>
        <v>23</v>
      </c>
      <c r="D189" s="1">
        <v>1223</v>
      </c>
      <c r="E189" s="8" t="str">
        <f>IFERROR(VLOOKUP(D189,组合消除配置整理说明表!$A$2:$B$99999,2,0),"")</f>
        <v/>
      </c>
    </row>
    <row r="190" spans="1:5" x14ac:dyDescent="0.2">
      <c r="A190" s="8">
        <v>2</v>
      </c>
      <c r="B190" s="8">
        <v>3</v>
      </c>
      <c r="C190" s="8" t="str">
        <f t="shared" si="2"/>
        <v>23</v>
      </c>
      <c r="D190" s="1">
        <v>1224</v>
      </c>
      <c r="E190" s="8" t="str">
        <f>IFERROR(VLOOKUP(D190,组合消除配置整理说明表!$A$2:$B$99999,2,0),"")</f>
        <v/>
      </c>
    </row>
    <row r="191" spans="1:5" x14ac:dyDescent="0.2">
      <c r="A191" s="8">
        <v>2</v>
      </c>
      <c r="B191" s="8">
        <v>3</v>
      </c>
      <c r="C191" s="8" t="str">
        <f t="shared" si="2"/>
        <v>23</v>
      </c>
      <c r="D191" s="1">
        <v>1225</v>
      </c>
      <c r="E191" s="8" t="str">
        <f>IFERROR(VLOOKUP(D191,组合消除配置整理说明表!$A$2:$B$99999,2,0),"")</f>
        <v/>
      </c>
    </row>
    <row r="192" spans="1:5" x14ac:dyDescent="0.2">
      <c r="A192" s="8">
        <v>2</v>
      </c>
      <c r="B192" s="8">
        <v>4</v>
      </c>
      <c r="C192" s="8" t="str">
        <f t="shared" si="2"/>
        <v>24</v>
      </c>
      <c r="D192" s="1">
        <v>1231</v>
      </c>
      <c r="E192" s="8" t="str">
        <f>IFERROR(VLOOKUP(D192,组合消除配置整理说明表!$A$2:$B$99999,2,0),"")</f>
        <v/>
      </c>
    </row>
    <row r="193" spans="1:5" x14ac:dyDescent="0.2">
      <c r="A193" s="8">
        <v>2</v>
      </c>
      <c r="B193" s="8">
        <v>4</v>
      </c>
      <c r="C193" s="8" t="str">
        <f t="shared" si="2"/>
        <v>24</v>
      </c>
      <c r="D193" s="1">
        <v>1232</v>
      </c>
      <c r="E193" s="8" t="str">
        <f>IFERROR(VLOOKUP(D193,组合消除配置整理说明表!$A$2:$B$99999,2,0),"")</f>
        <v/>
      </c>
    </row>
    <row r="194" spans="1:5" x14ac:dyDescent="0.2">
      <c r="A194" s="8">
        <v>2</v>
      </c>
      <c r="B194" s="8">
        <v>4</v>
      </c>
      <c r="C194" s="8" t="str">
        <f t="shared" si="2"/>
        <v>24</v>
      </c>
      <c r="D194" s="1">
        <v>1233</v>
      </c>
      <c r="E194" s="8" t="str">
        <f>IFERROR(VLOOKUP(D194,组合消除配置整理说明表!$A$2:$B$99999,2,0),"")</f>
        <v/>
      </c>
    </row>
    <row r="195" spans="1:5" x14ac:dyDescent="0.2">
      <c r="A195" s="8">
        <v>2</v>
      </c>
      <c r="B195" s="8">
        <v>4</v>
      </c>
      <c r="C195" s="8" t="str">
        <f t="shared" ref="C195:C258" si="3">_xlfn.CONCAT(A195:B195)</f>
        <v>24</v>
      </c>
      <c r="D195" s="1">
        <v>1234</v>
      </c>
      <c r="E195" s="8" t="str">
        <f>IFERROR(VLOOKUP(D195,组合消除配置整理说明表!$A$2:$B$99999,2,0),"")</f>
        <v/>
      </c>
    </row>
    <row r="196" spans="1:5" x14ac:dyDescent="0.2">
      <c r="A196" s="8">
        <v>2</v>
      </c>
      <c r="B196" s="8">
        <v>4</v>
      </c>
      <c r="C196" s="8" t="str">
        <f t="shared" si="3"/>
        <v>24</v>
      </c>
      <c r="D196" s="1">
        <v>1235</v>
      </c>
      <c r="E196" s="8" t="str">
        <f>IFERROR(VLOOKUP(D196,组合消除配置整理说明表!$A$2:$B$99999,2,0),"")</f>
        <v/>
      </c>
    </row>
    <row r="197" spans="1:5" x14ac:dyDescent="0.2">
      <c r="A197" s="8">
        <v>2</v>
      </c>
      <c r="B197" s="8">
        <v>5</v>
      </c>
      <c r="C197" s="8" t="str">
        <f t="shared" si="3"/>
        <v>25</v>
      </c>
      <c r="D197" s="1">
        <v>1241</v>
      </c>
      <c r="E197" s="8" t="str">
        <f>IFERROR(VLOOKUP(D197,组合消除配置整理说明表!$A$2:$B$99999,2,0),"")</f>
        <v/>
      </c>
    </row>
    <row r="198" spans="1:5" x14ac:dyDescent="0.2">
      <c r="A198" s="8">
        <v>2</v>
      </c>
      <c r="B198" s="8">
        <v>5</v>
      </c>
      <c r="C198" s="8" t="str">
        <f t="shared" si="3"/>
        <v>25</v>
      </c>
      <c r="D198" s="1">
        <v>1242</v>
      </c>
      <c r="E198" s="8" t="str">
        <f>IFERROR(VLOOKUP(D198,组合消除配置整理说明表!$A$2:$B$99999,2,0),"")</f>
        <v/>
      </c>
    </row>
    <row r="199" spans="1:5" x14ac:dyDescent="0.2">
      <c r="A199" s="8">
        <v>2</v>
      </c>
      <c r="B199" s="8">
        <v>5</v>
      </c>
      <c r="C199" s="8" t="str">
        <f t="shared" si="3"/>
        <v>25</v>
      </c>
      <c r="D199" s="1">
        <v>1243</v>
      </c>
      <c r="E199" s="8" t="str">
        <f>IFERROR(VLOOKUP(D199,组合消除配置整理说明表!$A$2:$B$99999,2,0),"")</f>
        <v/>
      </c>
    </row>
    <row r="200" spans="1:5" x14ac:dyDescent="0.2">
      <c r="A200" s="8">
        <v>2</v>
      </c>
      <c r="B200" s="8">
        <v>5</v>
      </c>
      <c r="C200" s="8" t="str">
        <f t="shared" si="3"/>
        <v>25</v>
      </c>
      <c r="D200" s="1">
        <v>1244</v>
      </c>
      <c r="E200" s="8" t="str">
        <f>IFERROR(VLOOKUP(D200,组合消除配置整理说明表!$A$2:$B$99999,2,0),"")</f>
        <v/>
      </c>
    </row>
    <row r="201" spans="1:5" x14ac:dyDescent="0.2">
      <c r="A201" s="8">
        <v>2</v>
      </c>
      <c r="B201" s="8">
        <v>5</v>
      </c>
      <c r="C201" s="8" t="str">
        <f t="shared" si="3"/>
        <v>25</v>
      </c>
      <c r="D201" s="1">
        <v>1245</v>
      </c>
      <c r="E201" s="8" t="str">
        <f>IFERROR(VLOOKUP(D201,组合消除配置整理说明表!$A$2:$B$99999,2,0),"")</f>
        <v/>
      </c>
    </row>
    <row r="202" spans="1:5" x14ac:dyDescent="0.2">
      <c r="A202" s="8">
        <v>2</v>
      </c>
      <c r="B202" s="8">
        <v>1</v>
      </c>
      <c r="C202" s="8" t="str">
        <f t="shared" si="3"/>
        <v>21</v>
      </c>
      <c r="D202" s="1">
        <v>1301</v>
      </c>
      <c r="E202" s="8" t="str">
        <f>IFERROR(VLOOKUP(D202,组合消除配置整理说明表!$A$2:$B$99999,2,0),"")</f>
        <v/>
      </c>
    </row>
    <row r="203" spans="1:5" x14ac:dyDescent="0.2">
      <c r="A203" s="8">
        <v>2</v>
      </c>
      <c r="B203" s="8">
        <v>1</v>
      </c>
      <c r="C203" s="8" t="str">
        <f t="shared" si="3"/>
        <v>21</v>
      </c>
      <c r="D203" s="1">
        <v>1302</v>
      </c>
      <c r="E203" s="8" t="str">
        <f>IFERROR(VLOOKUP(D203,组合消除配置整理说明表!$A$2:$B$99999,2,0),"")</f>
        <v/>
      </c>
    </row>
    <row r="204" spans="1:5" x14ac:dyDescent="0.2">
      <c r="A204" s="8">
        <v>2</v>
      </c>
      <c r="B204" s="8">
        <v>1</v>
      </c>
      <c r="C204" s="8" t="str">
        <f t="shared" si="3"/>
        <v>21</v>
      </c>
      <c r="D204" s="1">
        <v>1303</v>
      </c>
      <c r="E204" s="8" t="str">
        <f>IFERROR(VLOOKUP(D204,组合消除配置整理说明表!$A$2:$B$99999,2,0),"")</f>
        <v/>
      </c>
    </row>
    <row r="205" spans="1:5" x14ac:dyDescent="0.2">
      <c r="A205" s="8">
        <v>2</v>
      </c>
      <c r="B205" s="8">
        <v>1</v>
      </c>
      <c r="C205" s="8" t="str">
        <f t="shared" si="3"/>
        <v>21</v>
      </c>
      <c r="D205" s="1">
        <v>1304</v>
      </c>
      <c r="E205" s="8" t="str">
        <f>IFERROR(VLOOKUP(D205,组合消除配置整理说明表!$A$2:$B$99999,2,0),"")</f>
        <v/>
      </c>
    </row>
    <row r="206" spans="1:5" x14ac:dyDescent="0.2">
      <c r="A206" s="8">
        <v>2</v>
      </c>
      <c r="B206" s="8">
        <v>1</v>
      </c>
      <c r="C206" s="8" t="str">
        <f t="shared" si="3"/>
        <v>21</v>
      </c>
      <c r="D206" s="1">
        <v>1305</v>
      </c>
      <c r="E206" s="8" t="str">
        <f>IFERROR(VLOOKUP(D206,组合消除配置整理说明表!$A$2:$B$99999,2,0),"")</f>
        <v/>
      </c>
    </row>
    <row r="207" spans="1:5" x14ac:dyDescent="0.2">
      <c r="A207" s="8">
        <v>2</v>
      </c>
      <c r="B207" s="8">
        <v>2</v>
      </c>
      <c r="C207" s="8" t="str">
        <f t="shared" si="3"/>
        <v>22</v>
      </c>
      <c r="D207" s="1">
        <v>1311</v>
      </c>
      <c r="E207" s="8" t="str">
        <f>IFERROR(VLOOKUP(D207,组合消除配置整理说明表!$A$2:$B$99999,2,0),"")</f>
        <v/>
      </c>
    </row>
    <row r="208" spans="1:5" x14ac:dyDescent="0.2">
      <c r="A208" s="8">
        <v>2</v>
      </c>
      <c r="B208" s="8">
        <v>2</v>
      </c>
      <c r="C208" s="8" t="str">
        <f t="shared" si="3"/>
        <v>22</v>
      </c>
      <c r="D208" s="1">
        <v>1312</v>
      </c>
      <c r="E208" s="8" t="str">
        <f>IFERROR(VLOOKUP(D208,组合消除配置整理说明表!$A$2:$B$99999,2,0),"")</f>
        <v/>
      </c>
    </row>
    <row r="209" spans="1:5" x14ac:dyDescent="0.2">
      <c r="A209" s="8">
        <v>2</v>
      </c>
      <c r="B209" s="8">
        <v>2</v>
      </c>
      <c r="C209" s="8" t="str">
        <f t="shared" si="3"/>
        <v>22</v>
      </c>
      <c r="D209" s="1">
        <v>1313</v>
      </c>
      <c r="E209" s="8" t="str">
        <f>IFERROR(VLOOKUP(D209,组合消除配置整理说明表!$A$2:$B$99999,2,0),"")</f>
        <v/>
      </c>
    </row>
    <row r="210" spans="1:5" x14ac:dyDescent="0.2">
      <c r="A210" s="8">
        <v>2</v>
      </c>
      <c r="B210" s="8">
        <v>2</v>
      </c>
      <c r="C210" s="8" t="str">
        <f t="shared" si="3"/>
        <v>22</v>
      </c>
      <c r="D210" s="1">
        <v>1314</v>
      </c>
      <c r="E210" s="8" t="str">
        <f>IFERROR(VLOOKUP(D210,组合消除配置整理说明表!$A$2:$B$99999,2,0),"")</f>
        <v/>
      </c>
    </row>
    <row r="211" spans="1:5" x14ac:dyDescent="0.2">
      <c r="A211" s="8">
        <v>2</v>
      </c>
      <c r="B211" s="8">
        <v>2</v>
      </c>
      <c r="C211" s="8" t="str">
        <f t="shared" si="3"/>
        <v>22</v>
      </c>
      <c r="D211" s="1">
        <v>1315</v>
      </c>
      <c r="E211" s="8" t="str">
        <f>IFERROR(VLOOKUP(D211,组合消除配置整理说明表!$A$2:$B$99999,2,0),"")</f>
        <v/>
      </c>
    </row>
    <row r="212" spans="1:5" x14ac:dyDescent="0.2">
      <c r="A212" s="8">
        <v>2</v>
      </c>
      <c r="B212" s="8">
        <v>3</v>
      </c>
      <c r="C212" s="8" t="str">
        <f t="shared" si="3"/>
        <v>23</v>
      </c>
      <c r="D212" s="1">
        <v>1321</v>
      </c>
      <c r="E212" s="8" t="str">
        <f>IFERROR(VLOOKUP(D212,组合消除配置整理说明表!$A$2:$B$99999,2,0),"")</f>
        <v/>
      </c>
    </row>
    <row r="213" spans="1:5" x14ac:dyDescent="0.2">
      <c r="A213" s="8">
        <v>2</v>
      </c>
      <c r="B213" s="8">
        <v>3</v>
      </c>
      <c r="C213" s="8" t="str">
        <f t="shared" si="3"/>
        <v>23</v>
      </c>
      <c r="D213" s="1">
        <v>1322</v>
      </c>
      <c r="E213" s="8" t="str">
        <f>IFERROR(VLOOKUP(D213,组合消除配置整理说明表!$A$2:$B$99999,2,0),"")</f>
        <v/>
      </c>
    </row>
    <row r="214" spans="1:5" x14ac:dyDescent="0.2">
      <c r="A214" s="8">
        <v>2</v>
      </c>
      <c r="B214" s="8">
        <v>3</v>
      </c>
      <c r="C214" s="8" t="str">
        <f t="shared" si="3"/>
        <v>23</v>
      </c>
      <c r="D214" s="1">
        <v>1323</v>
      </c>
      <c r="E214" s="8" t="str">
        <f>IFERROR(VLOOKUP(D214,组合消除配置整理说明表!$A$2:$B$99999,2,0),"")</f>
        <v/>
      </c>
    </row>
    <row r="215" spans="1:5" x14ac:dyDescent="0.2">
      <c r="A215" s="8">
        <v>2</v>
      </c>
      <c r="B215" s="8">
        <v>3</v>
      </c>
      <c r="C215" s="8" t="str">
        <f t="shared" si="3"/>
        <v>23</v>
      </c>
      <c r="D215" s="1">
        <v>1324</v>
      </c>
      <c r="E215" s="8" t="str">
        <f>IFERROR(VLOOKUP(D215,组合消除配置整理说明表!$A$2:$B$99999,2,0),"")</f>
        <v/>
      </c>
    </row>
    <row r="216" spans="1:5" x14ac:dyDescent="0.2">
      <c r="A216" s="8">
        <v>2</v>
      </c>
      <c r="B216" s="8">
        <v>3</v>
      </c>
      <c r="C216" s="8" t="str">
        <f t="shared" si="3"/>
        <v>23</v>
      </c>
      <c r="D216" s="1">
        <v>1325</v>
      </c>
      <c r="E216" s="8" t="str">
        <f>IFERROR(VLOOKUP(D216,组合消除配置整理说明表!$A$2:$B$99999,2,0),"")</f>
        <v/>
      </c>
    </row>
    <row r="217" spans="1:5" x14ac:dyDescent="0.2">
      <c r="A217" s="8">
        <v>2</v>
      </c>
      <c r="B217" s="8">
        <v>4</v>
      </c>
      <c r="C217" s="8" t="str">
        <f t="shared" si="3"/>
        <v>24</v>
      </c>
      <c r="D217" s="1">
        <v>1331</v>
      </c>
      <c r="E217" s="8" t="str">
        <f>IFERROR(VLOOKUP(D217,组合消除配置整理说明表!$A$2:$B$99999,2,0),"")</f>
        <v/>
      </c>
    </row>
    <row r="218" spans="1:5" x14ac:dyDescent="0.2">
      <c r="A218" s="8">
        <v>2</v>
      </c>
      <c r="B218" s="8">
        <v>4</v>
      </c>
      <c r="C218" s="8" t="str">
        <f t="shared" si="3"/>
        <v>24</v>
      </c>
      <c r="D218" s="1">
        <v>1332</v>
      </c>
      <c r="E218" s="8" t="str">
        <f>IFERROR(VLOOKUP(D218,组合消除配置整理说明表!$A$2:$B$99999,2,0),"")</f>
        <v/>
      </c>
    </row>
    <row r="219" spans="1:5" x14ac:dyDescent="0.2">
      <c r="A219" s="8">
        <v>2</v>
      </c>
      <c r="B219" s="8">
        <v>4</v>
      </c>
      <c r="C219" s="8" t="str">
        <f t="shared" si="3"/>
        <v>24</v>
      </c>
      <c r="D219" s="1">
        <v>1333</v>
      </c>
      <c r="E219" s="8" t="str">
        <f>IFERROR(VLOOKUP(D219,组合消除配置整理说明表!$A$2:$B$99999,2,0),"")</f>
        <v/>
      </c>
    </row>
    <row r="220" spans="1:5" x14ac:dyDescent="0.2">
      <c r="A220" s="8">
        <v>2</v>
      </c>
      <c r="B220" s="8">
        <v>4</v>
      </c>
      <c r="C220" s="8" t="str">
        <f t="shared" si="3"/>
        <v>24</v>
      </c>
      <c r="D220" s="1">
        <v>1334</v>
      </c>
      <c r="E220" s="8" t="str">
        <f>IFERROR(VLOOKUP(D220,组合消除配置整理说明表!$A$2:$B$99999,2,0),"")</f>
        <v/>
      </c>
    </row>
    <row r="221" spans="1:5" x14ac:dyDescent="0.2">
      <c r="A221" s="8">
        <v>2</v>
      </c>
      <c r="B221" s="8">
        <v>4</v>
      </c>
      <c r="C221" s="8" t="str">
        <f t="shared" si="3"/>
        <v>24</v>
      </c>
      <c r="D221" s="1">
        <v>1335</v>
      </c>
      <c r="E221" s="8" t="str">
        <f>IFERROR(VLOOKUP(D221,组合消除配置整理说明表!$A$2:$B$99999,2,0),"")</f>
        <v/>
      </c>
    </row>
    <row r="222" spans="1:5" x14ac:dyDescent="0.2">
      <c r="A222" s="8">
        <v>2</v>
      </c>
      <c r="B222" s="8">
        <v>5</v>
      </c>
      <c r="C222" s="8" t="str">
        <f t="shared" si="3"/>
        <v>25</v>
      </c>
      <c r="D222" s="1">
        <v>1341</v>
      </c>
      <c r="E222" s="8" t="str">
        <f>IFERROR(VLOOKUP(D222,组合消除配置整理说明表!$A$2:$B$99999,2,0),"")</f>
        <v/>
      </c>
    </row>
    <row r="223" spans="1:5" x14ac:dyDescent="0.2">
      <c r="A223" s="8">
        <v>2</v>
      </c>
      <c r="B223" s="8">
        <v>5</v>
      </c>
      <c r="C223" s="8" t="str">
        <f t="shared" si="3"/>
        <v>25</v>
      </c>
      <c r="D223" s="1">
        <v>1342</v>
      </c>
      <c r="E223" s="8" t="str">
        <f>IFERROR(VLOOKUP(D223,组合消除配置整理说明表!$A$2:$B$99999,2,0),"")</f>
        <v/>
      </c>
    </row>
    <row r="224" spans="1:5" x14ac:dyDescent="0.2">
      <c r="A224" s="8">
        <v>2</v>
      </c>
      <c r="B224" s="8">
        <v>5</v>
      </c>
      <c r="C224" s="8" t="str">
        <f t="shared" si="3"/>
        <v>25</v>
      </c>
      <c r="D224" s="1">
        <v>1343</v>
      </c>
      <c r="E224" s="8" t="str">
        <f>IFERROR(VLOOKUP(D224,组合消除配置整理说明表!$A$2:$B$99999,2,0),"")</f>
        <v/>
      </c>
    </row>
    <row r="225" spans="1:5" x14ac:dyDescent="0.2">
      <c r="A225" s="8">
        <v>2</v>
      </c>
      <c r="B225" s="8">
        <v>5</v>
      </c>
      <c r="C225" s="8" t="str">
        <f t="shared" si="3"/>
        <v>25</v>
      </c>
      <c r="D225" s="1">
        <v>1344</v>
      </c>
      <c r="E225" s="8" t="str">
        <f>IFERROR(VLOOKUP(D225,组合消除配置整理说明表!$A$2:$B$99999,2,0),"")</f>
        <v/>
      </c>
    </row>
    <row r="226" spans="1:5" x14ac:dyDescent="0.2">
      <c r="A226" s="8">
        <v>2</v>
      </c>
      <c r="B226" s="8">
        <v>5</v>
      </c>
      <c r="C226" s="8" t="str">
        <f t="shared" si="3"/>
        <v>25</v>
      </c>
      <c r="D226" s="1">
        <v>1345</v>
      </c>
      <c r="E226" s="8" t="str">
        <f>IFERROR(VLOOKUP(D226,组合消除配置整理说明表!$A$2:$B$99999,2,0),"")</f>
        <v/>
      </c>
    </row>
    <row r="227" spans="1:5" x14ac:dyDescent="0.2">
      <c r="A227" s="8">
        <v>2</v>
      </c>
      <c r="B227" s="8">
        <v>1</v>
      </c>
      <c r="C227" s="8" t="str">
        <f t="shared" si="3"/>
        <v>21</v>
      </c>
      <c r="D227" s="1">
        <v>1401</v>
      </c>
      <c r="E227" s="8" t="str">
        <f>IFERROR(VLOOKUP(D227,组合消除配置整理说明表!$A$2:$B$99999,2,0),"")</f>
        <v/>
      </c>
    </row>
    <row r="228" spans="1:5" x14ac:dyDescent="0.2">
      <c r="A228" s="8">
        <v>2</v>
      </c>
      <c r="B228" s="8">
        <v>1</v>
      </c>
      <c r="C228" s="8" t="str">
        <f t="shared" si="3"/>
        <v>21</v>
      </c>
      <c r="D228" s="1">
        <v>1402</v>
      </c>
      <c r="E228" s="8" t="str">
        <f>IFERROR(VLOOKUP(D228,组合消除配置整理说明表!$A$2:$B$99999,2,0),"")</f>
        <v/>
      </c>
    </row>
    <row r="229" spans="1:5" x14ac:dyDescent="0.2">
      <c r="A229" s="8">
        <v>2</v>
      </c>
      <c r="B229" s="8">
        <v>1</v>
      </c>
      <c r="C229" s="8" t="str">
        <f t="shared" si="3"/>
        <v>21</v>
      </c>
      <c r="D229" s="1">
        <v>1403</v>
      </c>
      <c r="E229" s="8" t="str">
        <f>IFERROR(VLOOKUP(D229,组合消除配置整理说明表!$A$2:$B$99999,2,0),"")</f>
        <v/>
      </c>
    </row>
    <row r="230" spans="1:5" x14ac:dyDescent="0.2">
      <c r="A230" s="8">
        <v>2</v>
      </c>
      <c r="B230" s="8">
        <v>1</v>
      </c>
      <c r="C230" s="8" t="str">
        <f t="shared" si="3"/>
        <v>21</v>
      </c>
      <c r="D230" s="1">
        <v>1404</v>
      </c>
      <c r="E230" s="8" t="str">
        <f>IFERROR(VLOOKUP(D230,组合消除配置整理说明表!$A$2:$B$99999,2,0),"")</f>
        <v/>
      </c>
    </row>
    <row r="231" spans="1:5" x14ac:dyDescent="0.2">
      <c r="A231" s="8">
        <v>2</v>
      </c>
      <c r="B231" s="8">
        <v>1</v>
      </c>
      <c r="C231" s="8" t="str">
        <f t="shared" si="3"/>
        <v>21</v>
      </c>
      <c r="D231" s="1">
        <v>1405</v>
      </c>
      <c r="E231" s="8" t="str">
        <f>IFERROR(VLOOKUP(D231,组合消除配置整理说明表!$A$2:$B$99999,2,0),"")</f>
        <v/>
      </c>
    </row>
    <row r="232" spans="1:5" x14ac:dyDescent="0.2">
      <c r="A232" s="8">
        <v>2</v>
      </c>
      <c r="B232" s="8">
        <v>2</v>
      </c>
      <c r="C232" s="8" t="str">
        <f t="shared" si="3"/>
        <v>22</v>
      </c>
      <c r="D232" s="1">
        <v>1411</v>
      </c>
      <c r="E232" s="8" t="str">
        <f>IFERROR(VLOOKUP(D232,组合消除配置整理说明表!$A$2:$B$99999,2,0),"")</f>
        <v/>
      </c>
    </row>
    <row r="233" spans="1:5" x14ac:dyDescent="0.2">
      <c r="A233" s="8">
        <v>2</v>
      </c>
      <c r="B233" s="8">
        <v>2</v>
      </c>
      <c r="C233" s="8" t="str">
        <f t="shared" si="3"/>
        <v>22</v>
      </c>
      <c r="D233" s="1">
        <v>1412</v>
      </c>
      <c r="E233" s="8" t="str">
        <f>IFERROR(VLOOKUP(D233,组合消除配置整理说明表!$A$2:$B$99999,2,0),"")</f>
        <v/>
      </c>
    </row>
    <row r="234" spans="1:5" x14ac:dyDescent="0.2">
      <c r="A234" s="8">
        <v>2</v>
      </c>
      <c r="B234" s="8">
        <v>2</v>
      </c>
      <c r="C234" s="8" t="str">
        <f t="shared" si="3"/>
        <v>22</v>
      </c>
      <c r="D234" s="1">
        <v>1413</v>
      </c>
      <c r="E234" s="8" t="str">
        <f>IFERROR(VLOOKUP(D234,组合消除配置整理说明表!$A$2:$B$99999,2,0),"")</f>
        <v/>
      </c>
    </row>
    <row r="235" spans="1:5" x14ac:dyDescent="0.2">
      <c r="A235" s="8">
        <v>2</v>
      </c>
      <c r="B235" s="8">
        <v>2</v>
      </c>
      <c r="C235" s="8" t="str">
        <f t="shared" si="3"/>
        <v>22</v>
      </c>
      <c r="D235" s="1">
        <v>1414</v>
      </c>
      <c r="E235" s="8" t="str">
        <f>IFERROR(VLOOKUP(D235,组合消除配置整理说明表!$A$2:$B$99999,2,0),"")</f>
        <v/>
      </c>
    </row>
    <row r="236" spans="1:5" x14ac:dyDescent="0.2">
      <c r="A236" s="8">
        <v>2</v>
      </c>
      <c r="B236" s="8">
        <v>2</v>
      </c>
      <c r="C236" s="8" t="str">
        <f t="shared" si="3"/>
        <v>22</v>
      </c>
      <c r="D236" s="1">
        <v>1415</v>
      </c>
      <c r="E236" s="8" t="str">
        <f>IFERROR(VLOOKUP(D236,组合消除配置整理说明表!$A$2:$B$99999,2,0),"")</f>
        <v/>
      </c>
    </row>
    <row r="237" spans="1:5" x14ac:dyDescent="0.2">
      <c r="A237" s="8">
        <v>2</v>
      </c>
      <c r="B237" s="8">
        <v>3</v>
      </c>
      <c r="C237" s="8" t="str">
        <f t="shared" si="3"/>
        <v>23</v>
      </c>
      <c r="D237" s="1">
        <v>1421</v>
      </c>
      <c r="E237" s="8" t="str">
        <f>IFERROR(VLOOKUP(D237,组合消除配置整理说明表!$A$2:$B$99999,2,0),"")</f>
        <v/>
      </c>
    </row>
    <row r="238" spans="1:5" x14ac:dyDescent="0.2">
      <c r="A238" s="8">
        <v>2</v>
      </c>
      <c r="B238" s="8">
        <v>3</v>
      </c>
      <c r="C238" s="8" t="str">
        <f t="shared" si="3"/>
        <v>23</v>
      </c>
      <c r="D238" s="1">
        <v>1422</v>
      </c>
      <c r="E238" s="8" t="str">
        <f>IFERROR(VLOOKUP(D238,组合消除配置整理说明表!$A$2:$B$99999,2,0),"")</f>
        <v/>
      </c>
    </row>
    <row r="239" spans="1:5" x14ac:dyDescent="0.2">
      <c r="A239" s="8">
        <v>2</v>
      </c>
      <c r="B239" s="8">
        <v>3</v>
      </c>
      <c r="C239" s="8" t="str">
        <f t="shared" si="3"/>
        <v>23</v>
      </c>
      <c r="D239" s="1">
        <v>1423</v>
      </c>
      <c r="E239" s="8" t="str">
        <f>IFERROR(VLOOKUP(D239,组合消除配置整理说明表!$A$2:$B$99999,2,0),"")</f>
        <v/>
      </c>
    </row>
    <row r="240" spans="1:5" x14ac:dyDescent="0.2">
      <c r="A240" s="8">
        <v>2</v>
      </c>
      <c r="B240" s="8">
        <v>3</v>
      </c>
      <c r="C240" s="8" t="str">
        <f t="shared" si="3"/>
        <v>23</v>
      </c>
      <c r="D240" s="1">
        <v>1424</v>
      </c>
      <c r="E240" s="8" t="str">
        <f>IFERROR(VLOOKUP(D240,组合消除配置整理说明表!$A$2:$B$99999,2,0),"")</f>
        <v/>
      </c>
    </row>
    <row r="241" spans="1:5" x14ac:dyDescent="0.2">
      <c r="A241" s="8">
        <v>2</v>
      </c>
      <c r="B241" s="8">
        <v>3</v>
      </c>
      <c r="C241" s="8" t="str">
        <f t="shared" si="3"/>
        <v>23</v>
      </c>
      <c r="D241" s="1">
        <v>1425</v>
      </c>
      <c r="E241" s="8" t="str">
        <f>IFERROR(VLOOKUP(D241,组合消除配置整理说明表!$A$2:$B$99999,2,0),"")</f>
        <v/>
      </c>
    </row>
    <row r="242" spans="1:5" x14ac:dyDescent="0.2">
      <c r="A242" s="8">
        <v>2</v>
      </c>
      <c r="B242" s="8">
        <v>4</v>
      </c>
      <c r="C242" s="8" t="str">
        <f t="shared" si="3"/>
        <v>24</v>
      </c>
      <c r="D242" s="1">
        <v>1431</v>
      </c>
      <c r="E242" s="8" t="str">
        <f>IFERROR(VLOOKUP(D242,组合消除配置整理说明表!$A$2:$B$99999,2,0),"")</f>
        <v/>
      </c>
    </row>
    <row r="243" spans="1:5" x14ac:dyDescent="0.2">
      <c r="A243" s="8">
        <v>2</v>
      </c>
      <c r="B243" s="8">
        <v>4</v>
      </c>
      <c r="C243" s="8" t="str">
        <f t="shared" si="3"/>
        <v>24</v>
      </c>
      <c r="D243" s="1">
        <v>1432</v>
      </c>
      <c r="E243" s="8" t="str">
        <f>IFERROR(VLOOKUP(D243,组合消除配置整理说明表!$A$2:$B$99999,2,0),"")</f>
        <v/>
      </c>
    </row>
    <row r="244" spans="1:5" x14ac:dyDescent="0.2">
      <c r="A244" s="8">
        <v>2</v>
      </c>
      <c r="B244" s="8">
        <v>4</v>
      </c>
      <c r="C244" s="8" t="str">
        <f t="shared" si="3"/>
        <v>24</v>
      </c>
      <c r="D244" s="1">
        <v>1433</v>
      </c>
      <c r="E244" s="8" t="str">
        <f>IFERROR(VLOOKUP(D244,组合消除配置整理说明表!$A$2:$B$99999,2,0),"")</f>
        <v/>
      </c>
    </row>
    <row r="245" spans="1:5" x14ac:dyDescent="0.2">
      <c r="A245" s="8">
        <v>2</v>
      </c>
      <c r="B245" s="8">
        <v>4</v>
      </c>
      <c r="C245" s="8" t="str">
        <f t="shared" si="3"/>
        <v>24</v>
      </c>
      <c r="D245" s="1">
        <v>1434</v>
      </c>
      <c r="E245" s="8" t="str">
        <f>IFERROR(VLOOKUP(D245,组合消除配置整理说明表!$A$2:$B$99999,2,0),"")</f>
        <v/>
      </c>
    </row>
    <row r="246" spans="1:5" x14ac:dyDescent="0.2">
      <c r="A246" s="8">
        <v>2</v>
      </c>
      <c r="B246" s="8">
        <v>4</v>
      </c>
      <c r="C246" s="8" t="str">
        <f t="shared" si="3"/>
        <v>24</v>
      </c>
      <c r="D246" s="1">
        <v>1435</v>
      </c>
      <c r="E246" s="8" t="str">
        <f>IFERROR(VLOOKUP(D246,组合消除配置整理说明表!$A$2:$B$99999,2,0),"")</f>
        <v/>
      </c>
    </row>
    <row r="247" spans="1:5" x14ac:dyDescent="0.2">
      <c r="A247" s="8">
        <v>2</v>
      </c>
      <c r="B247" s="8">
        <v>5</v>
      </c>
      <c r="C247" s="8" t="str">
        <f t="shared" si="3"/>
        <v>25</v>
      </c>
      <c r="D247" s="1">
        <v>1441</v>
      </c>
      <c r="E247" s="8" t="str">
        <f>IFERROR(VLOOKUP(D247,组合消除配置整理说明表!$A$2:$B$99999,2,0),"")</f>
        <v/>
      </c>
    </row>
    <row r="248" spans="1:5" x14ac:dyDescent="0.2">
      <c r="A248" s="8">
        <v>2</v>
      </c>
      <c r="B248" s="8">
        <v>5</v>
      </c>
      <c r="C248" s="8" t="str">
        <f t="shared" si="3"/>
        <v>25</v>
      </c>
      <c r="D248" s="1">
        <v>1442</v>
      </c>
      <c r="E248" s="8" t="str">
        <f>IFERROR(VLOOKUP(D248,组合消除配置整理说明表!$A$2:$B$99999,2,0),"")</f>
        <v/>
      </c>
    </row>
    <row r="249" spans="1:5" x14ac:dyDescent="0.2">
      <c r="A249" s="8">
        <v>2</v>
      </c>
      <c r="B249" s="8">
        <v>5</v>
      </c>
      <c r="C249" s="8" t="str">
        <f t="shared" si="3"/>
        <v>25</v>
      </c>
      <c r="D249" s="1">
        <v>1443</v>
      </c>
      <c r="E249" s="8" t="str">
        <f>IFERROR(VLOOKUP(D249,组合消除配置整理说明表!$A$2:$B$99999,2,0),"")</f>
        <v/>
      </c>
    </row>
    <row r="250" spans="1:5" x14ac:dyDescent="0.2">
      <c r="A250" s="8">
        <v>2</v>
      </c>
      <c r="B250" s="8">
        <v>5</v>
      </c>
      <c r="C250" s="8" t="str">
        <f t="shared" si="3"/>
        <v>25</v>
      </c>
      <c r="D250" s="1">
        <v>1444</v>
      </c>
      <c r="E250" s="8" t="str">
        <f>IFERROR(VLOOKUP(D250,组合消除配置整理说明表!$A$2:$B$99999,2,0),"")</f>
        <v/>
      </c>
    </row>
    <row r="251" spans="1:5" x14ac:dyDescent="0.2">
      <c r="A251" s="8">
        <v>2</v>
      </c>
      <c r="B251" s="8">
        <v>5</v>
      </c>
      <c r="C251" s="8" t="str">
        <f t="shared" si="3"/>
        <v>25</v>
      </c>
      <c r="D251" s="1">
        <v>1445</v>
      </c>
      <c r="E251" s="8" t="str">
        <f>IFERROR(VLOOKUP(D251,组合消除配置整理说明表!$A$2:$B$99999,2,0),"")</f>
        <v/>
      </c>
    </row>
    <row r="252" spans="1:5" x14ac:dyDescent="0.2">
      <c r="A252" s="8">
        <v>3</v>
      </c>
      <c r="B252" s="8">
        <v>1</v>
      </c>
      <c r="C252" s="8" t="str">
        <f t="shared" si="3"/>
        <v>31</v>
      </c>
      <c r="D252" s="1">
        <v>3001</v>
      </c>
      <c r="E252" s="8" t="str">
        <f>IFERROR(VLOOKUP(D252,组合消除配置整理说明表!$A$2:$B$99999,2,0),"")</f>
        <v/>
      </c>
    </row>
    <row r="253" spans="1:5" x14ac:dyDescent="0.2">
      <c r="A253" s="8">
        <v>3</v>
      </c>
      <c r="B253" s="8">
        <v>1</v>
      </c>
      <c r="C253" s="8" t="str">
        <f t="shared" si="3"/>
        <v>31</v>
      </c>
      <c r="D253" s="1">
        <v>3002</v>
      </c>
      <c r="E253" s="8" t="str">
        <f>IFERROR(VLOOKUP(D253,组合消除配置整理说明表!$A$2:$B$99999,2,0),"")</f>
        <v/>
      </c>
    </row>
    <row r="254" spans="1:5" x14ac:dyDescent="0.2">
      <c r="A254" s="8">
        <v>3</v>
      </c>
      <c r="B254" s="8">
        <v>1</v>
      </c>
      <c r="C254" s="8" t="str">
        <f t="shared" si="3"/>
        <v>31</v>
      </c>
      <c r="D254" s="1">
        <v>3003</v>
      </c>
      <c r="E254" s="8" t="str">
        <f>IFERROR(VLOOKUP(D254,组合消除配置整理说明表!$A$2:$B$99999,2,0),"")</f>
        <v/>
      </c>
    </row>
    <row r="255" spans="1:5" x14ac:dyDescent="0.2">
      <c r="A255" s="8">
        <v>3</v>
      </c>
      <c r="B255" s="8">
        <v>1</v>
      </c>
      <c r="C255" s="8" t="str">
        <f t="shared" si="3"/>
        <v>31</v>
      </c>
      <c r="D255" s="1">
        <v>3004</v>
      </c>
      <c r="E255" s="8" t="str">
        <f>IFERROR(VLOOKUP(D255,组合消除配置整理说明表!$A$2:$B$99999,2,0),"")</f>
        <v/>
      </c>
    </row>
    <row r="256" spans="1:5" x14ac:dyDescent="0.2">
      <c r="A256" s="8">
        <v>3</v>
      </c>
      <c r="B256" s="8">
        <v>1</v>
      </c>
      <c r="C256" s="8" t="str">
        <f t="shared" si="3"/>
        <v>31</v>
      </c>
      <c r="D256" s="1">
        <v>3005</v>
      </c>
      <c r="E256" s="8" t="str">
        <f>IFERROR(VLOOKUP(D256,组合消除配置整理说明表!$A$2:$B$99999,2,0),"")</f>
        <v/>
      </c>
    </row>
    <row r="257" spans="1:5" x14ac:dyDescent="0.2">
      <c r="A257" s="8">
        <v>3</v>
      </c>
      <c r="B257" s="8">
        <v>2</v>
      </c>
      <c r="C257" s="8" t="str">
        <f t="shared" si="3"/>
        <v>32</v>
      </c>
      <c r="D257" s="1">
        <v>3011</v>
      </c>
      <c r="E257" s="8" t="str">
        <f>IFERROR(VLOOKUP(D257,组合消除配置整理说明表!$A$2:$B$99999,2,0),"")</f>
        <v/>
      </c>
    </row>
    <row r="258" spans="1:5" x14ac:dyDescent="0.2">
      <c r="A258" s="8">
        <v>3</v>
      </c>
      <c r="B258" s="8">
        <v>2</v>
      </c>
      <c r="C258" s="8" t="str">
        <f t="shared" si="3"/>
        <v>32</v>
      </c>
      <c r="D258" s="1">
        <v>3012</v>
      </c>
      <c r="E258" s="8" t="str">
        <f>IFERROR(VLOOKUP(D258,组合消除配置整理说明表!$A$2:$B$99999,2,0),"")</f>
        <v/>
      </c>
    </row>
    <row r="259" spans="1:5" x14ac:dyDescent="0.2">
      <c r="A259" s="8">
        <v>3</v>
      </c>
      <c r="B259" s="8">
        <v>2</v>
      </c>
      <c r="C259" s="8" t="str">
        <f t="shared" ref="C259:C322" si="4">_xlfn.CONCAT(A259:B259)</f>
        <v>32</v>
      </c>
      <c r="D259" s="1">
        <v>3013</v>
      </c>
      <c r="E259" s="8" t="str">
        <f>IFERROR(VLOOKUP(D259,组合消除配置整理说明表!$A$2:$B$99999,2,0),"")</f>
        <v/>
      </c>
    </row>
    <row r="260" spans="1:5" x14ac:dyDescent="0.2">
      <c r="A260" s="8">
        <v>3</v>
      </c>
      <c r="B260" s="8">
        <v>2</v>
      </c>
      <c r="C260" s="8" t="str">
        <f t="shared" si="4"/>
        <v>32</v>
      </c>
      <c r="D260" s="1">
        <v>3014</v>
      </c>
      <c r="E260" s="8" t="str">
        <f>IFERROR(VLOOKUP(D260,组合消除配置整理说明表!$A$2:$B$99999,2,0),"")</f>
        <v/>
      </c>
    </row>
    <row r="261" spans="1:5" x14ac:dyDescent="0.2">
      <c r="A261" s="8">
        <v>3</v>
      </c>
      <c r="B261" s="8">
        <v>2</v>
      </c>
      <c r="C261" s="8" t="str">
        <f t="shared" si="4"/>
        <v>32</v>
      </c>
      <c r="D261" s="1">
        <v>3015</v>
      </c>
      <c r="E261" s="8" t="str">
        <f>IFERROR(VLOOKUP(D261,组合消除配置整理说明表!$A$2:$B$99999,2,0),"")</f>
        <v/>
      </c>
    </row>
    <row r="262" spans="1:5" x14ac:dyDescent="0.2">
      <c r="A262" s="8">
        <v>3</v>
      </c>
      <c r="B262" s="8">
        <v>3</v>
      </c>
      <c r="C262" s="8" t="str">
        <f t="shared" si="4"/>
        <v>33</v>
      </c>
      <c r="D262" s="1">
        <v>3021</v>
      </c>
      <c r="E262" s="8" t="str">
        <f>IFERROR(VLOOKUP(D262,组合消除配置整理说明表!$A$2:$B$99999,2,0),"")</f>
        <v/>
      </c>
    </row>
    <row r="263" spans="1:5" x14ac:dyDescent="0.2">
      <c r="A263" s="8">
        <v>3</v>
      </c>
      <c r="B263" s="8">
        <v>3</v>
      </c>
      <c r="C263" s="8" t="str">
        <f t="shared" si="4"/>
        <v>33</v>
      </c>
      <c r="D263" s="1">
        <v>3022</v>
      </c>
      <c r="E263" s="8" t="str">
        <f>IFERROR(VLOOKUP(D263,组合消除配置整理说明表!$A$2:$B$99999,2,0),"")</f>
        <v/>
      </c>
    </row>
    <row r="264" spans="1:5" x14ac:dyDescent="0.2">
      <c r="A264" s="8">
        <v>3</v>
      </c>
      <c r="B264" s="8">
        <v>3</v>
      </c>
      <c r="C264" s="8" t="str">
        <f t="shared" si="4"/>
        <v>33</v>
      </c>
      <c r="D264" s="1">
        <v>3023</v>
      </c>
      <c r="E264" s="8" t="str">
        <f>IFERROR(VLOOKUP(D264,组合消除配置整理说明表!$A$2:$B$99999,2,0),"")</f>
        <v/>
      </c>
    </row>
    <row r="265" spans="1:5" x14ac:dyDescent="0.2">
      <c r="A265" s="8">
        <v>3</v>
      </c>
      <c r="B265" s="8">
        <v>3</v>
      </c>
      <c r="C265" s="8" t="str">
        <f t="shared" si="4"/>
        <v>33</v>
      </c>
      <c r="D265" s="1">
        <v>3024</v>
      </c>
      <c r="E265" s="8" t="str">
        <f>IFERROR(VLOOKUP(D265,组合消除配置整理说明表!$A$2:$B$99999,2,0),"")</f>
        <v/>
      </c>
    </row>
    <row r="266" spans="1:5" x14ac:dyDescent="0.2">
      <c r="A266" s="8">
        <v>3</v>
      </c>
      <c r="B266" s="8">
        <v>3</v>
      </c>
      <c r="C266" s="8" t="str">
        <f t="shared" si="4"/>
        <v>33</v>
      </c>
      <c r="D266" s="1">
        <v>3025</v>
      </c>
      <c r="E266" s="8" t="str">
        <f>IFERROR(VLOOKUP(D266,组合消除配置整理说明表!$A$2:$B$99999,2,0),"")</f>
        <v/>
      </c>
    </row>
    <row r="267" spans="1:5" x14ac:dyDescent="0.2">
      <c r="A267" s="8">
        <v>3</v>
      </c>
      <c r="B267" s="8">
        <v>4</v>
      </c>
      <c r="C267" s="8" t="str">
        <f t="shared" si="4"/>
        <v>34</v>
      </c>
      <c r="D267" s="1">
        <v>3031</v>
      </c>
      <c r="E267" s="8" t="str">
        <f>IFERROR(VLOOKUP(D267,组合消除配置整理说明表!$A$2:$B$99999,2,0),"")</f>
        <v/>
      </c>
    </row>
    <row r="268" spans="1:5" x14ac:dyDescent="0.2">
      <c r="A268" s="8">
        <v>3</v>
      </c>
      <c r="B268" s="8">
        <v>4</v>
      </c>
      <c r="C268" s="8" t="str">
        <f t="shared" si="4"/>
        <v>34</v>
      </c>
      <c r="D268" s="1">
        <v>3032</v>
      </c>
      <c r="E268" s="8" t="str">
        <f>IFERROR(VLOOKUP(D268,组合消除配置整理说明表!$A$2:$B$99999,2,0),"")</f>
        <v/>
      </c>
    </row>
    <row r="269" spans="1:5" x14ac:dyDescent="0.2">
      <c r="A269" s="8">
        <v>3</v>
      </c>
      <c r="B269" s="8">
        <v>4</v>
      </c>
      <c r="C269" s="8" t="str">
        <f t="shared" si="4"/>
        <v>34</v>
      </c>
      <c r="D269" s="1">
        <v>3033</v>
      </c>
      <c r="E269" s="8" t="str">
        <f>IFERROR(VLOOKUP(D269,组合消除配置整理说明表!$A$2:$B$99999,2,0),"")</f>
        <v/>
      </c>
    </row>
    <row r="270" spans="1:5" x14ac:dyDescent="0.2">
      <c r="A270" s="8">
        <v>3</v>
      </c>
      <c r="B270" s="8">
        <v>4</v>
      </c>
      <c r="C270" s="8" t="str">
        <f t="shared" si="4"/>
        <v>34</v>
      </c>
      <c r="D270" s="1">
        <v>3034</v>
      </c>
      <c r="E270" s="8" t="str">
        <f>IFERROR(VLOOKUP(D270,组合消除配置整理说明表!$A$2:$B$99999,2,0),"")</f>
        <v/>
      </c>
    </row>
    <row r="271" spans="1:5" x14ac:dyDescent="0.2">
      <c r="A271" s="8">
        <v>3</v>
      </c>
      <c r="B271" s="8">
        <v>4</v>
      </c>
      <c r="C271" s="8" t="str">
        <f t="shared" si="4"/>
        <v>34</v>
      </c>
      <c r="D271" s="1">
        <v>3035</v>
      </c>
      <c r="E271" s="8" t="str">
        <f>IFERROR(VLOOKUP(D271,组合消除配置整理说明表!$A$2:$B$99999,2,0),"")</f>
        <v/>
      </c>
    </row>
    <row r="272" spans="1:5" x14ac:dyDescent="0.2">
      <c r="A272" s="8">
        <v>3</v>
      </c>
      <c r="B272" s="8">
        <v>5</v>
      </c>
      <c r="C272" s="8" t="str">
        <f t="shared" si="4"/>
        <v>35</v>
      </c>
      <c r="D272" s="1">
        <v>3041</v>
      </c>
      <c r="E272" s="8" t="str">
        <f>IFERROR(VLOOKUP(D272,组合消除配置整理说明表!$A$2:$B$99999,2,0),"")</f>
        <v/>
      </c>
    </row>
    <row r="273" spans="1:5" x14ac:dyDescent="0.2">
      <c r="A273" s="8">
        <v>3</v>
      </c>
      <c r="B273" s="8">
        <v>5</v>
      </c>
      <c r="C273" s="8" t="str">
        <f t="shared" si="4"/>
        <v>35</v>
      </c>
      <c r="D273" s="1">
        <v>3042</v>
      </c>
      <c r="E273" s="8" t="str">
        <f>IFERROR(VLOOKUP(D273,组合消除配置整理说明表!$A$2:$B$99999,2,0),"")</f>
        <v/>
      </c>
    </row>
    <row r="274" spans="1:5" x14ac:dyDescent="0.2">
      <c r="A274" s="8">
        <v>3</v>
      </c>
      <c r="B274" s="8">
        <v>5</v>
      </c>
      <c r="C274" s="8" t="str">
        <f t="shared" si="4"/>
        <v>35</v>
      </c>
      <c r="D274" s="1">
        <v>3043</v>
      </c>
      <c r="E274" s="8" t="str">
        <f>IFERROR(VLOOKUP(D274,组合消除配置整理说明表!$A$2:$B$99999,2,0),"")</f>
        <v/>
      </c>
    </row>
    <row r="275" spans="1:5" x14ac:dyDescent="0.2">
      <c r="A275" s="8">
        <v>3</v>
      </c>
      <c r="B275" s="8">
        <v>5</v>
      </c>
      <c r="C275" s="8" t="str">
        <f t="shared" si="4"/>
        <v>35</v>
      </c>
      <c r="D275" s="1">
        <v>3044</v>
      </c>
      <c r="E275" s="8" t="str">
        <f>IFERROR(VLOOKUP(D275,组合消除配置整理说明表!$A$2:$B$99999,2,0),"")</f>
        <v/>
      </c>
    </row>
    <row r="276" spans="1:5" x14ac:dyDescent="0.2">
      <c r="A276" s="8">
        <v>3</v>
      </c>
      <c r="B276" s="8">
        <v>5</v>
      </c>
      <c r="C276" s="8" t="str">
        <f t="shared" si="4"/>
        <v>35</v>
      </c>
      <c r="D276" s="1">
        <v>3045</v>
      </c>
      <c r="E276" s="8" t="str">
        <f>IFERROR(VLOOKUP(D276,组合消除配置整理说明表!$A$2:$B$99999,2,0),"")</f>
        <v/>
      </c>
    </row>
    <row r="277" spans="1:5" x14ac:dyDescent="0.2">
      <c r="A277" s="8">
        <v>3</v>
      </c>
      <c r="B277" s="8">
        <v>1</v>
      </c>
      <c r="C277" s="8" t="str">
        <f t="shared" si="4"/>
        <v>31</v>
      </c>
      <c r="D277" s="1">
        <v>3101</v>
      </c>
      <c r="E277" s="8" t="str">
        <f>IFERROR(VLOOKUP(D277,组合消除配置整理说明表!$A$2:$B$99999,2,0),"")</f>
        <v/>
      </c>
    </row>
    <row r="278" spans="1:5" x14ac:dyDescent="0.2">
      <c r="A278" s="8">
        <v>3</v>
      </c>
      <c r="B278" s="8">
        <v>1</v>
      </c>
      <c r="C278" s="8" t="str">
        <f t="shared" si="4"/>
        <v>31</v>
      </c>
      <c r="D278" s="1">
        <v>3102</v>
      </c>
      <c r="E278" s="8" t="str">
        <f>IFERROR(VLOOKUP(D278,组合消除配置整理说明表!$A$2:$B$99999,2,0),"")</f>
        <v/>
      </c>
    </row>
    <row r="279" spans="1:5" x14ac:dyDescent="0.2">
      <c r="A279" s="8">
        <v>3</v>
      </c>
      <c r="B279" s="8">
        <v>1</v>
      </c>
      <c r="C279" s="8" t="str">
        <f t="shared" si="4"/>
        <v>31</v>
      </c>
      <c r="D279" s="1">
        <v>3103</v>
      </c>
      <c r="E279" s="8" t="str">
        <f>IFERROR(VLOOKUP(D279,组合消除配置整理说明表!$A$2:$B$99999,2,0),"")</f>
        <v/>
      </c>
    </row>
    <row r="280" spans="1:5" x14ac:dyDescent="0.2">
      <c r="A280" s="8">
        <v>3</v>
      </c>
      <c r="B280" s="8">
        <v>1</v>
      </c>
      <c r="C280" s="8" t="str">
        <f t="shared" si="4"/>
        <v>31</v>
      </c>
      <c r="D280" s="1">
        <v>3104</v>
      </c>
      <c r="E280" s="8" t="str">
        <f>IFERROR(VLOOKUP(D280,组合消除配置整理说明表!$A$2:$B$99999,2,0),"")</f>
        <v/>
      </c>
    </row>
    <row r="281" spans="1:5" x14ac:dyDescent="0.2">
      <c r="A281" s="8">
        <v>3</v>
      </c>
      <c r="B281" s="8">
        <v>1</v>
      </c>
      <c r="C281" s="8" t="str">
        <f t="shared" si="4"/>
        <v>31</v>
      </c>
      <c r="D281" s="1">
        <v>3105</v>
      </c>
      <c r="E281" s="8" t="str">
        <f>IFERROR(VLOOKUP(D281,组合消除配置整理说明表!$A$2:$B$99999,2,0),"")</f>
        <v/>
      </c>
    </row>
    <row r="282" spans="1:5" x14ac:dyDescent="0.2">
      <c r="A282" s="8">
        <v>3</v>
      </c>
      <c r="B282" s="8">
        <v>2</v>
      </c>
      <c r="C282" s="8" t="str">
        <f t="shared" si="4"/>
        <v>32</v>
      </c>
      <c r="D282" s="1">
        <v>3111</v>
      </c>
      <c r="E282" s="8" t="str">
        <f>IFERROR(VLOOKUP(D282,组合消除配置整理说明表!$A$2:$B$99999,2,0),"")</f>
        <v/>
      </c>
    </row>
    <row r="283" spans="1:5" x14ac:dyDescent="0.2">
      <c r="A283" s="8">
        <v>3</v>
      </c>
      <c r="B283" s="8">
        <v>2</v>
      </c>
      <c r="C283" s="8" t="str">
        <f t="shared" si="4"/>
        <v>32</v>
      </c>
      <c r="D283" s="1">
        <v>3112</v>
      </c>
      <c r="E283" s="8" t="str">
        <f>IFERROR(VLOOKUP(D283,组合消除配置整理说明表!$A$2:$B$99999,2,0),"")</f>
        <v/>
      </c>
    </row>
    <row r="284" spans="1:5" x14ac:dyDescent="0.2">
      <c r="A284" s="8">
        <v>3</v>
      </c>
      <c r="B284" s="8">
        <v>2</v>
      </c>
      <c r="C284" s="8" t="str">
        <f t="shared" si="4"/>
        <v>32</v>
      </c>
      <c r="D284" s="1">
        <v>3113</v>
      </c>
      <c r="E284" s="8" t="str">
        <f>IFERROR(VLOOKUP(D284,组合消除配置整理说明表!$A$2:$B$99999,2,0),"")</f>
        <v/>
      </c>
    </row>
    <row r="285" spans="1:5" x14ac:dyDescent="0.2">
      <c r="A285" s="8">
        <v>3</v>
      </c>
      <c r="B285" s="8">
        <v>2</v>
      </c>
      <c r="C285" s="8" t="str">
        <f t="shared" si="4"/>
        <v>32</v>
      </c>
      <c r="D285" s="1">
        <v>3114</v>
      </c>
      <c r="E285" s="8" t="str">
        <f>IFERROR(VLOOKUP(D285,组合消除配置整理说明表!$A$2:$B$99999,2,0),"")</f>
        <v/>
      </c>
    </row>
    <row r="286" spans="1:5" x14ac:dyDescent="0.2">
      <c r="A286" s="8">
        <v>3</v>
      </c>
      <c r="B286" s="8">
        <v>2</v>
      </c>
      <c r="C286" s="8" t="str">
        <f t="shared" si="4"/>
        <v>32</v>
      </c>
      <c r="D286" s="1">
        <v>3115</v>
      </c>
      <c r="E286" s="8" t="str">
        <f>IFERROR(VLOOKUP(D286,组合消除配置整理说明表!$A$2:$B$99999,2,0),"")</f>
        <v/>
      </c>
    </row>
    <row r="287" spans="1:5" x14ac:dyDescent="0.2">
      <c r="A287" s="8">
        <v>3</v>
      </c>
      <c r="B287" s="8">
        <v>3</v>
      </c>
      <c r="C287" s="8" t="str">
        <f t="shared" si="4"/>
        <v>33</v>
      </c>
      <c r="D287" s="1">
        <v>3121</v>
      </c>
      <c r="E287" s="8" t="str">
        <f>IFERROR(VLOOKUP(D287,组合消除配置整理说明表!$A$2:$B$99999,2,0),"")</f>
        <v>3121,3122,3123,3124,3125,3221,3222,3223,3224,3225,3321,3322,3323,3324,3325,3421,3422,3423,3424,3425;8,8,8,8,8,13,13,13,13,13,14,14,14,14,14,12,12,12,12,12</v>
      </c>
    </row>
    <row r="288" spans="1:5" x14ac:dyDescent="0.2">
      <c r="A288" s="8">
        <v>3</v>
      </c>
      <c r="B288" s="8">
        <v>3</v>
      </c>
      <c r="C288" s="8" t="str">
        <f t="shared" si="4"/>
        <v>33</v>
      </c>
      <c r="D288" s="1">
        <v>3122</v>
      </c>
      <c r="E288" s="8" t="str">
        <f>IFERROR(VLOOKUP(D288,组合消除配置整理说明表!$A$2:$B$99999,2,0),"")</f>
        <v>3121,3122,3123,3124,3125,3221,3222,3223,3224,3225,3321,3322,3323,3324,3325,3421,3422,3423,3424,3425;8,8,8,8,8,13,13,13,13,13,14,14,14,14,14,12,12,12,12,12</v>
      </c>
    </row>
    <row r="289" spans="1:5" x14ac:dyDescent="0.2">
      <c r="A289" s="8">
        <v>3</v>
      </c>
      <c r="B289" s="8">
        <v>3</v>
      </c>
      <c r="C289" s="8" t="str">
        <f t="shared" si="4"/>
        <v>33</v>
      </c>
      <c r="D289" s="1">
        <v>3123</v>
      </c>
      <c r="E289" s="8" t="str">
        <f>IFERROR(VLOOKUP(D289,组合消除配置整理说明表!$A$2:$B$99999,2,0),"")</f>
        <v>3121,3122,3123,3124,3125,3221,3222,3223,3224,3225,3321,3322,3323,3324,3325,3421,3422,3423,3424,3425;8,8,8,8,8,13,13,13,13,13,14,14,14,14,14,12,12,12,12,12</v>
      </c>
    </row>
    <row r="290" spans="1:5" x14ac:dyDescent="0.2">
      <c r="A290" s="8">
        <v>3</v>
      </c>
      <c r="B290" s="8">
        <v>3</v>
      </c>
      <c r="C290" s="8" t="str">
        <f t="shared" si="4"/>
        <v>33</v>
      </c>
      <c r="D290" s="1">
        <v>3124</v>
      </c>
      <c r="E290" s="8" t="str">
        <f>IFERROR(VLOOKUP(D290,组合消除配置整理说明表!$A$2:$B$99999,2,0),"")</f>
        <v>3121,3122,3123,3124,3125,3221,3222,3223,3224,3225,3321,3322,3323,3324,3325,3421,3422,3423,3424,3425;8,8,8,8,8,13,13,13,13,13,14,14,14,14,14,12,12,12,12,12</v>
      </c>
    </row>
    <row r="291" spans="1:5" x14ac:dyDescent="0.2">
      <c r="A291" s="8">
        <v>3</v>
      </c>
      <c r="B291" s="8">
        <v>3</v>
      </c>
      <c r="C291" s="8" t="str">
        <f t="shared" si="4"/>
        <v>33</v>
      </c>
      <c r="D291" s="1">
        <v>3125</v>
      </c>
      <c r="E291" s="8" t="str">
        <f>IFERROR(VLOOKUP(D291,组合消除配置整理说明表!$A$2:$B$99999,2,0),"")</f>
        <v>3121,3122,3123,3124,3125,3221,3222,3223,3224,3225,3321,3322,3323,3324,3325,3421,3422,3423,3424,3425;8,8,8,8,8,13,13,13,13,13,14,14,14,14,14,12,12,12,12,12</v>
      </c>
    </row>
    <row r="292" spans="1:5" x14ac:dyDescent="0.2">
      <c r="A292" s="8">
        <v>3</v>
      </c>
      <c r="B292" s="8">
        <v>4</v>
      </c>
      <c r="C292" s="8" t="str">
        <f t="shared" si="4"/>
        <v>34</v>
      </c>
      <c r="D292" s="1">
        <v>3131</v>
      </c>
      <c r="E292" s="8" t="str">
        <f>IFERROR(VLOOKUP(D292,组合消除配置整理说明表!$A$2:$B$99999,2,0),"")</f>
        <v>3131,3132,3133,3134,3135,3231,3232,3233,3234,3235,3331,3332,3333,3334,3335,3431,3432,3433,3434,3435;8,8,8,8,8,13,13,13,13,13,14,14,14,14,14,12,12,12,12,12</v>
      </c>
    </row>
    <row r="293" spans="1:5" x14ac:dyDescent="0.2">
      <c r="A293" s="8">
        <v>3</v>
      </c>
      <c r="B293" s="8">
        <v>4</v>
      </c>
      <c r="C293" s="8" t="str">
        <f t="shared" si="4"/>
        <v>34</v>
      </c>
      <c r="D293" s="1">
        <v>3132</v>
      </c>
      <c r="E293" s="8" t="str">
        <f>IFERROR(VLOOKUP(D293,组合消除配置整理说明表!$A$2:$B$99999,2,0),"")</f>
        <v>3131,3132,3133,3134,3135,3231,3232,3233,3234,3235,3331,3332,3333,3334,3335,3431,3432,3433,3434,3435;8,8,8,8,8,13,13,13,13,13,14,14,14,14,14,12,12,12,12,12</v>
      </c>
    </row>
    <row r="294" spans="1:5" x14ac:dyDescent="0.2">
      <c r="A294" s="8">
        <v>3</v>
      </c>
      <c r="B294" s="8">
        <v>4</v>
      </c>
      <c r="C294" s="8" t="str">
        <f t="shared" si="4"/>
        <v>34</v>
      </c>
      <c r="D294" s="1">
        <v>3133</v>
      </c>
      <c r="E294" s="8" t="str">
        <f>IFERROR(VLOOKUP(D294,组合消除配置整理说明表!$A$2:$B$99999,2,0),"")</f>
        <v>3131,3132,3133,3134,3135,3231,3232,3233,3234,3235,3331,3332,3333,3334,3335,3431,3432,3433,3434,3435;8,8,8,8,8,13,13,13,13,13,14,14,14,14,14,12,12,12,12,12</v>
      </c>
    </row>
    <row r="295" spans="1:5" x14ac:dyDescent="0.2">
      <c r="A295" s="8">
        <v>3</v>
      </c>
      <c r="B295" s="8">
        <v>4</v>
      </c>
      <c r="C295" s="8" t="str">
        <f t="shared" si="4"/>
        <v>34</v>
      </c>
      <c r="D295" s="1">
        <v>3134</v>
      </c>
      <c r="E295" s="8" t="str">
        <f>IFERROR(VLOOKUP(D295,组合消除配置整理说明表!$A$2:$B$99999,2,0),"")</f>
        <v>3131,3132,3133,3134,3135,3231,3232,3233,3234,3235,3331,3332,3333,3334,3335,3431,3432,3433,3434,3435;8,8,8,8,8,13,13,13,13,13,14,14,14,14,14,12,12,12,12,12</v>
      </c>
    </row>
    <row r="296" spans="1:5" x14ac:dyDescent="0.2">
      <c r="A296" s="8">
        <v>3</v>
      </c>
      <c r="B296" s="8">
        <v>4</v>
      </c>
      <c r="C296" s="8" t="str">
        <f t="shared" si="4"/>
        <v>34</v>
      </c>
      <c r="D296" s="1">
        <v>3135</v>
      </c>
      <c r="E296" s="8" t="str">
        <f>IFERROR(VLOOKUP(D296,组合消除配置整理说明表!$A$2:$B$99999,2,0),"")</f>
        <v>3131,3132,3133,3134,3135,3231,3232,3233,3234,3235,3331,3332,3333,3334,3335,3431,3432,3433,3434,3435;8,8,8,8,8,13,13,13,13,13,14,14,14,14,14,12,12,12,12,12</v>
      </c>
    </row>
    <row r="297" spans="1:5" x14ac:dyDescent="0.2">
      <c r="A297" s="8">
        <v>3</v>
      </c>
      <c r="B297" s="8">
        <v>5</v>
      </c>
      <c r="C297" s="8" t="str">
        <f t="shared" si="4"/>
        <v>35</v>
      </c>
      <c r="D297" s="1">
        <v>3141</v>
      </c>
      <c r="E297" s="8" t="str">
        <f>IFERROR(VLOOKUP(D297,组合消除配置整理说明表!$A$2:$B$99999,2,0),"")</f>
        <v>3141,3142,3143,3144,3145,3241,3242,3243,3244,3245,3341,3342,3343,3344,3345,3441,3442,3443,3444,3445;8,8,8,8,8,13,13,13,13,13,14,14,14,14,14,12,12,12,12,12</v>
      </c>
    </row>
    <row r="298" spans="1:5" x14ac:dyDescent="0.2">
      <c r="A298" s="8">
        <v>3</v>
      </c>
      <c r="B298" s="8">
        <v>5</v>
      </c>
      <c r="C298" s="8" t="str">
        <f t="shared" si="4"/>
        <v>35</v>
      </c>
      <c r="D298" s="1">
        <v>3142</v>
      </c>
      <c r="E298" s="8" t="str">
        <f>IFERROR(VLOOKUP(D298,组合消除配置整理说明表!$A$2:$B$99999,2,0),"")</f>
        <v>3141,3142,3143,3144,3145,3241,3242,3243,3244,3245,3341,3342,3343,3344,3345,3441,3442,3443,3444,3445;8,8,8,8,8,13,13,13,13,13,14,14,14,14,14,12,12,12,12,12</v>
      </c>
    </row>
    <row r="299" spans="1:5" x14ac:dyDescent="0.2">
      <c r="A299" s="8">
        <v>3</v>
      </c>
      <c r="B299" s="8">
        <v>5</v>
      </c>
      <c r="C299" s="8" t="str">
        <f t="shared" si="4"/>
        <v>35</v>
      </c>
      <c r="D299" s="1">
        <v>3143</v>
      </c>
      <c r="E299" s="8" t="str">
        <f>IFERROR(VLOOKUP(D299,组合消除配置整理说明表!$A$2:$B$99999,2,0),"")</f>
        <v>3141,3142,3143,3144,3145,3241,3242,3243,3244,3245,3341,3342,3343,3344,3345,3441,3442,3443,3444,3445;8,8,8,8,8,13,13,13,13,13,14,14,14,14,14,12,12,12,12,12</v>
      </c>
    </row>
    <row r="300" spans="1:5" x14ac:dyDescent="0.2">
      <c r="A300" s="8">
        <v>3</v>
      </c>
      <c r="B300" s="8">
        <v>5</v>
      </c>
      <c r="C300" s="8" t="str">
        <f t="shared" si="4"/>
        <v>35</v>
      </c>
      <c r="D300" s="1">
        <v>3144</v>
      </c>
      <c r="E300" s="8" t="str">
        <f>IFERROR(VLOOKUP(D300,组合消除配置整理说明表!$A$2:$B$99999,2,0),"")</f>
        <v>3141,3142,3143,3144,3145,3241,3242,3243,3244,3245,3341,3342,3343,3344,3345,3441,3442,3443,3444,3445;8,8,8,8,8,13,13,13,13,13,14,14,14,14,14,12,12,12,12,12</v>
      </c>
    </row>
    <row r="301" spans="1:5" x14ac:dyDescent="0.2">
      <c r="A301" s="8">
        <v>3</v>
      </c>
      <c r="B301" s="8">
        <v>5</v>
      </c>
      <c r="C301" s="8" t="str">
        <f t="shared" si="4"/>
        <v>35</v>
      </c>
      <c r="D301" s="1">
        <v>3145</v>
      </c>
      <c r="E301" s="8" t="str">
        <f>IFERROR(VLOOKUP(D301,组合消除配置整理说明表!$A$2:$B$99999,2,0),"")</f>
        <v>3141,3142,3143,3144,3145,3241,3242,3243,3244,3245,3341,3342,3343,3344,3345,3441,3442,3443,3444,3445;8,8,8,8,8,13,13,13,13,13,14,14,14,14,14,12,12,12,12,12</v>
      </c>
    </row>
    <row r="302" spans="1:5" x14ac:dyDescent="0.2">
      <c r="A302" s="8">
        <v>3</v>
      </c>
      <c r="B302" s="8">
        <v>1</v>
      </c>
      <c r="C302" s="8" t="str">
        <f t="shared" si="4"/>
        <v>31</v>
      </c>
      <c r="D302" s="1">
        <v>3201</v>
      </c>
      <c r="E302" s="8" t="str">
        <f>IFERROR(VLOOKUP(D302,组合消除配置整理说明表!$A$2:$B$99999,2,0),"")</f>
        <v/>
      </c>
    </row>
    <row r="303" spans="1:5" x14ac:dyDescent="0.2">
      <c r="A303" s="8">
        <v>3</v>
      </c>
      <c r="B303" s="8">
        <v>1</v>
      </c>
      <c r="C303" s="8" t="str">
        <f t="shared" si="4"/>
        <v>31</v>
      </c>
      <c r="D303" s="1">
        <v>3202</v>
      </c>
      <c r="E303" s="8" t="str">
        <f>IFERROR(VLOOKUP(D303,组合消除配置整理说明表!$A$2:$B$99999,2,0),"")</f>
        <v/>
      </c>
    </row>
    <row r="304" spans="1:5" x14ac:dyDescent="0.2">
      <c r="A304" s="8">
        <v>3</v>
      </c>
      <c r="B304" s="8">
        <v>1</v>
      </c>
      <c r="C304" s="8" t="str">
        <f t="shared" si="4"/>
        <v>31</v>
      </c>
      <c r="D304" s="1">
        <v>3203</v>
      </c>
      <c r="E304" s="8" t="str">
        <f>IFERROR(VLOOKUP(D304,组合消除配置整理说明表!$A$2:$B$99999,2,0),"")</f>
        <v/>
      </c>
    </row>
    <row r="305" spans="1:5" x14ac:dyDescent="0.2">
      <c r="A305" s="8">
        <v>3</v>
      </c>
      <c r="B305" s="8">
        <v>1</v>
      </c>
      <c r="C305" s="8" t="str">
        <f t="shared" si="4"/>
        <v>31</v>
      </c>
      <c r="D305" s="1">
        <v>3204</v>
      </c>
      <c r="E305" s="8" t="str">
        <f>IFERROR(VLOOKUP(D305,组合消除配置整理说明表!$A$2:$B$99999,2,0),"")</f>
        <v/>
      </c>
    </row>
    <row r="306" spans="1:5" x14ac:dyDescent="0.2">
      <c r="A306" s="8">
        <v>3</v>
      </c>
      <c r="B306" s="8">
        <v>1</v>
      </c>
      <c r="C306" s="8" t="str">
        <f t="shared" si="4"/>
        <v>31</v>
      </c>
      <c r="D306" s="1">
        <v>3205</v>
      </c>
      <c r="E306" s="8" t="str">
        <f>IFERROR(VLOOKUP(D306,组合消除配置整理说明表!$A$2:$B$99999,2,0),"")</f>
        <v/>
      </c>
    </row>
    <row r="307" spans="1:5" x14ac:dyDescent="0.2">
      <c r="A307" s="8">
        <v>3</v>
      </c>
      <c r="B307" s="8">
        <v>2</v>
      </c>
      <c r="C307" s="8" t="str">
        <f t="shared" si="4"/>
        <v>32</v>
      </c>
      <c r="D307" s="1">
        <v>3211</v>
      </c>
      <c r="E307" s="8" t="str">
        <f>IFERROR(VLOOKUP(D307,组合消除配置整理说明表!$A$2:$B$99999,2,0),"")</f>
        <v/>
      </c>
    </row>
    <row r="308" spans="1:5" x14ac:dyDescent="0.2">
      <c r="A308" s="8">
        <v>3</v>
      </c>
      <c r="B308" s="8">
        <v>2</v>
      </c>
      <c r="C308" s="8" t="str">
        <f t="shared" si="4"/>
        <v>32</v>
      </c>
      <c r="D308" s="1">
        <v>3212</v>
      </c>
      <c r="E308" s="8" t="str">
        <f>IFERROR(VLOOKUP(D308,组合消除配置整理说明表!$A$2:$B$99999,2,0),"")</f>
        <v/>
      </c>
    </row>
    <row r="309" spans="1:5" x14ac:dyDescent="0.2">
      <c r="A309" s="8">
        <v>3</v>
      </c>
      <c r="B309" s="8">
        <v>2</v>
      </c>
      <c r="C309" s="8" t="str">
        <f t="shared" si="4"/>
        <v>32</v>
      </c>
      <c r="D309" s="1">
        <v>3213</v>
      </c>
      <c r="E309" s="8" t="str">
        <f>IFERROR(VLOOKUP(D309,组合消除配置整理说明表!$A$2:$B$99999,2,0),"")</f>
        <v/>
      </c>
    </row>
    <row r="310" spans="1:5" x14ac:dyDescent="0.2">
      <c r="A310" s="8">
        <v>3</v>
      </c>
      <c r="B310" s="8">
        <v>2</v>
      </c>
      <c r="C310" s="8" t="str">
        <f t="shared" si="4"/>
        <v>32</v>
      </c>
      <c r="D310" s="1">
        <v>3214</v>
      </c>
      <c r="E310" s="8" t="str">
        <f>IFERROR(VLOOKUP(D310,组合消除配置整理说明表!$A$2:$B$99999,2,0),"")</f>
        <v/>
      </c>
    </row>
    <row r="311" spans="1:5" x14ac:dyDescent="0.2">
      <c r="A311" s="8">
        <v>3</v>
      </c>
      <c r="B311" s="8">
        <v>2</v>
      </c>
      <c r="C311" s="8" t="str">
        <f t="shared" si="4"/>
        <v>32</v>
      </c>
      <c r="D311" s="1">
        <v>3215</v>
      </c>
      <c r="E311" s="8" t="str">
        <f>IFERROR(VLOOKUP(D311,组合消除配置整理说明表!$A$2:$B$99999,2,0),"")</f>
        <v/>
      </c>
    </row>
    <row r="312" spans="1:5" x14ac:dyDescent="0.2">
      <c r="A312" s="8">
        <v>3</v>
      </c>
      <c r="B312" s="8">
        <v>3</v>
      </c>
      <c r="C312" s="8" t="str">
        <f t="shared" si="4"/>
        <v>33</v>
      </c>
      <c r="D312" s="1">
        <v>3221</v>
      </c>
      <c r="E312" s="8" t="str">
        <f>IFERROR(VLOOKUP(D312,组合消除配置整理说明表!$A$2:$B$99999,2,0),"")</f>
        <v>3121,3122,3123,3124,3125,3221,3222,3223,3224,3225,3321,3322,3323,3324,3325,3421,3422,3423,3424,3425;13,13,13,13,13,11,11,11,11,11,15,15,15,15,15,16,16,16,16,16</v>
      </c>
    </row>
    <row r="313" spans="1:5" x14ac:dyDescent="0.2">
      <c r="A313" s="8">
        <v>3</v>
      </c>
      <c r="B313" s="8">
        <v>3</v>
      </c>
      <c r="C313" s="8" t="str">
        <f t="shared" si="4"/>
        <v>33</v>
      </c>
      <c r="D313" s="1">
        <v>3222</v>
      </c>
      <c r="E313" s="8" t="str">
        <f>IFERROR(VLOOKUP(D313,组合消除配置整理说明表!$A$2:$B$99999,2,0),"")</f>
        <v>3121,3122,3123,3124,3125,3221,3222,3223,3224,3225,3321,3322,3323,3324,3325,3421,3422,3423,3424,3425;13,13,13,13,13,11,11,11,11,11,15,15,15,15,15,16,16,16,16,16</v>
      </c>
    </row>
    <row r="314" spans="1:5" x14ac:dyDescent="0.2">
      <c r="A314" s="8">
        <v>3</v>
      </c>
      <c r="B314" s="8">
        <v>3</v>
      </c>
      <c r="C314" s="8" t="str">
        <f t="shared" si="4"/>
        <v>33</v>
      </c>
      <c r="D314" s="1">
        <v>3223</v>
      </c>
      <c r="E314" s="8" t="str">
        <f>IFERROR(VLOOKUP(D314,组合消除配置整理说明表!$A$2:$B$99999,2,0),"")</f>
        <v>3121,3122,3123,3124,3125,3221,3222,3223,3224,3225,3321,3322,3323,3324,3325,3421,3422,3423,3424,3425;13,13,13,13,13,11,11,11,11,11,15,15,15,15,15,16,16,16,16,16</v>
      </c>
    </row>
    <row r="315" spans="1:5" x14ac:dyDescent="0.2">
      <c r="A315" s="8">
        <v>3</v>
      </c>
      <c r="B315" s="8">
        <v>3</v>
      </c>
      <c r="C315" s="8" t="str">
        <f t="shared" si="4"/>
        <v>33</v>
      </c>
      <c r="D315" s="1">
        <v>3224</v>
      </c>
      <c r="E315" s="8" t="str">
        <f>IFERROR(VLOOKUP(D315,组合消除配置整理说明表!$A$2:$B$99999,2,0),"")</f>
        <v>3121,3122,3123,3124,3125,3221,3222,3223,3224,3225,3321,3322,3323,3324,3325,3421,3422,3423,3424,3425;13,13,13,13,13,11,11,11,11,11,15,15,15,15,15,16,16,16,16,16</v>
      </c>
    </row>
    <row r="316" spans="1:5" x14ac:dyDescent="0.2">
      <c r="A316" s="8">
        <v>3</v>
      </c>
      <c r="B316" s="8">
        <v>3</v>
      </c>
      <c r="C316" s="8" t="str">
        <f t="shared" si="4"/>
        <v>33</v>
      </c>
      <c r="D316" s="1">
        <v>3225</v>
      </c>
      <c r="E316" s="8" t="str">
        <f>IFERROR(VLOOKUP(D316,组合消除配置整理说明表!$A$2:$B$99999,2,0),"")</f>
        <v>3121,3122,3123,3124,3125,3221,3222,3223,3224,3225,3321,3322,3323,3324,3325,3421,3422,3423,3424,3425;13,13,13,13,13,11,11,11,11,11,15,15,15,15,15,16,16,16,16,16</v>
      </c>
    </row>
    <row r="317" spans="1:5" x14ac:dyDescent="0.2">
      <c r="A317" s="8">
        <v>3</v>
      </c>
      <c r="B317" s="8">
        <v>4</v>
      </c>
      <c r="C317" s="8" t="str">
        <f t="shared" si="4"/>
        <v>34</v>
      </c>
      <c r="D317" s="1">
        <v>3231</v>
      </c>
      <c r="E317" s="8" t="str">
        <f>IFERROR(VLOOKUP(D317,组合消除配置整理说明表!$A$2:$B$99999,2,0),"")</f>
        <v>3131,3132,3133,3134,3135,3231,3232,3233,3234,3235,3331,3332,3333,3334,3335,3431,3432,3433,3434,3435;13,13,13,13,13,11,11,11,11,11,15,15,15,15,15,16,16,16,16,16</v>
      </c>
    </row>
    <row r="318" spans="1:5" x14ac:dyDescent="0.2">
      <c r="A318" s="8">
        <v>3</v>
      </c>
      <c r="B318" s="8">
        <v>4</v>
      </c>
      <c r="C318" s="8" t="str">
        <f t="shared" si="4"/>
        <v>34</v>
      </c>
      <c r="D318" s="1">
        <v>3232</v>
      </c>
      <c r="E318" s="8" t="str">
        <f>IFERROR(VLOOKUP(D318,组合消除配置整理说明表!$A$2:$B$99999,2,0),"")</f>
        <v>3131,3132,3133,3134,3135,3231,3232,3233,3234,3235,3331,3332,3333,3334,3335,3431,3432,3433,3434,3435;13,13,13,13,13,11,11,11,11,11,15,15,15,15,15,16,16,16,16,16</v>
      </c>
    </row>
    <row r="319" spans="1:5" x14ac:dyDescent="0.2">
      <c r="A319" s="8">
        <v>3</v>
      </c>
      <c r="B319" s="8">
        <v>4</v>
      </c>
      <c r="C319" s="8" t="str">
        <f t="shared" si="4"/>
        <v>34</v>
      </c>
      <c r="D319" s="1">
        <v>3233</v>
      </c>
      <c r="E319" s="8" t="str">
        <f>IFERROR(VLOOKUP(D319,组合消除配置整理说明表!$A$2:$B$99999,2,0),"")</f>
        <v>3131,3132,3133,3134,3135,3231,3232,3233,3234,3235,3331,3332,3333,3334,3335,3431,3432,3433,3434,3435;13,13,13,13,13,11,11,11,11,11,15,15,15,15,15,16,16,16,16,16</v>
      </c>
    </row>
    <row r="320" spans="1:5" x14ac:dyDescent="0.2">
      <c r="A320" s="8">
        <v>3</v>
      </c>
      <c r="B320" s="8">
        <v>4</v>
      </c>
      <c r="C320" s="8" t="str">
        <f t="shared" si="4"/>
        <v>34</v>
      </c>
      <c r="D320" s="1">
        <v>3234</v>
      </c>
      <c r="E320" s="8" t="str">
        <f>IFERROR(VLOOKUP(D320,组合消除配置整理说明表!$A$2:$B$99999,2,0),"")</f>
        <v>3131,3132,3133,3134,3135,3231,3232,3233,3234,3235,3331,3332,3333,3334,3335,3431,3432,3433,3434,3435;13,13,13,13,13,11,11,11,11,11,15,15,15,15,15,16,16,16,16,16</v>
      </c>
    </row>
    <row r="321" spans="1:5" x14ac:dyDescent="0.2">
      <c r="A321" s="8">
        <v>3</v>
      </c>
      <c r="B321" s="8">
        <v>4</v>
      </c>
      <c r="C321" s="8" t="str">
        <f t="shared" si="4"/>
        <v>34</v>
      </c>
      <c r="D321" s="1">
        <v>3235</v>
      </c>
      <c r="E321" s="8" t="str">
        <f>IFERROR(VLOOKUP(D321,组合消除配置整理说明表!$A$2:$B$99999,2,0),"")</f>
        <v>3131,3132,3133,3134,3135,3231,3232,3233,3234,3235,3331,3332,3333,3334,3335,3431,3432,3433,3434,3435;13,13,13,13,13,11,11,11,11,11,15,15,15,15,15,16,16,16,16,16</v>
      </c>
    </row>
    <row r="322" spans="1:5" x14ac:dyDescent="0.2">
      <c r="A322" s="8">
        <v>3</v>
      </c>
      <c r="B322" s="8">
        <v>5</v>
      </c>
      <c r="C322" s="8" t="str">
        <f t="shared" si="4"/>
        <v>35</v>
      </c>
      <c r="D322" s="1">
        <v>3241</v>
      </c>
      <c r="E322" s="8" t="str">
        <f>IFERROR(VLOOKUP(D322,组合消除配置整理说明表!$A$2:$B$99999,2,0),"")</f>
        <v>3141,3142,3143,3144,3145,3241,3242,3243,3244,3245,3341,3342,3343,3344,3345,3441,3442,3443,3444,3445;13,13,13,13,13,11,11,11,11,11,15,15,15,15,15,16,16,16,16,16</v>
      </c>
    </row>
    <row r="323" spans="1:5" x14ac:dyDescent="0.2">
      <c r="A323" s="8">
        <v>3</v>
      </c>
      <c r="B323" s="8">
        <v>5</v>
      </c>
      <c r="C323" s="8" t="str">
        <f t="shared" ref="C323:C376" si="5">_xlfn.CONCAT(A323:B323)</f>
        <v>35</v>
      </c>
      <c r="D323" s="1">
        <v>3242</v>
      </c>
      <c r="E323" s="8" t="str">
        <f>IFERROR(VLOOKUP(D323,组合消除配置整理说明表!$A$2:$B$99999,2,0),"")</f>
        <v>3141,3142,3143,3144,3145,3241,3242,3243,3244,3245,3341,3342,3343,3344,3345,3441,3442,3443,3444,3445;13,13,13,13,13,11,11,11,11,11,15,15,15,15,15,16,16,16,16,16</v>
      </c>
    </row>
    <row r="324" spans="1:5" x14ac:dyDescent="0.2">
      <c r="A324" s="8">
        <v>3</v>
      </c>
      <c r="B324" s="8">
        <v>5</v>
      </c>
      <c r="C324" s="8" t="str">
        <f t="shared" si="5"/>
        <v>35</v>
      </c>
      <c r="D324" s="1">
        <v>3243</v>
      </c>
      <c r="E324" s="8" t="str">
        <f>IFERROR(VLOOKUP(D324,组合消除配置整理说明表!$A$2:$B$99999,2,0),"")</f>
        <v>3141,3142,3143,3144,3145,3241,3242,3243,3244,3245,3341,3342,3343,3344,3345,3441,3442,3443,3444,3445;13,13,13,13,13,11,11,11,11,11,15,15,15,15,15,16,16,16,16,16</v>
      </c>
    </row>
    <row r="325" spans="1:5" x14ac:dyDescent="0.2">
      <c r="A325" s="8">
        <v>3</v>
      </c>
      <c r="B325" s="8">
        <v>5</v>
      </c>
      <c r="C325" s="8" t="str">
        <f t="shared" si="5"/>
        <v>35</v>
      </c>
      <c r="D325" s="1">
        <v>3244</v>
      </c>
      <c r="E325" s="8" t="str">
        <f>IFERROR(VLOOKUP(D325,组合消除配置整理说明表!$A$2:$B$99999,2,0),"")</f>
        <v>3141,3142,3143,3144,3145,3241,3242,3243,3244,3245,3341,3342,3343,3344,3345,3441,3442,3443,3444,3445;13,13,13,13,13,11,11,11,11,11,15,15,15,15,15,16,16,16,16,16</v>
      </c>
    </row>
    <row r="326" spans="1:5" x14ac:dyDescent="0.2">
      <c r="A326" s="8">
        <v>3</v>
      </c>
      <c r="B326" s="8">
        <v>5</v>
      </c>
      <c r="C326" s="8" t="str">
        <f t="shared" si="5"/>
        <v>35</v>
      </c>
      <c r="D326" s="1">
        <v>3245</v>
      </c>
      <c r="E326" s="8" t="str">
        <f>IFERROR(VLOOKUP(D326,组合消除配置整理说明表!$A$2:$B$99999,2,0),"")</f>
        <v>3141,3142,3143,3144,3145,3241,3242,3243,3244,3245,3341,3342,3343,3344,3345,3441,3442,3443,3444,3445;13,13,13,13,13,11,11,11,11,11,15,15,15,15,15,16,16,16,16,16</v>
      </c>
    </row>
    <row r="327" spans="1:5" x14ac:dyDescent="0.2">
      <c r="A327" s="8">
        <v>3</v>
      </c>
      <c r="B327" s="8">
        <v>1</v>
      </c>
      <c r="C327" s="8" t="str">
        <f t="shared" si="5"/>
        <v>31</v>
      </c>
      <c r="D327" s="1">
        <v>3301</v>
      </c>
      <c r="E327" s="8" t="str">
        <f>IFERROR(VLOOKUP(D327,组合消除配置整理说明表!$A$2:$B$99999,2,0),"")</f>
        <v/>
      </c>
    </row>
    <row r="328" spans="1:5" x14ac:dyDescent="0.2">
      <c r="A328" s="8">
        <v>3</v>
      </c>
      <c r="B328" s="8">
        <v>1</v>
      </c>
      <c r="C328" s="8" t="str">
        <f t="shared" si="5"/>
        <v>31</v>
      </c>
      <c r="D328" s="1">
        <v>3302</v>
      </c>
      <c r="E328" s="8" t="str">
        <f>IFERROR(VLOOKUP(D328,组合消除配置整理说明表!$A$2:$B$99999,2,0),"")</f>
        <v/>
      </c>
    </row>
    <row r="329" spans="1:5" x14ac:dyDescent="0.2">
      <c r="A329" s="8">
        <v>3</v>
      </c>
      <c r="B329" s="8">
        <v>1</v>
      </c>
      <c r="C329" s="8" t="str">
        <f t="shared" si="5"/>
        <v>31</v>
      </c>
      <c r="D329" s="1">
        <v>3303</v>
      </c>
      <c r="E329" s="8" t="str">
        <f>IFERROR(VLOOKUP(D329,组合消除配置整理说明表!$A$2:$B$99999,2,0),"")</f>
        <v/>
      </c>
    </row>
    <row r="330" spans="1:5" x14ac:dyDescent="0.2">
      <c r="A330" s="8">
        <v>3</v>
      </c>
      <c r="B330" s="8">
        <v>1</v>
      </c>
      <c r="C330" s="8" t="str">
        <f t="shared" si="5"/>
        <v>31</v>
      </c>
      <c r="D330" s="1">
        <v>3304</v>
      </c>
      <c r="E330" s="8" t="str">
        <f>IFERROR(VLOOKUP(D330,组合消除配置整理说明表!$A$2:$B$99999,2,0),"")</f>
        <v/>
      </c>
    </row>
    <row r="331" spans="1:5" x14ac:dyDescent="0.2">
      <c r="A331" s="8">
        <v>3</v>
      </c>
      <c r="B331" s="8">
        <v>1</v>
      </c>
      <c r="C331" s="8" t="str">
        <f t="shared" si="5"/>
        <v>31</v>
      </c>
      <c r="D331" s="1">
        <v>3305</v>
      </c>
      <c r="E331" s="8" t="str">
        <f>IFERROR(VLOOKUP(D331,组合消除配置整理说明表!$A$2:$B$99999,2,0),"")</f>
        <v/>
      </c>
    </row>
    <row r="332" spans="1:5" x14ac:dyDescent="0.2">
      <c r="A332" s="8">
        <v>3</v>
      </c>
      <c r="B332" s="8">
        <v>2</v>
      </c>
      <c r="C332" s="8" t="str">
        <f t="shared" si="5"/>
        <v>32</v>
      </c>
      <c r="D332" s="1">
        <v>3311</v>
      </c>
      <c r="E332" s="8" t="str">
        <f>IFERROR(VLOOKUP(D332,组合消除配置整理说明表!$A$2:$B$99999,2,0),"")</f>
        <v/>
      </c>
    </row>
    <row r="333" spans="1:5" x14ac:dyDescent="0.2">
      <c r="A333" s="8">
        <v>3</v>
      </c>
      <c r="B333" s="8">
        <v>2</v>
      </c>
      <c r="C333" s="8" t="str">
        <f t="shared" si="5"/>
        <v>32</v>
      </c>
      <c r="D333" s="1">
        <v>3312</v>
      </c>
      <c r="E333" s="8" t="str">
        <f>IFERROR(VLOOKUP(D333,组合消除配置整理说明表!$A$2:$B$99999,2,0),"")</f>
        <v/>
      </c>
    </row>
    <row r="334" spans="1:5" x14ac:dyDescent="0.2">
      <c r="A334" s="8">
        <v>3</v>
      </c>
      <c r="B334" s="8">
        <v>2</v>
      </c>
      <c r="C334" s="8" t="str">
        <f t="shared" si="5"/>
        <v>32</v>
      </c>
      <c r="D334" s="1">
        <v>3313</v>
      </c>
      <c r="E334" s="8" t="str">
        <f>IFERROR(VLOOKUP(D334,组合消除配置整理说明表!$A$2:$B$99999,2,0),"")</f>
        <v/>
      </c>
    </row>
    <row r="335" spans="1:5" x14ac:dyDescent="0.2">
      <c r="A335" s="8">
        <v>3</v>
      </c>
      <c r="B335" s="8">
        <v>2</v>
      </c>
      <c r="C335" s="8" t="str">
        <f t="shared" si="5"/>
        <v>32</v>
      </c>
      <c r="D335" s="1">
        <v>3314</v>
      </c>
      <c r="E335" s="8" t="str">
        <f>IFERROR(VLOOKUP(D335,组合消除配置整理说明表!$A$2:$B$99999,2,0),"")</f>
        <v/>
      </c>
    </row>
    <row r="336" spans="1:5" x14ac:dyDescent="0.2">
      <c r="A336" s="8">
        <v>3</v>
      </c>
      <c r="B336" s="8">
        <v>2</v>
      </c>
      <c r="C336" s="8" t="str">
        <f t="shared" si="5"/>
        <v>32</v>
      </c>
      <c r="D336" s="1">
        <v>3315</v>
      </c>
      <c r="E336" s="8" t="str">
        <f>IFERROR(VLOOKUP(D336,组合消除配置整理说明表!$A$2:$B$99999,2,0),"")</f>
        <v/>
      </c>
    </row>
    <row r="337" spans="1:5" x14ac:dyDescent="0.2">
      <c r="A337" s="8">
        <v>3</v>
      </c>
      <c r="B337" s="8">
        <v>3</v>
      </c>
      <c r="C337" s="8" t="str">
        <f t="shared" si="5"/>
        <v>33</v>
      </c>
      <c r="D337" s="1">
        <v>3321</v>
      </c>
      <c r="E337" s="8" t="str">
        <f>IFERROR(VLOOKUP(D337,组合消除配置整理说明表!$A$2:$B$99999,2,0),"")</f>
        <v>3121,3122,3123,3124,3125,3221,3222,3223,3224,3225,3321,3322,3323,3324,3325,3421,3422,3423,3424,3425;14,14,14,14,14,15,15,15,15,15,10,10,10,10,10,17,17,17,17,17</v>
      </c>
    </row>
    <row r="338" spans="1:5" x14ac:dyDescent="0.2">
      <c r="A338" s="8">
        <v>3</v>
      </c>
      <c r="B338" s="8">
        <v>3</v>
      </c>
      <c r="C338" s="8" t="str">
        <f t="shared" si="5"/>
        <v>33</v>
      </c>
      <c r="D338" s="1">
        <v>3322</v>
      </c>
      <c r="E338" s="8" t="str">
        <f>IFERROR(VLOOKUP(D338,组合消除配置整理说明表!$A$2:$B$99999,2,0),"")</f>
        <v>3121,3122,3123,3124,3125,3221,3222,3223,3224,3225,3321,3322,3323,3324,3325,3421,3422,3423,3424,3425;14,14,14,14,14,15,15,15,15,15,10,10,10,10,10,17,17,17,17,17</v>
      </c>
    </row>
    <row r="339" spans="1:5" x14ac:dyDescent="0.2">
      <c r="A339" s="8">
        <v>3</v>
      </c>
      <c r="B339" s="8">
        <v>3</v>
      </c>
      <c r="C339" s="8" t="str">
        <f t="shared" si="5"/>
        <v>33</v>
      </c>
      <c r="D339" s="1">
        <v>3323</v>
      </c>
      <c r="E339" s="8" t="str">
        <f>IFERROR(VLOOKUP(D339,组合消除配置整理说明表!$A$2:$B$99999,2,0),"")</f>
        <v>3121,3122,3123,3124,3125,3221,3222,3223,3224,3225,3321,3322,3323,3324,3325,3421,3422,3423,3424,3425;14,14,14,14,14,15,15,15,15,15,10,10,10,10,10,17,17,17,17,17</v>
      </c>
    </row>
    <row r="340" spans="1:5" x14ac:dyDescent="0.2">
      <c r="A340" s="8">
        <v>3</v>
      </c>
      <c r="B340" s="8">
        <v>3</v>
      </c>
      <c r="C340" s="8" t="str">
        <f t="shared" si="5"/>
        <v>33</v>
      </c>
      <c r="D340" s="1">
        <v>3324</v>
      </c>
      <c r="E340" s="8" t="str">
        <f>IFERROR(VLOOKUP(D340,组合消除配置整理说明表!$A$2:$B$99999,2,0),"")</f>
        <v>3121,3122,3123,3124,3125,3221,3222,3223,3224,3225,3321,3322,3323,3324,3325,3421,3422,3423,3424,3425;14,14,14,14,14,15,15,15,15,15,10,10,10,10,10,17,17,17,17,17</v>
      </c>
    </row>
    <row r="341" spans="1:5" x14ac:dyDescent="0.2">
      <c r="A341" s="8">
        <v>3</v>
      </c>
      <c r="B341" s="8">
        <v>3</v>
      </c>
      <c r="C341" s="8" t="str">
        <f t="shared" si="5"/>
        <v>33</v>
      </c>
      <c r="D341" s="1">
        <v>3325</v>
      </c>
      <c r="E341" s="8" t="str">
        <f>IFERROR(VLOOKUP(D341,组合消除配置整理说明表!$A$2:$B$99999,2,0),"")</f>
        <v>3121,3122,3123,3124,3125,3221,3222,3223,3224,3225,3321,3322,3323,3324,3325,3421,3422,3423,3424,3425;14,14,14,14,14,15,15,15,15,15,10,10,10,10,10,17,17,17,17,17</v>
      </c>
    </row>
    <row r="342" spans="1:5" x14ac:dyDescent="0.2">
      <c r="A342" s="8">
        <v>3</v>
      </c>
      <c r="B342" s="8">
        <v>4</v>
      </c>
      <c r="C342" s="8" t="str">
        <f t="shared" si="5"/>
        <v>34</v>
      </c>
      <c r="D342" s="1">
        <v>3331</v>
      </c>
      <c r="E342" s="8" t="str">
        <f>IFERROR(VLOOKUP(D342,组合消除配置整理说明表!$A$2:$B$99999,2,0),"")</f>
        <v>3131,3132,3133,3134,3135,3231,3232,3233,3234,3235,3331,3332,3333,3334,3335,3431,3432,3433,3434,3435;14,14,14,14,14,15,15,15,15,15,10,10,10,10,10,17,17,17,17,17</v>
      </c>
    </row>
    <row r="343" spans="1:5" x14ac:dyDescent="0.2">
      <c r="A343" s="8">
        <v>3</v>
      </c>
      <c r="B343" s="8">
        <v>4</v>
      </c>
      <c r="C343" s="8" t="str">
        <f t="shared" si="5"/>
        <v>34</v>
      </c>
      <c r="D343" s="1">
        <v>3332</v>
      </c>
      <c r="E343" s="8" t="str">
        <f>IFERROR(VLOOKUP(D343,组合消除配置整理说明表!$A$2:$B$99999,2,0),"")</f>
        <v>3131,3132,3133,3134,3135,3231,3232,3233,3234,3235,3331,3332,3333,3334,3335,3431,3432,3433,3434,3435;14,14,14,14,14,15,15,15,15,15,10,10,10,10,10,17,17,17,17,17</v>
      </c>
    </row>
    <row r="344" spans="1:5" x14ac:dyDescent="0.2">
      <c r="A344" s="8">
        <v>3</v>
      </c>
      <c r="B344" s="8">
        <v>4</v>
      </c>
      <c r="C344" s="8" t="str">
        <f t="shared" si="5"/>
        <v>34</v>
      </c>
      <c r="D344" s="1">
        <v>3333</v>
      </c>
      <c r="E344" s="8" t="str">
        <f>IFERROR(VLOOKUP(D344,组合消除配置整理说明表!$A$2:$B$99999,2,0),"")</f>
        <v>3131,3132,3133,3134,3135,3231,3232,3233,3234,3235,3331,3332,3333,3334,3335,3431,3432,3433,3434,3435;14,14,14,14,14,15,15,15,15,15,10,10,10,10,10,17,17,17,17,17</v>
      </c>
    </row>
    <row r="345" spans="1:5" x14ac:dyDescent="0.2">
      <c r="A345" s="8">
        <v>3</v>
      </c>
      <c r="B345" s="8">
        <v>4</v>
      </c>
      <c r="C345" s="8" t="str">
        <f t="shared" si="5"/>
        <v>34</v>
      </c>
      <c r="D345" s="1">
        <v>3334</v>
      </c>
      <c r="E345" s="8" t="str">
        <f>IFERROR(VLOOKUP(D345,组合消除配置整理说明表!$A$2:$B$99999,2,0),"")</f>
        <v>3131,3132,3133,3134,3135,3231,3232,3233,3234,3235,3331,3332,3333,3334,3335,3431,3432,3433,3434,3435;14,14,14,14,14,15,15,15,15,15,10,10,10,10,10,17,17,17,17,17</v>
      </c>
    </row>
    <row r="346" spans="1:5" x14ac:dyDescent="0.2">
      <c r="A346" s="8">
        <v>3</v>
      </c>
      <c r="B346" s="8">
        <v>4</v>
      </c>
      <c r="C346" s="8" t="str">
        <f t="shared" si="5"/>
        <v>34</v>
      </c>
      <c r="D346" s="1">
        <v>3335</v>
      </c>
      <c r="E346" s="8" t="str">
        <f>IFERROR(VLOOKUP(D346,组合消除配置整理说明表!$A$2:$B$99999,2,0),"")</f>
        <v>3131,3132,3133,3134,3135,3231,3232,3233,3234,3235,3331,3332,3333,3334,3335,3431,3432,3433,3434,3435;14,14,14,14,14,15,15,15,15,15,10,10,10,10,10,17,17,17,17,17</v>
      </c>
    </row>
    <row r="347" spans="1:5" x14ac:dyDescent="0.2">
      <c r="A347" s="8">
        <v>3</v>
      </c>
      <c r="B347" s="8">
        <v>5</v>
      </c>
      <c r="C347" s="8" t="str">
        <f t="shared" si="5"/>
        <v>35</v>
      </c>
      <c r="D347" s="1">
        <v>3341</v>
      </c>
      <c r="E347" s="8" t="str">
        <f>IFERROR(VLOOKUP(D347,组合消除配置整理说明表!$A$2:$B$99999,2,0),"")</f>
        <v>3141,3142,3143,3144,3145,3241,3242,3243,3244,3245,3341,3342,3343,3344,3345,3441,3442,3443,3444,3445;14,14,14,14,14,15,15,15,15,15,10,10,10,10,10,17,17,17,17,17</v>
      </c>
    </row>
    <row r="348" spans="1:5" x14ac:dyDescent="0.2">
      <c r="A348" s="8">
        <v>3</v>
      </c>
      <c r="B348" s="8">
        <v>5</v>
      </c>
      <c r="C348" s="8" t="str">
        <f t="shared" si="5"/>
        <v>35</v>
      </c>
      <c r="D348" s="1">
        <v>3342</v>
      </c>
      <c r="E348" s="8" t="str">
        <f>IFERROR(VLOOKUP(D348,组合消除配置整理说明表!$A$2:$B$99999,2,0),"")</f>
        <v>3141,3142,3143,3144,3145,3241,3242,3243,3244,3245,3341,3342,3343,3344,3345,3441,3442,3443,3444,3445;14,14,14,14,14,15,15,15,15,15,10,10,10,10,10,17,17,17,17,17</v>
      </c>
    </row>
    <row r="349" spans="1:5" x14ac:dyDescent="0.2">
      <c r="A349" s="8">
        <v>3</v>
      </c>
      <c r="B349" s="8">
        <v>5</v>
      </c>
      <c r="C349" s="8" t="str">
        <f t="shared" si="5"/>
        <v>35</v>
      </c>
      <c r="D349" s="1">
        <v>3343</v>
      </c>
      <c r="E349" s="8" t="str">
        <f>IFERROR(VLOOKUP(D349,组合消除配置整理说明表!$A$2:$B$99999,2,0),"")</f>
        <v>3141,3142,3143,3144,3145,3241,3242,3243,3244,3245,3341,3342,3343,3344,3345,3441,3442,3443,3444,3445;14,14,14,14,14,15,15,15,15,15,10,10,10,10,10,17,17,17,17,17</v>
      </c>
    </row>
    <row r="350" spans="1:5" x14ac:dyDescent="0.2">
      <c r="A350" s="8">
        <v>3</v>
      </c>
      <c r="B350" s="8">
        <v>5</v>
      </c>
      <c r="C350" s="8" t="str">
        <f t="shared" si="5"/>
        <v>35</v>
      </c>
      <c r="D350" s="1">
        <v>3344</v>
      </c>
      <c r="E350" s="8" t="str">
        <f>IFERROR(VLOOKUP(D350,组合消除配置整理说明表!$A$2:$B$99999,2,0),"")</f>
        <v>3141,3142,3143,3144,3145,3241,3242,3243,3244,3245,3341,3342,3343,3344,3345,3441,3442,3443,3444,3445;14,14,14,14,14,15,15,15,15,15,10,10,10,10,10,17,17,17,17,17</v>
      </c>
    </row>
    <row r="351" spans="1:5" x14ac:dyDescent="0.2">
      <c r="A351" s="8">
        <v>3</v>
      </c>
      <c r="B351" s="8">
        <v>5</v>
      </c>
      <c r="C351" s="8" t="str">
        <f t="shared" si="5"/>
        <v>35</v>
      </c>
      <c r="D351" s="1">
        <v>3345</v>
      </c>
      <c r="E351" s="8" t="str">
        <f>IFERROR(VLOOKUP(D351,组合消除配置整理说明表!$A$2:$B$99999,2,0),"")</f>
        <v>3141,3142,3143,3144,3145,3241,3242,3243,3244,3245,3341,3342,3343,3344,3345,3441,3442,3443,3444,3445;14,14,14,14,14,15,15,15,15,15,10,10,10,10,10,17,17,17,17,17</v>
      </c>
    </row>
    <row r="352" spans="1:5" x14ac:dyDescent="0.2">
      <c r="A352" s="8">
        <v>3</v>
      </c>
      <c r="B352" s="8">
        <v>1</v>
      </c>
      <c r="C352" s="8" t="str">
        <f t="shared" si="5"/>
        <v>31</v>
      </c>
      <c r="D352" s="1">
        <v>3401</v>
      </c>
      <c r="E352" s="8" t="str">
        <f>IFERROR(VLOOKUP(D352,组合消除配置整理说明表!$A$2:$B$99999,2,0),"")</f>
        <v/>
      </c>
    </row>
    <row r="353" spans="1:5" x14ac:dyDescent="0.2">
      <c r="A353" s="8">
        <v>3</v>
      </c>
      <c r="B353" s="8">
        <v>1</v>
      </c>
      <c r="C353" s="8" t="str">
        <f t="shared" si="5"/>
        <v>31</v>
      </c>
      <c r="D353" s="1">
        <v>3402</v>
      </c>
      <c r="E353" s="8" t="str">
        <f>IFERROR(VLOOKUP(D353,组合消除配置整理说明表!$A$2:$B$99999,2,0),"")</f>
        <v/>
      </c>
    </row>
    <row r="354" spans="1:5" x14ac:dyDescent="0.2">
      <c r="A354" s="8">
        <v>3</v>
      </c>
      <c r="B354" s="8">
        <v>1</v>
      </c>
      <c r="C354" s="8" t="str">
        <f t="shared" si="5"/>
        <v>31</v>
      </c>
      <c r="D354" s="1">
        <v>3403</v>
      </c>
      <c r="E354" s="8" t="str">
        <f>IFERROR(VLOOKUP(D354,组合消除配置整理说明表!$A$2:$B$99999,2,0),"")</f>
        <v/>
      </c>
    </row>
    <row r="355" spans="1:5" x14ac:dyDescent="0.2">
      <c r="A355" s="8">
        <v>3</v>
      </c>
      <c r="B355" s="8">
        <v>1</v>
      </c>
      <c r="C355" s="8" t="str">
        <f t="shared" si="5"/>
        <v>31</v>
      </c>
      <c r="D355" s="1">
        <v>3404</v>
      </c>
      <c r="E355" s="8" t="str">
        <f>IFERROR(VLOOKUP(D355,组合消除配置整理说明表!$A$2:$B$99999,2,0),"")</f>
        <v/>
      </c>
    </row>
    <row r="356" spans="1:5" x14ac:dyDescent="0.2">
      <c r="A356" s="8">
        <v>3</v>
      </c>
      <c r="B356" s="8">
        <v>1</v>
      </c>
      <c r="C356" s="8" t="str">
        <f t="shared" si="5"/>
        <v>31</v>
      </c>
      <c r="D356" s="1">
        <v>3405</v>
      </c>
      <c r="E356" s="8" t="str">
        <f>IFERROR(VLOOKUP(D356,组合消除配置整理说明表!$A$2:$B$99999,2,0),"")</f>
        <v/>
      </c>
    </row>
    <row r="357" spans="1:5" x14ac:dyDescent="0.2">
      <c r="A357" s="8">
        <v>3</v>
      </c>
      <c r="B357" s="8">
        <v>2</v>
      </c>
      <c r="C357" s="8" t="str">
        <f t="shared" si="5"/>
        <v>32</v>
      </c>
      <c r="D357" s="1">
        <v>3411</v>
      </c>
      <c r="E357" s="8" t="str">
        <f>IFERROR(VLOOKUP(D357,组合消除配置整理说明表!$A$2:$B$99999,2,0),"")</f>
        <v/>
      </c>
    </row>
    <row r="358" spans="1:5" x14ac:dyDescent="0.2">
      <c r="A358" s="8">
        <v>3</v>
      </c>
      <c r="B358" s="8">
        <v>2</v>
      </c>
      <c r="C358" s="8" t="str">
        <f t="shared" si="5"/>
        <v>32</v>
      </c>
      <c r="D358" s="1">
        <v>3412</v>
      </c>
      <c r="E358" s="8" t="str">
        <f>IFERROR(VLOOKUP(D358,组合消除配置整理说明表!$A$2:$B$99999,2,0),"")</f>
        <v/>
      </c>
    </row>
    <row r="359" spans="1:5" x14ac:dyDescent="0.2">
      <c r="A359" s="8">
        <v>3</v>
      </c>
      <c r="B359" s="8">
        <v>2</v>
      </c>
      <c r="C359" s="8" t="str">
        <f t="shared" si="5"/>
        <v>32</v>
      </c>
      <c r="D359" s="1">
        <v>3413</v>
      </c>
      <c r="E359" s="8" t="str">
        <f>IFERROR(VLOOKUP(D359,组合消除配置整理说明表!$A$2:$B$99999,2,0),"")</f>
        <v/>
      </c>
    </row>
    <row r="360" spans="1:5" x14ac:dyDescent="0.2">
      <c r="A360" s="8">
        <v>3</v>
      </c>
      <c r="B360" s="8">
        <v>2</v>
      </c>
      <c r="C360" s="8" t="str">
        <f t="shared" si="5"/>
        <v>32</v>
      </c>
      <c r="D360" s="1">
        <v>3414</v>
      </c>
      <c r="E360" s="8" t="str">
        <f>IFERROR(VLOOKUP(D360,组合消除配置整理说明表!$A$2:$B$99999,2,0),"")</f>
        <v/>
      </c>
    </row>
    <row r="361" spans="1:5" x14ac:dyDescent="0.2">
      <c r="A361" s="8">
        <v>3</v>
      </c>
      <c r="B361" s="8">
        <v>2</v>
      </c>
      <c r="C361" s="8" t="str">
        <f t="shared" si="5"/>
        <v>32</v>
      </c>
      <c r="D361" s="1">
        <v>3415</v>
      </c>
      <c r="E361" s="8" t="str">
        <f>IFERROR(VLOOKUP(D361,组合消除配置整理说明表!$A$2:$B$99999,2,0),"")</f>
        <v/>
      </c>
    </row>
    <row r="362" spans="1:5" x14ac:dyDescent="0.2">
      <c r="A362" s="8">
        <v>3</v>
      </c>
      <c r="B362" s="8">
        <v>3</v>
      </c>
      <c r="C362" s="8" t="str">
        <f t="shared" si="5"/>
        <v>33</v>
      </c>
      <c r="D362" s="1">
        <v>3421</v>
      </c>
      <c r="E362" s="8" t="str">
        <f>IFERROR(VLOOKUP(D362,组合消除配置整理说明表!$A$2:$B$99999,2,0),"")</f>
        <v>3121,3122,3123,3124,3125,3221,3222,3223,3224,3225,3321,3322,3323,3324,3325,3421,3422,3423,3424,3425;12,12,12,12,12,16,16,16,16,16,17,17,17,17,17,9,9,9,9,9</v>
      </c>
    </row>
    <row r="363" spans="1:5" x14ac:dyDescent="0.2">
      <c r="A363" s="8">
        <v>3</v>
      </c>
      <c r="B363" s="8">
        <v>3</v>
      </c>
      <c r="C363" s="8" t="str">
        <f t="shared" si="5"/>
        <v>33</v>
      </c>
      <c r="D363" s="1">
        <v>3422</v>
      </c>
      <c r="E363" s="8" t="str">
        <f>IFERROR(VLOOKUP(D363,组合消除配置整理说明表!$A$2:$B$99999,2,0),"")</f>
        <v>3121,3122,3123,3124,3125,3221,3222,3223,3224,3225,3321,3322,3323,3324,3325,3421,3422,3423,3424,3425;12,12,12,12,12,16,16,16,16,16,17,17,17,17,17,9,9,9,9,9</v>
      </c>
    </row>
    <row r="364" spans="1:5" x14ac:dyDescent="0.2">
      <c r="A364" s="8">
        <v>3</v>
      </c>
      <c r="B364" s="8">
        <v>3</v>
      </c>
      <c r="C364" s="8" t="str">
        <f t="shared" si="5"/>
        <v>33</v>
      </c>
      <c r="D364" s="1">
        <v>3423</v>
      </c>
      <c r="E364" s="8" t="str">
        <f>IFERROR(VLOOKUP(D364,组合消除配置整理说明表!$A$2:$B$99999,2,0),"")</f>
        <v>3121,3122,3123,3124,3125,3221,3222,3223,3224,3225,3321,3322,3323,3324,3325,3421,3422,3423,3424,3425;12,12,12,12,12,16,16,16,16,16,17,17,17,17,17,9,9,9,9,9</v>
      </c>
    </row>
    <row r="365" spans="1:5" x14ac:dyDescent="0.2">
      <c r="A365" s="8">
        <v>3</v>
      </c>
      <c r="B365" s="8">
        <v>3</v>
      </c>
      <c r="C365" s="8" t="str">
        <f t="shared" si="5"/>
        <v>33</v>
      </c>
      <c r="D365" s="1">
        <v>3424</v>
      </c>
      <c r="E365" s="8" t="str">
        <f>IFERROR(VLOOKUP(D365,组合消除配置整理说明表!$A$2:$B$99999,2,0),"")</f>
        <v>3121,3122,3123,3124,3125,3221,3222,3223,3224,3225,3321,3322,3323,3324,3325,3421,3422,3423,3424,3425;12,12,12,12,12,16,16,16,16,16,17,17,17,17,17,9,9,9,9,9</v>
      </c>
    </row>
    <row r="366" spans="1:5" x14ac:dyDescent="0.2">
      <c r="A366" s="8">
        <v>3</v>
      </c>
      <c r="B366" s="8">
        <v>3</v>
      </c>
      <c r="C366" s="8" t="str">
        <f t="shared" si="5"/>
        <v>33</v>
      </c>
      <c r="D366" s="1">
        <v>3425</v>
      </c>
      <c r="E366" s="8" t="str">
        <f>IFERROR(VLOOKUP(D366,组合消除配置整理说明表!$A$2:$B$99999,2,0),"")</f>
        <v>3121,3122,3123,3124,3125,3221,3222,3223,3224,3225,3321,3322,3323,3324,3325,3421,3422,3423,3424,3425;12,12,12,12,12,16,16,16,16,16,17,17,17,17,17,9,9,9,9,9</v>
      </c>
    </row>
    <row r="367" spans="1:5" x14ac:dyDescent="0.2">
      <c r="A367" s="8">
        <v>3</v>
      </c>
      <c r="B367" s="8">
        <v>4</v>
      </c>
      <c r="C367" s="8" t="str">
        <f t="shared" si="5"/>
        <v>34</v>
      </c>
      <c r="D367" s="1">
        <v>3431</v>
      </c>
      <c r="E367" s="8" t="str">
        <f>IFERROR(VLOOKUP(D367,组合消除配置整理说明表!$A$2:$B$99999,2,0),"")</f>
        <v>3131,3132,3133,3134,3135,3231,3232,3233,3234,3235,3331,3332,3333,3334,3335,3431,3432,3433,3434,3435;12,12,12,12,12,16,16,16,16,16,17,17,17,17,17,9,9,9,9,9</v>
      </c>
    </row>
    <row r="368" spans="1:5" x14ac:dyDescent="0.2">
      <c r="A368" s="8">
        <v>3</v>
      </c>
      <c r="B368" s="8">
        <v>4</v>
      </c>
      <c r="C368" s="8" t="str">
        <f t="shared" si="5"/>
        <v>34</v>
      </c>
      <c r="D368" s="1">
        <v>3432</v>
      </c>
      <c r="E368" s="8" t="str">
        <f>IFERROR(VLOOKUP(D368,组合消除配置整理说明表!$A$2:$B$99999,2,0),"")</f>
        <v>3131,3132,3133,3134,3135,3231,3232,3233,3234,3235,3331,3332,3333,3334,3335,3431,3432,3433,3434,3435;12,12,12,12,12,16,16,16,16,16,17,17,17,17,17,9,9,9,9,9</v>
      </c>
    </row>
    <row r="369" spans="1:5" x14ac:dyDescent="0.2">
      <c r="A369" s="8">
        <v>3</v>
      </c>
      <c r="B369" s="8">
        <v>4</v>
      </c>
      <c r="C369" s="8" t="str">
        <f t="shared" si="5"/>
        <v>34</v>
      </c>
      <c r="D369" s="1">
        <v>3433</v>
      </c>
      <c r="E369" s="8" t="str">
        <f>IFERROR(VLOOKUP(D369,组合消除配置整理说明表!$A$2:$B$99999,2,0),"")</f>
        <v>3131,3132,3133,3134,3135,3231,3232,3233,3234,3235,3331,3332,3333,3334,3335,3431,3432,3433,3434,3435;12,12,12,12,12,16,16,16,16,16,17,17,17,17,17,9,9,9,9,9</v>
      </c>
    </row>
    <row r="370" spans="1:5" x14ac:dyDescent="0.2">
      <c r="A370" s="8">
        <v>3</v>
      </c>
      <c r="B370" s="8">
        <v>4</v>
      </c>
      <c r="C370" s="8" t="str">
        <f t="shared" si="5"/>
        <v>34</v>
      </c>
      <c r="D370" s="1">
        <v>3434</v>
      </c>
      <c r="E370" s="8" t="str">
        <f>IFERROR(VLOOKUP(D370,组合消除配置整理说明表!$A$2:$B$99999,2,0),"")</f>
        <v>3131,3132,3133,3134,3135,3231,3232,3233,3234,3235,3331,3332,3333,3334,3335,3431,3432,3433,3434,3435;12,12,12,12,12,16,16,16,16,16,17,17,17,17,17,9,9,9,9,9</v>
      </c>
    </row>
    <row r="371" spans="1:5" x14ac:dyDescent="0.2">
      <c r="A371" s="8">
        <v>3</v>
      </c>
      <c r="B371" s="8">
        <v>4</v>
      </c>
      <c r="C371" s="8" t="str">
        <f t="shared" si="5"/>
        <v>34</v>
      </c>
      <c r="D371" s="1">
        <v>3435</v>
      </c>
      <c r="E371" s="8" t="str">
        <f>IFERROR(VLOOKUP(D371,组合消除配置整理说明表!$A$2:$B$99999,2,0),"")</f>
        <v>3131,3132,3133,3134,3135,3231,3232,3233,3234,3235,3331,3332,3333,3334,3335,3431,3432,3433,3434,3435;12,12,12,12,12,16,16,16,16,16,17,17,17,17,17,9,9,9,9,9</v>
      </c>
    </row>
    <row r="372" spans="1:5" x14ac:dyDescent="0.2">
      <c r="A372" s="8">
        <v>3</v>
      </c>
      <c r="B372" s="8">
        <v>5</v>
      </c>
      <c r="C372" s="8" t="str">
        <f t="shared" si="5"/>
        <v>35</v>
      </c>
      <c r="D372" s="1">
        <v>3441</v>
      </c>
      <c r="E372" s="8" t="str">
        <f>IFERROR(VLOOKUP(D372,组合消除配置整理说明表!$A$2:$B$99999,2,0),"")</f>
        <v>3141,3142,3143,3144,3145,3241,3242,3243,3244,3245,3341,3342,3343,3344,3345,3441,3442,3443,3444,3445;12,12,12,12,12,16,16,16,16,16,17,17,17,17,17,9,9,9,9,9</v>
      </c>
    </row>
    <row r="373" spans="1:5" x14ac:dyDescent="0.2">
      <c r="A373" s="8">
        <v>3</v>
      </c>
      <c r="B373" s="8">
        <v>5</v>
      </c>
      <c r="C373" s="8" t="str">
        <f t="shared" si="5"/>
        <v>35</v>
      </c>
      <c r="D373" s="1">
        <v>3442</v>
      </c>
      <c r="E373" s="8" t="str">
        <f>IFERROR(VLOOKUP(D373,组合消除配置整理说明表!$A$2:$B$99999,2,0),"")</f>
        <v>3141,3142,3143,3144,3145,3241,3242,3243,3244,3245,3341,3342,3343,3344,3345,3441,3442,3443,3444,3445;12,12,12,12,12,16,16,16,16,16,17,17,17,17,17,9,9,9,9,9</v>
      </c>
    </row>
    <row r="374" spans="1:5" x14ac:dyDescent="0.2">
      <c r="A374" s="8">
        <v>3</v>
      </c>
      <c r="B374" s="8">
        <v>5</v>
      </c>
      <c r="C374" s="8" t="str">
        <f t="shared" si="5"/>
        <v>35</v>
      </c>
      <c r="D374" s="1">
        <v>3443</v>
      </c>
      <c r="E374" s="8" t="str">
        <f>IFERROR(VLOOKUP(D374,组合消除配置整理说明表!$A$2:$B$99999,2,0),"")</f>
        <v>3141,3142,3143,3144,3145,3241,3242,3243,3244,3245,3341,3342,3343,3344,3345,3441,3442,3443,3444,3445;12,12,12,12,12,16,16,16,16,16,17,17,17,17,17,9,9,9,9,9</v>
      </c>
    </row>
    <row r="375" spans="1:5" x14ac:dyDescent="0.2">
      <c r="A375" s="8">
        <v>3</v>
      </c>
      <c r="B375" s="8">
        <v>5</v>
      </c>
      <c r="C375" s="8" t="str">
        <f t="shared" si="5"/>
        <v>35</v>
      </c>
      <c r="D375" s="1">
        <v>3444</v>
      </c>
      <c r="E375" s="8" t="str">
        <f>IFERROR(VLOOKUP(D375,组合消除配置整理说明表!$A$2:$B$99999,2,0),"")</f>
        <v>3141,3142,3143,3144,3145,3241,3242,3243,3244,3245,3341,3342,3343,3344,3345,3441,3442,3443,3444,3445;12,12,12,12,12,16,16,16,16,16,17,17,17,17,17,9,9,9,9,9</v>
      </c>
    </row>
    <row r="376" spans="1:5" x14ac:dyDescent="0.2">
      <c r="A376" s="8">
        <v>3</v>
      </c>
      <c r="B376" s="8">
        <v>5</v>
      </c>
      <c r="C376" s="8" t="str">
        <f t="shared" si="5"/>
        <v>35</v>
      </c>
      <c r="D376" s="1">
        <v>3445</v>
      </c>
      <c r="E376" s="8" t="str">
        <f>IFERROR(VLOOKUP(D376,组合消除配置整理说明表!$A$2:$B$99999,2,0),"")</f>
        <v>3141,3142,3143,3144,3145,3241,3242,3243,3244,3245,3341,3342,3343,3344,3345,3441,3442,3443,3444,3445;12,12,12,12,12,16,16,16,16,16,17,17,17,17,17,9,9,9,9,9</v>
      </c>
    </row>
  </sheetData>
  <phoneticPr fontId="10" type="noConversion"/>
  <conditionalFormatting sqref="A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76 B1:D1 B377:D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76">
    <cfRule type="duplicateValues" dxfId="1" priority="1"/>
    <cfRule type="duplicateValues" dxfId="0" priority="2"/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1"/>
  <sheetViews>
    <sheetView zoomScale="85" zoomScaleNormal="85" workbookViewId="0">
      <selection activeCell="E6" sqref="E6"/>
    </sheetView>
  </sheetViews>
  <sheetFormatPr defaultRowHeight="16.5" x14ac:dyDescent="0.2"/>
  <cols>
    <col min="1" max="1" width="9.25" style="1" bestFit="1" customWidth="1"/>
    <col min="2" max="2" width="15.375" style="1" bestFit="1" customWidth="1"/>
    <col min="3" max="5" width="21.625" style="1" bestFit="1" customWidth="1"/>
    <col min="6" max="6" width="13.25" style="1" bestFit="1" customWidth="1"/>
    <col min="7" max="9" width="12.5" style="1" customWidth="1"/>
    <col min="10" max="10" width="9.25" style="1" bestFit="1" customWidth="1"/>
    <col min="11" max="14" width="7.375" style="1" bestFit="1" customWidth="1"/>
    <col min="15" max="16384" width="9" style="1"/>
  </cols>
  <sheetData>
    <row r="1" spans="1:14" x14ac:dyDescent="0.2">
      <c r="A1" s="4">
        <v>1</v>
      </c>
      <c r="B1" s="4">
        <v>2</v>
      </c>
      <c r="C1" s="4">
        <v>3</v>
      </c>
      <c r="D1" s="4">
        <v>4</v>
      </c>
      <c r="E1" s="4">
        <v>5</v>
      </c>
      <c r="J1" s="43" t="s">
        <v>1033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149</v>
      </c>
      <c r="B2" s="1" t="s">
        <v>149</v>
      </c>
      <c r="C2" s="1" t="s">
        <v>147</v>
      </c>
      <c r="D2" s="43" t="s">
        <v>1029</v>
      </c>
      <c r="I2" s="45" t="s">
        <v>116</v>
      </c>
      <c r="J2" s="1">
        <f>VLOOKUP($I2,$B$23:$C$27,2,0)*VLOOKUP(J$1,$B$3:$D$7,3,0)</f>
        <v>1000</v>
      </c>
      <c r="K2" s="1">
        <f t="shared" ref="K2:N2" si="0">VLOOKUP($I2,$B$23:$C$27,2,0)*VLOOKUP(K$1,$B$3:$D$7,3,0)</f>
        <v>1000</v>
      </c>
      <c r="L2" s="1">
        <f t="shared" si="0"/>
        <v>1000</v>
      </c>
      <c r="M2" s="1">
        <f t="shared" si="0"/>
        <v>1000</v>
      </c>
      <c r="N2" s="1">
        <f t="shared" si="0"/>
        <v>1000</v>
      </c>
    </row>
    <row r="3" spans="1:14" x14ac:dyDescent="0.2">
      <c r="A3" s="1">
        <v>1</v>
      </c>
      <c r="B3" s="1" t="s">
        <v>22</v>
      </c>
      <c r="D3" s="1">
        <v>1000</v>
      </c>
      <c r="I3" s="45" t="s">
        <v>117</v>
      </c>
      <c r="J3" s="1">
        <f t="shared" ref="J3:N6" si="1">VLOOKUP($I3,$B$23:$C$27,2,0)*VLOOKUP(J$1,$B$3:$D$7,3,0)</f>
        <v>900</v>
      </c>
      <c r="K3" s="1">
        <f t="shared" si="1"/>
        <v>900</v>
      </c>
      <c r="L3" s="1">
        <f t="shared" si="1"/>
        <v>900</v>
      </c>
      <c r="M3" s="1">
        <f t="shared" si="1"/>
        <v>900</v>
      </c>
      <c r="N3" s="1">
        <f t="shared" si="1"/>
        <v>900</v>
      </c>
    </row>
    <row r="4" spans="1:14" x14ac:dyDescent="0.2">
      <c r="A4" s="1">
        <v>2</v>
      </c>
      <c r="B4" s="1" t="s">
        <v>9</v>
      </c>
      <c r="C4" s="1">
        <v>120003</v>
      </c>
      <c r="D4" s="1">
        <v>1000</v>
      </c>
      <c r="E4" s="1">
        <v>1</v>
      </c>
      <c r="I4" s="45" t="s">
        <v>118</v>
      </c>
      <c r="J4" s="1">
        <f t="shared" si="1"/>
        <v>820</v>
      </c>
      <c r="K4" s="1">
        <f t="shared" si="1"/>
        <v>820</v>
      </c>
      <c r="L4" s="1">
        <f t="shared" si="1"/>
        <v>820</v>
      </c>
      <c r="M4" s="1">
        <f t="shared" si="1"/>
        <v>820</v>
      </c>
      <c r="N4" s="1">
        <f t="shared" si="1"/>
        <v>820</v>
      </c>
    </row>
    <row r="5" spans="1:14" x14ac:dyDescent="0.2">
      <c r="A5" s="1">
        <v>3</v>
      </c>
      <c r="B5" s="1" t="s">
        <v>10</v>
      </c>
      <c r="C5" s="1">
        <v>120004</v>
      </c>
      <c r="D5" s="1">
        <v>1000</v>
      </c>
      <c r="E5" s="1">
        <v>2</v>
      </c>
      <c r="I5" s="45" t="s">
        <v>119</v>
      </c>
      <c r="J5" s="1">
        <f t="shared" si="1"/>
        <v>730</v>
      </c>
      <c r="K5" s="1">
        <f t="shared" si="1"/>
        <v>730</v>
      </c>
      <c r="L5" s="1">
        <f t="shared" si="1"/>
        <v>730</v>
      </c>
      <c r="M5" s="1">
        <f t="shared" si="1"/>
        <v>730</v>
      </c>
      <c r="N5" s="1">
        <f t="shared" si="1"/>
        <v>730</v>
      </c>
    </row>
    <row r="6" spans="1:14" x14ac:dyDescent="0.2">
      <c r="A6" s="1">
        <v>4</v>
      </c>
      <c r="B6" s="1" t="s">
        <v>11</v>
      </c>
      <c r="C6" s="1">
        <v>120004</v>
      </c>
      <c r="D6" s="1">
        <v>1000</v>
      </c>
      <c r="E6" s="1">
        <v>2</v>
      </c>
      <c r="I6" s="45" t="s">
        <v>120</v>
      </c>
      <c r="J6" s="1">
        <f t="shared" si="1"/>
        <v>650</v>
      </c>
      <c r="K6" s="1">
        <f t="shared" si="1"/>
        <v>650</v>
      </c>
      <c r="L6" s="1">
        <f t="shared" si="1"/>
        <v>650</v>
      </c>
      <c r="M6" s="1">
        <f t="shared" si="1"/>
        <v>650</v>
      </c>
      <c r="N6" s="1">
        <f t="shared" si="1"/>
        <v>650</v>
      </c>
    </row>
    <row r="7" spans="1:14" x14ac:dyDescent="0.2">
      <c r="A7" s="1">
        <v>5</v>
      </c>
      <c r="B7" s="1" t="s">
        <v>12</v>
      </c>
      <c r="C7" s="1">
        <v>120004</v>
      </c>
      <c r="D7" s="1">
        <v>1000</v>
      </c>
      <c r="E7" s="1">
        <v>3</v>
      </c>
    </row>
    <row r="8" spans="1:14" x14ac:dyDescent="0.2">
      <c r="E8" s="1">
        <v>3</v>
      </c>
    </row>
    <row r="21" spans="1:5" s="3" customFormat="1" x14ac:dyDescent="0.2"/>
    <row r="22" spans="1:5" x14ac:dyDescent="0.2">
      <c r="A22" s="4">
        <v>1</v>
      </c>
      <c r="B22" s="4">
        <v>2</v>
      </c>
      <c r="C22" s="4">
        <v>3</v>
      </c>
    </row>
    <row r="23" spans="1:5" x14ac:dyDescent="0.2">
      <c r="A23" s="45">
        <v>1</v>
      </c>
      <c r="B23" s="45" t="s">
        <v>116</v>
      </c>
      <c r="C23" s="1">
        <v>1</v>
      </c>
      <c r="E23" s="43"/>
    </row>
    <row r="24" spans="1:5" x14ac:dyDescent="0.2">
      <c r="A24" s="45">
        <v>2</v>
      </c>
      <c r="B24" s="45" t="s">
        <v>117</v>
      </c>
      <c r="C24" s="1">
        <v>0.9</v>
      </c>
    </row>
    <row r="25" spans="1:5" x14ac:dyDescent="0.2">
      <c r="A25" s="45">
        <v>3</v>
      </c>
      <c r="B25" s="45" t="s">
        <v>118</v>
      </c>
      <c r="C25" s="1">
        <v>0.82</v>
      </c>
    </row>
    <row r="26" spans="1:5" x14ac:dyDescent="0.2">
      <c r="A26" s="45">
        <v>4</v>
      </c>
      <c r="B26" s="45" t="s">
        <v>119</v>
      </c>
      <c r="C26" s="1">
        <v>0.73</v>
      </c>
    </row>
    <row r="27" spans="1:5" x14ac:dyDescent="0.2">
      <c r="A27" s="45">
        <v>5</v>
      </c>
      <c r="B27" s="45" t="s">
        <v>120</v>
      </c>
      <c r="C27" s="1">
        <v>0.65</v>
      </c>
    </row>
    <row r="42" spans="1:9" s="3" customFormat="1" x14ac:dyDescent="0.2"/>
    <row r="43" spans="1:9" x14ac:dyDescent="0.2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</row>
    <row r="44" spans="1:9" s="2" customFormat="1" ht="49.5" x14ac:dyDescent="0.2">
      <c r="A44" s="14" t="s">
        <v>579</v>
      </c>
      <c r="B44" s="14" t="s">
        <v>578</v>
      </c>
      <c r="C44" s="47" t="s">
        <v>1038</v>
      </c>
      <c r="D44" s="47" t="s">
        <v>1039</v>
      </c>
      <c r="E44" s="47" t="s">
        <v>1040</v>
      </c>
      <c r="F44" s="15" t="s">
        <v>584</v>
      </c>
      <c r="G44" s="47" t="s">
        <v>1041</v>
      </c>
      <c r="H44" s="15" t="s">
        <v>590</v>
      </c>
      <c r="I44" s="18" t="s">
        <v>593</v>
      </c>
    </row>
    <row r="45" spans="1:9" x14ac:dyDescent="0.2">
      <c r="A45" s="45">
        <v>1</v>
      </c>
      <c r="B45" s="1" t="s">
        <v>29</v>
      </c>
      <c r="C45" s="44">
        <v>150023</v>
      </c>
      <c r="D45" s="46">
        <v>130001</v>
      </c>
      <c r="E45" s="1">
        <v>130001</v>
      </c>
      <c r="F45" s="1">
        <v>260001</v>
      </c>
      <c r="G45" s="1">
        <v>120008</v>
      </c>
      <c r="H45" s="1">
        <v>120008</v>
      </c>
      <c r="I45" s="1">
        <v>100001</v>
      </c>
    </row>
    <row r="46" spans="1:9" x14ac:dyDescent="0.2">
      <c r="A46" s="45">
        <v>2</v>
      </c>
      <c r="B46" s="1" t="s">
        <v>31</v>
      </c>
      <c r="C46" s="44">
        <v>150023</v>
      </c>
      <c r="D46" s="46">
        <v>130002</v>
      </c>
      <c r="E46" s="1">
        <v>130002</v>
      </c>
      <c r="F46" s="1">
        <v>260001</v>
      </c>
      <c r="G46" s="1">
        <v>120008</v>
      </c>
      <c r="H46" s="1">
        <v>120008</v>
      </c>
      <c r="I46" s="1">
        <v>100001</v>
      </c>
    </row>
    <row r="47" spans="1:9" x14ac:dyDescent="0.2">
      <c r="A47" s="45">
        <v>3</v>
      </c>
      <c r="B47" s="1" t="s">
        <v>91</v>
      </c>
      <c r="C47" s="44">
        <v>150023</v>
      </c>
      <c r="D47" s="46">
        <v>130003</v>
      </c>
      <c r="E47" s="1">
        <v>130003</v>
      </c>
      <c r="F47" s="1">
        <v>260001</v>
      </c>
      <c r="G47" s="1">
        <v>120008</v>
      </c>
      <c r="H47" s="1">
        <v>120008</v>
      </c>
      <c r="I47" s="1">
        <v>100001</v>
      </c>
    </row>
    <row r="48" spans="1:9" x14ac:dyDescent="0.2">
      <c r="A48" s="45">
        <v>4</v>
      </c>
      <c r="B48" s="1" t="s">
        <v>33</v>
      </c>
      <c r="C48" s="44">
        <v>150023</v>
      </c>
      <c r="D48" s="46">
        <v>130004</v>
      </c>
      <c r="E48" s="1">
        <v>130004</v>
      </c>
      <c r="F48" s="1">
        <v>260001</v>
      </c>
      <c r="G48" s="1">
        <v>120008</v>
      </c>
      <c r="H48" s="1">
        <v>120008</v>
      </c>
      <c r="I48" s="1">
        <v>100001</v>
      </c>
    </row>
    <row r="49" spans="1:9" x14ac:dyDescent="0.2">
      <c r="A49" s="45">
        <v>5</v>
      </c>
      <c r="B49" s="1" t="s">
        <v>35</v>
      </c>
      <c r="C49" s="44">
        <v>150023</v>
      </c>
      <c r="D49" s="46">
        <v>130005</v>
      </c>
      <c r="E49" s="1">
        <v>130005</v>
      </c>
      <c r="F49" s="1">
        <v>260001</v>
      </c>
      <c r="G49" s="1">
        <v>120008</v>
      </c>
      <c r="H49" s="1">
        <v>120008</v>
      </c>
      <c r="I49" s="1">
        <v>100001</v>
      </c>
    </row>
    <row r="64" spans="1:9" s="3" customFormat="1" x14ac:dyDescent="0.2"/>
    <row r="65" spans="1:2" s="3" customFormat="1" x14ac:dyDescent="0.2"/>
    <row r="66" spans="1:2" x14ac:dyDescent="0.2">
      <c r="A66" s="4">
        <v>1</v>
      </c>
      <c r="B66" s="4">
        <v>2</v>
      </c>
    </row>
    <row r="67" spans="1:2" x14ac:dyDescent="0.2">
      <c r="A67" s="1">
        <v>1</v>
      </c>
      <c r="B67" s="5" t="s">
        <v>192</v>
      </c>
    </row>
    <row r="68" spans="1:2" x14ac:dyDescent="0.2">
      <c r="A68" s="45">
        <v>2</v>
      </c>
      <c r="B68" s="45" t="s">
        <v>142</v>
      </c>
    </row>
    <row r="69" spans="1:2" x14ac:dyDescent="0.2">
      <c r="A69" s="1">
        <v>3</v>
      </c>
      <c r="B69" s="5" t="s">
        <v>193</v>
      </c>
    </row>
    <row r="86" spans="1:2" s="3" customFormat="1" x14ac:dyDescent="0.2"/>
    <row r="87" spans="1:2" x14ac:dyDescent="0.2">
      <c r="A87" s="4">
        <v>1</v>
      </c>
      <c r="B87" s="4">
        <v>2</v>
      </c>
    </row>
    <row r="88" spans="1:2" x14ac:dyDescent="0.2">
      <c r="A88" s="45">
        <v>0</v>
      </c>
      <c r="B88" s="45" t="s">
        <v>156</v>
      </c>
    </row>
    <row r="89" spans="1:2" x14ac:dyDescent="0.2">
      <c r="A89" s="45">
        <v>1</v>
      </c>
      <c r="B89" s="45" t="s">
        <v>157</v>
      </c>
    </row>
    <row r="90" spans="1:2" x14ac:dyDescent="0.2">
      <c r="A90" s="45">
        <v>2</v>
      </c>
      <c r="B90" s="45" t="s">
        <v>158</v>
      </c>
    </row>
    <row r="91" spans="1:2" x14ac:dyDescent="0.2">
      <c r="A91" s="45">
        <v>3</v>
      </c>
      <c r="B91" s="45" t="s">
        <v>159</v>
      </c>
    </row>
    <row r="92" spans="1:2" x14ac:dyDescent="0.2">
      <c r="A92" s="45">
        <v>4</v>
      </c>
      <c r="B92" s="45" t="s">
        <v>160</v>
      </c>
    </row>
    <row r="93" spans="1:2" x14ac:dyDescent="0.2">
      <c r="A93" s="45">
        <v>5</v>
      </c>
      <c r="B93" s="45" t="s">
        <v>161</v>
      </c>
    </row>
    <row r="94" spans="1:2" x14ac:dyDescent="0.2">
      <c r="A94" s="45">
        <v>6</v>
      </c>
      <c r="B94" s="45" t="s">
        <v>162</v>
      </c>
    </row>
    <row r="107" spans="1:2" s="3" customFormat="1" x14ac:dyDescent="0.2"/>
    <row r="108" spans="1:2" x14ac:dyDescent="0.2">
      <c r="A108" s="4">
        <v>1</v>
      </c>
      <c r="B108" s="4">
        <v>2</v>
      </c>
    </row>
    <row r="109" spans="1:2" x14ac:dyDescent="0.2">
      <c r="A109" s="1">
        <v>2</v>
      </c>
      <c r="B109" s="1" t="s">
        <v>166</v>
      </c>
    </row>
    <row r="110" spans="1:2" x14ac:dyDescent="0.2">
      <c r="A110" s="1">
        <v>3</v>
      </c>
      <c r="B110" s="1" t="s">
        <v>168</v>
      </c>
    </row>
    <row r="111" spans="1:2" x14ac:dyDescent="0.2">
      <c r="A111" s="1">
        <v>4</v>
      </c>
      <c r="B111" s="1" t="s">
        <v>170</v>
      </c>
    </row>
    <row r="112" spans="1:2" x14ac:dyDescent="0.2">
      <c r="A112" s="1">
        <v>5</v>
      </c>
      <c r="B112" s="1" t="s">
        <v>172</v>
      </c>
    </row>
    <row r="113" spans="1:4" x14ac:dyDescent="0.2">
      <c r="A113" s="1">
        <v>6</v>
      </c>
      <c r="B113" s="1" t="s">
        <v>174</v>
      </c>
    </row>
    <row r="127" spans="1:4" s="3" customFormat="1" x14ac:dyDescent="0.2"/>
    <row r="128" spans="1:4" x14ac:dyDescent="0.2">
      <c r="A128" s="1">
        <v>10001</v>
      </c>
      <c r="B128" s="1" t="str">
        <f>_xlfn.CONCAT(C128:E128)</f>
        <v>小飞机合成特效</v>
      </c>
      <c r="C128" s="1" t="s">
        <v>111</v>
      </c>
      <c r="D128" s="1" t="s">
        <v>182</v>
      </c>
    </row>
    <row r="129" spans="1:4" x14ac:dyDescent="0.2">
      <c r="A129" s="1">
        <v>10002</v>
      </c>
      <c r="B129" s="1" t="str">
        <f t="shared" ref="B129:B131" si="2">_xlfn.CONCAT(C129:E129)</f>
        <v>一字消合成特效</v>
      </c>
      <c r="C129" s="1" t="s">
        <v>112</v>
      </c>
      <c r="D129" s="1" t="s">
        <v>182</v>
      </c>
    </row>
    <row r="130" spans="1:4" x14ac:dyDescent="0.2">
      <c r="A130" s="1">
        <v>10003</v>
      </c>
      <c r="B130" s="1" t="str">
        <f t="shared" si="2"/>
        <v>小炸弹合成特效</v>
      </c>
      <c r="C130" s="1" t="s">
        <v>113</v>
      </c>
      <c r="D130" s="1" t="s">
        <v>182</v>
      </c>
    </row>
    <row r="131" spans="1:4" x14ac:dyDescent="0.2">
      <c r="A131" s="1">
        <v>10004</v>
      </c>
      <c r="B131" s="1" t="str">
        <f t="shared" si="2"/>
        <v>同色消合成特效</v>
      </c>
      <c r="C131" s="1" t="s">
        <v>114</v>
      </c>
      <c r="D131" s="1" t="s">
        <v>182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t_cheese_s</vt:lpstr>
      <vt:lpstr>t_cheese_s说明表</vt:lpstr>
      <vt:lpstr>组合消除公式说明表</vt:lpstr>
      <vt:lpstr>组合消除配置整理说明表</vt:lpstr>
      <vt:lpstr>组合消除配置调用说明表</vt:lpstr>
      <vt:lpstr>杂项枚举说明表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2015-06-05T18:19:34Z</dcterms:created>
  <dcterms:modified xsi:type="dcterms:W3CDTF">2023-06-10T15:48:04Z</dcterms:modified>
</cp:coreProperties>
</file>