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项目\sanxiao\res\"/>
    </mc:Choice>
  </mc:AlternateContent>
  <xr:revisionPtr revIDLastSave="0" documentId="13_ncr:1_{50D3A360-456D-44BB-88AA-5A690180B7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_item_s" sheetId="1" r:id="rId1"/>
    <sheet name="t_item_说明表" sheetId="8" r:id="rId2"/>
    <sheet name="说明辅助表" sheetId="3" r:id="rId3"/>
    <sheet name="说明宝箱第1层" sheetId="5" r:id="rId4"/>
    <sheet name="说明宝箱第2层" sheetId="6" r:id="rId5"/>
    <sheet name="说明奖励计算" sheetId="4" r:id="rId6"/>
    <sheet name="说明奖励表" sheetId="7" r:id="rId7"/>
    <sheet name="说明t_item_链接表" sheetId="2" r:id="rId8"/>
    <sheet name="说明新道具" sheetId="9" r:id="rId9"/>
    <sheet name="说明通用卡牌奖励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xlnm._FilterDatabase" localSheetId="7" hidden="1">说明t_item_链接表!$A$5:$AI$5</definedName>
    <definedName name="_xlnm._FilterDatabase" localSheetId="5" hidden="1">说明奖励计算!$A$5:$BE$75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B21" i="2" l="1"/>
  <c r="A15" i="8" l="1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" i="10"/>
  <c r="C1" i="10"/>
  <c r="H7" i="10"/>
  <c r="H11" i="10" s="1"/>
  <c r="H15" i="10" s="1"/>
  <c r="H19" i="10" s="1"/>
  <c r="I7" i="10"/>
  <c r="I11" i="10" s="1"/>
  <c r="I15" i="10" s="1"/>
  <c r="I19" i="10" s="1"/>
  <c r="H8" i="10"/>
  <c r="H12" i="10" s="1"/>
  <c r="H16" i="10" s="1"/>
  <c r="H20" i="10" s="1"/>
  <c r="I8" i="10"/>
  <c r="I12" i="10" s="1"/>
  <c r="I16" i="10" s="1"/>
  <c r="I20" i="10" s="1"/>
  <c r="H9" i="10"/>
  <c r="H13" i="10" s="1"/>
  <c r="H17" i="10" s="1"/>
  <c r="H21" i="10" s="1"/>
  <c r="I9" i="10"/>
  <c r="I13" i="10" s="1"/>
  <c r="I17" i="10" s="1"/>
  <c r="I21" i="10" s="1"/>
  <c r="H6" i="10"/>
  <c r="H10" i="10" s="1"/>
  <c r="H14" i="10" s="1"/>
  <c r="H18" i="10" s="1"/>
  <c r="I6" i="10"/>
  <c r="I10" i="10" s="1"/>
  <c r="I14" i="10" s="1"/>
  <c r="I18" i="10" s="1"/>
  <c r="E1" i="10"/>
  <c r="AC108" i="8" l="1"/>
  <c r="Y108" i="8"/>
  <c r="L108" i="8"/>
  <c r="E108" i="8"/>
  <c r="H108" i="8" s="1"/>
  <c r="AC107" i="8"/>
  <c r="Y107" i="8"/>
  <c r="L107" i="8"/>
  <c r="E107" i="8"/>
  <c r="H107" i="8" s="1"/>
  <c r="AC106" i="8"/>
  <c r="Y106" i="8"/>
  <c r="L106" i="8"/>
  <c r="E106" i="8"/>
  <c r="H106" i="8" s="1"/>
  <c r="AC105" i="8"/>
  <c r="Y105" i="8"/>
  <c r="L105" i="8"/>
  <c r="E105" i="8"/>
  <c r="H105" i="8" s="1"/>
  <c r="AC104" i="8"/>
  <c r="Y104" i="8"/>
  <c r="L104" i="8"/>
  <c r="E104" i="8"/>
  <c r="H104" i="8" s="1"/>
  <c r="AC103" i="8"/>
  <c r="Y103" i="8"/>
  <c r="L103" i="8"/>
  <c r="E103" i="8"/>
  <c r="H103" i="8" s="1"/>
  <c r="AC102" i="8"/>
  <c r="Y102" i="8"/>
  <c r="L102" i="8"/>
  <c r="E102" i="8"/>
  <c r="H102" i="8" s="1"/>
  <c r="AC101" i="8"/>
  <c r="Y101" i="8"/>
  <c r="L101" i="8"/>
  <c r="E101" i="8"/>
  <c r="H101" i="8" s="1"/>
  <c r="AC100" i="8"/>
  <c r="Y100" i="8"/>
  <c r="L100" i="8"/>
  <c r="E100" i="8"/>
  <c r="H100" i="8" s="1"/>
  <c r="AC99" i="8"/>
  <c r="Y99" i="8"/>
  <c r="L99" i="8"/>
  <c r="E99" i="8"/>
  <c r="H99" i="8" s="1"/>
  <c r="AC98" i="8"/>
  <c r="Y98" i="8"/>
  <c r="L98" i="8"/>
  <c r="E98" i="8"/>
  <c r="H98" i="8" s="1"/>
  <c r="AC97" i="8"/>
  <c r="Y97" i="8"/>
  <c r="L97" i="8"/>
  <c r="E97" i="8"/>
  <c r="H97" i="8" s="1"/>
  <c r="AC96" i="8"/>
  <c r="Y96" i="8"/>
  <c r="L96" i="8"/>
  <c r="E96" i="8"/>
  <c r="H96" i="8" s="1"/>
  <c r="AC95" i="8"/>
  <c r="Y95" i="8"/>
  <c r="L95" i="8"/>
  <c r="E95" i="8"/>
  <c r="H95" i="8" s="1"/>
  <c r="AC94" i="8"/>
  <c r="Y94" i="8"/>
  <c r="L94" i="8"/>
  <c r="E94" i="8"/>
  <c r="H94" i="8" s="1"/>
  <c r="AC93" i="8"/>
  <c r="Y93" i="8"/>
  <c r="L93" i="8"/>
  <c r="E93" i="8"/>
  <c r="H93" i="8" s="1"/>
  <c r="AC90" i="8"/>
  <c r="AC91" i="8"/>
  <c r="AC92" i="8"/>
  <c r="AC89" i="8"/>
  <c r="Y92" i="8"/>
  <c r="L92" i="8"/>
  <c r="E92" i="8"/>
  <c r="H92" i="8" s="1"/>
  <c r="Y91" i="8"/>
  <c r="L91" i="8"/>
  <c r="E91" i="8"/>
  <c r="H91" i="8" s="1"/>
  <c r="Y90" i="8"/>
  <c r="L90" i="8"/>
  <c r="E90" i="8"/>
  <c r="H90" i="8" s="1"/>
  <c r="Y89" i="8"/>
  <c r="L89" i="8"/>
  <c r="E89" i="8"/>
  <c r="H89" i="8" s="1"/>
  <c r="AG41" i="2"/>
  <c r="AF41" i="2"/>
  <c r="AE41" i="2"/>
  <c r="AD41" i="2"/>
  <c r="AC41" i="2"/>
  <c r="AB41" i="2"/>
  <c r="AA41" i="2"/>
  <c r="Z41" i="2"/>
  <c r="Y41" i="2"/>
  <c r="W41" i="2"/>
  <c r="V41" i="2"/>
  <c r="U41" i="2"/>
  <c r="T41" i="2"/>
  <c r="S41" i="2"/>
  <c r="R41" i="2"/>
  <c r="Q41" i="2"/>
  <c r="P41" i="2"/>
  <c r="O41" i="2"/>
  <c r="N41" i="2"/>
  <c r="M41" i="2"/>
  <c r="L41" i="2"/>
  <c r="I41" i="2"/>
  <c r="H41" i="2"/>
  <c r="F41" i="2"/>
  <c r="D41" i="2"/>
  <c r="C41" i="2"/>
  <c r="B41" i="2"/>
  <c r="AG40" i="2"/>
  <c r="AF40" i="2"/>
  <c r="AE40" i="2"/>
  <c r="AD40" i="2"/>
  <c r="AC40" i="2"/>
  <c r="AB40" i="2"/>
  <c r="AA40" i="2"/>
  <c r="Z40" i="2"/>
  <c r="Y40" i="2"/>
  <c r="W40" i="2"/>
  <c r="V40" i="2"/>
  <c r="U40" i="2"/>
  <c r="T40" i="2"/>
  <c r="S40" i="2"/>
  <c r="R40" i="2"/>
  <c r="Q40" i="2"/>
  <c r="P40" i="2"/>
  <c r="O40" i="2"/>
  <c r="N40" i="2"/>
  <c r="M40" i="2"/>
  <c r="L40" i="2"/>
  <c r="I40" i="2"/>
  <c r="H40" i="2"/>
  <c r="F40" i="2"/>
  <c r="D40" i="2"/>
  <c r="C40" i="2"/>
  <c r="B40" i="2"/>
  <c r="AG39" i="2"/>
  <c r="AF39" i="2"/>
  <c r="AE39" i="2"/>
  <c r="AD39" i="2"/>
  <c r="AC39" i="2"/>
  <c r="AB39" i="2"/>
  <c r="AA39" i="2"/>
  <c r="Z39" i="2"/>
  <c r="Y39" i="2"/>
  <c r="W39" i="2"/>
  <c r="V39" i="2"/>
  <c r="U39" i="2"/>
  <c r="T39" i="2"/>
  <c r="S39" i="2"/>
  <c r="R39" i="2"/>
  <c r="Q39" i="2"/>
  <c r="P39" i="2"/>
  <c r="O39" i="2"/>
  <c r="N39" i="2"/>
  <c r="M39" i="2"/>
  <c r="L39" i="2"/>
  <c r="I39" i="2"/>
  <c r="H39" i="2"/>
  <c r="F39" i="2"/>
  <c r="D39" i="2"/>
  <c r="C39" i="2"/>
  <c r="B39" i="2"/>
  <c r="AG38" i="2"/>
  <c r="AF38" i="2"/>
  <c r="AE38" i="2"/>
  <c r="AD38" i="2"/>
  <c r="AC38" i="2"/>
  <c r="AB38" i="2"/>
  <c r="AA38" i="2"/>
  <c r="Z38" i="2"/>
  <c r="Y38" i="2"/>
  <c r="W38" i="2"/>
  <c r="V38" i="2"/>
  <c r="U38" i="2"/>
  <c r="T38" i="2"/>
  <c r="S38" i="2"/>
  <c r="R38" i="2"/>
  <c r="Q38" i="2"/>
  <c r="P38" i="2"/>
  <c r="O38" i="2"/>
  <c r="N38" i="2"/>
  <c r="M38" i="2"/>
  <c r="L38" i="2"/>
  <c r="I38" i="2"/>
  <c r="H38" i="2"/>
  <c r="F38" i="2"/>
  <c r="D38" i="2"/>
  <c r="C38" i="2"/>
  <c r="B38" i="2"/>
  <c r="AG37" i="2"/>
  <c r="AF37" i="2"/>
  <c r="AE37" i="2"/>
  <c r="AD37" i="2"/>
  <c r="AC37" i="2"/>
  <c r="AB37" i="2"/>
  <c r="AA37" i="2"/>
  <c r="Z37" i="2"/>
  <c r="Y37" i="2"/>
  <c r="W37" i="2"/>
  <c r="V37" i="2"/>
  <c r="U37" i="2"/>
  <c r="T37" i="2"/>
  <c r="S37" i="2"/>
  <c r="R37" i="2"/>
  <c r="Q37" i="2"/>
  <c r="P37" i="2"/>
  <c r="O37" i="2"/>
  <c r="N37" i="2"/>
  <c r="M37" i="2"/>
  <c r="L37" i="2"/>
  <c r="I37" i="2"/>
  <c r="H37" i="2"/>
  <c r="F37" i="2"/>
  <c r="D37" i="2"/>
  <c r="C37" i="2"/>
  <c r="B37" i="2"/>
  <c r="AG75" i="2"/>
  <c r="AF75" i="2"/>
  <c r="AE75" i="2"/>
  <c r="AD75" i="2"/>
  <c r="AC75" i="2"/>
  <c r="AB75" i="2"/>
  <c r="AA75" i="2"/>
  <c r="Z75" i="2"/>
  <c r="Y75" i="2"/>
  <c r="W75" i="2"/>
  <c r="V75" i="2"/>
  <c r="U75" i="2"/>
  <c r="T75" i="2"/>
  <c r="S75" i="2"/>
  <c r="R75" i="2"/>
  <c r="Q75" i="2"/>
  <c r="P75" i="2"/>
  <c r="O75" i="2"/>
  <c r="N75" i="2"/>
  <c r="M75" i="2"/>
  <c r="L75" i="2"/>
  <c r="I75" i="2"/>
  <c r="H75" i="2"/>
  <c r="F75" i="2"/>
  <c r="D75" i="2"/>
  <c r="C75" i="2"/>
  <c r="B75" i="2"/>
  <c r="AG74" i="2"/>
  <c r="AF74" i="2"/>
  <c r="AE74" i="2"/>
  <c r="AD74" i="2"/>
  <c r="AC74" i="2"/>
  <c r="AB74" i="2"/>
  <c r="AA74" i="2"/>
  <c r="Z74" i="2"/>
  <c r="Y74" i="2"/>
  <c r="W74" i="2"/>
  <c r="V74" i="2"/>
  <c r="U74" i="2"/>
  <c r="T74" i="2"/>
  <c r="S74" i="2"/>
  <c r="R74" i="2"/>
  <c r="Q74" i="2"/>
  <c r="P74" i="2"/>
  <c r="O74" i="2"/>
  <c r="N74" i="2"/>
  <c r="M74" i="2"/>
  <c r="L74" i="2"/>
  <c r="I74" i="2"/>
  <c r="H74" i="2"/>
  <c r="F74" i="2"/>
  <c r="D74" i="2"/>
  <c r="C74" i="2"/>
  <c r="B74" i="2"/>
  <c r="AG73" i="2"/>
  <c r="AF73" i="2"/>
  <c r="AE73" i="2"/>
  <c r="AD73" i="2"/>
  <c r="AC73" i="2"/>
  <c r="AB73" i="2"/>
  <c r="AA73" i="2"/>
  <c r="Z73" i="2"/>
  <c r="Y73" i="2"/>
  <c r="W73" i="2"/>
  <c r="V73" i="2"/>
  <c r="U73" i="2"/>
  <c r="T73" i="2"/>
  <c r="S73" i="2"/>
  <c r="R73" i="2"/>
  <c r="Q73" i="2"/>
  <c r="P73" i="2"/>
  <c r="O73" i="2"/>
  <c r="N73" i="2"/>
  <c r="M73" i="2"/>
  <c r="L73" i="2"/>
  <c r="I73" i="2"/>
  <c r="H73" i="2"/>
  <c r="F73" i="2"/>
  <c r="D73" i="2"/>
  <c r="C73" i="2"/>
  <c r="B73" i="2"/>
  <c r="AG72" i="2"/>
  <c r="AF72" i="2"/>
  <c r="AE72" i="2"/>
  <c r="AD72" i="2"/>
  <c r="AC72" i="2"/>
  <c r="AB72" i="2"/>
  <c r="AA72" i="2"/>
  <c r="Z72" i="2"/>
  <c r="Y72" i="2"/>
  <c r="W72" i="2"/>
  <c r="V72" i="2"/>
  <c r="U72" i="2"/>
  <c r="T72" i="2"/>
  <c r="S72" i="2"/>
  <c r="R72" i="2"/>
  <c r="Q72" i="2"/>
  <c r="P72" i="2"/>
  <c r="O72" i="2"/>
  <c r="N72" i="2"/>
  <c r="M72" i="2"/>
  <c r="L72" i="2"/>
  <c r="I72" i="2"/>
  <c r="H72" i="2"/>
  <c r="F72" i="2"/>
  <c r="D72" i="2"/>
  <c r="C72" i="2"/>
  <c r="B72" i="2"/>
  <c r="AG71" i="2"/>
  <c r="AF71" i="2"/>
  <c r="AE71" i="2"/>
  <c r="AD71" i="2"/>
  <c r="AC71" i="2"/>
  <c r="AB71" i="2"/>
  <c r="AA71" i="2"/>
  <c r="Z71" i="2"/>
  <c r="Y71" i="2"/>
  <c r="W71" i="2"/>
  <c r="V71" i="2"/>
  <c r="U71" i="2"/>
  <c r="T71" i="2"/>
  <c r="S71" i="2"/>
  <c r="R71" i="2"/>
  <c r="Q71" i="2"/>
  <c r="P71" i="2"/>
  <c r="O71" i="2"/>
  <c r="N71" i="2"/>
  <c r="M71" i="2"/>
  <c r="L71" i="2"/>
  <c r="I71" i="2"/>
  <c r="H71" i="2"/>
  <c r="F71" i="2"/>
  <c r="D71" i="2"/>
  <c r="C71" i="2"/>
  <c r="B71" i="2"/>
  <c r="AG70" i="2"/>
  <c r="AF70" i="2"/>
  <c r="AE70" i="2"/>
  <c r="AD70" i="2"/>
  <c r="AC70" i="2"/>
  <c r="AB70" i="2"/>
  <c r="AA70" i="2"/>
  <c r="Z70" i="2"/>
  <c r="Y70" i="2"/>
  <c r="W70" i="2"/>
  <c r="V70" i="2"/>
  <c r="U70" i="2"/>
  <c r="T70" i="2"/>
  <c r="S70" i="2"/>
  <c r="R70" i="2"/>
  <c r="Q70" i="2"/>
  <c r="P70" i="2"/>
  <c r="O70" i="2"/>
  <c r="N70" i="2"/>
  <c r="M70" i="2"/>
  <c r="L70" i="2"/>
  <c r="I70" i="2"/>
  <c r="H70" i="2"/>
  <c r="F70" i="2"/>
  <c r="D70" i="2"/>
  <c r="C70" i="2"/>
  <c r="B70" i="2"/>
  <c r="AG69" i="2"/>
  <c r="AF69" i="2"/>
  <c r="AE69" i="2"/>
  <c r="AD69" i="2"/>
  <c r="AC69" i="2"/>
  <c r="AB69" i="2"/>
  <c r="AA69" i="2"/>
  <c r="Z69" i="2"/>
  <c r="Y69" i="2"/>
  <c r="W69" i="2"/>
  <c r="V69" i="2"/>
  <c r="U69" i="2"/>
  <c r="T69" i="2"/>
  <c r="S69" i="2"/>
  <c r="R69" i="2"/>
  <c r="Q69" i="2"/>
  <c r="P69" i="2"/>
  <c r="O69" i="2"/>
  <c r="N69" i="2"/>
  <c r="M69" i="2"/>
  <c r="L69" i="2"/>
  <c r="I69" i="2"/>
  <c r="H69" i="2"/>
  <c r="F69" i="2"/>
  <c r="D69" i="2"/>
  <c r="C69" i="2"/>
  <c r="B69" i="2"/>
  <c r="AG68" i="2"/>
  <c r="AF68" i="2"/>
  <c r="AE68" i="2"/>
  <c r="AD68" i="2"/>
  <c r="AC68" i="2"/>
  <c r="AB68" i="2"/>
  <c r="AA68" i="2"/>
  <c r="Z68" i="2"/>
  <c r="Y68" i="2"/>
  <c r="W68" i="2"/>
  <c r="V68" i="2"/>
  <c r="U68" i="2"/>
  <c r="T68" i="2"/>
  <c r="S68" i="2"/>
  <c r="R68" i="2"/>
  <c r="Q68" i="2"/>
  <c r="P68" i="2"/>
  <c r="O68" i="2"/>
  <c r="N68" i="2"/>
  <c r="M68" i="2"/>
  <c r="L68" i="2"/>
  <c r="I68" i="2"/>
  <c r="H68" i="2"/>
  <c r="F68" i="2"/>
  <c r="D68" i="2"/>
  <c r="C68" i="2"/>
  <c r="B68" i="2"/>
  <c r="AG67" i="2"/>
  <c r="AF67" i="2"/>
  <c r="AE67" i="2"/>
  <c r="AD67" i="2"/>
  <c r="AC67" i="2"/>
  <c r="AB67" i="2"/>
  <c r="AA67" i="2"/>
  <c r="Z67" i="2"/>
  <c r="Y67" i="2"/>
  <c r="W67" i="2"/>
  <c r="V67" i="2"/>
  <c r="U67" i="2"/>
  <c r="T67" i="2"/>
  <c r="S67" i="2"/>
  <c r="R67" i="2"/>
  <c r="Q67" i="2"/>
  <c r="P67" i="2"/>
  <c r="O67" i="2"/>
  <c r="N67" i="2"/>
  <c r="M67" i="2"/>
  <c r="L67" i="2"/>
  <c r="I67" i="2"/>
  <c r="H67" i="2"/>
  <c r="F67" i="2"/>
  <c r="D67" i="2"/>
  <c r="C67" i="2"/>
  <c r="B67" i="2"/>
  <c r="AG66" i="2"/>
  <c r="AF66" i="2"/>
  <c r="AE66" i="2"/>
  <c r="AD66" i="2"/>
  <c r="AC66" i="2"/>
  <c r="AB66" i="2"/>
  <c r="AA66" i="2"/>
  <c r="Z66" i="2"/>
  <c r="Y66" i="2"/>
  <c r="W66" i="2"/>
  <c r="V66" i="2"/>
  <c r="U66" i="2"/>
  <c r="T66" i="2"/>
  <c r="S66" i="2"/>
  <c r="R66" i="2"/>
  <c r="Q66" i="2"/>
  <c r="P66" i="2"/>
  <c r="O66" i="2"/>
  <c r="N66" i="2"/>
  <c r="M66" i="2"/>
  <c r="L66" i="2"/>
  <c r="I66" i="2"/>
  <c r="H66" i="2"/>
  <c r="F66" i="2"/>
  <c r="D66" i="2"/>
  <c r="C66" i="2"/>
  <c r="B66" i="2"/>
  <c r="AG65" i="2"/>
  <c r="AF65" i="2"/>
  <c r="AE65" i="2"/>
  <c r="AD65" i="2"/>
  <c r="AC65" i="2"/>
  <c r="AB65" i="2"/>
  <c r="AA65" i="2"/>
  <c r="Z65" i="2"/>
  <c r="Y65" i="2"/>
  <c r="W65" i="2"/>
  <c r="V65" i="2"/>
  <c r="U65" i="2"/>
  <c r="T65" i="2"/>
  <c r="S65" i="2"/>
  <c r="R65" i="2"/>
  <c r="Q65" i="2"/>
  <c r="P65" i="2"/>
  <c r="O65" i="2"/>
  <c r="N65" i="2"/>
  <c r="M65" i="2"/>
  <c r="L65" i="2"/>
  <c r="I65" i="2"/>
  <c r="H65" i="2"/>
  <c r="F65" i="2"/>
  <c r="D65" i="2"/>
  <c r="C65" i="2"/>
  <c r="B65" i="2"/>
  <c r="AG64" i="2"/>
  <c r="AF64" i="2"/>
  <c r="AE64" i="2"/>
  <c r="AD64" i="2"/>
  <c r="AC64" i="2"/>
  <c r="AB64" i="2"/>
  <c r="AA64" i="2"/>
  <c r="Z64" i="2"/>
  <c r="Y64" i="2"/>
  <c r="W64" i="2"/>
  <c r="V64" i="2"/>
  <c r="U64" i="2"/>
  <c r="T64" i="2"/>
  <c r="S64" i="2"/>
  <c r="R64" i="2"/>
  <c r="Q64" i="2"/>
  <c r="P64" i="2"/>
  <c r="O64" i="2"/>
  <c r="N64" i="2"/>
  <c r="M64" i="2"/>
  <c r="L64" i="2"/>
  <c r="I64" i="2"/>
  <c r="H64" i="2"/>
  <c r="F64" i="2"/>
  <c r="D64" i="2"/>
  <c r="C64" i="2"/>
  <c r="B64" i="2"/>
  <c r="AG63" i="2"/>
  <c r="AF63" i="2"/>
  <c r="AE63" i="2"/>
  <c r="AD63" i="2"/>
  <c r="AC63" i="2"/>
  <c r="AB63" i="2"/>
  <c r="AA63" i="2"/>
  <c r="Z63" i="2"/>
  <c r="Y63" i="2"/>
  <c r="W63" i="2"/>
  <c r="V63" i="2"/>
  <c r="U63" i="2"/>
  <c r="T63" i="2"/>
  <c r="S63" i="2"/>
  <c r="R63" i="2"/>
  <c r="Q63" i="2"/>
  <c r="P63" i="2"/>
  <c r="O63" i="2"/>
  <c r="N63" i="2"/>
  <c r="M63" i="2"/>
  <c r="L63" i="2"/>
  <c r="I63" i="2"/>
  <c r="H63" i="2"/>
  <c r="F63" i="2"/>
  <c r="D63" i="2"/>
  <c r="C63" i="2"/>
  <c r="B63" i="2"/>
  <c r="AG62" i="2"/>
  <c r="AF62" i="2"/>
  <c r="AE62" i="2"/>
  <c r="AD62" i="2"/>
  <c r="AC62" i="2"/>
  <c r="AB62" i="2"/>
  <c r="AA62" i="2"/>
  <c r="Z62" i="2"/>
  <c r="Y62" i="2"/>
  <c r="W62" i="2"/>
  <c r="V62" i="2"/>
  <c r="U62" i="2"/>
  <c r="T62" i="2"/>
  <c r="S62" i="2"/>
  <c r="R62" i="2"/>
  <c r="Q62" i="2"/>
  <c r="P62" i="2"/>
  <c r="O62" i="2"/>
  <c r="N62" i="2"/>
  <c r="M62" i="2"/>
  <c r="L62" i="2"/>
  <c r="I62" i="2"/>
  <c r="H62" i="2"/>
  <c r="F62" i="2"/>
  <c r="D62" i="2"/>
  <c r="C62" i="2"/>
  <c r="B62" i="2"/>
  <c r="AG61" i="2"/>
  <c r="AF61" i="2"/>
  <c r="AE61" i="2"/>
  <c r="AD61" i="2"/>
  <c r="AC61" i="2"/>
  <c r="AB61" i="2"/>
  <c r="AA61" i="2"/>
  <c r="Z61" i="2"/>
  <c r="Y61" i="2"/>
  <c r="W61" i="2"/>
  <c r="V61" i="2"/>
  <c r="U61" i="2"/>
  <c r="T61" i="2"/>
  <c r="S61" i="2"/>
  <c r="R61" i="2"/>
  <c r="Q61" i="2"/>
  <c r="P61" i="2"/>
  <c r="O61" i="2"/>
  <c r="N61" i="2"/>
  <c r="M61" i="2"/>
  <c r="L61" i="2"/>
  <c r="I61" i="2"/>
  <c r="H61" i="2"/>
  <c r="F61" i="2"/>
  <c r="D61" i="2"/>
  <c r="C61" i="2"/>
  <c r="B61" i="2"/>
  <c r="AG60" i="2"/>
  <c r="AF60" i="2"/>
  <c r="AE60" i="2"/>
  <c r="AD60" i="2"/>
  <c r="AC60" i="2"/>
  <c r="AB60" i="2"/>
  <c r="AA60" i="2"/>
  <c r="Z60" i="2"/>
  <c r="Y60" i="2"/>
  <c r="W60" i="2"/>
  <c r="V60" i="2"/>
  <c r="U60" i="2"/>
  <c r="T60" i="2"/>
  <c r="S60" i="2"/>
  <c r="R60" i="2"/>
  <c r="Q60" i="2"/>
  <c r="P60" i="2"/>
  <c r="O60" i="2"/>
  <c r="N60" i="2"/>
  <c r="M60" i="2"/>
  <c r="L60" i="2"/>
  <c r="I60" i="2"/>
  <c r="H60" i="2"/>
  <c r="F60" i="2"/>
  <c r="D60" i="2"/>
  <c r="C60" i="2"/>
  <c r="B60" i="2"/>
  <c r="AG59" i="2"/>
  <c r="AF59" i="2"/>
  <c r="AE59" i="2"/>
  <c r="AD59" i="2"/>
  <c r="AC59" i="2"/>
  <c r="AB59" i="2"/>
  <c r="AA59" i="2"/>
  <c r="Z59" i="2"/>
  <c r="Y59" i="2"/>
  <c r="W59" i="2"/>
  <c r="V59" i="2"/>
  <c r="U59" i="2"/>
  <c r="T59" i="2"/>
  <c r="S59" i="2"/>
  <c r="R59" i="2"/>
  <c r="Q59" i="2"/>
  <c r="P59" i="2"/>
  <c r="O59" i="2"/>
  <c r="N59" i="2"/>
  <c r="M59" i="2"/>
  <c r="L59" i="2"/>
  <c r="I59" i="2"/>
  <c r="H59" i="2"/>
  <c r="F59" i="2"/>
  <c r="D59" i="2"/>
  <c r="C59" i="2"/>
  <c r="B59" i="2"/>
  <c r="AG58" i="2"/>
  <c r="AF58" i="2"/>
  <c r="AE58" i="2"/>
  <c r="AD58" i="2"/>
  <c r="AC58" i="2"/>
  <c r="AB58" i="2"/>
  <c r="AA58" i="2"/>
  <c r="Z58" i="2"/>
  <c r="Y58" i="2"/>
  <c r="W58" i="2"/>
  <c r="V58" i="2"/>
  <c r="U58" i="2"/>
  <c r="T58" i="2"/>
  <c r="S58" i="2"/>
  <c r="R58" i="2"/>
  <c r="Q58" i="2"/>
  <c r="P58" i="2"/>
  <c r="O58" i="2"/>
  <c r="N58" i="2"/>
  <c r="M58" i="2"/>
  <c r="L58" i="2"/>
  <c r="I58" i="2"/>
  <c r="H58" i="2"/>
  <c r="F58" i="2"/>
  <c r="D58" i="2"/>
  <c r="C58" i="2"/>
  <c r="B58" i="2"/>
  <c r="AG57" i="2"/>
  <c r="AF57" i="2"/>
  <c r="AE57" i="2"/>
  <c r="AD57" i="2"/>
  <c r="AC57" i="2"/>
  <c r="AB57" i="2"/>
  <c r="AA57" i="2"/>
  <c r="Z57" i="2"/>
  <c r="Y57" i="2"/>
  <c r="W57" i="2"/>
  <c r="V57" i="2"/>
  <c r="U57" i="2"/>
  <c r="T57" i="2"/>
  <c r="S57" i="2"/>
  <c r="R57" i="2"/>
  <c r="Q57" i="2"/>
  <c r="P57" i="2"/>
  <c r="O57" i="2"/>
  <c r="N57" i="2"/>
  <c r="M57" i="2"/>
  <c r="L57" i="2"/>
  <c r="I57" i="2"/>
  <c r="H57" i="2"/>
  <c r="F57" i="2"/>
  <c r="D57" i="2"/>
  <c r="C57" i="2"/>
  <c r="B57" i="2"/>
  <c r="AG56" i="2"/>
  <c r="AF56" i="2"/>
  <c r="AE56" i="2"/>
  <c r="AD56" i="2"/>
  <c r="AC56" i="2"/>
  <c r="AB56" i="2"/>
  <c r="AA56" i="2"/>
  <c r="Z56" i="2"/>
  <c r="Y56" i="2"/>
  <c r="W56" i="2"/>
  <c r="V56" i="2"/>
  <c r="U56" i="2"/>
  <c r="T56" i="2"/>
  <c r="S56" i="2"/>
  <c r="R56" i="2"/>
  <c r="Q56" i="2"/>
  <c r="P56" i="2"/>
  <c r="O56" i="2"/>
  <c r="N56" i="2"/>
  <c r="M56" i="2"/>
  <c r="L56" i="2"/>
  <c r="I56" i="2"/>
  <c r="H56" i="2"/>
  <c r="F56" i="2"/>
  <c r="D56" i="2"/>
  <c r="C56" i="2"/>
  <c r="B56" i="2"/>
  <c r="AG55" i="2"/>
  <c r="AF55" i="2"/>
  <c r="AE55" i="2"/>
  <c r="AD55" i="2"/>
  <c r="AC55" i="2"/>
  <c r="AB55" i="2"/>
  <c r="AA55" i="2"/>
  <c r="Z55" i="2"/>
  <c r="Y55" i="2"/>
  <c r="W55" i="2"/>
  <c r="V55" i="2"/>
  <c r="U55" i="2"/>
  <c r="T55" i="2"/>
  <c r="S55" i="2"/>
  <c r="R55" i="2"/>
  <c r="Q55" i="2"/>
  <c r="P55" i="2"/>
  <c r="O55" i="2"/>
  <c r="N55" i="2"/>
  <c r="M55" i="2"/>
  <c r="L55" i="2"/>
  <c r="I55" i="2"/>
  <c r="H55" i="2"/>
  <c r="F55" i="2"/>
  <c r="D55" i="2"/>
  <c r="C55" i="2"/>
  <c r="B55" i="2"/>
  <c r="AG54" i="2"/>
  <c r="AF54" i="2"/>
  <c r="AE54" i="2"/>
  <c r="AD54" i="2"/>
  <c r="AC54" i="2"/>
  <c r="AB54" i="2"/>
  <c r="AA54" i="2"/>
  <c r="Z54" i="2"/>
  <c r="Y54" i="2"/>
  <c r="W54" i="2"/>
  <c r="V54" i="2"/>
  <c r="U54" i="2"/>
  <c r="T54" i="2"/>
  <c r="S54" i="2"/>
  <c r="R54" i="2"/>
  <c r="Q54" i="2"/>
  <c r="P54" i="2"/>
  <c r="O54" i="2"/>
  <c r="N54" i="2"/>
  <c r="M54" i="2"/>
  <c r="L54" i="2"/>
  <c r="I54" i="2"/>
  <c r="H54" i="2"/>
  <c r="F54" i="2"/>
  <c r="D54" i="2"/>
  <c r="C54" i="2"/>
  <c r="B54" i="2"/>
  <c r="AG53" i="2"/>
  <c r="AF53" i="2"/>
  <c r="AE53" i="2"/>
  <c r="AD53" i="2"/>
  <c r="AC53" i="2"/>
  <c r="AB53" i="2"/>
  <c r="AA53" i="2"/>
  <c r="Z53" i="2"/>
  <c r="Y53" i="2"/>
  <c r="W53" i="2"/>
  <c r="V53" i="2"/>
  <c r="U53" i="2"/>
  <c r="T53" i="2"/>
  <c r="S53" i="2"/>
  <c r="R53" i="2"/>
  <c r="Q53" i="2"/>
  <c r="P53" i="2"/>
  <c r="O53" i="2"/>
  <c r="N53" i="2"/>
  <c r="M53" i="2"/>
  <c r="L53" i="2"/>
  <c r="I53" i="2"/>
  <c r="H53" i="2"/>
  <c r="F53" i="2"/>
  <c r="D53" i="2"/>
  <c r="C53" i="2"/>
  <c r="B53" i="2"/>
  <c r="AG52" i="2"/>
  <c r="AF52" i="2"/>
  <c r="AE52" i="2"/>
  <c r="AD52" i="2"/>
  <c r="AC52" i="2"/>
  <c r="AB52" i="2"/>
  <c r="AA52" i="2"/>
  <c r="Z52" i="2"/>
  <c r="Y52" i="2"/>
  <c r="W52" i="2"/>
  <c r="V52" i="2"/>
  <c r="U52" i="2"/>
  <c r="T52" i="2"/>
  <c r="S52" i="2"/>
  <c r="R52" i="2"/>
  <c r="Q52" i="2"/>
  <c r="P52" i="2"/>
  <c r="O52" i="2"/>
  <c r="N52" i="2"/>
  <c r="M52" i="2"/>
  <c r="L52" i="2"/>
  <c r="I52" i="2"/>
  <c r="H52" i="2"/>
  <c r="F52" i="2"/>
  <c r="D52" i="2"/>
  <c r="C52" i="2"/>
  <c r="B52" i="2"/>
  <c r="AG51" i="2"/>
  <c r="AF51" i="2"/>
  <c r="AE51" i="2"/>
  <c r="AD51" i="2"/>
  <c r="AC51" i="2"/>
  <c r="AB51" i="2"/>
  <c r="AA51" i="2"/>
  <c r="Z51" i="2"/>
  <c r="Y51" i="2"/>
  <c r="W51" i="2"/>
  <c r="V51" i="2"/>
  <c r="U51" i="2"/>
  <c r="T51" i="2"/>
  <c r="S51" i="2"/>
  <c r="R51" i="2"/>
  <c r="Q51" i="2"/>
  <c r="P51" i="2"/>
  <c r="O51" i="2"/>
  <c r="N51" i="2"/>
  <c r="M51" i="2"/>
  <c r="L51" i="2"/>
  <c r="I51" i="2"/>
  <c r="H51" i="2"/>
  <c r="F51" i="2"/>
  <c r="D51" i="2"/>
  <c r="C51" i="2"/>
  <c r="B51" i="2"/>
  <c r="AG50" i="2"/>
  <c r="AF50" i="2"/>
  <c r="AE50" i="2"/>
  <c r="AD50" i="2"/>
  <c r="AC50" i="2"/>
  <c r="AB50" i="2"/>
  <c r="AA50" i="2"/>
  <c r="Z50" i="2"/>
  <c r="Y50" i="2"/>
  <c r="W50" i="2"/>
  <c r="V50" i="2"/>
  <c r="U50" i="2"/>
  <c r="T50" i="2"/>
  <c r="S50" i="2"/>
  <c r="R50" i="2"/>
  <c r="Q50" i="2"/>
  <c r="P50" i="2"/>
  <c r="O50" i="2"/>
  <c r="N50" i="2"/>
  <c r="M50" i="2"/>
  <c r="L50" i="2"/>
  <c r="I50" i="2"/>
  <c r="H50" i="2"/>
  <c r="F50" i="2"/>
  <c r="D50" i="2"/>
  <c r="C50" i="2"/>
  <c r="B50" i="2"/>
  <c r="AG49" i="2"/>
  <c r="AF49" i="2"/>
  <c r="AE49" i="2"/>
  <c r="AD49" i="2"/>
  <c r="AC49" i="2"/>
  <c r="AB49" i="2"/>
  <c r="AA49" i="2"/>
  <c r="Z49" i="2"/>
  <c r="Y49" i="2"/>
  <c r="W49" i="2"/>
  <c r="V49" i="2"/>
  <c r="U49" i="2"/>
  <c r="T49" i="2"/>
  <c r="S49" i="2"/>
  <c r="R49" i="2"/>
  <c r="Q49" i="2"/>
  <c r="P49" i="2"/>
  <c r="O49" i="2"/>
  <c r="N49" i="2"/>
  <c r="M49" i="2"/>
  <c r="L49" i="2"/>
  <c r="I49" i="2"/>
  <c r="H49" i="2"/>
  <c r="F49" i="2"/>
  <c r="D49" i="2"/>
  <c r="C49" i="2"/>
  <c r="B49" i="2"/>
  <c r="AG48" i="2"/>
  <c r="AF48" i="2"/>
  <c r="AE48" i="2"/>
  <c r="AD48" i="2"/>
  <c r="AC48" i="2"/>
  <c r="AB48" i="2"/>
  <c r="AA48" i="2"/>
  <c r="Z48" i="2"/>
  <c r="Y48" i="2"/>
  <c r="W48" i="2"/>
  <c r="V48" i="2"/>
  <c r="U48" i="2"/>
  <c r="T48" i="2"/>
  <c r="S48" i="2"/>
  <c r="R48" i="2"/>
  <c r="Q48" i="2"/>
  <c r="P48" i="2"/>
  <c r="O48" i="2"/>
  <c r="N48" i="2"/>
  <c r="M48" i="2"/>
  <c r="L48" i="2"/>
  <c r="I48" i="2"/>
  <c r="H48" i="2"/>
  <c r="F48" i="2"/>
  <c r="D48" i="2"/>
  <c r="C48" i="2"/>
  <c r="B48" i="2"/>
  <c r="AG47" i="2"/>
  <c r="AF47" i="2"/>
  <c r="AE47" i="2"/>
  <c r="AD47" i="2"/>
  <c r="AC47" i="2"/>
  <c r="AB47" i="2"/>
  <c r="AA47" i="2"/>
  <c r="Z47" i="2"/>
  <c r="Y47" i="2"/>
  <c r="W47" i="2"/>
  <c r="V47" i="2"/>
  <c r="U47" i="2"/>
  <c r="T47" i="2"/>
  <c r="S47" i="2"/>
  <c r="R47" i="2"/>
  <c r="Q47" i="2"/>
  <c r="P47" i="2"/>
  <c r="O47" i="2"/>
  <c r="N47" i="2"/>
  <c r="M47" i="2"/>
  <c r="L47" i="2"/>
  <c r="I47" i="2"/>
  <c r="H47" i="2"/>
  <c r="F47" i="2"/>
  <c r="D47" i="2"/>
  <c r="C47" i="2"/>
  <c r="B47" i="2"/>
  <c r="AG46" i="2"/>
  <c r="AF46" i="2"/>
  <c r="AE46" i="2"/>
  <c r="AD46" i="2"/>
  <c r="AC46" i="2"/>
  <c r="AB46" i="2"/>
  <c r="AA46" i="2"/>
  <c r="Z46" i="2"/>
  <c r="Y46" i="2"/>
  <c r="W46" i="2"/>
  <c r="V46" i="2"/>
  <c r="U46" i="2"/>
  <c r="T46" i="2"/>
  <c r="S46" i="2"/>
  <c r="R46" i="2"/>
  <c r="Q46" i="2"/>
  <c r="P46" i="2"/>
  <c r="O46" i="2"/>
  <c r="N46" i="2"/>
  <c r="M46" i="2"/>
  <c r="L46" i="2"/>
  <c r="I46" i="2"/>
  <c r="H46" i="2"/>
  <c r="F46" i="2"/>
  <c r="D46" i="2"/>
  <c r="C46" i="2"/>
  <c r="B46" i="2"/>
  <c r="AG45" i="2"/>
  <c r="AF45" i="2"/>
  <c r="AE45" i="2"/>
  <c r="AD45" i="2"/>
  <c r="AC45" i="2"/>
  <c r="AB45" i="2"/>
  <c r="AA45" i="2"/>
  <c r="Z45" i="2"/>
  <c r="Y45" i="2"/>
  <c r="W45" i="2"/>
  <c r="V45" i="2"/>
  <c r="U45" i="2"/>
  <c r="T45" i="2"/>
  <c r="S45" i="2"/>
  <c r="R45" i="2"/>
  <c r="Q45" i="2"/>
  <c r="P45" i="2"/>
  <c r="O45" i="2"/>
  <c r="N45" i="2"/>
  <c r="M45" i="2"/>
  <c r="L45" i="2"/>
  <c r="I45" i="2"/>
  <c r="H45" i="2"/>
  <c r="F45" i="2"/>
  <c r="D45" i="2"/>
  <c r="C45" i="2"/>
  <c r="B45" i="2"/>
  <c r="AG44" i="2"/>
  <c r="AF44" i="2"/>
  <c r="AE44" i="2"/>
  <c r="AD44" i="2"/>
  <c r="AC44" i="2"/>
  <c r="AB44" i="2"/>
  <c r="AA44" i="2"/>
  <c r="Z44" i="2"/>
  <c r="Y44" i="2"/>
  <c r="W44" i="2"/>
  <c r="V44" i="2"/>
  <c r="U44" i="2"/>
  <c r="T44" i="2"/>
  <c r="S44" i="2"/>
  <c r="R44" i="2"/>
  <c r="Q44" i="2"/>
  <c r="P44" i="2"/>
  <c r="O44" i="2"/>
  <c r="N44" i="2"/>
  <c r="M44" i="2"/>
  <c r="L44" i="2"/>
  <c r="I44" i="2"/>
  <c r="H44" i="2"/>
  <c r="F44" i="2"/>
  <c r="D44" i="2"/>
  <c r="C44" i="2"/>
  <c r="B44" i="2"/>
  <c r="AG43" i="2"/>
  <c r="AF43" i="2"/>
  <c r="AE43" i="2"/>
  <c r="AD43" i="2"/>
  <c r="AC43" i="2"/>
  <c r="AB43" i="2"/>
  <c r="AA43" i="2"/>
  <c r="Z43" i="2"/>
  <c r="Y43" i="2"/>
  <c r="W43" i="2"/>
  <c r="V43" i="2"/>
  <c r="U43" i="2"/>
  <c r="T43" i="2"/>
  <c r="S43" i="2"/>
  <c r="R43" i="2"/>
  <c r="Q43" i="2"/>
  <c r="P43" i="2"/>
  <c r="O43" i="2"/>
  <c r="N43" i="2"/>
  <c r="M43" i="2"/>
  <c r="L43" i="2"/>
  <c r="I43" i="2"/>
  <c r="H43" i="2"/>
  <c r="F43" i="2"/>
  <c r="D43" i="2"/>
  <c r="C43" i="2"/>
  <c r="B43" i="2"/>
  <c r="AG42" i="2"/>
  <c r="AF42" i="2"/>
  <c r="AE42" i="2"/>
  <c r="AD42" i="2"/>
  <c r="AC42" i="2"/>
  <c r="AB42" i="2"/>
  <c r="AA42" i="2"/>
  <c r="Z42" i="2"/>
  <c r="Y42" i="2"/>
  <c r="W42" i="2"/>
  <c r="V42" i="2"/>
  <c r="U42" i="2"/>
  <c r="T42" i="2"/>
  <c r="S42" i="2"/>
  <c r="R42" i="2"/>
  <c r="Q42" i="2"/>
  <c r="P42" i="2"/>
  <c r="O42" i="2"/>
  <c r="N42" i="2"/>
  <c r="M42" i="2"/>
  <c r="L42" i="2"/>
  <c r="I42" i="2"/>
  <c r="H42" i="2"/>
  <c r="F42" i="2"/>
  <c r="D42" i="2"/>
  <c r="C42" i="2"/>
  <c r="B42" i="2"/>
  <c r="AG76" i="2"/>
  <c r="AF76" i="2"/>
  <c r="AE76" i="2"/>
  <c r="AD76" i="2"/>
  <c r="AC76" i="2"/>
  <c r="AB76" i="2"/>
  <c r="AA76" i="2"/>
  <c r="Z76" i="2"/>
  <c r="Y76" i="2"/>
  <c r="W76" i="2"/>
  <c r="V76" i="2"/>
  <c r="U76" i="2"/>
  <c r="T76" i="2"/>
  <c r="S76" i="2"/>
  <c r="R76" i="2"/>
  <c r="Q76" i="2"/>
  <c r="P76" i="2"/>
  <c r="O76" i="2"/>
  <c r="N76" i="2"/>
  <c r="M76" i="2"/>
  <c r="L76" i="2"/>
  <c r="I76" i="2"/>
  <c r="H76" i="2"/>
  <c r="F76" i="2"/>
  <c r="D76" i="2"/>
  <c r="C76" i="2"/>
  <c r="B76" i="2"/>
  <c r="AG35" i="2"/>
  <c r="AF35" i="2"/>
  <c r="AE35" i="2"/>
  <c r="AD35" i="2"/>
  <c r="AC35" i="2"/>
  <c r="AB35" i="2"/>
  <c r="AA35" i="2"/>
  <c r="Z35" i="2"/>
  <c r="Y35" i="2"/>
  <c r="W35" i="2"/>
  <c r="V35" i="2"/>
  <c r="U35" i="2"/>
  <c r="T35" i="2"/>
  <c r="S35" i="2"/>
  <c r="R35" i="2"/>
  <c r="Q35" i="2"/>
  <c r="P35" i="2"/>
  <c r="O35" i="2"/>
  <c r="N35" i="2"/>
  <c r="M35" i="2"/>
  <c r="L35" i="2"/>
  <c r="I35" i="2"/>
  <c r="H35" i="2"/>
  <c r="F35" i="2"/>
  <c r="D35" i="2"/>
  <c r="C35" i="2"/>
  <c r="B35" i="2"/>
  <c r="AG19" i="2"/>
  <c r="AF19" i="2"/>
  <c r="AE19" i="2"/>
  <c r="AD19" i="2"/>
  <c r="AC19" i="2"/>
  <c r="AB19" i="2"/>
  <c r="AA19" i="2"/>
  <c r="Z19" i="2"/>
  <c r="Y19" i="2"/>
  <c r="W19" i="2"/>
  <c r="V19" i="2"/>
  <c r="U19" i="2"/>
  <c r="T19" i="2"/>
  <c r="S19" i="2"/>
  <c r="R19" i="2"/>
  <c r="Q19" i="2"/>
  <c r="P19" i="2"/>
  <c r="O19" i="2"/>
  <c r="N19" i="2"/>
  <c r="M19" i="2"/>
  <c r="L19" i="2"/>
  <c r="I19" i="2"/>
  <c r="H19" i="2"/>
  <c r="F19" i="2"/>
  <c r="D19" i="2"/>
  <c r="C19" i="2"/>
  <c r="B19" i="2"/>
  <c r="AG18" i="2"/>
  <c r="AF18" i="2"/>
  <c r="AE18" i="2"/>
  <c r="AD18" i="2"/>
  <c r="AC18" i="2"/>
  <c r="AB18" i="2"/>
  <c r="AA18" i="2"/>
  <c r="Z18" i="2"/>
  <c r="Y18" i="2"/>
  <c r="W18" i="2"/>
  <c r="V18" i="2"/>
  <c r="U18" i="2"/>
  <c r="T18" i="2"/>
  <c r="S18" i="2"/>
  <c r="R18" i="2"/>
  <c r="Q18" i="2"/>
  <c r="P18" i="2"/>
  <c r="O18" i="2"/>
  <c r="N18" i="2"/>
  <c r="M18" i="2"/>
  <c r="L18" i="2"/>
  <c r="I18" i="2"/>
  <c r="H18" i="2"/>
  <c r="F18" i="2"/>
  <c r="D18" i="2"/>
  <c r="C18" i="2"/>
  <c r="B18" i="2"/>
  <c r="AG17" i="2"/>
  <c r="AF17" i="2"/>
  <c r="AE17" i="2"/>
  <c r="AD17" i="2"/>
  <c r="AC17" i="2"/>
  <c r="AB17" i="2"/>
  <c r="AA17" i="2"/>
  <c r="Z17" i="2"/>
  <c r="Y17" i="2"/>
  <c r="W17" i="2"/>
  <c r="V17" i="2"/>
  <c r="U17" i="2"/>
  <c r="T17" i="2"/>
  <c r="S17" i="2"/>
  <c r="R17" i="2"/>
  <c r="Q17" i="2"/>
  <c r="P17" i="2"/>
  <c r="O17" i="2"/>
  <c r="N17" i="2"/>
  <c r="M17" i="2"/>
  <c r="L17" i="2"/>
  <c r="I17" i="2"/>
  <c r="H17" i="2"/>
  <c r="F17" i="2"/>
  <c r="D17" i="2"/>
  <c r="C17" i="2"/>
  <c r="B17" i="2"/>
  <c r="A17" i="2"/>
  <c r="Y48" i="8"/>
  <c r="X46" i="2" s="1"/>
  <c r="Y49" i="8"/>
  <c r="X47" i="2" s="1"/>
  <c r="Y50" i="8"/>
  <c r="X48" i="2" s="1"/>
  <c r="Y51" i="8"/>
  <c r="X49" i="2" s="1"/>
  <c r="Y52" i="8"/>
  <c r="X50" i="2" s="1"/>
  <c r="Y53" i="8"/>
  <c r="X51" i="2" s="1"/>
  <c r="Y54" i="8"/>
  <c r="X52" i="2" s="1"/>
  <c r="Y55" i="8"/>
  <c r="X53" i="2" s="1"/>
  <c r="Y56" i="8"/>
  <c r="X54" i="2" s="1"/>
  <c r="Y57" i="8"/>
  <c r="X55" i="2" s="1"/>
  <c r="Y58" i="8"/>
  <c r="X56" i="2" s="1"/>
  <c r="Y59" i="8"/>
  <c r="X57" i="2" s="1"/>
  <c r="Y60" i="8"/>
  <c r="X58" i="2" s="1"/>
  <c r="Y61" i="8"/>
  <c r="X59" i="2" s="1"/>
  <c r="Y62" i="8"/>
  <c r="X60" i="2" s="1"/>
  <c r="Y63" i="8"/>
  <c r="X61" i="2" s="1"/>
  <c r="Y64" i="8"/>
  <c r="X62" i="2" s="1"/>
  <c r="Y65" i="8"/>
  <c r="X63" i="2" s="1"/>
  <c r="Y66" i="8"/>
  <c r="X64" i="2" s="1"/>
  <c r="Y67" i="8"/>
  <c r="X65" i="2" s="1"/>
  <c r="Y68" i="8"/>
  <c r="X66" i="2" s="1"/>
  <c r="Y69" i="8"/>
  <c r="X67" i="2" s="1"/>
  <c r="Y70" i="8"/>
  <c r="X68" i="2" s="1"/>
  <c r="Y71" i="8"/>
  <c r="X69" i="2" s="1"/>
  <c r="Y72" i="8"/>
  <c r="X70" i="2" s="1"/>
  <c r="Y73" i="8"/>
  <c r="X71" i="2" s="1"/>
  <c r="Y74" i="8"/>
  <c r="X72" i="2" s="1"/>
  <c r="Y75" i="8"/>
  <c r="X73" i="2" s="1"/>
  <c r="Y76" i="8"/>
  <c r="X74" i="2" s="1"/>
  <c r="Y77" i="8"/>
  <c r="X75" i="2" s="1"/>
  <c r="Y78" i="8"/>
  <c r="X76" i="2" s="1"/>
  <c r="Y40" i="8"/>
  <c r="X38" i="2" s="1"/>
  <c r="Y41" i="8"/>
  <c r="X39" i="2" s="1"/>
  <c r="Y42" i="8"/>
  <c r="X40" i="2" s="1"/>
  <c r="Y43" i="8"/>
  <c r="X41" i="2" s="1"/>
  <c r="Y44" i="8"/>
  <c r="X42" i="2" s="1"/>
  <c r="Y45" i="8"/>
  <c r="X43" i="2" s="1"/>
  <c r="Y46" i="8"/>
  <c r="X44" i="2" s="1"/>
  <c r="L39" i="8"/>
  <c r="K37" i="2" s="1"/>
  <c r="L40" i="8"/>
  <c r="K38" i="2" s="1"/>
  <c r="L41" i="8"/>
  <c r="K39" i="2" s="1"/>
  <c r="L42" i="8"/>
  <c r="K40" i="2" s="1"/>
  <c r="L43" i="8"/>
  <c r="K41" i="2" s="1"/>
  <c r="L44" i="8"/>
  <c r="K42" i="2" s="1"/>
  <c r="L45" i="8"/>
  <c r="K43" i="2" s="1"/>
  <c r="L46" i="8"/>
  <c r="K44" i="2" s="1"/>
  <c r="L47" i="8"/>
  <c r="K45" i="2" s="1"/>
  <c r="L48" i="8"/>
  <c r="K46" i="2" s="1"/>
  <c r="L49" i="8"/>
  <c r="K47" i="2" s="1"/>
  <c r="L50" i="8"/>
  <c r="K48" i="2" s="1"/>
  <c r="L51" i="8"/>
  <c r="K49" i="2" s="1"/>
  <c r="L52" i="8"/>
  <c r="K50" i="2" s="1"/>
  <c r="L53" i="8"/>
  <c r="K51" i="2" s="1"/>
  <c r="L54" i="8"/>
  <c r="K52" i="2" s="1"/>
  <c r="L55" i="8"/>
  <c r="K53" i="2" s="1"/>
  <c r="L56" i="8"/>
  <c r="K54" i="2" s="1"/>
  <c r="L57" i="8"/>
  <c r="K55" i="2" s="1"/>
  <c r="L58" i="8"/>
  <c r="K56" i="2" s="1"/>
  <c r="L59" i="8"/>
  <c r="K57" i="2" s="1"/>
  <c r="L60" i="8"/>
  <c r="K58" i="2" s="1"/>
  <c r="L61" i="8"/>
  <c r="K59" i="2" s="1"/>
  <c r="L62" i="8"/>
  <c r="K60" i="2" s="1"/>
  <c r="L63" i="8"/>
  <c r="K61" i="2" s="1"/>
  <c r="L64" i="8"/>
  <c r="K62" i="2" s="1"/>
  <c r="L65" i="8"/>
  <c r="K63" i="2" s="1"/>
  <c r="L66" i="8"/>
  <c r="K64" i="2" s="1"/>
  <c r="L67" i="8"/>
  <c r="K65" i="2" s="1"/>
  <c r="L68" i="8"/>
  <c r="K66" i="2" s="1"/>
  <c r="L69" i="8"/>
  <c r="K67" i="2" s="1"/>
  <c r="L70" i="8"/>
  <c r="K68" i="2" s="1"/>
  <c r="L71" i="8"/>
  <c r="K69" i="2" s="1"/>
  <c r="L72" i="8"/>
  <c r="K70" i="2" s="1"/>
  <c r="L73" i="8"/>
  <c r="K71" i="2" s="1"/>
  <c r="L74" i="8"/>
  <c r="K72" i="2" s="1"/>
  <c r="L75" i="8"/>
  <c r="K73" i="2" s="1"/>
  <c r="L76" i="8"/>
  <c r="K74" i="2" s="1"/>
  <c r="L77" i="8"/>
  <c r="K75" i="2" s="1"/>
  <c r="L78" i="8"/>
  <c r="K76" i="2" s="1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E72" i="8"/>
  <c r="E70" i="2" s="1"/>
  <c r="E73" i="8"/>
  <c r="E71" i="2" s="1"/>
  <c r="E74" i="8"/>
  <c r="H74" i="8" s="1"/>
  <c r="G72" i="2" s="1"/>
  <c r="E75" i="8"/>
  <c r="E73" i="2" s="1"/>
  <c r="E76" i="8"/>
  <c r="E74" i="2" s="1"/>
  <c r="E77" i="8"/>
  <c r="E75" i="2" s="1"/>
  <c r="E78" i="8"/>
  <c r="E76" i="2" s="1"/>
  <c r="E64" i="8"/>
  <c r="E62" i="2" s="1"/>
  <c r="E65" i="8"/>
  <c r="E63" i="2" s="1"/>
  <c r="E66" i="8"/>
  <c r="E64" i="2" s="1"/>
  <c r="E67" i="8"/>
  <c r="H67" i="8" s="1"/>
  <c r="G65" i="2" s="1"/>
  <c r="E68" i="8"/>
  <c r="H68" i="8" s="1"/>
  <c r="G66" i="2" s="1"/>
  <c r="E69" i="8"/>
  <c r="E67" i="2" s="1"/>
  <c r="E70" i="8"/>
  <c r="E68" i="2" s="1"/>
  <c r="E56" i="8"/>
  <c r="H56" i="8" s="1"/>
  <c r="G54" i="2" s="1"/>
  <c r="E57" i="8"/>
  <c r="E55" i="2" s="1"/>
  <c r="E58" i="8"/>
  <c r="E56" i="2" s="1"/>
  <c r="E59" i="8"/>
  <c r="E57" i="2" s="1"/>
  <c r="E60" i="8"/>
  <c r="H60" i="8" s="1"/>
  <c r="G58" i="2" s="1"/>
  <c r="E61" i="8"/>
  <c r="E59" i="2" s="1"/>
  <c r="E62" i="8"/>
  <c r="E60" i="2" s="1"/>
  <c r="E48" i="8"/>
  <c r="E46" i="2" s="1"/>
  <c r="E49" i="8"/>
  <c r="H49" i="8" s="1"/>
  <c r="G47" i="2" s="1"/>
  <c r="E50" i="8"/>
  <c r="H50" i="8" s="1"/>
  <c r="G48" i="2" s="1"/>
  <c r="E51" i="8"/>
  <c r="E49" i="2" s="1"/>
  <c r="E52" i="8"/>
  <c r="E50" i="2" s="1"/>
  <c r="E53" i="8"/>
  <c r="H53" i="8" s="1"/>
  <c r="G51" i="2" s="1"/>
  <c r="E54" i="8"/>
  <c r="E52" i="2" s="1"/>
  <c r="E40" i="8"/>
  <c r="E38" i="2" s="1"/>
  <c r="E41" i="8"/>
  <c r="H41" i="8" s="1"/>
  <c r="G39" i="2" s="1"/>
  <c r="E42" i="8"/>
  <c r="H42" i="8" s="1"/>
  <c r="G40" i="2" s="1"/>
  <c r="E43" i="8"/>
  <c r="E41" i="2" s="1"/>
  <c r="E44" i="8"/>
  <c r="E42" i="2" s="1"/>
  <c r="E45" i="8"/>
  <c r="E43" i="2" s="1"/>
  <c r="E46" i="8"/>
  <c r="E44" i="2" s="1"/>
  <c r="Y47" i="8"/>
  <c r="X45" i="2" s="1"/>
  <c r="Y39" i="8"/>
  <c r="X37" i="2" s="1"/>
  <c r="E71" i="8"/>
  <c r="H71" i="8" s="1"/>
  <c r="G69" i="2" s="1"/>
  <c r="E63" i="8"/>
  <c r="H63" i="8" s="1"/>
  <c r="G61" i="2" s="1"/>
  <c r="E55" i="8"/>
  <c r="H55" i="8" s="1"/>
  <c r="G53" i="2" s="1"/>
  <c r="E47" i="8"/>
  <c r="H47" i="8" s="1"/>
  <c r="G45" i="2" s="1"/>
  <c r="E39" i="8"/>
  <c r="H39" i="8" s="1"/>
  <c r="G37" i="2" s="1"/>
  <c r="AC447" i="8"/>
  <c r="L447" i="8"/>
  <c r="E447" i="8"/>
  <c r="H447" i="8" s="1"/>
  <c r="AC446" i="8"/>
  <c r="L446" i="8"/>
  <c r="E446" i="8"/>
  <c r="H446" i="8" s="1"/>
  <c r="AC445" i="8"/>
  <c r="L445" i="8"/>
  <c r="E445" i="8"/>
  <c r="H445" i="8" s="1"/>
  <c r="AC444" i="8"/>
  <c r="L444" i="8"/>
  <c r="E444" i="8"/>
  <c r="H444" i="8" s="1"/>
  <c r="AC443" i="8"/>
  <c r="L443" i="8"/>
  <c r="E443" i="8"/>
  <c r="H443" i="8" s="1"/>
  <c r="AC442" i="8"/>
  <c r="L442" i="8"/>
  <c r="E442" i="8"/>
  <c r="H442" i="8" s="1"/>
  <c r="AC441" i="8"/>
  <c r="L441" i="8"/>
  <c r="E441" i="8"/>
  <c r="H441" i="8" s="1"/>
  <c r="AC440" i="8"/>
  <c r="L440" i="8"/>
  <c r="E440" i="8"/>
  <c r="H440" i="8" s="1"/>
  <c r="AC439" i="8"/>
  <c r="L439" i="8"/>
  <c r="E439" i="8"/>
  <c r="H439" i="8" s="1"/>
  <c r="AC438" i="8"/>
  <c r="L438" i="8"/>
  <c r="E438" i="8"/>
  <c r="H438" i="8" s="1"/>
  <c r="AC437" i="8"/>
  <c r="L437" i="8"/>
  <c r="E437" i="8"/>
  <c r="H437" i="8" s="1"/>
  <c r="AC436" i="8"/>
  <c r="L436" i="8"/>
  <c r="E436" i="8"/>
  <c r="H436" i="8" s="1"/>
  <c r="AC435" i="8"/>
  <c r="L435" i="8"/>
  <c r="E435" i="8"/>
  <c r="H435" i="8" s="1"/>
  <c r="AC434" i="8"/>
  <c r="L434" i="8"/>
  <c r="E434" i="8"/>
  <c r="H434" i="8" s="1"/>
  <c r="AC433" i="8"/>
  <c r="L433" i="8"/>
  <c r="E433" i="8"/>
  <c r="H433" i="8" s="1"/>
  <c r="AC432" i="8"/>
  <c r="L432" i="8"/>
  <c r="E432" i="8"/>
  <c r="H432" i="8" s="1"/>
  <c r="AC431" i="8"/>
  <c r="L431" i="8"/>
  <c r="E431" i="8"/>
  <c r="H431" i="8" s="1"/>
  <c r="AC430" i="8"/>
  <c r="L430" i="8"/>
  <c r="E430" i="8"/>
  <c r="H430" i="8" s="1"/>
  <c r="AC429" i="8"/>
  <c r="L429" i="8"/>
  <c r="E429" i="8"/>
  <c r="H429" i="8" s="1"/>
  <c r="AC428" i="8"/>
  <c r="L428" i="8"/>
  <c r="E428" i="8"/>
  <c r="H428" i="8" s="1"/>
  <c r="AC427" i="8"/>
  <c r="L427" i="8"/>
  <c r="E427" i="8"/>
  <c r="H427" i="8" s="1"/>
  <c r="AC426" i="8"/>
  <c r="L426" i="8"/>
  <c r="E426" i="8"/>
  <c r="H426" i="8" s="1"/>
  <c r="AC425" i="8"/>
  <c r="L425" i="8"/>
  <c r="E425" i="8"/>
  <c r="H425" i="8" s="1"/>
  <c r="AC424" i="8"/>
  <c r="L424" i="8"/>
  <c r="E424" i="8"/>
  <c r="H424" i="8" s="1"/>
  <c r="AC423" i="8"/>
  <c r="L423" i="8"/>
  <c r="E423" i="8"/>
  <c r="H423" i="8" s="1"/>
  <c r="AC422" i="8"/>
  <c r="L422" i="8"/>
  <c r="E422" i="8"/>
  <c r="H422" i="8" s="1"/>
  <c r="AC421" i="8"/>
  <c r="L421" i="8"/>
  <c r="E421" i="8"/>
  <c r="H421" i="8" s="1"/>
  <c r="AC420" i="8"/>
  <c r="L420" i="8"/>
  <c r="E420" i="8"/>
  <c r="H420" i="8" s="1"/>
  <c r="AC419" i="8"/>
  <c r="L419" i="8"/>
  <c r="E419" i="8"/>
  <c r="H419" i="8" s="1"/>
  <c r="AC418" i="8"/>
  <c r="L418" i="8"/>
  <c r="E418" i="8"/>
  <c r="H418" i="8" s="1"/>
  <c r="AC417" i="8"/>
  <c r="L417" i="8"/>
  <c r="E417" i="8"/>
  <c r="H417" i="8" s="1"/>
  <c r="AC416" i="8"/>
  <c r="L416" i="8"/>
  <c r="E416" i="8"/>
  <c r="H416" i="8" s="1"/>
  <c r="AC415" i="8"/>
  <c r="L415" i="8"/>
  <c r="E415" i="8"/>
  <c r="H415" i="8" s="1"/>
  <c r="AC414" i="8"/>
  <c r="L414" i="8"/>
  <c r="E414" i="8"/>
  <c r="H414" i="8" s="1"/>
  <c r="AC413" i="8"/>
  <c r="L413" i="8"/>
  <c r="E413" i="8"/>
  <c r="H413" i="8" s="1"/>
  <c r="AC412" i="8"/>
  <c r="L412" i="8"/>
  <c r="E412" i="8"/>
  <c r="H412" i="8" s="1"/>
  <c r="AC411" i="8"/>
  <c r="L411" i="8"/>
  <c r="E411" i="8"/>
  <c r="H411" i="8" s="1"/>
  <c r="AC410" i="8"/>
  <c r="L410" i="8"/>
  <c r="E410" i="8"/>
  <c r="H410" i="8" s="1"/>
  <c r="AC409" i="8"/>
  <c r="L409" i="8"/>
  <c r="E409" i="8"/>
  <c r="H409" i="8" s="1"/>
  <c r="AC408" i="8"/>
  <c r="L408" i="8"/>
  <c r="E408" i="8"/>
  <c r="H408" i="8" s="1"/>
  <c r="AC407" i="8"/>
  <c r="L407" i="8"/>
  <c r="E407" i="8"/>
  <c r="H407" i="8" s="1"/>
  <c r="AC406" i="8"/>
  <c r="L406" i="8"/>
  <c r="E406" i="8"/>
  <c r="H406" i="8" s="1"/>
  <c r="L19" i="8"/>
  <c r="K19" i="2" s="1"/>
  <c r="A19" i="2"/>
  <c r="Y19" i="8"/>
  <c r="X19" i="2" s="1"/>
  <c r="E19" i="8"/>
  <c r="H19" i="8" s="1"/>
  <c r="G19" i="2" s="1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33" i="8"/>
  <c r="D334" i="8"/>
  <c r="D335" i="8"/>
  <c r="D322" i="8"/>
  <c r="D323" i="8"/>
  <c r="D324" i="8"/>
  <c r="D325" i="8"/>
  <c r="D326" i="8"/>
  <c r="D327" i="8"/>
  <c r="D328" i="8"/>
  <c r="D329" i="8"/>
  <c r="D330" i="8"/>
  <c r="D331" i="8"/>
  <c r="D332" i="8"/>
  <c r="D321" i="8"/>
  <c r="A7" i="4"/>
  <c r="A8" i="4"/>
  <c r="A9" i="4"/>
  <c r="A5" i="10" s="1"/>
  <c r="A10" i="4"/>
  <c r="A11" i="4"/>
  <c r="A12" i="4"/>
  <c r="A13" i="4"/>
  <c r="A14" i="4"/>
  <c r="A10" i="10" s="1"/>
  <c r="A15" i="4"/>
  <c r="A11" i="10" s="1"/>
  <c r="A16" i="4"/>
  <c r="A17" i="4"/>
  <c r="A18" i="4"/>
  <c r="A19" i="4"/>
  <c r="A20" i="4"/>
  <c r="A21" i="4"/>
  <c r="A22" i="4"/>
  <c r="A23" i="4"/>
  <c r="A24" i="4"/>
  <c r="A25" i="4"/>
  <c r="A26" i="4"/>
  <c r="A27" i="4"/>
  <c r="A23" i="10" s="1"/>
  <c r="A28" i="4"/>
  <c r="A29" i="4"/>
  <c r="A25" i="10" s="1"/>
  <c r="A30" i="4"/>
  <c r="A31" i="4"/>
  <c r="A32" i="4"/>
  <c r="A33" i="4"/>
  <c r="A34" i="4"/>
  <c r="A35" i="4"/>
  <c r="A36" i="4"/>
  <c r="A37" i="4"/>
  <c r="A38" i="4"/>
  <c r="A34" i="10" s="1"/>
  <c r="A39" i="4"/>
  <c r="A35" i="10" s="1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58" i="10" s="1"/>
  <c r="A63" i="4"/>
  <c r="A64" i="4"/>
  <c r="A65" i="4"/>
  <c r="A66" i="4"/>
  <c r="A67" i="4"/>
  <c r="A68" i="4"/>
  <c r="A69" i="4"/>
  <c r="A70" i="4"/>
  <c r="A71" i="4"/>
  <c r="A72" i="4"/>
  <c r="A73" i="4"/>
  <c r="A74" i="4"/>
  <c r="A70" i="10" s="1"/>
  <c r="A75" i="4"/>
  <c r="A71" i="10" s="1"/>
  <c r="F29" i="4"/>
  <c r="C25" i="10" s="1"/>
  <c r="F38" i="4"/>
  <c r="C34" i="10" s="1"/>
  <c r="F62" i="4"/>
  <c r="C58" i="10" s="1"/>
  <c r="F74" i="4" l="1"/>
  <c r="C70" i="10" s="1"/>
  <c r="F75" i="4"/>
  <c r="C71" i="10" s="1"/>
  <c r="H58" i="8"/>
  <c r="G56" i="2" s="1"/>
  <c r="H77" i="8"/>
  <c r="G75" i="2" s="1"/>
  <c r="F48" i="4"/>
  <c r="C44" i="10" s="1"/>
  <c r="A44" i="10"/>
  <c r="F71" i="4"/>
  <c r="C67" i="10" s="1"/>
  <c r="A67" i="10"/>
  <c r="F70" i="4"/>
  <c r="C66" i="10" s="1"/>
  <c r="A66" i="10"/>
  <c r="F46" i="4"/>
  <c r="C42" i="10" s="1"/>
  <c r="A42" i="10"/>
  <c r="F10" i="4"/>
  <c r="C6" i="10" s="1"/>
  <c r="A6" i="10"/>
  <c r="E58" i="10"/>
  <c r="F26" i="4"/>
  <c r="C22" i="10" s="1"/>
  <c r="A22" i="10"/>
  <c r="F73" i="4"/>
  <c r="C69" i="10" s="1"/>
  <c r="A69" i="10"/>
  <c r="F61" i="4"/>
  <c r="C57" i="10" s="1"/>
  <c r="A57" i="10"/>
  <c r="F49" i="4"/>
  <c r="C45" i="10" s="1"/>
  <c r="A45" i="10"/>
  <c r="E45" i="10" s="1"/>
  <c r="F37" i="4"/>
  <c r="C33" i="10" s="1"/>
  <c r="A33" i="10"/>
  <c r="E33" i="10" s="1"/>
  <c r="F25" i="4"/>
  <c r="C21" i="10" s="1"/>
  <c r="A21" i="10"/>
  <c r="F13" i="4"/>
  <c r="C9" i="10" s="1"/>
  <c r="A9" i="10"/>
  <c r="F22" i="4"/>
  <c r="C18" i="10" s="1"/>
  <c r="A18" i="10"/>
  <c r="H45" i="8"/>
  <c r="G43" i="2" s="1"/>
  <c r="F11" i="4"/>
  <c r="C7" i="10" s="1"/>
  <c r="A7" i="10"/>
  <c r="F34" i="4"/>
  <c r="C30" i="10" s="1"/>
  <c r="A30" i="10"/>
  <c r="F39" i="4"/>
  <c r="C35" i="10" s="1"/>
  <c r="E35" i="10" s="1"/>
  <c r="F69" i="4"/>
  <c r="C65" i="10" s="1"/>
  <c r="A65" i="10"/>
  <c r="F57" i="4"/>
  <c r="C53" i="10" s="1"/>
  <c r="A53" i="10"/>
  <c r="F45" i="4"/>
  <c r="C41" i="10" s="1"/>
  <c r="A41" i="10"/>
  <c r="F33" i="4"/>
  <c r="C29" i="10" s="1"/>
  <c r="A29" i="10"/>
  <c r="F21" i="4"/>
  <c r="C17" i="10" s="1"/>
  <c r="A17" i="10"/>
  <c r="E17" i="10" s="1"/>
  <c r="H52" i="8"/>
  <c r="G50" i="2" s="1"/>
  <c r="F36" i="4"/>
  <c r="C32" i="10" s="1"/>
  <c r="A32" i="10"/>
  <c r="F23" i="4"/>
  <c r="C19" i="10" s="1"/>
  <c r="A19" i="10"/>
  <c r="F35" i="4"/>
  <c r="C31" i="10" s="1"/>
  <c r="A31" i="10"/>
  <c r="F68" i="4"/>
  <c r="C64" i="10" s="1"/>
  <c r="A64" i="10"/>
  <c r="F56" i="4"/>
  <c r="C52" i="10" s="1"/>
  <c r="A52" i="10"/>
  <c r="E52" i="10" s="1"/>
  <c r="F44" i="4"/>
  <c r="C40" i="10" s="1"/>
  <c r="A40" i="10"/>
  <c r="F20" i="4"/>
  <c r="C16" i="10" s="1"/>
  <c r="A16" i="10"/>
  <c r="F72" i="4"/>
  <c r="C68" i="10" s="1"/>
  <c r="A68" i="10"/>
  <c r="F12" i="4"/>
  <c r="C8" i="10" s="1"/>
  <c r="A8" i="10"/>
  <c r="F59" i="4"/>
  <c r="C55" i="10" s="1"/>
  <c r="A55" i="10"/>
  <c r="F8" i="4"/>
  <c r="C4" i="10" s="1"/>
  <c r="A4" i="10"/>
  <c r="F66" i="4"/>
  <c r="C62" i="10" s="1"/>
  <c r="A62" i="10"/>
  <c r="F18" i="4"/>
  <c r="C14" i="10" s="1"/>
  <c r="A14" i="10"/>
  <c r="H66" i="8"/>
  <c r="G64" i="2" s="1"/>
  <c r="H51" i="8"/>
  <c r="G49" i="2" s="1"/>
  <c r="F67" i="4"/>
  <c r="C63" i="10" s="1"/>
  <c r="A63" i="10"/>
  <c r="F19" i="4"/>
  <c r="C15" i="10" s="1"/>
  <c r="A15" i="10"/>
  <c r="F27" i="4"/>
  <c r="C23" i="10" s="1"/>
  <c r="F54" i="4"/>
  <c r="C50" i="10" s="1"/>
  <c r="A50" i="10"/>
  <c r="F42" i="4"/>
  <c r="C38" i="10" s="1"/>
  <c r="A38" i="10"/>
  <c r="E38" i="10" s="1"/>
  <c r="F30" i="4"/>
  <c r="C26" i="10" s="1"/>
  <c r="A26" i="10"/>
  <c r="F15" i="4"/>
  <c r="C11" i="10" s="1"/>
  <c r="F65" i="4"/>
  <c r="C61" i="10" s="1"/>
  <c r="A61" i="10"/>
  <c r="F53" i="4"/>
  <c r="C49" i="10" s="1"/>
  <c r="A49" i="10"/>
  <c r="F41" i="4"/>
  <c r="C37" i="10" s="1"/>
  <c r="A37" i="10"/>
  <c r="F60" i="4"/>
  <c r="C56" i="10" s="1"/>
  <c r="A56" i="10"/>
  <c r="F24" i="4"/>
  <c r="C20" i="10" s="1"/>
  <c r="A20" i="10"/>
  <c r="F55" i="4"/>
  <c r="C51" i="10" s="1"/>
  <c r="A51" i="10"/>
  <c r="F31" i="4"/>
  <c r="C27" i="10" s="1"/>
  <c r="A27" i="10"/>
  <c r="F7" i="4"/>
  <c r="C3" i="10" s="1"/>
  <c r="A3" i="10"/>
  <c r="E25" i="10"/>
  <c r="F17" i="4"/>
  <c r="C13" i="10" s="1"/>
  <c r="A13" i="10"/>
  <c r="F14" i="4"/>
  <c r="C10" i="10" s="1"/>
  <c r="E10" i="10" s="1"/>
  <c r="F64" i="4"/>
  <c r="C60" i="10" s="1"/>
  <c r="A60" i="10"/>
  <c r="F52" i="4"/>
  <c r="C48" i="10" s="1"/>
  <c r="A48" i="10"/>
  <c r="F40" i="4"/>
  <c r="C36" i="10" s="1"/>
  <c r="A36" i="10"/>
  <c r="F28" i="4"/>
  <c r="C24" i="10" s="1"/>
  <c r="A24" i="10"/>
  <c r="F16" i="4"/>
  <c r="C12" i="10" s="1"/>
  <c r="A12" i="10"/>
  <c r="H76" i="8"/>
  <c r="G74" i="2" s="1"/>
  <c r="F58" i="4"/>
  <c r="C54" i="10" s="1"/>
  <c r="A54" i="10"/>
  <c r="E54" i="10" s="1"/>
  <c r="F43" i="4"/>
  <c r="C39" i="10" s="1"/>
  <c r="A39" i="10"/>
  <c r="E39" i="10" s="1"/>
  <c r="E71" i="10"/>
  <c r="F63" i="4"/>
  <c r="C59" i="10" s="1"/>
  <c r="A59" i="10"/>
  <c r="F51" i="4"/>
  <c r="C47" i="10" s="1"/>
  <c r="A47" i="10"/>
  <c r="E23" i="10"/>
  <c r="E11" i="10"/>
  <c r="F47" i="4"/>
  <c r="C43" i="10" s="1"/>
  <c r="A43" i="10"/>
  <c r="F32" i="4"/>
  <c r="C28" i="10" s="1"/>
  <c r="A28" i="10"/>
  <c r="E70" i="10"/>
  <c r="F50" i="4"/>
  <c r="C46" i="10" s="1"/>
  <c r="A46" i="10"/>
  <c r="E34" i="10"/>
  <c r="H72" i="8"/>
  <c r="G70" i="2" s="1"/>
  <c r="H54" i="8"/>
  <c r="G52" i="2" s="1"/>
  <c r="H75" i="8"/>
  <c r="G73" i="2" s="1"/>
  <c r="H48" i="8"/>
  <c r="G46" i="2" s="1"/>
  <c r="H73" i="8"/>
  <c r="G71" i="2" s="1"/>
  <c r="H61" i="8"/>
  <c r="G59" i="2" s="1"/>
  <c r="H59" i="8"/>
  <c r="G57" i="2" s="1"/>
  <c r="H57" i="8"/>
  <c r="G55" i="2" s="1"/>
  <c r="H70" i="8"/>
  <c r="G68" i="2" s="1"/>
  <c r="H69" i="8"/>
  <c r="G67" i="2" s="1"/>
  <c r="H43" i="8"/>
  <c r="G41" i="2" s="1"/>
  <c r="H64" i="8"/>
  <c r="G62" i="2" s="1"/>
  <c r="H40" i="8"/>
  <c r="G38" i="2" s="1"/>
  <c r="E58" i="2"/>
  <c r="E61" i="2"/>
  <c r="E37" i="2"/>
  <c r="E40" i="2"/>
  <c r="H46" i="8"/>
  <c r="G44" i="2" s="1"/>
  <c r="H62" i="8"/>
  <c r="G60" i="2" s="1"/>
  <c r="H65" i="8"/>
  <c r="G63" i="2" s="1"/>
  <c r="H44" i="8"/>
  <c r="G42" i="2" s="1"/>
  <c r="H78" i="8"/>
  <c r="G76" i="2" s="1"/>
  <c r="E19" i="2"/>
  <c r="E45" i="2"/>
  <c r="E48" i="2"/>
  <c r="E51" i="2"/>
  <c r="E54" i="2"/>
  <c r="E66" i="2"/>
  <c r="E69" i="2"/>
  <c r="E72" i="2"/>
  <c r="E39" i="2"/>
  <c r="E47" i="2"/>
  <c r="E53" i="2"/>
  <c r="E65" i="2"/>
  <c r="F9" i="4"/>
  <c r="C5" i="10" s="1"/>
  <c r="E5" i="10" s="1"/>
  <c r="E56" i="10" l="1"/>
  <c r="E62" i="10"/>
  <c r="E40" i="10"/>
  <c r="E12" i="10"/>
  <c r="E43" i="10"/>
  <c r="E26" i="10"/>
  <c r="E28" i="10"/>
  <c r="E6" i="10"/>
  <c r="E60" i="10"/>
  <c r="E20" i="10"/>
  <c r="E14" i="10"/>
  <c r="E16" i="10"/>
  <c r="E32" i="10"/>
  <c r="E65" i="10"/>
  <c r="E21" i="10"/>
  <c r="E13" i="10"/>
  <c r="E50" i="10"/>
  <c r="E30" i="10"/>
  <c r="E42" i="10"/>
  <c r="E37" i="10"/>
  <c r="E4" i="10"/>
  <c r="E7" i="10"/>
  <c r="E66" i="10"/>
  <c r="E47" i="10"/>
  <c r="E24" i="10"/>
  <c r="E3" i="10"/>
  <c r="E49" i="10"/>
  <c r="E15" i="10"/>
  <c r="E55" i="10"/>
  <c r="E64" i="10"/>
  <c r="E29" i="10"/>
  <c r="E57" i="10"/>
  <c r="E67" i="10"/>
  <c r="E46" i="10"/>
  <c r="E59" i="10"/>
  <c r="E36" i="10"/>
  <c r="E27" i="10"/>
  <c r="E61" i="10"/>
  <c r="E63" i="10"/>
  <c r="E8" i="10"/>
  <c r="E31" i="10"/>
  <c r="E41" i="10"/>
  <c r="E18" i="10"/>
  <c r="E69" i="10"/>
  <c r="E44" i="10"/>
  <c r="E48" i="10"/>
  <c r="E51" i="10"/>
  <c r="E68" i="10"/>
  <c r="E19" i="10"/>
  <c r="E53" i="10"/>
  <c r="E9" i="10"/>
  <c r="E22" i="10"/>
  <c r="AG10" i="2"/>
  <c r="AF10" i="2"/>
  <c r="AE10" i="2"/>
  <c r="AD10" i="2"/>
  <c r="AC10" i="2"/>
  <c r="AB10" i="2"/>
  <c r="AA10" i="2"/>
  <c r="Z10" i="2"/>
  <c r="Y10" i="2"/>
  <c r="W10" i="2"/>
  <c r="V10" i="2"/>
  <c r="U10" i="2"/>
  <c r="T10" i="2"/>
  <c r="S10" i="2"/>
  <c r="R10" i="2"/>
  <c r="Q10" i="2"/>
  <c r="P10" i="2"/>
  <c r="O10" i="2"/>
  <c r="N10" i="2"/>
  <c r="M10" i="2"/>
  <c r="L10" i="2"/>
  <c r="I10" i="2"/>
  <c r="H10" i="2"/>
  <c r="F10" i="2"/>
  <c r="D10" i="2"/>
  <c r="C10" i="2"/>
  <c r="B10" i="2"/>
  <c r="A10" i="2"/>
  <c r="AG9" i="2"/>
  <c r="AF9" i="2"/>
  <c r="AE9" i="2"/>
  <c r="AD9" i="2"/>
  <c r="AC9" i="2"/>
  <c r="AB9" i="2"/>
  <c r="AA9" i="2"/>
  <c r="Z9" i="2"/>
  <c r="Y9" i="2"/>
  <c r="W9" i="2"/>
  <c r="V9" i="2"/>
  <c r="U9" i="2"/>
  <c r="T9" i="2"/>
  <c r="S9" i="2"/>
  <c r="R9" i="2"/>
  <c r="Q9" i="2"/>
  <c r="P9" i="2"/>
  <c r="O9" i="2"/>
  <c r="N9" i="2"/>
  <c r="M9" i="2"/>
  <c r="L9" i="2"/>
  <c r="I9" i="2"/>
  <c r="H9" i="2"/>
  <c r="F9" i="2"/>
  <c r="D9" i="2"/>
  <c r="C9" i="2"/>
  <c r="B9" i="2"/>
  <c r="L18" i="8"/>
  <c r="K18" i="2" s="1"/>
  <c r="A18" i="2"/>
  <c r="Y18" i="8"/>
  <c r="X18" i="2" s="1"/>
  <c r="E18" i="8"/>
  <c r="H18" i="8" l="1"/>
  <c r="G18" i="2" s="1"/>
  <c r="E18" i="2"/>
  <c r="P354" i="8"/>
  <c r="P325" i="8"/>
  <c r="L17" i="8" l="1"/>
  <c r="K17" i="2" s="1"/>
  <c r="Y17" i="8"/>
  <c r="X17" i="2" s="1"/>
  <c r="E17" i="8"/>
  <c r="L10" i="8"/>
  <c r="K10" i="2" s="1"/>
  <c r="Y10" i="8"/>
  <c r="X10" i="2" s="1"/>
  <c r="E10" i="8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" i="9"/>
  <c r="Y37" i="8"/>
  <c r="X35" i="2" s="1"/>
  <c r="L37" i="8"/>
  <c r="K35" i="2" s="1"/>
  <c r="E37" i="8"/>
  <c r="A35" i="2"/>
  <c r="H37" i="8" l="1"/>
  <c r="G35" i="2" s="1"/>
  <c r="E35" i="2"/>
  <c r="H17" i="8"/>
  <c r="G17" i="2" s="1"/>
  <c r="E17" i="2"/>
  <c r="H10" i="8"/>
  <c r="G10" i="2" s="1"/>
  <c r="E10" i="2"/>
  <c r="L320" i="8"/>
  <c r="L319" i="8"/>
  <c r="L318" i="8"/>
  <c r="Y9" i="8" l="1"/>
  <c r="X9" i="2" s="1"/>
  <c r="L9" i="8"/>
  <c r="K9" i="2" s="1"/>
  <c r="E9" i="8"/>
  <c r="A11" i="8"/>
  <c r="A12" i="8"/>
  <c r="A13" i="8"/>
  <c r="A14" i="8"/>
  <c r="A9" i="8"/>
  <c r="A9" i="2" s="1"/>
  <c r="B162" i="7"/>
  <c r="B163" i="7"/>
  <c r="B164" i="7"/>
  <c r="B169" i="7" s="1"/>
  <c r="B165" i="7"/>
  <c r="B170" i="7" s="1"/>
  <c r="B166" i="7"/>
  <c r="B167" i="7"/>
  <c r="B168" i="7"/>
  <c r="B161" i="7"/>
  <c r="AH6" i="3"/>
  <c r="AH5" i="3"/>
  <c r="AH4" i="3"/>
  <c r="AH3" i="3"/>
  <c r="AC405" i="8"/>
  <c r="AC404" i="8"/>
  <c r="AC403" i="8"/>
  <c r="AC402" i="8"/>
  <c r="AC401" i="8"/>
  <c r="AC400" i="8"/>
  <c r="AC399" i="8"/>
  <c r="AC398" i="8"/>
  <c r="AC397" i="8"/>
  <c r="AC396" i="8"/>
  <c r="AC395" i="8"/>
  <c r="AC394" i="8"/>
  <c r="AC393" i="8"/>
  <c r="AC392" i="8"/>
  <c r="AC391" i="8"/>
  <c r="H9" i="8" l="1"/>
  <c r="G9" i="2" s="1"/>
  <c r="E9" i="2"/>
  <c r="AG400" i="2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I400" i="2"/>
  <c r="H400" i="2"/>
  <c r="F400" i="2"/>
  <c r="D400" i="2"/>
  <c r="C400" i="2"/>
  <c r="B400" i="2"/>
  <c r="AG399" i="2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I399" i="2"/>
  <c r="H399" i="2"/>
  <c r="F399" i="2"/>
  <c r="D399" i="2"/>
  <c r="C399" i="2"/>
  <c r="B399" i="2"/>
  <c r="AG398" i="2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I398" i="2"/>
  <c r="H398" i="2"/>
  <c r="F398" i="2"/>
  <c r="D398" i="2"/>
  <c r="C398" i="2"/>
  <c r="B398" i="2"/>
  <c r="AG397" i="2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I397" i="2"/>
  <c r="H397" i="2"/>
  <c r="F397" i="2"/>
  <c r="D397" i="2"/>
  <c r="C397" i="2"/>
  <c r="B397" i="2"/>
  <c r="AG396" i="2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I396" i="2"/>
  <c r="H396" i="2"/>
  <c r="F396" i="2"/>
  <c r="D396" i="2"/>
  <c r="C396" i="2"/>
  <c r="B396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I395" i="2"/>
  <c r="H395" i="2"/>
  <c r="F395" i="2"/>
  <c r="D395" i="2"/>
  <c r="C395" i="2"/>
  <c r="B395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I394" i="2"/>
  <c r="H394" i="2"/>
  <c r="F394" i="2"/>
  <c r="D394" i="2"/>
  <c r="C394" i="2"/>
  <c r="B394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I393" i="2"/>
  <c r="H393" i="2"/>
  <c r="F393" i="2"/>
  <c r="D393" i="2"/>
  <c r="C393" i="2"/>
  <c r="B393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I392" i="2"/>
  <c r="H392" i="2"/>
  <c r="F392" i="2"/>
  <c r="D392" i="2"/>
  <c r="C392" i="2"/>
  <c r="B392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I391" i="2"/>
  <c r="H391" i="2"/>
  <c r="F391" i="2"/>
  <c r="D391" i="2"/>
  <c r="C391" i="2"/>
  <c r="B391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I390" i="2"/>
  <c r="H390" i="2"/>
  <c r="F390" i="2"/>
  <c r="D390" i="2"/>
  <c r="C390" i="2"/>
  <c r="B390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I389" i="2"/>
  <c r="H389" i="2"/>
  <c r="F389" i="2"/>
  <c r="D389" i="2"/>
  <c r="C389" i="2"/>
  <c r="B389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I388" i="2"/>
  <c r="H388" i="2"/>
  <c r="F388" i="2"/>
  <c r="D388" i="2"/>
  <c r="C388" i="2"/>
  <c r="B388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I387" i="2"/>
  <c r="H387" i="2"/>
  <c r="F387" i="2"/>
  <c r="D387" i="2"/>
  <c r="C387" i="2"/>
  <c r="B387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I386" i="2"/>
  <c r="H386" i="2"/>
  <c r="F386" i="2"/>
  <c r="D386" i="2"/>
  <c r="C386" i="2"/>
  <c r="B386" i="2"/>
  <c r="L405" i="8" l="1"/>
  <c r="K400" i="2" s="1"/>
  <c r="E405" i="8"/>
  <c r="A400" i="2"/>
  <c r="L404" i="8"/>
  <c r="K399" i="2" s="1"/>
  <c r="E404" i="8"/>
  <c r="A399" i="2"/>
  <c r="L403" i="8"/>
  <c r="K398" i="2" s="1"/>
  <c r="E403" i="8"/>
  <c r="A398" i="2"/>
  <c r="L402" i="8"/>
  <c r="K397" i="2" s="1"/>
  <c r="E402" i="8"/>
  <c r="A397" i="2"/>
  <c r="L401" i="8"/>
  <c r="K396" i="2" s="1"/>
  <c r="E401" i="8"/>
  <c r="A396" i="2"/>
  <c r="L400" i="8"/>
  <c r="K395" i="2" s="1"/>
  <c r="E400" i="8"/>
  <c r="A395" i="2"/>
  <c r="L399" i="8"/>
  <c r="K394" i="2" s="1"/>
  <c r="E399" i="8"/>
  <c r="A394" i="2"/>
  <c r="L398" i="8"/>
  <c r="K393" i="2" s="1"/>
  <c r="E398" i="8"/>
  <c r="A393" i="2"/>
  <c r="L397" i="8"/>
  <c r="K392" i="2" s="1"/>
  <c r="E397" i="8"/>
  <c r="A392" i="2"/>
  <c r="L396" i="8"/>
  <c r="K391" i="2" s="1"/>
  <c r="E396" i="8"/>
  <c r="A391" i="2"/>
  <c r="L395" i="8"/>
  <c r="K390" i="2" s="1"/>
  <c r="E395" i="8"/>
  <c r="A390" i="2"/>
  <c r="L394" i="8"/>
  <c r="K389" i="2" s="1"/>
  <c r="E394" i="8"/>
  <c r="A389" i="2"/>
  <c r="L393" i="8"/>
  <c r="K388" i="2" s="1"/>
  <c r="E393" i="8"/>
  <c r="A388" i="2"/>
  <c r="L392" i="8"/>
  <c r="K387" i="2" s="1"/>
  <c r="E392" i="8"/>
  <c r="A387" i="2"/>
  <c r="L391" i="8"/>
  <c r="K386" i="2" s="1"/>
  <c r="E391" i="8"/>
  <c r="A386" i="2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24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5" i="8"/>
  <c r="P356" i="8"/>
  <c r="P357" i="8"/>
  <c r="P358" i="8"/>
  <c r="P359" i="8"/>
  <c r="P360" i="8"/>
  <c r="P322" i="8"/>
  <c r="P323" i="8"/>
  <c r="P321" i="8"/>
  <c r="H394" i="8" l="1"/>
  <c r="G389" i="2" s="1"/>
  <c r="E389" i="2"/>
  <c r="H398" i="8"/>
  <c r="G393" i="2" s="1"/>
  <c r="E393" i="2"/>
  <c r="H402" i="8"/>
  <c r="G397" i="2" s="1"/>
  <c r="E397" i="2"/>
  <c r="H391" i="8"/>
  <c r="G386" i="2" s="1"/>
  <c r="E386" i="2"/>
  <c r="H395" i="8"/>
  <c r="G390" i="2" s="1"/>
  <c r="E390" i="2"/>
  <c r="H399" i="8"/>
  <c r="G394" i="2" s="1"/>
  <c r="E394" i="2"/>
  <c r="H403" i="8"/>
  <c r="G398" i="2" s="1"/>
  <c r="E398" i="2"/>
  <c r="H392" i="8"/>
  <c r="G387" i="2" s="1"/>
  <c r="E387" i="2"/>
  <c r="H396" i="8"/>
  <c r="G391" i="2" s="1"/>
  <c r="E391" i="2"/>
  <c r="H400" i="8"/>
  <c r="G395" i="2" s="1"/>
  <c r="E395" i="2"/>
  <c r="H404" i="8"/>
  <c r="G399" i="2" s="1"/>
  <c r="E399" i="2"/>
  <c r="H393" i="8"/>
  <c r="G388" i="2" s="1"/>
  <c r="E388" i="2"/>
  <c r="H397" i="8"/>
  <c r="G392" i="2" s="1"/>
  <c r="E392" i="2"/>
  <c r="H401" i="8"/>
  <c r="G396" i="2" s="1"/>
  <c r="E396" i="2"/>
  <c r="H405" i="8"/>
  <c r="G400" i="2" s="1"/>
  <c r="E400" i="2"/>
  <c r="N6" i="2"/>
  <c r="B7" i="2"/>
  <c r="C7" i="2"/>
  <c r="F7" i="2"/>
  <c r="H7" i="2"/>
  <c r="I7" i="2"/>
  <c r="L7" i="2"/>
  <c r="M7" i="2"/>
  <c r="N7" i="2"/>
  <c r="O7" i="2"/>
  <c r="P7" i="2"/>
  <c r="Q7" i="2"/>
  <c r="R7" i="2"/>
  <c r="S7" i="2"/>
  <c r="T7" i="2"/>
  <c r="U7" i="2"/>
  <c r="V7" i="2"/>
  <c r="W7" i="2"/>
  <c r="Y7" i="2"/>
  <c r="Z7" i="2"/>
  <c r="AA7" i="2"/>
  <c r="AB7" i="2"/>
  <c r="AC7" i="2"/>
  <c r="AD7" i="2"/>
  <c r="AE7" i="2"/>
  <c r="AF7" i="2"/>
  <c r="AG7" i="2"/>
  <c r="B8" i="2"/>
  <c r="C8" i="2"/>
  <c r="D8" i="2"/>
  <c r="F8" i="2"/>
  <c r="H8" i="2"/>
  <c r="I8" i="2"/>
  <c r="L8" i="2"/>
  <c r="M8" i="2"/>
  <c r="N8" i="2"/>
  <c r="O8" i="2"/>
  <c r="P8" i="2"/>
  <c r="Q8" i="2"/>
  <c r="R8" i="2"/>
  <c r="S8" i="2"/>
  <c r="T8" i="2"/>
  <c r="U8" i="2"/>
  <c r="V8" i="2"/>
  <c r="W8" i="2"/>
  <c r="Y8" i="2"/>
  <c r="Z8" i="2"/>
  <c r="AA8" i="2"/>
  <c r="AB8" i="2"/>
  <c r="AC8" i="2"/>
  <c r="AD8" i="2"/>
  <c r="AE8" i="2"/>
  <c r="AF8" i="2"/>
  <c r="AG8" i="2"/>
  <c r="B11" i="2"/>
  <c r="C11" i="2"/>
  <c r="D11" i="2"/>
  <c r="F11" i="2"/>
  <c r="H11" i="2"/>
  <c r="I11" i="2"/>
  <c r="L11" i="2"/>
  <c r="M11" i="2"/>
  <c r="N11" i="2"/>
  <c r="O11" i="2"/>
  <c r="P11" i="2"/>
  <c r="Q11" i="2"/>
  <c r="R11" i="2"/>
  <c r="S11" i="2"/>
  <c r="T11" i="2"/>
  <c r="U11" i="2"/>
  <c r="V11" i="2"/>
  <c r="W11" i="2"/>
  <c r="Y11" i="2"/>
  <c r="Z11" i="2"/>
  <c r="AA11" i="2"/>
  <c r="AB11" i="2"/>
  <c r="AC11" i="2"/>
  <c r="AD11" i="2"/>
  <c r="AE11" i="2"/>
  <c r="AF11" i="2"/>
  <c r="AG11" i="2"/>
  <c r="B12" i="2"/>
  <c r="C12" i="2"/>
  <c r="D12" i="2"/>
  <c r="F12" i="2"/>
  <c r="H12" i="2"/>
  <c r="I12" i="2"/>
  <c r="L12" i="2"/>
  <c r="M12" i="2"/>
  <c r="N12" i="2"/>
  <c r="O12" i="2"/>
  <c r="P12" i="2"/>
  <c r="Q12" i="2"/>
  <c r="R12" i="2"/>
  <c r="S12" i="2"/>
  <c r="T12" i="2"/>
  <c r="U12" i="2"/>
  <c r="V12" i="2"/>
  <c r="W12" i="2"/>
  <c r="Y12" i="2"/>
  <c r="Z12" i="2"/>
  <c r="AA12" i="2"/>
  <c r="AB12" i="2"/>
  <c r="AC12" i="2"/>
  <c r="AD12" i="2"/>
  <c r="AE12" i="2"/>
  <c r="AF12" i="2"/>
  <c r="AG12" i="2"/>
  <c r="B13" i="2"/>
  <c r="C13" i="2"/>
  <c r="D13" i="2"/>
  <c r="F13" i="2"/>
  <c r="H13" i="2"/>
  <c r="I13" i="2"/>
  <c r="L13" i="2"/>
  <c r="M13" i="2"/>
  <c r="N13" i="2"/>
  <c r="O13" i="2"/>
  <c r="P13" i="2"/>
  <c r="Q13" i="2"/>
  <c r="R13" i="2"/>
  <c r="S13" i="2"/>
  <c r="T13" i="2"/>
  <c r="U13" i="2"/>
  <c r="V13" i="2"/>
  <c r="W13" i="2"/>
  <c r="Y13" i="2"/>
  <c r="Z13" i="2"/>
  <c r="AA13" i="2"/>
  <c r="AB13" i="2"/>
  <c r="AC13" i="2"/>
  <c r="AD13" i="2"/>
  <c r="AE13" i="2"/>
  <c r="AF13" i="2"/>
  <c r="AG13" i="2"/>
  <c r="B14" i="2"/>
  <c r="C14" i="2"/>
  <c r="D14" i="2"/>
  <c r="F14" i="2"/>
  <c r="H14" i="2"/>
  <c r="I14" i="2"/>
  <c r="L14" i="2"/>
  <c r="M14" i="2"/>
  <c r="N14" i="2"/>
  <c r="O14" i="2"/>
  <c r="P14" i="2"/>
  <c r="Q14" i="2"/>
  <c r="R14" i="2"/>
  <c r="S14" i="2"/>
  <c r="T14" i="2"/>
  <c r="U14" i="2"/>
  <c r="V14" i="2"/>
  <c r="W14" i="2"/>
  <c r="Y14" i="2"/>
  <c r="Z14" i="2"/>
  <c r="AA14" i="2"/>
  <c r="AB14" i="2"/>
  <c r="AC14" i="2"/>
  <c r="AD14" i="2"/>
  <c r="AE14" i="2"/>
  <c r="AF14" i="2"/>
  <c r="AG14" i="2"/>
  <c r="B15" i="2"/>
  <c r="C15" i="2"/>
  <c r="D15" i="2"/>
  <c r="F15" i="2"/>
  <c r="H15" i="2"/>
  <c r="I15" i="2"/>
  <c r="L15" i="2"/>
  <c r="M15" i="2"/>
  <c r="N15" i="2"/>
  <c r="O15" i="2"/>
  <c r="P15" i="2"/>
  <c r="Q15" i="2"/>
  <c r="R15" i="2"/>
  <c r="S15" i="2"/>
  <c r="T15" i="2"/>
  <c r="U15" i="2"/>
  <c r="V15" i="2"/>
  <c r="W15" i="2"/>
  <c r="Y15" i="2"/>
  <c r="Z15" i="2"/>
  <c r="AA15" i="2"/>
  <c r="AB15" i="2"/>
  <c r="AC15" i="2"/>
  <c r="AD15" i="2"/>
  <c r="AE15" i="2"/>
  <c r="AF15" i="2"/>
  <c r="AG15" i="2"/>
  <c r="B16" i="2"/>
  <c r="C16" i="2"/>
  <c r="D16" i="2"/>
  <c r="F16" i="2"/>
  <c r="H16" i="2"/>
  <c r="I16" i="2"/>
  <c r="L16" i="2"/>
  <c r="M16" i="2"/>
  <c r="N16" i="2"/>
  <c r="O16" i="2"/>
  <c r="P16" i="2"/>
  <c r="Q16" i="2"/>
  <c r="R16" i="2"/>
  <c r="S16" i="2"/>
  <c r="T16" i="2"/>
  <c r="U16" i="2"/>
  <c r="V16" i="2"/>
  <c r="W16" i="2"/>
  <c r="Y16" i="2"/>
  <c r="Z16" i="2"/>
  <c r="AA16" i="2"/>
  <c r="AB16" i="2"/>
  <c r="AC16" i="2"/>
  <c r="AD16" i="2"/>
  <c r="AE16" i="2"/>
  <c r="AF16" i="2"/>
  <c r="AG16" i="2"/>
  <c r="B20" i="2"/>
  <c r="C20" i="2"/>
  <c r="D20" i="2"/>
  <c r="F20" i="2"/>
  <c r="H20" i="2"/>
  <c r="I20" i="2"/>
  <c r="L20" i="2"/>
  <c r="M20" i="2"/>
  <c r="N20" i="2"/>
  <c r="O20" i="2"/>
  <c r="P20" i="2"/>
  <c r="Q20" i="2"/>
  <c r="R20" i="2"/>
  <c r="S20" i="2"/>
  <c r="T20" i="2"/>
  <c r="U20" i="2"/>
  <c r="V20" i="2"/>
  <c r="W20" i="2"/>
  <c r="Y20" i="2"/>
  <c r="Z20" i="2"/>
  <c r="AA20" i="2"/>
  <c r="AB20" i="2"/>
  <c r="AC20" i="2"/>
  <c r="AD20" i="2"/>
  <c r="AE20" i="2"/>
  <c r="AF20" i="2"/>
  <c r="AG20" i="2"/>
  <c r="C21" i="2"/>
  <c r="D21" i="2"/>
  <c r="F21" i="2"/>
  <c r="H21" i="2"/>
  <c r="I21" i="2"/>
  <c r="L21" i="2"/>
  <c r="M21" i="2"/>
  <c r="N21" i="2"/>
  <c r="O21" i="2"/>
  <c r="P21" i="2"/>
  <c r="Q21" i="2"/>
  <c r="R21" i="2"/>
  <c r="S21" i="2"/>
  <c r="T21" i="2"/>
  <c r="U21" i="2"/>
  <c r="V21" i="2"/>
  <c r="W21" i="2"/>
  <c r="Y21" i="2"/>
  <c r="Z21" i="2"/>
  <c r="AA21" i="2"/>
  <c r="AB21" i="2"/>
  <c r="AC21" i="2"/>
  <c r="AD21" i="2"/>
  <c r="AE21" i="2"/>
  <c r="AF21" i="2"/>
  <c r="AG21" i="2"/>
  <c r="B22" i="2"/>
  <c r="C22" i="2"/>
  <c r="D22" i="2"/>
  <c r="F22" i="2"/>
  <c r="H22" i="2"/>
  <c r="I22" i="2"/>
  <c r="L22" i="2"/>
  <c r="M22" i="2"/>
  <c r="N22" i="2"/>
  <c r="O22" i="2"/>
  <c r="P22" i="2"/>
  <c r="Q22" i="2"/>
  <c r="R22" i="2"/>
  <c r="S22" i="2"/>
  <c r="T22" i="2"/>
  <c r="U22" i="2"/>
  <c r="V22" i="2"/>
  <c r="W22" i="2"/>
  <c r="Y22" i="2"/>
  <c r="Z22" i="2"/>
  <c r="AA22" i="2"/>
  <c r="AB22" i="2"/>
  <c r="AC22" i="2"/>
  <c r="AD22" i="2"/>
  <c r="AE22" i="2"/>
  <c r="AF22" i="2"/>
  <c r="AG22" i="2"/>
  <c r="B23" i="2"/>
  <c r="C23" i="2"/>
  <c r="D23" i="2"/>
  <c r="F23" i="2"/>
  <c r="H23" i="2"/>
  <c r="I23" i="2"/>
  <c r="L23" i="2"/>
  <c r="M23" i="2"/>
  <c r="N23" i="2"/>
  <c r="O23" i="2"/>
  <c r="P23" i="2"/>
  <c r="Q23" i="2"/>
  <c r="R23" i="2"/>
  <c r="S23" i="2"/>
  <c r="T23" i="2"/>
  <c r="U23" i="2"/>
  <c r="V23" i="2"/>
  <c r="W23" i="2"/>
  <c r="Y23" i="2"/>
  <c r="Z23" i="2"/>
  <c r="AA23" i="2"/>
  <c r="AB23" i="2"/>
  <c r="AC23" i="2"/>
  <c r="AD23" i="2"/>
  <c r="AE23" i="2"/>
  <c r="AF23" i="2"/>
  <c r="AG23" i="2"/>
  <c r="B24" i="2"/>
  <c r="C24" i="2"/>
  <c r="D24" i="2"/>
  <c r="F24" i="2"/>
  <c r="H24" i="2"/>
  <c r="I24" i="2"/>
  <c r="L24" i="2"/>
  <c r="M24" i="2"/>
  <c r="N24" i="2"/>
  <c r="O24" i="2"/>
  <c r="P24" i="2"/>
  <c r="Q24" i="2"/>
  <c r="R24" i="2"/>
  <c r="S24" i="2"/>
  <c r="T24" i="2"/>
  <c r="U24" i="2"/>
  <c r="V24" i="2"/>
  <c r="W24" i="2"/>
  <c r="Y24" i="2"/>
  <c r="Z24" i="2"/>
  <c r="AA24" i="2"/>
  <c r="AB24" i="2"/>
  <c r="AC24" i="2"/>
  <c r="AD24" i="2"/>
  <c r="AE24" i="2"/>
  <c r="AF24" i="2"/>
  <c r="AG24" i="2"/>
  <c r="B25" i="2"/>
  <c r="C25" i="2"/>
  <c r="D25" i="2"/>
  <c r="F25" i="2"/>
  <c r="H25" i="2"/>
  <c r="I25" i="2"/>
  <c r="L25" i="2"/>
  <c r="M25" i="2"/>
  <c r="N25" i="2"/>
  <c r="O25" i="2"/>
  <c r="P25" i="2"/>
  <c r="Q25" i="2"/>
  <c r="R25" i="2"/>
  <c r="S25" i="2"/>
  <c r="T25" i="2"/>
  <c r="U25" i="2"/>
  <c r="V25" i="2"/>
  <c r="W25" i="2"/>
  <c r="Y25" i="2"/>
  <c r="Z25" i="2"/>
  <c r="AA25" i="2"/>
  <c r="AB25" i="2"/>
  <c r="AC25" i="2"/>
  <c r="AD25" i="2"/>
  <c r="AE25" i="2"/>
  <c r="AF25" i="2"/>
  <c r="AG25" i="2"/>
  <c r="B26" i="2"/>
  <c r="C26" i="2"/>
  <c r="D26" i="2"/>
  <c r="F26" i="2"/>
  <c r="H26" i="2"/>
  <c r="I26" i="2"/>
  <c r="L26" i="2"/>
  <c r="M26" i="2"/>
  <c r="N26" i="2"/>
  <c r="O26" i="2"/>
  <c r="P26" i="2"/>
  <c r="Q26" i="2"/>
  <c r="R26" i="2"/>
  <c r="S26" i="2"/>
  <c r="T26" i="2"/>
  <c r="U26" i="2"/>
  <c r="V26" i="2"/>
  <c r="W26" i="2"/>
  <c r="Y26" i="2"/>
  <c r="Z26" i="2"/>
  <c r="AA26" i="2"/>
  <c r="AB26" i="2"/>
  <c r="AC26" i="2"/>
  <c r="AD26" i="2"/>
  <c r="AE26" i="2"/>
  <c r="AF26" i="2"/>
  <c r="AG26" i="2"/>
  <c r="B27" i="2"/>
  <c r="C27" i="2"/>
  <c r="D27" i="2"/>
  <c r="F27" i="2"/>
  <c r="H27" i="2"/>
  <c r="I27" i="2"/>
  <c r="L27" i="2"/>
  <c r="M27" i="2"/>
  <c r="N27" i="2"/>
  <c r="O27" i="2"/>
  <c r="P27" i="2"/>
  <c r="Q27" i="2"/>
  <c r="R27" i="2"/>
  <c r="S27" i="2"/>
  <c r="T27" i="2"/>
  <c r="U27" i="2"/>
  <c r="V27" i="2"/>
  <c r="W27" i="2"/>
  <c r="Y27" i="2"/>
  <c r="Z27" i="2"/>
  <c r="AA27" i="2"/>
  <c r="AB27" i="2"/>
  <c r="AC27" i="2"/>
  <c r="AD27" i="2"/>
  <c r="AE27" i="2"/>
  <c r="AF27" i="2"/>
  <c r="AG27" i="2"/>
  <c r="B28" i="2"/>
  <c r="C28" i="2"/>
  <c r="D28" i="2"/>
  <c r="F28" i="2"/>
  <c r="H28" i="2"/>
  <c r="I28" i="2"/>
  <c r="L28" i="2"/>
  <c r="M28" i="2"/>
  <c r="N28" i="2"/>
  <c r="O28" i="2"/>
  <c r="P28" i="2"/>
  <c r="Q28" i="2"/>
  <c r="R28" i="2"/>
  <c r="S28" i="2"/>
  <c r="T28" i="2"/>
  <c r="U28" i="2"/>
  <c r="V28" i="2"/>
  <c r="W28" i="2"/>
  <c r="Y28" i="2"/>
  <c r="Z28" i="2"/>
  <c r="AA28" i="2"/>
  <c r="AB28" i="2"/>
  <c r="AC28" i="2"/>
  <c r="AD28" i="2"/>
  <c r="AE28" i="2"/>
  <c r="AF28" i="2"/>
  <c r="AG28" i="2"/>
  <c r="B29" i="2"/>
  <c r="C29" i="2"/>
  <c r="D29" i="2"/>
  <c r="F29" i="2"/>
  <c r="H29" i="2"/>
  <c r="I29" i="2"/>
  <c r="L29" i="2"/>
  <c r="M29" i="2"/>
  <c r="N29" i="2"/>
  <c r="O29" i="2"/>
  <c r="P29" i="2"/>
  <c r="Q29" i="2"/>
  <c r="R29" i="2"/>
  <c r="S29" i="2"/>
  <c r="T29" i="2"/>
  <c r="U29" i="2"/>
  <c r="V29" i="2"/>
  <c r="W29" i="2"/>
  <c r="Y29" i="2"/>
  <c r="Z29" i="2"/>
  <c r="AA29" i="2"/>
  <c r="AB29" i="2"/>
  <c r="AC29" i="2"/>
  <c r="AD29" i="2"/>
  <c r="AE29" i="2"/>
  <c r="AF29" i="2"/>
  <c r="AG29" i="2"/>
  <c r="B30" i="2"/>
  <c r="C30" i="2"/>
  <c r="D30" i="2"/>
  <c r="F30" i="2"/>
  <c r="H30" i="2"/>
  <c r="I30" i="2"/>
  <c r="L30" i="2"/>
  <c r="M30" i="2"/>
  <c r="N30" i="2"/>
  <c r="O30" i="2"/>
  <c r="P30" i="2"/>
  <c r="Q30" i="2"/>
  <c r="R30" i="2"/>
  <c r="S30" i="2"/>
  <c r="T30" i="2"/>
  <c r="U30" i="2"/>
  <c r="V30" i="2"/>
  <c r="W30" i="2"/>
  <c r="Y30" i="2"/>
  <c r="Z30" i="2"/>
  <c r="AA30" i="2"/>
  <c r="AB30" i="2"/>
  <c r="AC30" i="2"/>
  <c r="AD30" i="2"/>
  <c r="AE30" i="2"/>
  <c r="AF30" i="2"/>
  <c r="AG30" i="2"/>
  <c r="B31" i="2"/>
  <c r="C31" i="2"/>
  <c r="D31" i="2"/>
  <c r="F31" i="2"/>
  <c r="H31" i="2"/>
  <c r="I31" i="2"/>
  <c r="L31" i="2"/>
  <c r="M31" i="2"/>
  <c r="N31" i="2"/>
  <c r="O31" i="2"/>
  <c r="P31" i="2"/>
  <c r="Q31" i="2"/>
  <c r="R31" i="2"/>
  <c r="S31" i="2"/>
  <c r="T31" i="2"/>
  <c r="U31" i="2"/>
  <c r="V31" i="2"/>
  <c r="W31" i="2"/>
  <c r="Y31" i="2"/>
  <c r="Z31" i="2"/>
  <c r="AA31" i="2"/>
  <c r="AB31" i="2"/>
  <c r="AC31" i="2"/>
  <c r="AD31" i="2"/>
  <c r="AE31" i="2"/>
  <c r="AF31" i="2"/>
  <c r="AG31" i="2"/>
  <c r="B32" i="2"/>
  <c r="C32" i="2"/>
  <c r="D32" i="2"/>
  <c r="F32" i="2"/>
  <c r="H32" i="2"/>
  <c r="I32" i="2"/>
  <c r="L32" i="2"/>
  <c r="M32" i="2"/>
  <c r="N32" i="2"/>
  <c r="O32" i="2"/>
  <c r="P32" i="2"/>
  <c r="Q32" i="2"/>
  <c r="R32" i="2"/>
  <c r="S32" i="2"/>
  <c r="T32" i="2"/>
  <c r="U32" i="2"/>
  <c r="V32" i="2"/>
  <c r="W32" i="2"/>
  <c r="Y32" i="2"/>
  <c r="Z32" i="2"/>
  <c r="AA32" i="2"/>
  <c r="AB32" i="2"/>
  <c r="AC32" i="2"/>
  <c r="AD32" i="2"/>
  <c r="AE32" i="2"/>
  <c r="AF32" i="2"/>
  <c r="AG32" i="2"/>
  <c r="B33" i="2"/>
  <c r="C33" i="2"/>
  <c r="D33" i="2"/>
  <c r="F33" i="2"/>
  <c r="H33" i="2"/>
  <c r="I33" i="2"/>
  <c r="L33" i="2"/>
  <c r="M33" i="2"/>
  <c r="N33" i="2"/>
  <c r="O33" i="2"/>
  <c r="P33" i="2"/>
  <c r="Q33" i="2"/>
  <c r="R33" i="2"/>
  <c r="S33" i="2"/>
  <c r="T33" i="2"/>
  <c r="U33" i="2"/>
  <c r="V33" i="2"/>
  <c r="W33" i="2"/>
  <c r="Y33" i="2"/>
  <c r="Z33" i="2"/>
  <c r="AA33" i="2"/>
  <c r="AB33" i="2"/>
  <c r="AC33" i="2"/>
  <c r="AD33" i="2"/>
  <c r="AE33" i="2"/>
  <c r="AF33" i="2"/>
  <c r="AG33" i="2"/>
  <c r="B34" i="2"/>
  <c r="C34" i="2"/>
  <c r="D34" i="2"/>
  <c r="F34" i="2"/>
  <c r="H34" i="2"/>
  <c r="I34" i="2"/>
  <c r="L34" i="2"/>
  <c r="M34" i="2"/>
  <c r="N34" i="2"/>
  <c r="O34" i="2"/>
  <c r="P34" i="2"/>
  <c r="Q34" i="2"/>
  <c r="R34" i="2"/>
  <c r="S34" i="2"/>
  <c r="T34" i="2"/>
  <c r="U34" i="2"/>
  <c r="V34" i="2"/>
  <c r="W34" i="2"/>
  <c r="Y34" i="2"/>
  <c r="Z34" i="2"/>
  <c r="AA34" i="2"/>
  <c r="AB34" i="2"/>
  <c r="AC34" i="2"/>
  <c r="AD34" i="2"/>
  <c r="AE34" i="2"/>
  <c r="AF34" i="2"/>
  <c r="AG34" i="2"/>
  <c r="B36" i="2"/>
  <c r="C36" i="2"/>
  <c r="D36" i="2"/>
  <c r="F36" i="2"/>
  <c r="H36" i="2"/>
  <c r="I36" i="2"/>
  <c r="L36" i="2"/>
  <c r="M36" i="2"/>
  <c r="N36" i="2"/>
  <c r="O36" i="2"/>
  <c r="P36" i="2"/>
  <c r="Q36" i="2"/>
  <c r="R36" i="2"/>
  <c r="S36" i="2"/>
  <c r="T36" i="2"/>
  <c r="U36" i="2"/>
  <c r="V36" i="2"/>
  <c r="W36" i="2"/>
  <c r="Y36" i="2"/>
  <c r="Z36" i="2"/>
  <c r="AA36" i="2"/>
  <c r="AB36" i="2"/>
  <c r="AC36" i="2"/>
  <c r="AD36" i="2"/>
  <c r="AE36" i="2"/>
  <c r="AF36" i="2"/>
  <c r="AG36" i="2"/>
  <c r="B77" i="2"/>
  <c r="C77" i="2"/>
  <c r="D77" i="2"/>
  <c r="F77" i="2"/>
  <c r="H77" i="2"/>
  <c r="I77" i="2"/>
  <c r="L77" i="2"/>
  <c r="M77" i="2"/>
  <c r="N77" i="2"/>
  <c r="O77" i="2"/>
  <c r="P77" i="2"/>
  <c r="Q77" i="2"/>
  <c r="R77" i="2"/>
  <c r="S77" i="2"/>
  <c r="T77" i="2"/>
  <c r="U77" i="2"/>
  <c r="V77" i="2"/>
  <c r="W77" i="2"/>
  <c r="Y77" i="2"/>
  <c r="Z77" i="2"/>
  <c r="AA77" i="2"/>
  <c r="AB77" i="2"/>
  <c r="AC77" i="2"/>
  <c r="AD77" i="2"/>
  <c r="AE77" i="2"/>
  <c r="AF77" i="2"/>
  <c r="AG77" i="2"/>
  <c r="B78" i="2"/>
  <c r="C78" i="2"/>
  <c r="D78" i="2"/>
  <c r="F78" i="2"/>
  <c r="H78" i="2"/>
  <c r="I78" i="2"/>
  <c r="L78" i="2"/>
  <c r="M78" i="2"/>
  <c r="N78" i="2"/>
  <c r="O78" i="2"/>
  <c r="P78" i="2"/>
  <c r="Q78" i="2"/>
  <c r="R78" i="2"/>
  <c r="S78" i="2"/>
  <c r="T78" i="2"/>
  <c r="U78" i="2"/>
  <c r="V78" i="2"/>
  <c r="W78" i="2"/>
  <c r="Y78" i="2"/>
  <c r="Z78" i="2"/>
  <c r="AA78" i="2"/>
  <c r="AB78" i="2"/>
  <c r="AC78" i="2"/>
  <c r="AD78" i="2"/>
  <c r="AE78" i="2"/>
  <c r="AF78" i="2"/>
  <c r="AG78" i="2"/>
  <c r="B79" i="2"/>
  <c r="C79" i="2"/>
  <c r="D79" i="2"/>
  <c r="F79" i="2"/>
  <c r="H79" i="2"/>
  <c r="I79" i="2"/>
  <c r="L79" i="2"/>
  <c r="M79" i="2"/>
  <c r="N79" i="2"/>
  <c r="O79" i="2"/>
  <c r="P79" i="2"/>
  <c r="Q79" i="2"/>
  <c r="R79" i="2"/>
  <c r="S79" i="2"/>
  <c r="T79" i="2"/>
  <c r="U79" i="2"/>
  <c r="V79" i="2"/>
  <c r="W79" i="2"/>
  <c r="Y79" i="2"/>
  <c r="Z79" i="2"/>
  <c r="AA79" i="2"/>
  <c r="AB79" i="2"/>
  <c r="AC79" i="2"/>
  <c r="AD79" i="2"/>
  <c r="AE79" i="2"/>
  <c r="AF79" i="2"/>
  <c r="AG79" i="2"/>
  <c r="B80" i="2"/>
  <c r="C80" i="2"/>
  <c r="D80" i="2"/>
  <c r="F80" i="2"/>
  <c r="H80" i="2"/>
  <c r="I80" i="2"/>
  <c r="L80" i="2"/>
  <c r="M80" i="2"/>
  <c r="N80" i="2"/>
  <c r="O80" i="2"/>
  <c r="P80" i="2"/>
  <c r="Q80" i="2"/>
  <c r="R80" i="2"/>
  <c r="S80" i="2"/>
  <c r="T80" i="2"/>
  <c r="U80" i="2"/>
  <c r="V80" i="2"/>
  <c r="W80" i="2"/>
  <c r="Y80" i="2"/>
  <c r="Z80" i="2"/>
  <c r="AA80" i="2"/>
  <c r="AB80" i="2"/>
  <c r="AC80" i="2"/>
  <c r="AD80" i="2"/>
  <c r="AE80" i="2"/>
  <c r="AF80" i="2"/>
  <c r="AG80" i="2"/>
  <c r="B81" i="2"/>
  <c r="C81" i="2"/>
  <c r="D81" i="2"/>
  <c r="F81" i="2"/>
  <c r="H81" i="2"/>
  <c r="I81" i="2"/>
  <c r="L81" i="2"/>
  <c r="M81" i="2"/>
  <c r="N81" i="2"/>
  <c r="O81" i="2"/>
  <c r="P81" i="2"/>
  <c r="Q81" i="2"/>
  <c r="R81" i="2"/>
  <c r="S81" i="2"/>
  <c r="T81" i="2"/>
  <c r="U81" i="2"/>
  <c r="V81" i="2"/>
  <c r="W81" i="2"/>
  <c r="Y81" i="2"/>
  <c r="Z81" i="2"/>
  <c r="AA81" i="2"/>
  <c r="AB81" i="2"/>
  <c r="AC81" i="2"/>
  <c r="AD81" i="2"/>
  <c r="AE81" i="2"/>
  <c r="AF81" i="2"/>
  <c r="AG81" i="2"/>
  <c r="B82" i="2"/>
  <c r="C82" i="2"/>
  <c r="D82" i="2"/>
  <c r="F82" i="2"/>
  <c r="H82" i="2"/>
  <c r="I82" i="2"/>
  <c r="L82" i="2"/>
  <c r="M82" i="2"/>
  <c r="N82" i="2"/>
  <c r="O82" i="2"/>
  <c r="P82" i="2"/>
  <c r="Q82" i="2"/>
  <c r="R82" i="2"/>
  <c r="S82" i="2"/>
  <c r="T82" i="2"/>
  <c r="U82" i="2"/>
  <c r="V82" i="2"/>
  <c r="W82" i="2"/>
  <c r="Y82" i="2"/>
  <c r="Z82" i="2"/>
  <c r="AA82" i="2"/>
  <c r="AB82" i="2"/>
  <c r="AC82" i="2"/>
  <c r="AD82" i="2"/>
  <c r="AE82" i="2"/>
  <c r="AF82" i="2"/>
  <c r="AG82" i="2"/>
  <c r="B83" i="2"/>
  <c r="C83" i="2"/>
  <c r="D83" i="2"/>
  <c r="F83" i="2"/>
  <c r="H83" i="2"/>
  <c r="I83" i="2"/>
  <c r="L83" i="2"/>
  <c r="M83" i="2"/>
  <c r="N83" i="2"/>
  <c r="O83" i="2"/>
  <c r="P83" i="2"/>
  <c r="Q83" i="2"/>
  <c r="R83" i="2"/>
  <c r="S83" i="2"/>
  <c r="T83" i="2"/>
  <c r="U83" i="2"/>
  <c r="V83" i="2"/>
  <c r="W83" i="2"/>
  <c r="Y83" i="2"/>
  <c r="Z83" i="2"/>
  <c r="AA83" i="2"/>
  <c r="AB83" i="2"/>
  <c r="AC83" i="2"/>
  <c r="AD83" i="2"/>
  <c r="AE83" i="2"/>
  <c r="AF83" i="2"/>
  <c r="AG83" i="2"/>
  <c r="B84" i="2"/>
  <c r="C84" i="2"/>
  <c r="D84" i="2"/>
  <c r="F84" i="2"/>
  <c r="H84" i="2"/>
  <c r="I84" i="2"/>
  <c r="L84" i="2"/>
  <c r="M84" i="2"/>
  <c r="N84" i="2"/>
  <c r="O84" i="2"/>
  <c r="P84" i="2"/>
  <c r="Q84" i="2"/>
  <c r="R84" i="2"/>
  <c r="S84" i="2"/>
  <c r="T84" i="2"/>
  <c r="U84" i="2"/>
  <c r="V84" i="2"/>
  <c r="W84" i="2"/>
  <c r="Y84" i="2"/>
  <c r="Z84" i="2"/>
  <c r="AA84" i="2"/>
  <c r="AB84" i="2"/>
  <c r="AC84" i="2"/>
  <c r="AD84" i="2"/>
  <c r="AE84" i="2"/>
  <c r="AF84" i="2"/>
  <c r="AG84" i="2"/>
  <c r="B85" i="2"/>
  <c r="C85" i="2"/>
  <c r="D85" i="2"/>
  <c r="F85" i="2"/>
  <c r="H85" i="2"/>
  <c r="I85" i="2"/>
  <c r="L85" i="2"/>
  <c r="M85" i="2"/>
  <c r="N85" i="2"/>
  <c r="O85" i="2"/>
  <c r="P85" i="2"/>
  <c r="Q85" i="2"/>
  <c r="R85" i="2"/>
  <c r="S85" i="2"/>
  <c r="T85" i="2"/>
  <c r="U85" i="2"/>
  <c r="V85" i="2"/>
  <c r="W85" i="2"/>
  <c r="Y85" i="2"/>
  <c r="Z85" i="2"/>
  <c r="AA85" i="2"/>
  <c r="AB85" i="2"/>
  <c r="AC85" i="2"/>
  <c r="AD85" i="2"/>
  <c r="AE85" i="2"/>
  <c r="AF85" i="2"/>
  <c r="AG85" i="2"/>
  <c r="B86" i="2"/>
  <c r="C86" i="2"/>
  <c r="D86" i="2"/>
  <c r="F86" i="2"/>
  <c r="H86" i="2"/>
  <c r="I86" i="2"/>
  <c r="L86" i="2"/>
  <c r="M86" i="2"/>
  <c r="N86" i="2"/>
  <c r="O86" i="2"/>
  <c r="P86" i="2"/>
  <c r="Q86" i="2"/>
  <c r="R86" i="2"/>
  <c r="S86" i="2"/>
  <c r="T86" i="2"/>
  <c r="U86" i="2"/>
  <c r="V86" i="2"/>
  <c r="W86" i="2"/>
  <c r="Y86" i="2"/>
  <c r="Z86" i="2"/>
  <c r="AA86" i="2"/>
  <c r="AB86" i="2"/>
  <c r="AC86" i="2"/>
  <c r="AD86" i="2"/>
  <c r="AE86" i="2"/>
  <c r="AF86" i="2"/>
  <c r="AG86" i="2"/>
  <c r="B87" i="2"/>
  <c r="C87" i="2"/>
  <c r="D87" i="2"/>
  <c r="F87" i="2"/>
  <c r="H87" i="2"/>
  <c r="I87" i="2"/>
  <c r="L87" i="2"/>
  <c r="M87" i="2"/>
  <c r="N87" i="2"/>
  <c r="O87" i="2"/>
  <c r="P87" i="2"/>
  <c r="Q87" i="2"/>
  <c r="R87" i="2"/>
  <c r="S87" i="2"/>
  <c r="T87" i="2"/>
  <c r="U87" i="2"/>
  <c r="V87" i="2"/>
  <c r="W87" i="2"/>
  <c r="Y87" i="2"/>
  <c r="Z87" i="2"/>
  <c r="AA87" i="2"/>
  <c r="AB87" i="2"/>
  <c r="AC87" i="2"/>
  <c r="AD87" i="2"/>
  <c r="AE87" i="2"/>
  <c r="AF87" i="2"/>
  <c r="AG87" i="2"/>
  <c r="B88" i="2"/>
  <c r="C88" i="2"/>
  <c r="D88" i="2"/>
  <c r="F88" i="2"/>
  <c r="H88" i="2"/>
  <c r="I88" i="2"/>
  <c r="L88" i="2"/>
  <c r="M88" i="2"/>
  <c r="N88" i="2"/>
  <c r="O88" i="2"/>
  <c r="P88" i="2"/>
  <c r="Q88" i="2"/>
  <c r="R88" i="2"/>
  <c r="S88" i="2"/>
  <c r="T88" i="2"/>
  <c r="U88" i="2"/>
  <c r="V88" i="2"/>
  <c r="W88" i="2"/>
  <c r="Y88" i="2"/>
  <c r="Z88" i="2"/>
  <c r="AA88" i="2"/>
  <c r="AB88" i="2"/>
  <c r="AC88" i="2"/>
  <c r="AD88" i="2"/>
  <c r="AE88" i="2"/>
  <c r="AF88" i="2"/>
  <c r="AG88" i="2"/>
  <c r="B89" i="2"/>
  <c r="C89" i="2"/>
  <c r="D89" i="2"/>
  <c r="F89" i="2"/>
  <c r="H89" i="2"/>
  <c r="I89" i="2"/>
  <c r="L89" i="2"/>
  <c r="M89" i="2"/>
  <c r="N89" i="2"/>
  <c r="O89" i="2"/>
  <c r="P89" i="2"/>
  <c r="Q89" i="2"/>
  <c r="R89" i="2"/>
  <c r="S89" i="2"/>
  <c r="T89" i="2"/>
  <c r="U89" i="2"/>
  <c r="V89" i="2"/>
  <c r="W89" i="2"/>
  <c r="Y89" i="2"/>
  <c r="Z89" i="2"/>
  <c r="AA89" i="2"/>
  <c r="AB89" i="2"/>
  <c r="AC89" i="2"/>
  <c r="AD89" i="2"/>
  <c r="AE89" i="2"/>
  <c r="AF89" i="2"/>
  <c r="AG89" i="2"/>
  <c r="B90" i="2"/>
  <c r="C90" i="2"/>
  <c r="D90" i="2"/>
  <c r="F90" i="2"/>
  <c r="H90" i="2"/>
  <c r="I90" i="2"/>
  <c r="L90" i="2"/>
  <c r="M90" i="2"/>
  <c r="N90" i="2"/>
  <c r="O90" i="2"/>
  <c r="P90" i="2"/>
  <c r="Q90" i="2"/>
  <c r="R90" i="2"/>
  <c r="S90" i="2"/>
  <c r="T90" i="2"/>
  <c r="U90" i="2"/>
  <c r="V90" i="2"/>
  <c r="W90" i="2"/>
  <c r="Y90" i="2"/>
  <c r="Z90" i="2"/>
  <c r="AA90" i="2"/>
  <c r="AB90" i="2"/>
  <c r="AC90" i="2"/>
  <c r="AD90" i="2"/>
  <c r="AE90" i="2"/>
  <c r="AF90" i="2"/>
  <c r="AG90" i="2"/>
  <c r="B91" i="2"/>
  <c r="C91" i="2"/>
  <c r="D91" i="2"/>
  <c r="F91" i="2"/>
  <c r="H91" i="2"/>
  <c r="I91" i="2"/>
  <c r="L91" i="2"/>
  <c r="M91" i="2"/>
  <c r="N91" i="2"/>
  <c r="O91" i="2"/>
  <c r="P91" i="2"/>
  <c r="Q91" i="2"/>
  <c r="R91" i="2"/>
  <c r="S91" i="2"/>
  <c r="T91" i="2"/>
  <c r="U91" i="2"/>
  <c r="V91" i="2"/>
  <c r="W91" i="2"/>
  <c r="Y91" i="2"/>
  <c r="Z91" i="2"/>
  <c r="AA91" i="2"/>
  <c r="AB91" i="2"/>
  <c r="AC91" i="2"/>
  <c r="AD91" i="2"/>
  <c r="AE91" i="2"/>
  <c r="AF91" i="2"/>
  <c r="AG91" i="2"/>
  <c r="B92" i="2"/>
  <c r="C92" i="2"/>
  <c r="D92" i="2"/>
  <c r="F92" i="2"/>
  <c r="H92" i="2"/>
  <c r="I92" i="2"/>
  <c r="L92" i="2"/>
  <c r="M92" i="2"/>
  <c r="N92" i="2"/>
  <c r="O92" i="2"/>
  <c r="P92" i="2"/>
  <c r="Q92" i="2"/>
  <c r="R92" i="2"/>
  <c r="S92" i="2"/>
  <c r="T92" i="2"/>
  <c r="U92" i="2"/>
  <c r="V92" i="2"/>
  <c r="W92" i="2"/>
  <c r="Y92" i="2"/>
  <c r="Z92" i="2"/>
  <c r="AA92" i="2"/>
  <c r="AB92" i="2"/>
  <c r="AC92" i="2"/>
  <c r="AD92" i="2"/>
  <c r="AE92" i="2"/>
  <c r="AF92" i="2"/>
  <c r="AG92" i="2"/>
  <c r="B93" i="2"/>
  <c r="C93" i="2"/>
  <c r="D93" i="2"/>
  <c r="F93" i="2"/>
  <c r="H93" i="2"/>
  <c r="I93" i="2"/>
  <c r="L93" i="2"/>
  <c r="M93" i="2"/>
  <c r="N93" i="2"/>
  <c r="O93" i="2"/>
  <c r="P93" i="2"/>
  <c r="Q93" i="2"/>
  <c r="R93" i="2"/>
  <c r="S93" i="2"/>
  <c r="T93" i="2"/>
  <c r="U93" i="2"/>
  <c r="V93" i="2"/>
  <c r="W93" i="2"/>
  <c r="Y93" i="2"/>
  <c r="Z93" i="2"/>
  <c r="AA93" i="2"/>
  <c r="AB93" i="2"/>
  <c r="AC93" i="2"/>
  <c r="AD93" i="2"/>
  <c r="AE93" i="2"/>
  <c r="AF93" i="2"/>
  <c r="AG93" i="2"/>
  <c r="B94" i="2"/>
  <c r="C94" i="2"/>
  <c r="D94" i="2"/>
  <c r="F94" i="2"/>
  <c r="H94" i="2"/>
  <c r="I94" i="2"/>
  <c r="L94" i="2"/>
  <c r="M94" i="2"/>
  <c r="N94" i="2"/>
  <c r="O94" i="2"/>
  <c r="P94" i="2"/>
  <c r="Q94" i="2"/>
  <c r="R94" i="2"/>
  <c r="S94" i="2"/>
  <c r="T94" i="2"/>
  <c r="U94" i="2"/>
  <c r="V94" i="2"/>
  <c r="W94" i="2"/>
  <c r="Y94" i="2"/>
  <c r="Z94" i="2"/>
  <c r="AA94" i="2"/>
  <c r="AB94" i="2"/>
  <c r="AC94" i="2"/>
  <c r="AD94" i="2"/>
  <c r="AE94" i="2"/>
  <c r="AF94" i="2"/>
  <c r="AG94" i="2"/>
  <c r="B95" i="2"/>
  <c r="C95" i="2"/>
  <c r="D95" i="2"/>
  <c r="F95" i="2"/>
  <c r="H95" i="2"/>
  <c r="I95" i="2"/>
  <c r="L95" i="2"/>
  <c r="M95" i="2"/>
  <c r="N95" i="2"/>
  <c r="O95" i="2"/>
  <c r="P95" i="2"/>
  <c r="Q95" i="2"/>
  <c r="R95" i="2"/>
  <c r="S95" i="2"/>
  <c r="T95" i="2"/>
  <c r="U95" i="2"/>
  <c r="V95" i="2"/>
  <c r="W95" i="2"/>
  <c r="Y95" i="2"/>
  <c r="Z95" i="2"/>
  <c r="AA95" i="2"/>
  <c r="AB95" i="2"/>
  <c r="AC95" i="2"/>
  <c r="AD95" i="2"/>
  <c r="AE95" i="2"/>
  <c r="AF95" i="2"/>
  <c r="AG95" i="2"/>
  <c r="B96" i="2"/>
  <c r="C96" i="2"/>
  <c r="D96" i="2"/>
  <c r="F96" i="2"/>
  <c r="H96" i="2"/>
  <c r="I96" i="2"/>
  <c r="L96" i="2"/>
  <c r="M96" i="2"/>
  <c r="N96" i="2"/>
  <c r="O96" i="2"/>
  <c r="P96" i="2"/>
  <c r="Q96" i="2"/>
  <c r="R96" i="2"/>
  <c r="S96" i="2"/>
  <c r="T96" i="2"/>
  <c r="U96" i="2"/>
  <c r="V96" i="2"/>
  <c r="W96" i="2"/>
  <c r="Y96" i="2"/>
  <c r="Z96" i="2"/>
  <c r="AA96" i="2"/>
  <c r="AB96" i="2"/>
  <c r="AC96" i="2"/>
  <c r="AD96" i="2"/>
  <c r="AE96" i="2"/>
  <c r="AF96" i="2"/>
  <c r="AG96" i="2"/>
  <c r="B97" i="2"/>
  <c r="C97" i="2"/>
  <c r="D97" i="2"/>
  <c r="F97" i="2"/>
  <c r="H97" i="2"/>
  <c r="I97" i="2"/>
  <c r="L97" i="2"/>
  <c r="M97" i="2"/>
  <c r="N97" i="2"/>
  <c r="O97" i="2"/>
  <c r="P97" i="2"/>
  <c r="Q97" i="2"/>
  <c r="R97" i="2"/>
  <c r="S97" i="2"/>
  <c r="T97" i="2"/>
  <c r="U97" i="2"/>
  <c r="V97" i="2"/>
  <c r="W97" i="2"/>
  <c r="Y97" i="2"/>
  <c r="Z97" i="2"/>
  <c r="AA97" i="2"/>
  <c r="AB97" i="2"/>
  <c r="AC97" i="2"/>
  <c r="AD97" i="2"/>
  <c r="AE97" i="2"/>
  <c r="AF97" i="2"/>
  <c r="AG97" i="2"/>
  <c r="B98" i="2"/>
  <c r="C98" i="2"/>
  <c r="D98" i="2"/>
  <c r="F98" i="2"/>
  <c r="H98" i="2"/>
  <c r="I98" i="2"/>
  <c r="L98" i="2"/>
  <c r="M98" i="2"/>
  <c r="N98" i="2"/>
  <c r="O98" i="2"/>
  <c r="P98" i="2"/>
  <c r="Q98" i="2"/>
  <c r="R98" i="2"/>
  <c r="S98" i="2"/>
  <c r="T98" i="2"/>
  <c r="U98" i="2"/>
  <c r="V98" i="2"/>
  <c r="W98" i="2"/>
  <c r="Y98" i="2"/>
  <c r="Z98" i="2"/>
  <c r="AA98" i="2"/>
  <c r="AB98" i="2"/>
  <c r="AC98" i="2"/>
  <c r="AD98" i="2"/>
  <c r="AE98" i="2"/>
  <c r="AF98" i="2"/>
  <c r="AG98" i="2"/>
  <c r="B99" i="2"/>
  <c r="C99" i="2"/>
  <c r="D99" i="2"/>
  <c r="F99" i="2"/>
  <c r="H99" i="2"/>
  <c r="I99" i="2"/>
  <c r="L99" i="2"/>
  <c r="M99" i="2"/>
  <c r="N99" i="2"/>
  <c r="O99" i="2"/>
  <c r="P99" i="2"/>
  <c r="Q99" i="2"/>
  <c r="R99" i="2"/>
  <c r="S99" i="2"/>
  <c r="T99" i="2"/>
  <c r="U99" i="2"/>
  <c r="V99" i="2"/>
  <c r="W99" i="2"/>
  <c r="Y99" i="2"/>
  <c r="Z99" i="2"/>
  <c r="AA99" i="2"/>
  <c r="AB99" i="2"/>
  <c r="AC99" i="2"/>
  <c r="AD99" i="2"/>
  <c r="AE99" i="2"/>
  <c r="AF99" i="2"/>
  <c r="AG99" i="2"/>
  <c r="B100" i="2"/>
  <c r="C100" i="2"/>
  <c r="D100" i="2"/>
  <c r="F100" i="2"/>
  <c r="H100" i="2"/>
  <c r="I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Y100" i="2"/>
  <c r="Z100" i="2"/>
  <c r="AA100" i="2"/>
  <c r="AB100" i="2"/>
  <c r="AC100" i="2"/>
  <c r="AD100" i="2"/>
  <c r="AE100" i="2"/>
  <c r="AF100" i="2"/>
  <c r="AG100" i="2"/>
  <c r="B101" i="2"/>
  <c r="C101" i="2"/>
  <c r="D101" i="2"/>
  <c r="F101" i="2"/>
  <c r="H101" i="2"/>
  <c r="I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Y101" i="2"/>
  <c r="Z101" i="2"/>
  <c r="AA101" i="2"/>
  <c r="AB101" i="2"/>
  <c r="AC101" i="2"/>
  <c r="AD101" i="2"/>
  <c r="AE101" i="2"/>
  <c r="AF101" i="2"/>
  <c r="AG101" i="2"/>
  <c r="B102" i="2"/>
  <c r="C102" i="2"/>
  <c r="D102" i="2"/>
  <c r="F102" i="2"/>
  <c r="H102" i="2"/>
  <c r="I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Y102" i="2"/>
  <c r="Z102" i="2"/>
  <c r="AA102" i="2"/>
  <c r="AB102" i="2"/>
  <c r="AC102" i="2"/>
  <c r="AD102" i="2"/>
  <c r="AE102" i="2"/>
  <c r="AF102" i="2"/>
  <c r="AG102" i="2"/>
  <c r="B103" i="2"/>
  <c r="C103" i="2"/>
  <c r="D103" i="2"/>
  <c r="F103" i="2"/>
  <c r="H103" i="2"/>
  <c r="I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Y103" i="2"/>
  <c r="Z103" i="2"/>
  <c r="AA103" i="2"/>
  <c r="AB103" i="2"/>
  <c r="AC103" i="2"/>
  <c r="AD103" i="2"/>
  <c r="AE103" i="2"/>
  <c r="AF103" i="2"/>
  <c r="AG103" i="2"/>
  <c r="B104" i="2"/>
  <c r="C104" i="2"/>
  <c r="D104" i="2"/>
  <c r="F104" i="2"/>
  <c r="H104" i="2"/>
  <c r="I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Y104" i="2"/>
  <c r="Z104" i="2"/>
  <c r="AA104" i="2"/>
  <c r="AB104" i="2"/>
  <c r="AC104" i="2"/>
  <c r="AD104" i="2"/>
  <c r="AE104" i="2"/>
  <c r="AF104" i="2"/>
  <c r="AG104" i="2"/>
  <c r="B105" i="2"/>
  <c r="C105" i="2"/>
  <c r="D105" i="2"/>
  <c r="F105" i="2"/>
  <c r="H105" i="2"/>
  <c r="I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Y105" i="2"/>
  <c r="Z105" i="2"/>
  <c r="AA105" i="2"/>
  <c r="AB105" i="2"/>
  <c r="AC105" i="2"/>
  <c r="AD105" i="2"/>
  <c r="AE105" i="2"/>
  <c r="AF105" i="2"/>
  <c r="AG105" i="2"/>
  <c r="B106" i="2"/>
  <c r="C106" i="2"/>
  <c r="D106" i="2"/>
  <c r="F106" i="2"/>
  <c r="H106" i="2"/>
  <c r="I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Y106" i="2"/>
  <c r="Z106" i="2"/>
  <c r="AA106" i="2"/>
  <c r="AB106" i="2"/>
  <c r="AC106" i="2"/>
  <c r="AD106" i="2"/>
  <c r="AE106" i="2"/>
  <c r="AF106" i="2"/>
  <c r="AG106" i="2"/>
  <c r="B107" i="2"/>
  <c r="C107" i="2"/>
  <c r="D107" i="2"/>
  <c r="F107" i="2"/>
  <c r="H107" i="2"/>
  <c r="I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Y107" i="2"/>
  <c r="Z107" i="2"/>
  <c r="AA107" i="2"/>
  <c r="AB107" i="2"/>
  <c r="AC107" i="2"/>
  <c r="AD107" i="2"/>
  <c r="AE107" i="2"/>
  <c r="AF107" i="2"/>
  <c r="AG107" i="2"/>
  <c r="B108" i="2"/>
  <c r="C108" i="2"/>
  <c r="D108" i="2"/>
  <c r="F108" i="2"/>
  <c r="H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Y108" i="2"/>
  <c r="Z108" i="2"/>
  <c r="AA108" i="2"/>
  <c r="AB108" i="2"/>
  <c r="AC108" i="2"/>
  <c r="AD108" i="2"/>
  <c r="AE108" i="2"/>
  <c r="AF108" i="2"/>
  <c r="AG108" i="2"/>
  <c r="B109" i="2"/>
  <c r="C109" i="2"/>
  <c r="D109" i="2"/>
  <c r="F109" i="2"/>
  <c r="H109" i="2"/>
  <c r="I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Y109" i="2"/>
  <c r="Z109" i="2"/>
  <c r="AA109" i="2"/>
  <c r="AB109" i="2"/>
  <c r="AC109" i="2"/>
  <c r="AD109" i="2"/>
  <c r="AE109" i="2"/>
  <c r="AF109" i="2"/>
  <c r="AG109" i="2"/>
  <c r="B110" i="2"/>
  <c r="C110" i="2"/>
  <c r="D110" i="2"/>
  <c r="F110" i="2"/>
  <c r="H110" i="2"/>
  <c r="I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Y110" i="2"/>
  <c r="Z110" i="2"/>
  <c r="AA110" i="2"/>
  <c r="AB110" i="2"/>
  <c r="AC110" i="2"/>
  <c r="AD110" i="2"/>
  <c r="AE110" i="2"/>
  <c r="AF110" i="2"/>
  <c r="AG110" i="2"/>
  <c r="B111" i="2"/>
  <c r="C111" i="2"/>
  <c r="D111" i="2"/>
  <c r="F111" i="2"/>
  <c r="H111" i="2"/>
  <c r="I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Y111" i="2"/>
  <c r="Z111" i="2"/>
  <c r="AA111" i="2"/>
  <c r="AB111" i="2"/>
  <c r="AC111" i="2"/>
  <c r="AD111" i="2"/>
  <c r="AE111" i="2"/>
  <c r="AF111" i="2"/>
  <c r="AG111" i="2"/>
  <c r="B112" i="2"/>
  <c r="C112" i="2"/>
  <c r="D112" i="2"/>
  <c r="F112" i="2"/>
  <c r="H112" i="2"/>
  <c r="I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Y112" i="2"/>
  <c r="Z112" i="2"/>
  <c r="AA112" i="2"/>
  <c r="AB112" i="2"/>
  <c r="AC112" i="2"/>
  <c r="AD112" i="2"/>
  <c r="AE112" i="2"/>
  <c r="AF112" i="2"/>
  <c r="AG112" i="2"/>
  <c r="B113" i="2"/>
  <c r="C113" i="2"/>
  <c r="D113" i="2"/>
  <c r="F113" i="2"/>
  <c r="H113" i="2"/>
  <c r="I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Y113" i="2"/>
  <c r="Z113" i="2"/>
  <c r="AA113" i="2"/>
  <c r="AB113" i="2"/>
  <c r="AC113" i="2"/>
  <c r="AD113" i="2"/>
  <c r="AE113" i="2"/>
  <c r="AF113" i="2"/>
  <c r="AG113" i="2"/>
  <c r="B114" i="2"/>
  <c r="C114" i="2"/>
  <c r="D114" i="2"/>
  <c r="F114" i="2"/>
  <c r="H114" i="2"/>
  <c r="I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Y114" i="2"/>
  <c r="Z114" i="2"/>
  <c r="AA114" i="2"/>
  <c r="AB114" i="2"/>
  <c r="AC114" i="2"/>
  <c r="AD114" i="2"/>
  <c r="AE114" i="2"/>
  <c r="AF114" i="2"/>
  <c r="AG114" i="2"/>
  <c r="B115" i="2"/>
  <c r="C115" i="2"/>
  <c r="D115" i="2"/>
  <c r="F115" i="2"/>
  <c r="H115" i="2"/>
  <c r="I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Y115" i="2"/>
  <c r="Z115" i="2"/>
  <c r="AA115" i="2"/>
  <c r="AB115" i="2"/>
  <c r="AC115" i="2"/>
  <c r="AD115" i="2"/>
  <c r="AE115" i="2"/>
  <c r="AF115" i="2"/>
  <c r="AG115" i="2"/>
  <c r="B116" i="2"/>
  <c r="C116" i="2"/>
  <c r="D116" i="2"/>
  <c r="F116" i="2"/>
  <c r="H116" i="2"/>
  <c r="I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Y116" i="2"/>
  <c r="Z116" i="2"/>
  <c r="AA116" i="2"/>
  <c r="AB116" i="2"/>
  <c r="AC116" i="2"/>
  <c r="AD116" i="2"/>
  <c r="AE116" i="2"/>
  <c r="AF116" i="2"/>
  <c r="AG116" i="2"/>
  <c r="B117" i="2"/>
  <c r="C117" i="2"/>
  <c r="D117" i="2"/>
  <c r="F117" i="2"/>
  <c r="H117" i="2"/>
  <c r="I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Y117" i="2"/>
  <c r="Z117" i="2"/>
  <c r="AA117" i="2"/>
  <c r="AB117" i="2"/>
  <c r="AC117" i="2"/>
  <c r="AD117" i="2"/>
  <c r="AE117" i="2"/>
  <c r="AF117" i="2"/>
  <c r="AG117" i="2"/>
  <c r="B118" i="2"/>
  <c r="C118" i="2"/>
  <c r="D118" i="2"/>
  <c r="F118" i="2"/>
  <c r="H118" i="2"/>
  <c r="I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Y118" i="2"/>
  <c r="Z118" i="2"/>
  <c r="AA118" i="2"/>
  <c r="AB118" i="2"/>
  <c r="AC118" i="2"/>
  <c r="AD118" i="2"/>
  <c r="AE118" i="2"/>
  <c r="AF118" i="2"/>
  <c r="AG118" i="2"/>
  <c r="B119" i="2"/>
  <c r="C119" i="2"/>
  <c r="D119" i="2"/>
  <c r="F119" i="2"/>
  <c r="H119" i="2"/>
  <c r="I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Y119" i="2"/>
  <c r="Z119" i="2"/>
  <c r="AA119" i="2"/>
  <c r="AB119" i="2"/>
  <c r="AC119" i="2"/>
  <c r="AD119" i="2"/>
  <c r="AE119" i="2"/>
  <c r="AF119" i="2"/>
  <c r="AG119" i="2"/>
  <c r="B120" i="2"/>
  <c r="C120" i="2"/>
  <c r="D120" i="2"/>
  <c r="F120" i="2"/>
  <c r="H120" i="2"/>
  <c r="I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Y120" i="2"/>
  <c r="Z120" i="2"/>
  <c r="AA120" i="2"/>
  <c r="AB120" i="2"/>
  <c r="AC120" i="2"/>
  <c r="AD120" i="2"/>
  <c r="AE120" i="2"/>
  <c r="AF120" i="2"/>
  <c r="AG120" i="2"/>
  <c r="B121" i="2"/>
  <c r="C121" i="2"/>
  <c r="D121" i="2"/>
  <c r="F121" i="2"/>
  <c r="H121" i="2"/>
  <c r="I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Y121" i="2"/>
  <c r="Z121" i="2"/>
  <c r="AA121" i="2"/>
  <c r="AB121" i="2"/>
  <c r="AC121" i="2"/>
  <c r="AD121" i="2"/>
  <c r="AE121" i="2"/>
  <c r="AF121" i="2"/>
  <c r="AG121" i="2"/>
  <c r="B122" i="2"/>
  <c r="C122" i="2"/>
  <c r="D122" i="2"/>
  <c r="F122" i="2"/>
  <c r="H122" i="2"/>
  <c r="I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Y122" i="2"/>
  <c r="Z122" i="2"/>
  <c r="AA122" i="2"/>
  <c r="AB122" i="2"/>
  <c r="AC122" i="2"/>
  <c r="AD122" i="2"/>
  <c r="AE122" i="2"/>
  <c r="AF122" i="2"/>
  <c r="AG122" i="2"/>
  <c r="B123" i="2"/>
  <c r="C123" i="2"/>
  <c r="D123" i="2"/>
  <c r="F123" i="2"/>
  <c r="H123" i="2"/>
  <c r="I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Y123" i="2"/>
  <c r="Z123" i="2"/>
  <c r="AA123" i="2"/>
  <c r="AB123" i="2"/>
  <c r="AC123" i="2"/>
  <c r="AD123" i="2"/>
  <c r="AE123" i="2"/>
  <c r="AF123" i="2"/>
  <c r="AG123" i="2"/>
  <c r="B124" i="2"/>
  <c r="C124" i="2"/>
  <c r="D124" i="2"/>
  <c r="F124" i="2"/>
  <c r="H124" i="2"/>
  <c r="I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Y124" i="2"/>
  <c r="Z124" i="2"/>
  <c r="AA124" i="2"/>
  <c r="AB124" i="2"/>
  <c r="AC124" i="2"/>
  <c r="AD124" i="2"/>
  <c r="AE124" i="2"/>
  <c r="AF124" i="2"/>
  <c r="AG124" i="2"/>
  <c r="B125" i="2"/>
  <c r="C125" i="2"/>
  <c r="D125" i="2"/>
  <c r="F125" i="2"/>
  <c r="H125" i="2"/>
  <c r="I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Y125" i="2"/>
  <c r="Z125" i="2"/>
  <c r="AA125" i="2"/>
  <c r="AB125" i="2"/>
  <c r="AC125" i="2"/>
  <c r="AD125" i="2"/>
  <c r="AE125" i="2"/>
  <c r="AF125" i="2"/>
  <c r="AG125" i="2"/>
  <c r="B126" i="2"/>
  <c r="C126" i="2"/>
  <c r="D126" i="2"/>
  <c r="F126" i="2"/>
  <c r="H126" i="2"/>
  <c r="I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Y126" i="2"/>
  <c r="Z126" i="2"/>
  <c r="AA126" i="2"/>
  <c r="AB126" i="2"/>
  <c r="AC126" i="2"/>
  <c r="AD126" i="2"/>
  <c r="AE126" i="2"/>
  <c r="AF126" i="2"/>
  <c r="AG126" i="2"/>
  <c r="B127" i="2"/>
  <c r="C127" i="2"/>
  <c r="D127" i="2"/>
  <c r="F127" i="2"/>
  <c r="H127" i="2"/>
  <c r="I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Y127" i="2"/>
  <c r="Z127" i="2"/>
  <c r="AA127" i="2"/>
  <c r="AB127" i="2"/>
  <c r="AC127" i="2"/>
  <c r="AD127" i="2"/>
  <c r="AE127" i="2"/>
  <c r="AF127" i="2"/>
  <c r="AG127" i="2"/>
  <c r="B128" i="2"/>
  <c r="C128" i="2"/>
  <c r="D128" i="2"/>
  <c r="F128" i="2"/>
  <c r="H128" i="2"/>
  <c r="I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Y128" i="2"/>
  <c r="Z128" i="2"/>
  <c r="AA128" i="2"/>
  <c r="AB128" i="2"/>
  <c r="AC128" i="2"/>
  <c r="AD128" i="2"/>
  <c r="AE128" i="2"/>
  <c r="AF128" i="2"/>
  <c r="AG128" i="2"/>
  <c r="B129" i="2"/>
  <c r="C129" i="2"/>
  <c r="D129" i="2"/>
  <c r="F129" i="2"/>
  <c r="H129" i="2"/>
  <c r="I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Y129" i="2"/>
  <c r="Z129" i="2"/>
  <c r="AA129" i="2"/>
  <c r="AB129" i="2"/>
  <c r="AC129" i="2"/>
  <c r="AD129" i="2"/>
  <c r="AE129" i="2"/>
  <c r="AF129" i="2"/>
  <c r="AG129" i="2"/>
  <c r="B130" i="2"/>
  <c r="C130" i="2"/>
  <c r="D130" i="2"/>
  <c r="F130" i="2"/>
  <c r="H130" i="2"/>
  <c r="I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Y130" i="2"/>
  <c r="Z130" i="2"/>
  <c r="AA130" i="2"/>
  <c r="AB130" i="2"/>
  <c r="AC130" i="2"/>
  <c r="AD130" i="2"/>
  <c r="AE130" i="2"/>
  <c r="AF130" i="2"/>
  <c r="AG130" i="2"/>
  <c r="B131" i="2"/>
  <c r="C131" i="2"/>
  <c r="D131" i="2"/>
  <c r="F131" i="2"/>
  <c r="H131" i="2"/>
  <c r="I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Y131" i="2"/>
  <c r="Z131" i="2"/>
  <c r="AA131" i="2"/>
  <c r="AB131" i="2"/>
  <c r="AC131" i="2"/>
  <c r="AD131" i="2"/>
  <c r="AE131" i="2"/>
  <c r="AF131" i="2"/>
  <c r="AG131" i="2"/>
  <c r="B132" i="2"/>
  <c r="C132" i="2"/>
  <c r="D132" i="2"/>
  <c r="F132" i="2"/>
  <c r="H132" i="2"/>
  <c r="I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Y132" i="2"/>
  <c r="Z132" i="2"/>
  <c r="AA132" i="2"/>
  <c r="AB132" i="2"/>
  <c r="AC132" i="2"/>
  <c r="AD132" i="2"/>
  <c r="AE132" i="2"/>
  <c r="AF132" i="2"/>
  <c r="AG132" i="2"/>
  <c r="B133" i="2"/>
  <c r="C133" i="2"/>
  <c r="D133" i="2"/>
  <c r="F133" i="2"/>
  <c r="H133" i="2"/>
  <c r="I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Y133" i="2"/>
  <c r="Z133" i="2"/>
  <c r="AA133" i="2"/>
  <c r="AB133" i="2"/>
  <c r="AC133" i="2"/>
  <c r="AD133" i="2"/>
  <c r="AE133" i="2"/>
  <c r="AF133" i="2"/>
  <c r="AG133" i="2"/>
  <c r="B134" i="2"/>
  <c r="C134" i="2"/>
  <c r="D134" i="2"/>
  <c r="F134" i="2"/>
  <c r="H134" i="2"/>
  <c r="I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Y134" i="2"/>
  <c r="Z134" i="2"/>
  <c r="AA134" i="2"/>
  <c r="AB134" i="2"/>
  <c r="AC134" i="2"/>
  <c r="AD134" i="2"/>
  <c r="AE134" i="2"/>
  <c r="AF134" i="2"/>
  <c r="AG134" i="2"/>
  <c r="B135" i="2"/>
  <c r="C135" i="2"/>
  <c r="D135" i="2"/>
  <c r="F135" i="2"/>
  <c r="H135" i="2"/>
  <c r="I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Y135" i="2"/>
  <c r="Z135" i="2"/>
  <c r="AA135" i="2"/>
  <c r="AB135" i="2"/>
  <c r="AC135" i="2"/>
  <c r="AD135" i="2"/>
  <c r="AE135" i="2"/>
  <c r="AF135" i="2"/>
  <c r="AG135" i="2"/>
  <c r="B136" i="2"/>
  <c r="C136" i="2"/>
  <c r="D136" i="2"/>
  <c r="F136" i="2"/>
  <c r="H136" i="2"/>
  <c r="I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Y136" i="2"/>
  <c r="Z136" i="2"/>
  <c r="AA136" i="2"/>
  <c r="AB136" i="2"/>
  <c r="AC136" i="2"/>
  <c r="AD136" i="2"/>
  <c r="AE136" i="2"/>
  <c r="AF136" i="2"/>
  <c r="AG136" i="2"/>
  <c r="B137" i="2"/>
  <c r="C137" i="2"/>
  <c r="D137" i="2"/>
  <c r="F137" i="2"/>
  <c r="H137" i="2"/>
  <c r="I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Y137" i="2"/>
  <c r="Z137" i="2"/>
  <c r="AA137" i="2"/>
  <c r="AB137" i="2"/>
  <c r="AC137" i="2"/>
  <c r="AD137" i="2"/>
  <c r="AE137" i="2"/>
  <c r="AF137" i="2"/>
  <c r="AG137" i="2"/>
  <c r="B138" i="2"/>
  <c r="C138" i="2"/>
  <c r="D138" i="2"/>
  <c r="F138" i="2"/>
  <c r="H138" i="2"/>
  <c r="I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Y138" i="2"/>
  <c r="Z138" i="2"/>
  <c r="AA138" i="2"/>
  <c r="AB138" i="2"/>
  <c r="AC138" i="2"/>
  <c r="AD138" i="2"/>
  <c r="AE138" i="2"/>
  <c r="AF138" i="2"/>
  <c r="AG138" i="2"/>
  <c r="B139" i="2"/>
  <c r="C139" i="2"/>
  <c r="D139" i="2"/>
  <c r="F139" i="2"/>
  <c r="H139" i="2"/>
  <c r="I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Y139" i="2"/>
  <c r="Z139" i="2"/>
  <c r="AA139" i="2"/>
  <c r="AB139" i="2"/>
  <c r="AC139" i="2"/>
  <c r="AD139" i="2"/>
  <c r="AE139" i="2"/>
  <c r="AF139" i="2"/>
  <c r="AG139" i="2"/>
  <c r="B140" i="2"/>
  <c r="C140" i="2"/>
  <c r="D140" i="2"/>
  <c r="F140" i="2"/>
  <c r="H140" i="2"/>
  <c r="I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Y140" i="2"/>
  <c r="Z140" i="2"/>
  <c r="AA140" i="2"/>
  <c r="AB140" i="2"/>
  <c r="AC140" i="2"/>
  <c r="AD140" i="2"/>
  <c r="AE140" i="2"/>
  <c r="AF140" i="2"/>
  <c r="AG140" i="2"/>
  <c r="B141" i="2"/>
  <c r="C141" i="2"/>
  <c r="D141" i="2"/>
  <c r="F141" i="2"/>
  <c r="H141" i="2"/>
  <c r="I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Y141" i="2"/>
  <c r="Z141" i="2"/>
  <c r="AA141" i="2"/>
  <c r="AB141" i="2"/>
  <c r="AC141" i="2"/>
  <c r="AD141" i="2"/>
  <c r="AE141" i="2"/>
  <c r="AF141" i="2"/>
  <c r="AG141" i="2"/>
  <c r="B142" i="2"/>
  <c r="C142" i="2"/>
  <c r="D142" i="2"/>
  <c r="F142" i="2"/>
  <c r="H142" i="2"/>
  <c r="I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Y142" i="2"/>
  <c r="Z142" i="2"/>
  <c r="AA142" i="2"/>
  <c r="AB142" i="2"/>
  <c r="AC142" i="2"/>
  <c r="AD142" i="2"/>
  <c r="AE142" i="2"/>
  <c r="AF142" i="2"/>
  <c r="AG142" i="2"/>
  <c r="B143" i="2"/>
  <c r="C143" i="2"/>
  <c r="D143" i="2"/>
  <c r="F143" i="2"/>
  <c r="H143" i="2"/>
  <c r="I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Y143" i="2"/>
  <c r="Z143" i="2"/>
  <c r="AA143" i="2"/>
  <c r="AB143" i="2"/>
  <c r="AC143" i="2"/>
  <c r="AD143" i="2"/>
  <c r="AE143" i="2"/>
  <c r="AF143" i="2"/>
  <c r="AG143" i="2"/>
  <c r="B144" i="2"/>
  <c r="C144" i="2"/>
  <c r="D144" i="2"/>
  <c r="F144" i="2"/>
  <c r="H144" i="2"/>
  <c r="I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Y144" i="2"/>
  <c r="Z144" i="2"/>
  <c r="AA144" i="2"/>
  <c r="AB144" i="2"/>
  <c r="AC144" i="2"/>
  <c r="AD144" i="2"/>
  <c r="AE144" i="2"/>
  <c r="AF144" i="2"/>
  <c r="AG144" i="2"/>
  <c r="B145" i="2"/>
  <c r="C145" i="2"/>
  <c r="D145" i="2"/>
  <c r="F145" i="2"/>
  <c r="H145" i="2"/>
  <c r="I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Y145" i="2"/>
  <c r="Z145" i="2"/>
  <c r="AA145" i="2"/>
  <c r="AB145" i="2"/>
  <c r="AC145" i="2"/>
  <c r="AD145" i="2"/>
  <c r="AE145" i="2"/>
  <c r="AF145" i="2"/>
  <c r="AG145" i="2"/>
  <c r="B146" i="2"/>
  <c r="C146" i="2"/>
  <c r="D146" i="2"/>
  <c r="F146" i="2"/>
  <c r="H146" i="2"/>
  <c r="I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Y146" i="2"/>
  <c r="Z146" i="2"/>
  <c r="AA146" i="2"/>
  <c r="AB146" i="2"/>
  <c r="AC146" i="2"/>
  <c r="AD146" i="2"/>
  <c r="AE146" i="2"/>
  <c r="AF146" i="2"/>
  <c r="AG146" i="2"/>
  <c r="B147" i="2"/>
  <c r="C147" i="2"/>
  <c r="D147" i="2"/>
  <c r="F147" i="2"/>
  <c r="H147" i="2"/>
  <c r="I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Y147" i="2"/>
  <c r="Z147" i="2"/>
  <c r="AA147" i="2"/>
  <c r="AB147" i="2"/>
  <c r="AC147" i="2"/>
  <c r="AD147" i="2"/>
  <c r="AE147" i="2"/>
  <c r="AF147" i="2"/>
  <c r="AG147" i="2"/>
  <c r="B148" i="2"/>
  <c r="C148" i="2"/>
  <c r="D148" i="2"/>
  <c r="F148" i="2"/>
  <c r="H148" i="2"/>
  <c r="I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Y148" i="2"/>
  <c r="Z148" i="2"/>
  <c r="AA148" i="2"/>
  <c r="AB148" i="2"/>
  <c r="AC148" i="2"/>
  <c r="AD148" i="2"/>
  <c r="AE148" i="2"/>
  <c r="AF148" i="2"/>
  <c r="AG148" i="2"/>
  <c r="B149" i="2"/>
  <c r="C149" i="2"/>
  <c r="D149" i="2"/>
  <c r="F149" i="2"/>
  <c r="H149" i="2"/>
  <c r="I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Y149" i="2"/>
  <c r="Z149" i="2"/>
  <c r="AA149" i="2"/>
  <c r="AB149" i="2"/>
  <c r="AC149" i="2"/>
  <c r="AD149" i="2"/>
  <c r="AE149" i="2"/>
  <c r="AF149" i="2"/>
  <c r="AG149" i="2"/>
  <c r="B150" i="2"/>
  <c r="C150" i="2"/>
  <c r="D150" i="2"/>
  <c r="F150" i="2"/>
  <c r="H150" i="2"/>
  <c r="I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Y150" i="2"/>
  <c r="Z150" i="2"/>
  <c r="AA150" i="2"/>
  <c r="AB150" i="2"/>
  <c r="AC150" i="2"/>
  <c r="AD150" i="2"/>
  <c r="AE150" i="2"/>
  <c r="AF150" i="2"/>
  <c r="AG150" i="2"/>
  <c r="B151" i="2"/>
  <c r="C151" i="2"/>
  <c r="D151" i="2"/>
  <c r="F151" i="2"/>
  <c r="H151" i="2"/>
  <c r="I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Y151" i="2"/>
  <c r="Z151" i="2"/>
  <c r="AA151" i="2"/>
  <c r="AB151" i="2"/>
  <c r="AC151" i="2"/>
  <c r="AD151" i="2"/>
  <c r="AE151" i="2"/>
  <c r="AF151" i="2"/>
  <c r="AG151" i="2"/>
  <c r="B152" i="2"/>
  <c r="C152" i="2"/>
  <c r="D152" i="2"/>
  <c r="F152" i="2"/>
  <c r="H152" i="2"/>
  <c r="I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Y152" i="2"/>
  <c r="Z152" i="2"/>
  <c r="AA152" i="2"/>
  <c r="AB152" i="2"/>
  <c r="AC152" i="2"/>
  <c r="AD152" i="2"/>
  <c r="AE152" i="2"/>
  <c r="AF152" i="2"/>
  <c r="AG152" i="2"/>
  <c r="B153" i="2"/>
  <c r="C153" i="2"/>
  <c r="D153" i="2"/>
  <c r="F153" i="2"/>
  <c r="H153" i="2"/>
  <c r="I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Y153" i="2"/>
  <c r="Z153" i="2"/>
  <c r="AA153" i="2"/>
  <c r="AB153" i="2"/>
  <c r="AC153" i="2"/>
  <c r="AD153" i="2"/>
  <c r="AE153" i="2"/>
  <c r="AF153" i="2"/>
  <c r="AG153" i="2"/>
  <c r="B154" i="2"/>
  <c r="C154" i="2"/>
  <c r="D154" i="2"/>
  <c r="F154" i="2"/>
  <c r="H154" i="2"/>
  <c r="I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Y154" i="2"/>
  <c r="Z154" i="2"/>
  <c r="AA154" i="2"/>
  <c r="AB154" i="2"/>
  <c r="AC154" i="2"/>
  <c r="AD154" i="2"/>
  <c r="AE154" i="2"/>
  <c r="AF154" i="2"/>
  <c r="AG154" i="2"/>
  <c r="B155" i="2"/>
  <c r="C155" i="2"/>
  <c r="D155" i="2"/>
  <c r="F155" i="2"/>
  <c r="H155" i="2"/>
  <c r="I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Y155" i="2"/>
  <c r="Z155" i="2"/>
  <c r="AA155" i="2"/>
  <c r="AB155" i="2"/>
  <c r="AC155" i="2"/>
  <c r="AD155" i="2"/>
  <c r="AE155" i="2"/>
  <c r="AF155" i="2"/>
  <c r="AG155" i="2"/>
  <c r="B156" i="2"/>
  <c r="C156" i="2"/>
  <c r="D156" i="2"/>
  <c r="F156" i="2"/>
  <c r="H156" i="2"/>
  <c r="I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Y156" i="2"/>
  <c r="Z156" i="2"/>
  <c r="AA156" i="2"/>
  <c r="AB156" i="2"/>
  <c r="AC156" i="2"/>
  <c r="AD156" i="2"/>
  <c r="AE156" i="2"/>
  <c r="AF156" i="2"/>
  <c r="AG156" i="2"/>
  <c r="B157" i="2"/>
  <c r="C157" i="2"/>
  <c r="D157" i="2"/>
  <c r="F157" i="2"/>
  <c r="H157" i="2"/>
  <c r="I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Y157" i="2"/>
  <c r="Z157" i="2"/>
  <c r="AA157" i="2"/>
  <c r="AB157" i="2"/>
  <c r="AC157" i="2"/>
  <c r="AD157" i="2"/>
  <c r="AE157" i="2"/>
  <c r="AF157" i="2"/>
  <c r="AG157" i="2"/>
  <c r="B158" i="2"/>
  <c r="C158" i="2"/>
  <c r="D158" i="2"/>
  <c r="F158" i="2"/>
  <c r="H158" i="2"/>
  <c r="I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Y158" i="2"/>
  <c r="Z158" i="2"/>
  <c r="AA158" i="2"/>
  <c r="AB158" i="2"/>
  <c r="AC158" i="2"/>
  <c r="AD158" i="2"/>
  <c r="AE158" i="2"/>
  <c r="AF158" i="2"/>
  <c r="AG158" i="2"/>
  <c r="B159" i="2"/>
  <c r="C159" i="2"/>
  <c r="D159" i="2"/>
  <c r="F159" i="2"/>
  <c r="H159" i="2"/>
  <c r="I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B160" i="2"/>
  <c r="C160" i="2"/>
  <c r="D160" i="2"/>
  <c r="F160" i="2"/>
  <c r="H160" i="2"/>
  <c r="I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B161" i="2"/>
  <c r="C161" i="2"/>
  <c r="D161" i="2"/>
  <c r="F161" i="2"/>
  <c r="H161" i="2"/>
  <c r="I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B162" i="2"/>
  <c r="C162" i="2"/>
  <c r="D162" i="2"/>
  <c r="F162" i="2"/>
  <c r="H162" i="2"/>
  <c r="I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B163" i="2"/>
  <c r="C163" i="2"/>
  <c r="D163" i="2"/>
  <c r="F163" i="2"/>
  <c r="H163" i="2"/>
  <c r="I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B164" i="2"/>
  <c r="C164" i="2"/>
  <c r="D164" i="2"/>
  <c r="F164" i="2"/>
  <c r="H164" i="2"/>
  <c r="I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B165" i="2"/>
  <c r="C165" i="2"/>
  <c r="D165" i="2"/>
  <c r="F165" i="2"/>
  <c r="H165" i="2"/>
  <c r="I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B166" i="2"/>
  <c r="C166" i="2"/>
  <c r="D166" i="2"/>
  <c r="F166" i="2"/>
  <c r="H166" i="2"/>
  <c r="I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C166" i="2"/>
  <c r="AD166" i="2"/>
  <c r="AE166" i="2"/>
  <c r="AF166" i="2"/>
  <c r="AG166" i="2"/>
  <c r="B167" i="2"/>
  <c r="C167" i="2"/>
  <c r="D167" i="2"/>
  <c r="F167" i="2"/>
  <c r="H167" i="2"/>
  <c r="I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C167" i="2"/>
  <c r="AD167" i="2"/>
  <c r="AE167" i="2"/>
  <c r="AF167" i="2"/>
  <c r="AG167" i="2"/>
  <c r="B168" i="2"/>
  <c r="C168" i="2"/>
  <c r="D168" i="2"/>
  <c r="F168" i="2"/>
  <c r="H168" i="2"/>
  <c r="I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C168" i="2"/>
  <c r="AD168" i="2"/>
  <c r="AE168" i="2"/>
  <c r="AF168" i="2"/>
  <c r="AG168" i="2"/>
  <c r="B169" i="2"/>
  <c r="C169" i="2"/>
  <c r="D169" i="2"/>
  <c r="F169" i="2"/>
  <c r="H169" i="2"/>
  <c r="I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C169" i="2"/>
  <c r="AD169" i="2"/>
  <c r="AE169" i="2"/>
  <c r="AF169" i="2"/>
  <c r="AG169" i="2"/>
  <c r="B170" i="2"/>
  <c r="C170" i="2"/>
  <c r="D170" i="2"/>
  <c r="F170" i="2"/>
  <c r="H170" i="2"/>
  <c r="I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C170" i="2"/>
  <c r="AD170" i="2"/>
  <c r="AE170" i="2"/>
  <c r="AF170" i="2"/>
  <c r="AG170" i="2"/>
  <c r="C171" i="2"/>
  <c r="D171" i="2"/>
  <c r="F171" i="2"/>
  <c r="H171" i="2"/>
  <c r="I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C171" i="2"/>
  <c r="AD171" i="2"/>
  <c r="AE171" i="2"/>
  <c r="AF171" i="2"/>
  <c r="AG171" i="2"/>
  <c r="C172" i="2"/>
  <c r="D172" i="2"/>
  <c r="F172" i="2"/>
  <c r="H172" i="2"/>
  <c r="I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C172" i="2"/>
  <c r="AD172" i="2"/>
  <c r="AE172" i="2"/>
  <c r="AF172" i="2"/>
  <c r="AG172" i="2"/>
  <c r="C173" i="2"/>
  <c r="D173" i="2"/>
  <c r="F173" i="2"/>
  <c r="H173" i="2"/>
  <c r="I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C173" i="2"/>
  <c r="AD173" i="2"/>
  <c r="AE173" i="2"/>
  <c r="AF173" i="2"/>
  <c r="AG173" i="2"/>
  <c r="C174" i="2"/>
  <c r="D174" i="2"/>
  <c r="F174" i="2"/>
  <c r="H174" i="2"/>
  <c r="I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C174" i="2"/>
  <c r="AD174" i="2"/>
  <c r="AE174" i="2"/>
  <c r="AF174" i="2"/>
  <c r="AG174" i="2"/>
  <c r="C175" i="2"/>
  <c r="D175" i="2"/>
  <c r="F175" i="2"/>
  <c r="H175" i="2"/>
  <c r="I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C175" i="2"/>
  <c r="AD175" i="2"/>
  <c r="AE175" i="2"/>
  <c r="AF175" i="2"/>
  <c r="AG175" i="2"/>
  <c r="C176" i="2"/>
  <c r="D176" i="2"/>
  <c r="F176" i="2"/>
  <c r="H176" i="2"/>
  <c r="I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C176" i="2"/>
  <c r="AD176" i="2"/>
  <c r="AE176" i="2"/>
  <c r="AF176" i="2"/>
  <c r="AG176" i="2"/>
  <c r="C177" i="2"/>
  <c r="D177" i="2"/>
  <c r="F177" i="2"/>
  <c r="H177" i="2"/>
  <c r="I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C177" i="2"/>
  <c r="AD177" i="2"/>
  <c r="AE177" i="2"/>
  <c r="AF177" i="2"/>
  <c r="AG177" i="2"/>
  <c r="C178" i="2"/>
  <c r="D178" i="2"/>
  <c r="F178" i="2"/>
  <c r="H178" i="2"/>
  <c r="I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C178" i="2"/>
  <c r="AD178" i="2"/>
  <c r="AE178" i="2"/>
  <c r="AF178" i="2"/>
  <c r="AG178" i="2"/>
  <c r="C179" i="2"/>
  <c r="D179" i="2"/>
  <c r="F179" i="2"/>
  <c r="H179" i="2"/>
  <c r="I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C179" i="2"/>
  <c r="AD179" i="2"/>
  <c r="AE179" i="2"/>
  <c r="AF179" i="2"/>
  <c r="AG179" i="2"/>
  <c r="C180" i="2"/>
  <c r="D180" i="2"/>
  <c r="F180" i="2"/>
  <c r="H180" i="2"/>
  <c r="I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C180" i="2"/>
  <c r="AD180" i="2"/>
  <c r="AE180" i="2"/>
  <c r="AF180" i="2"/>
  <c r="AG180" i="2"/>
  <c r="C181" i="2"/>
  <c r="D181" i="2"/>
  <c r="F181" i="2"/>
  <c r="H181" i="2"/>
  <c r="I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C181" i="2"/>
  <c r="AD181" i="2"/>
  <c r="AE181" i="2"/>
  <c r="AF181" i="2"/>
  <c r="AG181" i="2"/>
  <c r="C182" i="2"/>
  <c r="D182" i="2"/>
  <c r="F182" i="2"/>
  <c r="H182" i="2"/>
  <c r="I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C182" i="2"/>
  <c r="AD182" i="2"/>
  <c r="AE182" i="2"/>
  <c r="AF182" i="2"/>
  <c r="AG182" i="2"/>
  <c r="C183" i="2"/>
  <c r="D183" i="2"/>
  <c r="F183" i="2"/>
  <c r="H183" i="2"/>
  <c r="I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C183" i="2"/>
  <c r="AD183" i="2"/>
  <c r="AE183" i="2"/>
  <c r="AF183" i="2"/>
  <c r="AG183" i="2"/>
  <c r="C184" i="2"/>
  <c r="D184" i="2"/>
  <c r="F184" i="2"/>
  <c r="H184" i="2"/>
  <c r="I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C184" i="2"/>
  <c r="AD184" i="2"/>
  <c r="AE184" i="2"/>
  <c r="AF184" i="2"/>
  <c r="AG184" i="2"/>
  <c r="C185" i="2"/>
  <c r="D185" i="2"/>
  <c r="F185" i="2"/>
  <c r="H185" i="2"/>
  <c r="I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C185" i="2"/>
  <c r="AD185" i="2"/>
  <c r="AE185" i="2"/>
  <c r="AF185" i="2"/>
  <c r="AG185" i="2"/>
  <c r="C186" i="2"/>
  <c r="D186" i="2"/>
  <c r="F186" i="2"/>
  <c r="H186" i="2"/>
  <c r="I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C186" i="2"/>
  <c r="AD186" i="2"/>
  <c r="AE186" i="2"/>
  <c r="AF186" i="2"/>
  <c r="AG186" i="2"/>
  <c r="C187" i="2"/>
  <c r="D187" i="2"/>
  <c r="F187" i="2"/>
  <c r="H187" i="2"/>
  <c r="I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C187" i="2"/>
  <c r="AD187" i="2"/>
  <c r="AE187" i="2"/>
  <c r="AF187" i="2"/>
  <c r="AG187" i="2"/>
  <c r="C188" i="2"/>
  <c r="D188" i="2"/>
  <c r="F188" i="2"/>
  <c r="H188" i="2"/>
  <c r="I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C188" i="2"/>
  <c r="AD188" i="2"/>
  <c r="AE188" i="2"/>
  <c r="AF188" i="2"/>
  <c r="AG188" i="2"/>
  <c r="C189" i="2"/>
  <c r="D189" i="2"/>
  <c r="F189" i="2"/>
  <c r="H189" i="2"/>
  <c r="I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C189" i="2"/>
  <c r="AD189" i="2"/>
  <c r="AE189" i="2"/>
  <c r="AF189" i="2"/>
  <c r="AG189" i="2"/>
  <c r="C190" i="2"/>
  <c r="D190" i="2"/>
  <c r="F190" i="2"/>
  <c r="H190" i="2"/>
  <c r="I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C190" i="2"/>
  <c r="AD190" i="2"/>
  <c r="AE190" i="2"/>
  <c r="AF190" i="2"/>
  <c r="AG190" i="2"/>
  <c r="C191" i="2"/>
  <c r="D191" i="2"/>
  <c r="F191" i="2"/>
  <c r="H191" i="2"/>
  <c r="I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C191" i="2"/>
  <c r="AD191" i="2"/>
  <c r="AE191" i="2"/>
  <c r="AF191" i="2"/>
  <c r="AG191" i="2"/>
  <c r="C192" i="2"/>
  <c r="D192" i="2"/>
  <c r="F192" i="2"/>
  <c r="H192" i="2"/>
  <c r="I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C192" i="2"/>
  <c r="AD192" i="2"/>
  <c r="AE192" i="2"/>
  <c r="AF192" i="2"/>
  <c r="AG192" i="2"/>
  <c r="C193" i="2"/>
  <c r="D193" i="2"/>
  <c r="F193" i="2"/>
  <c r="H193" i="2"/>
  <c r="I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C193" i="2"/>
  <c r="AD193" i="2"/>
  <c r="AE193" i="2"/>
  <c r="AF193" i="2"/>
  <c r="AG193" i="2"/>
  <c r="C194" i="2"/>
  <c r="D194" i="2"/>
  <c r="F194" i="2"/>
  <c r="H194" i="2"/>
  <c r="I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C194" i="2"/>
  <c r="AD194" i="2"/>
  <c r="AE194" i="2"/>
  <c r="AF194" i="2"/>
  <c r="AG194" i="2"/>
  <c r="C195" i="2"/>
  <c r="D195" i="2"/>
  <c r="F195" i="2"/>
  <c r="H195" i="2"/>
  <c r="I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C195" i="2"/>
  <c r="AD195" i="2"/>
  <c r="AE195" i="2"/>
  <c r="AF195" i="2"/>
  <c r="AG195" i="2"/>
  <c r="C196" i="2"/>
  <c r="E196" i="2"/>
  <c r="F196" i="2"/>
  <c r="G196" i="2"/>
  <c r="H196" i="2"/>
  <c r="I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C196" i="2"/>
  <c r="AD196" i="2"/>
  <c r="AE196" i="2"/>
  <c r="AF196" i="2"/>
  <c r="AG196" i="2"/>
  <c r="C197" i="2"/>
  <c r="E197" i="2"/>
  <c r="F197" i="2"/>
  <c r="G197" i="2"/>
  <c r="H197" i="2"/>
  <c r="I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C197" i="2"/>
  <c r="AD197" i="2"/>
  <c r="AE197" i="2"/>
  <c r="AF197" i="2"/>
  <c r="AG197" i="2"/>
  <c r="C198" i="2"/>
  <c r="E198" i="2"/>
  <c r="F198" i="2"/>
  <c r="G198" i="2"/>
  <c r="H198" i="2"/>
  <c r="I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C198" i="2"/>
  <c r="AD198" i="2"/>
  <c r="AE198" i="2"/>
  <c r="AF198" i="2"/>
  <c r="AG198" i="2"/>
  <c r="C199" i="2"/>
  <c r="E199" i="2"/>
  <c r="F199" i="2"/>
  <c r="G199" i="2"/>
  <c r="H199" i="2"/>
  <c r="I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C199" i="2"/>
  <c r="AD199" i="2"/>
  <c r="AE199" i="2"/>
  <c r="AF199" i="2"/>
  <c r="AG199" i="2"/>
  <c r="C200" i="2"/>
  <c r="E200" i="2"/>
  <c r="F200" i="2"/>
  <c r="G200" i="2"/>
  <c r="H200" i="2"/>
  <c r="I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C200" i="2"/>
  <c r="AD200" i="2"/>
  <c r="AE200" i="2"/>
  <c r="AF200" i="2"/>
  <c r="AG200" i="2"/>
  <c r="C201" i="2"/>
  <c r="E201" i="2"/>
  <c r="F201" i="2"/>
  <c r="G201" i="2"/>
  <c r="H201" i="2"/>
  <c r="I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C201" i="2"/>
  <c r="AD201" i="2"/>
  <c r="AE201" i="2"/>
  <c r="AF201" i="2"/>
  <c r="AG201" i="2"/>
  <c r="C202" i="2"/>
  <c r="E202" i="2"/>
  <c r="F202" i="2"/>
  <c r="G202" i="2"/>
  <c r="H202" i="2"/>
  <c r="I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C202" i="2"/>
  <c r="AD202" i="2"/>
  <c r="AE202" i="2"/>
  <c r="AF202" i="2"/>
  <c r="AG202" i="2"/>
  <c r="C203" i="2"/>
  <c r="E203" i="2"/>
  <c r="F203" i="2"/>
  <c r="G203" i="2"/>
  <c r="H203" i="2"/>
  <c r="I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C203" i="2"/>
  <c r="AD203" i="2"/>
  <c r="AE203" i="2"/>
  <c r="AF203" i="2"/>
  <c r="AG203" i="2"/>
  <c r="C204" i="2"/>
  <c r="E204" i="2"/>
  <c r="F204" i="2"/>
  <c r="G204" i="2"/>
  <c r="H204" i="2"/>
  <c r="I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C204" i="2"/>
  <c r="AD204" i="2"/>
  <c r="AE204" i="2"/>
  <c r="AF204" i="2"/>
  <c r="AG204" i="2"/>
  <c r="C205" i="2"/>
  <c r="E205" i="2"/>
  <c r="F205" i="2"/>
  <c r="G205" i="2"/>
  <c r="H205" i="2"/>
  <c r="I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C205" i="2"/>
  <c r="AD205" i="2"/>
  <c r="AE205" i="2"/>
  <c r="AF205" i="2"/>
  <c r="AG205" i="2"/>
  <c r="C206" i="2"/>
  <c r="E206" i="2"/>
  <c r="F206" i="2"/>
  <c r="G206" i="2"/>
  <c r="H206" i="2"/>
  <c r="I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C206" i="2"/>
  <c r="AD206" i="2"/>
  <c r="AE206" i="2"/>
  <c r="AF206" i="2"/>
  <c r="AG206" i="2"/>
  <c r="C207" i="2"/>
  <c r="E207" i="2"/>
  <c r="F207" i="2"/>
  <c r="G207" i="2"/>
  <c r="H207" i="2"/>
  <c r="I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C207" i="2"/>
  <c r="AD207" i="2"/>
  <c r="AE207" i="2"/>
  <c r="AF207" i="2"/>
  <c r="AG207" i="2"/>
  <c r="C208" i="2"/>
  <c r="E208" i="2"/>
  <c r="F208" i="2"/>
  <c r="G208" i="2"/>
  <c r="H208" i="2"/>
  <c r="I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C208" i="2"/>
  <c r="AD208" i="2"/>
  <c r="AE208" i="2"/>
  <c r="AF208" i="2"/>
  <c r="AG208" i="2"/>
  <c r="C209" i="2"/>
  <c r="E209" i="2"/>
  <c r="F209" i="2"/>
  <c r="G209" i="2"/>
  <c r="H209" i="2"/>
  <c r="I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C209" i="2"/>
  <c r="AD209" i="2"/>
  <c r="AE209" i="2"/>
  <c r="AF209" i="2"/>
  <c r="AG209" i="2"/>
  <c r="C210" i="2"/>
  <c r="E210" i="2"/>
  <c r="F210" i="2"/>
  <c r="G210" i="2"/>
  <c r="H210" i="2"/>
  <c r="I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C210" i="2"/>
  <c r="AD210" i="2"/>
  <c r="AE210" i="2"/>
  <c r="AF210" i="2"/>
  <c r="AG210" i="2"/>
  <c r="C211" i="2"/>
  <c r="E211" i="2"/>
  <c r="F211" i="2"/>
  <c r="G211" i="2"/>
  <c r="H211" i="2"/>
  <c r="I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C211" i="2"/>
  <c r="AD211" i="2"/>
  <c r="AE211" i="2"/>
  <c r="AF211" i="2"/>
  <c r="AG211" i="2"/>
  <c r="C212" i="2"/>
  <c r="E212" i="2"/>
  <c r="F212" i="2"/>
  <c r="G212" i="2"/>
  <c r="H212" i="2"/>
  <c r="I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C212" i="2"/>
  <c r="AD212" i="2"/>
  <c r="AE212" i="2"/>
  <c r="AF212" i="2"/>
  <c r="AG212" i="2"/>
  <c r="C213" i="2"/>
  <c r="E213" i="2"/>
  <c r="F213" i="2"/>
  <c r="G213" i="2"/>
  <c r="H213" i="2"/>
  <c r="I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C213" i="2"/>
  <c r="AD213" i="2"/>
  <c r="AE213" i="2"/>
  <c r="AF213" i="2"/>
  <c r="AG213" i="2"/>
  <c r="C214" i="2"/>
  <c r="E214" i="2"/>
  <c r="F214" i="2"/>
  <c r="G214" i="2"/>
  <c r="H214" i="2"/>
  <c r="I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C214" i="2"/>
  <c r="AD214" i="2"/>
  <c r="AE214" i="2"/>
  <c r="AF214" i="2"/>
  <c r="AG214" i="2"/>
  <c r="C215" i="2"/>
  <c r="E215" i="2"/>
  <c r="F215" i="2"/>
  <c r="G215" i="2"/>
  <c r="H215" i="2"/>
  <c r="I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C215" i="2"/>
  <c r="AD215" i="2"/>
  <c r="AE215" i="2"/>
  <c r="AF215" i="2"/>
  <c r="AG215" i="2"/>
  <c r="C216" i="2"/>
  <c r="E216" i="2"/>
  <c r="F216" i="2"/>
  <c r="G216" i="2"/>
  <c r="H216" i="2"/>
  <c r="I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C216" i="2"/>
  <c r="AD216" i="2"/>
  <c r="AE216" i="2"/>
  <c r="AF216" i="2"/>
  <c r="AG216" i="2"/>
  <c r="C217" i="2"/>
  <c r="E217" i="2"/>
  <c r="F217" i="2"/>
  <c r="G217" i="2"/>
  <c r="H217" i="2"/>
  <c r="I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C217" i="2"/>
  <c r="AD217" i="2"/>
  <c r="AE217" i="2"/>
  <c r="AF217" i="2"/>
  <c r="AG217" i="2"/>
  <c r="C218" i="2"/>
  <c r="E218" i="2"/>
  <c r="F218" i="2"/>
  <c r="G218" i="2"/>
  <c r="H218" i="2"/>
  <c r="I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D218" i="2"/>
  <c r="AE218" i="2"/>
  <c r="AF218" i="2"/>
  <c r="AG218" i="2"/>
  <c r="C219" i="2"/>
  <c r="E219" i="2"/>
  <c r="F219" i="2"/>
  <c r="G219" i="2"/>
  <c r="H219" i="2"/>
  <c r="I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C219" i="2"/>
  <c r="AD219" i="2"/>
  <c r="AE219" i="2"/>
  <c r="AF219" i="2"/>
  <c r="AG219" i="2"/>
  <c r="C220" i="2"/>
  <c r="E220" i="2"/>
  <c r="F220" i="2"/>
  <c r="G220" i="2"/>
  <c r="H220" i="2"/>
  <c r="I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C220" i="2"/>
  <c r="AD220" i="2"/>
  <c r="AE220" i="2"/>
  <c r="AF220" i="2"/>
  <c r="AG220" i="2"/>
  <c r="C221" i="2"/>
  <c r="E221" i="2"/>
  <c r="F221" i="2"/>
  <c r="G221" i="2"/>
  <c r="H221" i="2"/>
  <c r="I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C221" i="2"/>
  <c r="AD221" i="2"/>
  <c r="AE221" i="2"/>
  <c r="AF221" i="2"/>
  <c r="AG221" i="2"/>
  <c r="C222" i="2"/>
  <c r="E222" i="2"/>
  <c r="F222" i="2"/>
  <c r="G222" i="2"/>
  <c r="H222" i="2"/>
  <c r="I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C222" i="2"/>
  <c r="AD222" i="2"/>
  <c r="AE222" i="2"/>
  <c r="AF222" i="2"/>
  <c r="AG222" i="2"/>
  <c r="C223" i="2"/>
  <c r="E223" i="2"/>
  <c r="F223" i="2"/>
  <c r="G223" i="2"/>
  <c r="H223" i="2"/>
  <c r="I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C223" i="2"/>
  <c r="AD223" i="2"/>
  <c r="AE223" i="2"/>
  <c r="AF223" i="2"/>
  <c r="AG223" i="2"/>
  <c r="C224" i="2"/>
  <c r="E224" i="2"/>
  <c r="F224" i="2"/>
  <c r="G224" i="2"/>
  <c r="H224" i="2"/>
  <c r="I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C224" i="2"/>
  <c r="AD224" i="2"/>
  <c r="AE224" i="2"/>
  <c r="AF224" i="2"/>
  <c r="AG224" i="2"/>
  <c r="C225" i="2"/>
  <c r="E225" i="2"/>
  <c r="F225" i="2"/>
  <c r="G225" i="2"/>
  <c r="H225" i="2"/>
  <c r="I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C225" i="2"/>
  <c r="AD225" i="2"/>
  <c r="AE225" i="2"/>
  <c r="AF225" i="2"/>
  <c r="AG225" i="2"/>
  <c r="C226" i="2"/>
  <c r="E226" i="2"/>
  <c r="F226" i="2"/>
  <c r="G226" i="2"/>
  <c r="H226" i="2"/>
  <c r="I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C226" i="2"/>
  <c r="AD226" i="2"/>
  <c r="AE226" i="2"/>
  <c r="AF226" i="2"/>
  <c r="AG226" i="2"/>
  <c r="C227" i="2"/>
  <c r="E227" i="2"/>
  <c r="F227" i="2"/>
  <c r="G227" i="2"/>
  <c r="H227" i="2"/>
  <c r="I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C227" i="2"/>
  <c r="AD227" i="2"/>
  <c r="AE227" i="2"/>
  <c r="AF227" i="2"/>
  <c r="AG227" i="2"/>
  <c r="C228" i="2"/>
  <c r="E228" i="2"/>
  <c r="F228" i="2"/>
  <c r="G228" i="2"/>
  <c r="H228" i="2"/>
  <c r="I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C228" i="2"/>
  <c r="AD228" i="2"/>
  <c r="AE228" i="2"/>
  <c r="AF228" i="2"/>
  <c r="AG228" i="2"/>
  <c r="C229" i="2"/>
  <c r="E229" i="2"/>
  <c r="F229" i="2"/>
  <c r="G229" i="2"/>
  <c r="H229" i="2"/>
  <c r="I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C229" i="2"/>
  <c r="AD229" i="2"/>
  <c r="AE229" i="2"/>
  <c r="AF229" i="2"/>
  <c r="AG229" i="2"/>
  <c r="C230" i="2"/>
  <c r="E230" i="2"/>
  <c r="F230" i="2"/>
  <c r="G230" i="2"/>
  <c r="H230" i="2"/>
  <c r="I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C230" i="2"/>
  <c r="AD230" i="2"/>
  <c r="AE230" i="2"/>
  <c r="AF230" i="2"/>
  <c r="AG230" i="2"/>
  <c r="C231" i="2"/>
  <c r="E231" i="2"/>
  <c r="F231" i="2"/>
  <c r="G231" i="2"/>
  <c r="H231" i="2"/>
  <c r="I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C231" i="2"/>
  <c r="AD231" i="2"/>
  <c r="AE231" i="2"/>
  <c r="AF231" i="2"/>
  <c r="AG231" i="2"/>
  <c r="C232" i="2"/>
  <c r="E232" i="2"/>
  <c r="F232" i="2"/>
  <c r="G232" i="2"/>
  <c r="H232" i="2"/>
  <c r="I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C232" i="2"/>
  <c r="AD232" i="2"/>
  <c r="AE232" i="2"/>
  <c r="AF232" i="2"/>
  <c r="AG232" i="2"/>
  <c r="C233" i="2"/>
  <c r="E233" i="2"/>
  <c r="F233" i="2"/>
  <c r="G233" i="2"/>
  <c r="H233" i="2"/>
  <c r="I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C233" i="2"/>
  <c r="AD233" i="2"/>
  <c r="AE233" i="2"/>
  <c r="AF233" i="2"/>
  <c r="AG233" i="2"/>
  <c r="C234" i="2"/>
  <c r="E234" i="2"/>
  <c r="F234" i="2"/>
  <c r="G234" i="2"/>
  <c r="H234" i="2"/>
  <c r="I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C234" i="2"/>
  <c r="AD234" i="2"/>
  <c r="AE234" i="2"/>
  <c r="AF234" i="2"/>
  <c r="AG234" i="2"/>
  <c r="C235" i="2"/>
  <c r="E235" i="2"/>
  <c r="F235" i="2"/>
  <c r="G235" i="2"/>
  <c r="H235" i="2"/>
  <c r="I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C235" i="2"/>
  <c r="AD235" i="2"/>
  <c r="AE235" i="2"/>
  <c r="AF235" i="2"/>
  <c r="AG235" i="2"/>
  <c r="C236" i="2"/>
  <c r="E236" i="2"/>
  <c r="F236" i="2"/>
  <c r="G236" i="2"/>
  <c r="H236" i="2"/>
  <c r="I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C236" i="2"/>
  <c r="AD236" i="2"/>
  <c r="AE236" i="2"/>
  <c r="AF236" i="2"/>
  <c r="AG236" i="2"/>
  <c r="C237" i="2"/>
  <c r="E237" i="2"/>
  <c r="F237" i="2"/>
  <c r="G237" i="2"/>
  <c r="H237" i="2"/>
  <c r="I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C237" i="2"/>
  <c r="AD237" i="2"/>
  <c r="AE237" i="2"/>
  <c r="AF237" i="2"/>
  <c r="AG237" i="2"/>
  <c r="C238" i="2"/>
  <c r="E238" i="2"/>
  <c r="F238" i="2"/>
  <c r="G238" i="2"/>
  <c r="H238" i="2"/>
  <c r="I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C238" i="2"/>
  <c r="AD238" i="2"/>
  <c r="AE238" i="2"/>
  <c r="AF238" i="2"/>
  <c r="AG238" i="2"/>
  <c r="C239" i="2"/>
  <c r="E239" i="2"/>
  <c r="F239" i="2"/>
  <c r="G239" i="2"/>
  <c r="H239" i="2"/>
  <c r="I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C239" i="2"/>
  <c r="AD239" i="2"/>
  <c r="AE239" i="2"/>
  <c r="AF239" i="2"/>
  <c r="AG239" i="2"/>
  <c r="C240" i="2"/>
  <c r="E240" i="2"/>
  <c r="F240" i="2"/>
  <c r="G240" i="2"/>
  <c r="H240" i="2"/>
  <c r="I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C240" i="2"/>
  <c r="AD240" i="2"/>
  <c r="AE240" i="2"/>
  <c r="AF240" i="2"/>
  <c r="AG240" i="2"/>
  <c r="C241" i="2"/>
  <c r="E241" i="2"/>
  <c r="F241" i="2"/>
  <c r="G241" i="2"/>
  <c r="H241" i="2"/>
  <c r="I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C241" i="2"/>
  <c r="AD241" i="2"/>
  <c r="AE241" i="2"/>
  <c r="AF241" i="2"/>
  <c r="AG241" i="2"/>
  <c r="C242" i="2"/>
  <c r="E242" i="2"/>
  <c r="F242" i="2"/>
  <c r="G242" i="2"/>
  <c r="H242" i="2"/>
  <c r="I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C242" i="2"/>
  <c r="AD242" i="2"/>
  <c r="AE242" i="2"/>
  <c r="AF242" i="2"/>
  <c r="AG242" i="2"/>
  <c r="C243" i="2"/>
  <c r="E243" i="2"/>
  <c r="F243" i="2"/>
  <c r="G243" i="2"/>
  <c r="H243" i="2"/>
  <c r="I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C243" i="2"/>
  <c r="AD243" i="2"/>
  <c r="AE243" i="2"/>
  <c r="AF243" i="2"/>
  <c r="AG243" i="2"/>
  <c r="C244" i="2"/>
  <c r="E244" i="2"/>
  <c r="F244" i="2"/>
  <c r="G244" i="2"/>
  <c r="H244" i="2"/>
  <c r="I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C244" i="2"/>
  <c r="AD244" i="2"/>
  <c r="AE244" i="2"/>
  <c r="AF244" i="2"/>
  <c r="AG244" i="2"/>
  <c r="C245" i="2"/>
  <c r="E245" i="2"/>
  <c r="F245" i="2"/>
  <c r="G245" i="2"/>
  <c r="H245" i="2"/>
  <c r="I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C245" i="2"/>
  <c r="AD245" i="2"/>
  <c r="AE245" i="2"/>
  <c r="AF245" i="2"/>
  <c r="AG245" i="2"/>
  <c r="C246" i="2"/>
  <c r="E246" i="2"/>
  <c r="F246" i="2"/>
  <c r="G246" i="2"/>
  <c r="H246" i="2"/>
  <c r="I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C246" i="2"/>
  <c r="AD246" i="2"/>
  <c r="AE246" i="2"/>
  <c r="AF246" i="2"/>
  <c r="AG246" i="2"/>
  <c r="C247" i="2"/>
  <c r="E247" i="2"/>
  <c r="F247" i="2"/>
  <c r="G247" i="2"/>
  <c r="H247" i="2"/>
  <c r="I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C247" i="2"/>
  <c r="AD247" i="2"/>
  <c r="AE247" i="2"/>
  <c r="AF247" i="2"/>
  <c r="AG247" i="2"/>
  <c r="C248" i="2"/>
  <c r="E248" i="2"/>
  <c r="F248" i="2"/>
  <c r="G248" i="2"/>
  <c r="H248" i="2"/>
  <c r="I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C248" i="2"/>
  <c r="AD248" i="2"/>
  <c r="AE248" i="2"/>
  <c r="AF248" i="2"/>
  <c r="AG248" i="2"/>
  <c r="C249" i="2"/>
  <c r="E249" i="2"/>
  <c r="F249" i="2"/>
  <c r="G249" i="2"/>
  <c r="H249" i="2"/>
  <c r="I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C249" i="2"/>
  <c r="AD249" i="2"/>
  <c r="AE249" i="2"/>
  <c r="AF249" i="2"/>
  <c r="AG249" i="2"/>
  <c r="C250" i="2"/>
  <c r="E250" i="2"/>
  <c r="F250" i="2"/>
  <c r="G250" i="2"/>
  <c r="H250" i="2"/>
  <c r="I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C250" i="2"/>
  <c r="AD250" i="2"/>
  <c r="AE250" i="2"/>
  <c r="AF250" i="2"/>
  <c r="AG250" i="2"/>
  <c r="C251" i="2"/>
  <c r="E251" i="2"/>
  <c r="F251" i="2"/>
  <c r="G251" i="2"/>
  <c r="H251" i="2"/>
  <c r="I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C251" i="2"/>
  <c r="AD251" i="2"/>
  <c r="AE251" i="2"/>
  <c r="AF251" i="2"/>
  <c r="AG251" i="2"/>
  <c r="C252" i="2"/>
  <c r="E252" i="2"/>
  <c r="F252" i="2"/>
  <c r="G252" i="2"/>
  <c r="H252" i="2"/>
  <c r="I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C252" i="2"/>
  <c r="AD252" i="2"/>
  <c r="AE252" i="2"/>
  <c r="AF252" i="2"/>
  <c r="AG252" i="2"/>
  <c r="C253" i="2"/>
  <c r="E253" i="2"/>
  <c r="F253" i="2"/>
  <c r="G253" i="2"/>
  <c r="H253" i="2"/>
  <c r="I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C253" i="2"/>
  <c r="AD253" i="2"/>
  <c r="AE253" i="2"/>
  <c r="AF253" i="2"/>
  <c r="AG253" i="2"/>
  <c r="C254" i="2"/>
  <c r="E254" i="2"/>
  <c r="F254" i="2"/>
  <c r="G254" i="2"/>
  <c r="H254" i="2"/>
  <c r="I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C254" i="2"/>
  <c r="AD254" i="2"/>
  <c r="AE254" i="2"/>
  <c r="AF254" i="2"/>
  <c r="AG254" i="2"/>
  <c r="C255" i="2"/>
  <c r="E255" i="2"/>
  <c r="F255" i="2"/>
  <c r="G255" i="2"/>
  <c r="H255" i="2"/>
  <c r="I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C255" i="2"/>
  <c r="AD255" i="2"/>
  <c r="AE255" i="2"/>
  <c r="AF255" i="2"/>
  <c r="AG255" i="2"/>
  <c r="C256" i="2"/>
  <c r="E256" i="2"/>
  <c r="F256" i="2"/>
  <c r="G256" i="2"/>
  <c r="H256" i="2"/>
  <c r="I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C256" i="2"/>
  <c r="AD256" i="2"/>
  <c r="AE256" i="2"/>
  <c r="AF256" i="2"/>
  <c r="AG256" i="2"/>
  <c r="C257" i="2"/>
  <c r="E257" i="2"/>
  <c r="F257" i="2"/>
  <c r="G257" i="2"/>
  <c r="H257" i="2"/>
  <c r="I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C257" i="2"/>
  <c r="AD257" i="2"/>
  <c r="AE257" i="2"/>
  <c r="AF257" i="2"/>
  <c r="AG257" i="2"/>
  <c r="C258" i="2"/>
  <c r="E258" i="2"/>
  <c r="F258" i="2"/>
  <c r="G258" i="2"/>
  <c r="H258" i="2"/>
  <c r="I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C258" i="2"/>
  <c r="AD258" i="2"/>
  <c r="AE258" i="2"/>
  <c r="AF258" i="2"/>
  <c r="AG258" i="2"/>
  <c r="C259" i="2"/>
  <c r="E259" i="2"/>
  <c r="F259" i="2"/>
  <c r="G259" i="2"/>
  <c r="H259" i="2"/>
  <c r="I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C259" i="2"/>
  <c r="AD259" i="2"/>
  <c r="AE259" i="2"/>
  <c r="AF259" i="2"/>
  <c r="AG259" i="2"/>
  <c r="C260" i="2"/>
  <c r="E260" i="2"/>
  <c r="F260" i="2"/>
  <c r="G260" i="2"/>
  <c r="H260" i="2"/>
  <c r="I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C260" i="2"/>
  <c r="AD260" i="2"/>
  <c r="AE260" i="2"/>
  <c r="AF260" i="2"/>
  <c r="AG260" i="2"/>
  <c r="C261" i="2"/>
  <c r="E261" i="2"/>
  <c r="F261" i="2"/>
  <c r="G261" i="2"/>
  <c r="H261" i="2"/>
  <c r="I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C261" i="2"/>
  <c r="AD261" i="2"/>
  <c r="AE261" i="2"/>
  <c r="AF261" i="2"/>
  <c r="AG261" i="2"/>
  <c r="C262" i="2"/>
  <c r="E262" i="2"/>
  <c r="F262" i="2"/>
  <c r="G262" i="2"/>
  <c r="H262" i="2"/>
  <c r="I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C262" i="2"/>
  <c r="AD262" i="2"/>
  <c r="AE262" i="2"/>
  <c r="AF262" i="2"/>
  <c r="AG262" i="2"/>
  <c r="C263" i="2"/>
  <c r="E263" i="2"/>
  <c r="F263" i="2"/>
  <c r="G263" i="2"/>
  <c r="H263" i="2"/>
  <c r="I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C263" i="2"/>
  <c r="AD263" i="2"/>
  <c r="AE263" i="2"/>
  <c r="AF263" i="2"/>
  <c r="AG263" i="2"/>
  <c r="C264" i="2"/>
  <c r="E264" i="2"/>
  <c r="F264" i="2"/>
  <c r="G264" i="2"/>
  <c r="H264" i="2"/>
  <c r="I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C264" i="2"/>
  <c r="AD264" i="2"/>
  <c r="AE264" i="2"/>
  <c r="AF264" i="2"/>
  <c r="AG264" i="2"/>
  <c r="C265" i="2"/>
  <c r="E265" i="2"/>
  <c r="F265" i="2"/>
  <c r="G265" i="2"/>
  <c r="H265" i="2"/>
  <c r="I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C265" i="2"/>
  <c r="AD265" i="2"/>
  <c r="AE265" i="2"/>
  <c r="AF265" i="2"/>
  <c r="AG265" i="2"/>
  <c r="C266" i="2"/>
  <c r="E266" i="2"/>
  <c r="F266" i="2"/>
  <c r="G266" i="2"/>
  <c r="H266" i="2"/>
  <c r="I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C266" i="2"/>
  <c r="AD266" i="2"/>
  <c r="AE266" i="2"/>
  <c r="AF266" i="2"/>
  <c r="AG266" i="2"/>
  <c r="C267" i="2"/>
  <c r="E267" i="2"/>
  <c r="F267" i="2"/>
  <c r="G267" i="2"/>
  <c r="H267" i="2"/>
  <c r="I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C267" i="2"/>
  <c r="AD267" i="2"/>
  <c r="AE267" i="2"/>
  <c r="AF267" i="2"/>
  <c r="AG267" i="2"/>
  <c r="C268" i="2"/>
  <c r="E268" i="2"/>
  <c r="F268" i="2"/>
  <c r="G268" i="2"/>
  <c r="H268" i="2"/>
  <c r="I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C268" i="2"/>
  <c r="AD268" i="2"/>
  <c r="AE268" i="2"/>
  <c r="AF268" i="2"/>
  <c r="AG268" i="2"/>
  <c r="C269" i="2"/>
  <c r="E269" i="2"/>
  <c r="F269" i="2"/>
  <c r="G269" i="2"/>
  <c r="H269" i="2"/>
  <c r="I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C269" i="2"/>
  <c r="AD269" i="2"/>
  <c r="AE269" i="2"/>
  <c r="AF269" i="2"/>
  <c r="AG269" i="2"/>
  <c r="C270" i="2"/>
  <c r="E270" i="2"/>
  <c r="F270" i="2"/>
  <c r="G270" i="2"/>
  <c r="H270" i="2"/>
  <c r="I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C270" i="2"/>
  <c r="AD270" i="2"/>
  <c r="AE270" i="2"/>
  <c r="AF270" i="2"/>
  <c r="AG270" i="2"/>
  <c r="C271" i="2"/>
  <c r="E271" i="2"/>
  <c r="F271" i="2"/>
  <c r="G271" i="2"/>
  <c r="H271" i="2"/>
  <c r="I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C271" i="2"/>
  <c r="AD271" i="2"/>
  <c r="AE271" i="2"/>
  <c r="AF271" i="2"/>
  <c r="AG271" i="2"/>
  <c r="C272" i="2"/>
  <c r="E272" i="2"/>
  <c r="F272" i="2"/>
  <c r="G272" i="2"/>
  <c r="H272" i="2"/>
  <c r="I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C272" i="2"/>
  <c r="AD272" i="2"/>
  <c r="AE272" i="2"/>
  <c r="AF272" i="2"/>
  <c r="AG272" i="2"/>
  <c r="C273" i="2"/>
  <c r="E273" i="2"/>
  <c r="F273" i="2"/>
  <c r="G273" i="2"/>
  <c r="H273" i="2"/>
  <c r="I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C273" i="2"/>
  <c r="AD273" i="2"/>
  <c r="AE273" i="2"/>
  <c r="AF273" i="2"/>
  <c r="AG273" i="2"/>
  <c r="C274" i="2"/>
  <c r="E274" i="2"/>
  <c r="F274" i="2"/>
  <c r="G274" i="2"/>
  <c r="H274" i="2"/>
  <c r="I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C274" i="2"/>
  <c r="AD274" i="2"/>
  <c r="AE274" i="2"/>
  <c r="AF274" i="2"/>
  <c r="AG274" i="2"/>
  <c r="C275" i="2"/>
  <c r="E275" i="2"/>
  <c r="F275" i="2"/>
  <c r="G275" i="2"/>
  <c r="H275" i="2"/>
  <c r="I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C275" i="2"/>
  <c r="AD275" i="2"/>
  <c r="AE275" i="2"/>
  <c r="AF275" i="2"/>
  <c r="AG275" i="2"/>
  <c r="C276" i="2"/>
  <c r="E276" i="2"/>
  <c r="F276" i="2"/>
  <c r="G276" i="2"/>
  <c r="H276" i="2"/>
  <c r="I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C276" i="2"/>
  <c r="AD276" i="2"/>
  <c r="AE276" i="2"/>
  <c r="AF276" i="2"/>
  <c r="AG276" i="2"/>
  <c r="C277" i="2"/>
  <c r="E277" i="2"/>
  <c r="F277" i="2"/>
  <c r="G277" i="2"/>
  <c r="H277" i="2"/>
  <c r="I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C277" i="2"/>
  <c r="AD277" i="2"/>
  <c r="AE277" i="2"/>
  <c r="AF277" i="2"/>
  <c r="AG277" i="2"/>
  <c r="C278" i="2"/>
  <c r="E278" i="2"/>
  <c r="F278" i="2"/>
  <c r="G278" i="2"/>
  <c r="H278" i="2"/>
  <c r="I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C278" i="2"/>
  <c r="AD278" i="2"/>
  <c r="AE278" i="2"/>
  <c r="AF278" i="2"/>
  <c r="AG278" i="2"/>
  <c r="C279" i="2"/>
  <c r="E279" i="2"/>
  <c r="F279" i="2"/>
  <c r="G279" i="2"/>
  <c r="H279" i="2"/>
  <c r="I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C279" i="2"/>
  <c r="AD279" i="2"/>
  <c r="AE279" i="2"/>
  <c r="AF279" i="2"/>
  <c r="AG279" i="2"/>
  <c r="C280" i="2"/>
  <c r="E280" i="2"/>
  <c r="F280" i="2"/>
  <c r="G280" i="2"/>
  <c r="H280" i="2"/>
  <c r="I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C280" i="2"/>
  <c r="AD280" i="2"/>
  <c r="AE280" i="2"/>
  <c r="AF280" i="2"/>
  <c r="AG280" i="2"/>
  <c r="C281" i="2"/>
  <c r="E281" i="2"/>
  <c r="F281" i="2"/>
  <c r="G281" i="2"/>
  <c r="H281" i="2"/>
  <c r="I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C281" i="2"/>
  <c r="AD281" i="2"/>
  <c r="AE281" i="2"/>
  <c r="AF281" i="2"/>
  <c r="AG281" i="2"/>
  <c r="C282" i="2"/>
  <c r="E282" i="2"/>
  <c r="F282" i="2"/>
  <c r="G282" i="2"/>
  <c r="H282" i="2"/>
  <c r="I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D282" i="2"/>
  <c r="AE282" i="2"/>
  <c r="AF282" i="2"/>
  <c r="AG282" i="2"/>
  <c r="C283" i="2"/>
  <c r="E283" i="2"/>
  <c r="F283" i="2"/>
  <c r="G283" i="2"/>
  <c r="H283" i="2"/>
  <c r="I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C283" i="2"/>
  <c r="AD283" i="2"/>
  <c r="AE283" i="2"/>
  <c r="AF283" i="2"/>
  <c r="AG283" i="2"/>
  <c r="C284" i="2"/>
  <c r="E284" i="2"/>
  <c r="F284" i="2"/>
  <c r="G284" i="2"/>
  <c r="H284" i="2"/>
  <c r="I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C284" i="2"/>
  <c r="AD284" i="2"/>
  <c r="AE284" i="2"/>
  <c r="AF284" i="2"/>
  <c r="AG284" i="2"/>
  <c r="C285" i="2"/>
  <c r="E285" i="2"/>
  <c r="F285" i="2"/>
  <c r="G285" i="2"/>
  <c r="H285" i="2"/>
  <c r="I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C285" i="2"/>
  <c r="AD285" i="2"/>
  <c r="AE285" i="2"/>
  <c r="AF285" i="2"/>
  <c r="AG285" i="2"/>
  <c r="C286" i="2"/>
  <c r="E286" i="2"/>
  <c r="F286" i="2"/>
  <c r="G286" i="2"/>
  <c r="H286" i="2"/>
  <c r="I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C286" i="2"/>
  <c r="AD286" i="2"/>
  <c r="AE286" i="2"/>
  <c r="AF286" i="2"/>
  <c r="AG286" i="2"/>
  <c r="C287" i="2"/>
  <c r="E287" i="2"/>
  <c r="F287" i="2"/>
  <c r="G287" i="2"/>
  <c r="H287" i="2"/>
  <c r="I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C287" i="2"/>
  <c r="AD287" i="2"/>
  <c r="AE287" i="2"/>
  <c r="AF287" i="2"/>
  <c r="AG287" i="2"/>
  <c r="C288" i="2"/>
  <c r="E288" i="2"/>
  <c r="F288" i="2"/>
  <c r="G288" i="2"/>
  <c r="H288" i="2"/>
  <c r="I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C288" i="2"/>
  <c r="AD288" i="2"/>
  <c r="AE288" i="2"/>
  <c r="AF288" i="2"/>
  <c r="AG288" i="2"/>
  <c r="C289" i="2"/>
  <c r="E289" i="2"/>
  <c r="F289" i="2"/>
  <c r="G289" i="2"/>
  <c r="H289" i="2"/>
  <c r="I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C289" i="2"/>
  <c r="AD289" i="2"/>
  <c r="AE289" i="2"/>
  <c r="AF289" i="2"/>
  <c r="AG289" i="2"/>
  <c r="C290" i="2"/>
  <c r="E290" i="2"/>
  <c r="F290" i="2"/>
  <c r="G290" i="2"/>
  <c r="H290" i="2"/>
  <c r="I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C290" i="2"/>
  <c r="AD290" i="2"/>
  <c r="AE290" i="2"/>
  <c r="AF290" i="2"/>
  <c r="AG290" i="2"/>
  <c r="C291" i="2"/>
  <c r="E291" i="2"/>
  <c r="F291" i="2"/>
  <c r="G291" i="2"/>
  <c r="H291" i="2"/>
  <c r="I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C291" i="2"/>
  <c r="AD291" i="2"/>
  <c r="AE291" i="2"/>
  <c r="AF291" i="2"/>
  <c r="AG291" i="2"/>
  <c r="C292" i="2"/>
  <c r="E292" i="2"/>
  <c r="F292" i="2"/>
  <c r="G292" i="2"/>
  <c r="H292" i="2"/>
  <c r="I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C292" i="2"/>
  <c r="AD292" i="2"/>
  <c r="AE292" i="2"/>
  <c r="AF292" i="2"/>
  <c r="AG292" i="2"/>
  <c r="C293" i="2"/>
  <c r="E293" i="2"/>
  <c r="F293" i="2"/>
  <c r="G293" i="2"/>
  <c r="H293" i="2"/>
  <c r="I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C293" i="2"/>
  <c r="AD293" i="2"/>
  <c r="AE293" i="2"/>
  <c r="AF293" i="2"/>
  <c r="AG293" i="2"/>
  <c r="C294" i="2"/>
  <c r="E294" i="2"/>
  <c r="F294" i="2"/>
  <c r="G294" i="2"/>
  <c r="H294" i="2"/>
  <c r="I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C294" i="2"/>
  <c r="AD294" i="2"/>
  <c r="AE294" i="2"/>
  <c r="AF294" i="2"/>
  <c r="AG294" i="2"/>
  <c r="C295" i="2"/>
  <c r="E295" i="2"/>
  <c r="F295" i="2"/>
  <c r="G295" i="2"/>
  <c r="H295" i="2"/>
  <c r="I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C295" i="2"/>
  <c r="AD295" i="2"/>
  <c r="AE295" i="2"/>
  <c r="AF295" i="2"/>
  <c r="AG295" i="2"/>
  <c r="C296" i="2"/>
  <c r="E296" i="2"/>
  <c r="F296" i="2"/>
  <c r="G296" i="2"/>
  <c r="H296" i="2"/>
  <c r="I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C296" i="2"/>
  <c r="AD296" i="2"/>
  <c r="AE296" i="2"/>
  <c r="AF296" i="2"/>
  <c r="AG296" i="2"/>
  <c r="C297" i="2"/>
  <c r="E297" i="2"/>
  <c r="F297" i="2"/>
  <c r="G297" i="2"/>
  <c r="H297" i="2"/>
  <c r="I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C297" i="2"/>
  <c r="AD297" i="2"/>
  <c r="AE297" i="2"/>
  <c r="AF297" i="2"/>
  <c r="AG297" i="2"/>
  <c r="C298" i="2"/>
  <c r="E298" i="2"/>
  <c r="F298" i="2"/>
  <c r="G298" i="2"/>
  <c r="H298" i="2"/>
  <c r="I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C298" i="2"/>
  <c r="AD298" i="2"/>
  <c r="AE298" i="2"/>
  <c r="AF298" i="2"/>
  <c r="AG298" i="2"/>
  <c r="C299" i="2"/>
  <c r="E299" i="2"/>
  <c r="F299" i="2"/>
  <c r="G299" i="2"/>
  <c r="H299" i="2"/>
  <c r="I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C299" i="2"/>
  <c r="AD299" i="2"/>
  <c r="AE299" i="2"/>
  <c r="AF299" i="2"/>
  <c r="AG299" i="2"/>
  <c r="C300" i="2"/>
  <c r="E300" i="2"/>
  <c r="F300" i="2"/>
  <c r="G300" i="2"/>
  <c r="H300" i="2"/>
  <c r="I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C300" i="2"/>
  <c r="AD300" i="2"/>
  <c r="AE300" i="2"/>
  <c r="AF300" i="2"/>
  <c r="AG300" i="2"/>
  <c r="C301" i="2"/>
  <c r="E301" i="2"/>
  <c r="F301" i="2"/>
  <c r="G301" i="2"/>
  <c r="H301" i="2"/>
  <c r="I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C301" i="2"/>
  <c r="AD301" i="2"/>
  <c r="AE301" i="2"/>
  <c r="AF301" i="2"/>
  <c r="AG301" i="2"/>
  <c r="C302" i="2"/>
  <c r="E302" i="2"/>
  <c r="F302" i="2"/>
  <c r="G302" i="2"/>
  <c r="H302" i="2"/>
  <c r="I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C302" i="2"/>
  <c r="AD302" i="2"/>
  <c r="AE302" i="2"/>
  <c r="AF302" i="2"/>
  <c r="AG302" i="2"/>
  <c r="C303" i="2"/>
  <c r="E303" i="2"/>
  <c r="F303" i="2"/>
  <c r="G303" i="2"/>
  <c r="H303" i="2"/>
  <c r="I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C303" i="2"/>
  <c r="AD303" i="2"/>
  <c r="AE303" i="2"/>
  <c r="AF303" i="2"/>
  <c r="AG303" i="2"/>
  <c r="C304" i="2"/>
  <c r="E304" i="2"/>
  <c r="F304" i="2"/>
  <c r="G304" i="2"/>
  <c r="H304" i="2"/>
  <c r="I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C304" i="2"/>
  <c r="AD304" i="2"/>
  <c r="AE304" i="2"/>
  <c r="AF304" i="2"/>
  <c r="AG304" i="2"/>
  <c r="C305" i="2"/>
  <c r="E305" i="2"/>
  <c r="F305" i="2"/>
  <c r="G305" i="2"/>
  <c r="H305" i="2"/>
  <c r="I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C305" i="2"/>
  <c r="AD305" i="2"/>
  <c r="AE305" i="2"/>
  <c r="AF305" i="2"/>
  <c r="AG305" i="2"/>
  <c r="C306" i="2"/>
  <c r="E306" i="2"/>
  <c r="F306" i="2"/>
  <c r="G306" i="2"/>
  <c r="H306" i="2"/>
  <c r="I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C306" i="2"/>
  <c r="AD306" i="2"/>
  <c r="AE306" i="2"/>
  <c r="AF306" i="2"/>
  <c r="AG306" i="2"/>
  <c r="C307" i="2"/>
  <c r="E307" i="2"/>
  <c r="F307" i="2"/>
  <c r="G307" i="2"/>
  <c r="H307" i="2"/>
  <c r="I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C307" i="2"/>
  <c r="AD307" i="2"/>
  <c r="AE307" i="2"/>
  <c r="AF307" i="2"/>
  <c r="AG307" i="2"/>
  <c r="C308" i="2"/>
  <c r="E308" i="2"/>
  <c r="F308" i="2"/>
  <c r="G308" i="2"/>
  <c r="H308" i="2"/>
  <c r="I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C308" i="2"/>
  <c r="AD308" i="2"/>
  <c r="AE308" i="2"/>
  <c r="AF308" i="2"/>
  <c r="AG308" i="2"/>
  <c r="C309" i="2"/>
  <c r="E309" i="2"/>
  <c r="F309" i="2"/>
  <c r="G309" i="2"/>
  <c r="H309" i="2"/>
  <c r="I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C309" i="2"/>
  <c r="AD309" i="2"/>
  <c r="AE309" i="2"/>
  <c r="AF309" i="2"/>
  <c r="AG309" i="2"/>
  <c r="C310" i="2"/>
  <c r="E310" i="2"/>
  <c r="F310" i="2"/>
  <c r="G310" i="2"/>
  <c r="H310" i="2"/>
  <c r="I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C310" i="2"/>
  <c r="AD310" i="2"/>
  <c r="AE310" i="2"/>
  <c r="AF310" i="2"/>
  <c r="AG310" i="2"/>
  <c r="C311" i="2"/>
  <c r="E311" i="2"/>
  <c r="F311" i="2"/>
  <c r="G311" i="2"/>
  <c r="H311" i="2"/>
  <c r="I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C311" i="2"/>
  <c r="AD311" i="2"/>
  <c r="AE311" i="2"/>
  <c r="AF311" i="2"/>
  <c r="AG311" i="2"/>
  <c r="C312" i="2"/>
  <c r="E312" i="2"/>
  <c r="F312" i="2"/>
  <c r="G312" i="2"/>
  <c r="H312" i="2"/>
  <c r="I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C312" i="2"/>
  <c r="AD312" i="2"/>
  <c r="AE312" i="2"/>
  <c r="AF312" i="2"/>
  <c r="AG312" i="2"/>
  <c r="C313" i="2"/>
  <c r="E313" i="2"/>
  <c r="F313" i="2"/>
  <c r="G313" i="2"/>
  <c r="H313" i="2"/>
  <c r="I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C313" i="2"/>
  <c r="AD313" i="2"/>
  <c r="AE313" i="2"/>
  <c r="AF313" i="2"/>
  <c r="AG313" i="2"/>
  <c r="C314" i="2"/>
  <c r="E314" i="2"/>
  <c r="F314" i="2"/>
  <c r="G314" i="2"/>
  <c r="H314" i="2"/>
  <c r="I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C314" i="2"/>
  <c r="AD314" i="2"/>
  <c r="AE314" i="2"/>
  <c r="AF314" i="2"/>
  <c r="AG314" i="2"/>
  <c r="C315" i="2"/>
  <c r="E315" i="2"/>
  <c r="F315" i="2"/>
  <c r="G315" i="2"/>
  <c r="H315" i="2"/>
  <c r="I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C315" i="2"/>
  <c r="AD315" i="2"/>
  <c r="AE315" i="2"/>
  <c r="AF315" i="2"/>
  <c r="AG315" i="2"/>
  <c r="B316" i="2"/>
  <c r="C316" i="2"/>
  <c r="D316" i="2"/>
  <c r="F316" i="2"/>
  <c r="H316" i="2"/>
  <c r="I316" i="2"/>
  <c r="L316" i="2"/>
  <c r="M316" i="2"/>
  <c r="N316" i="2"/>
  <c r="P316" i="2"/>
  <c r="Q316" i="2"/>
  <c r="R316" i="2"/>
  <c r="S316" i="2"/>
  <c r="T316" i="2"/>
  <c r="U316" i="2"/>
  <c r="V316" i="2"/>
  <c r="W316" i="2"/>
  <c r="Y316" i="2"/>
  <c r="Z316" i="2"/>
  <c r="AA316" i="2"/>
  <c r="AB316" i="2"/>
  <c r="AC316" i="2"/>
  <c r="AD316" i="2"/>
  <c r="AF316" i="2"/>
  <c r="AG316" i="2"/>
  <c r="B317" i="2"/>
  <c r="C317" i="2"/>
  <c r="D317" i="2"/>
  <c r="F317" i="2"/>
  <c r="H317" i="2"/>
  <c r="I317" i="2"/>
  <c r="L317" i="2"/>
  <c r="M317" i="2"/>
  <c r="N317" i="2"/>
  <c r="P317" i="2"/>
  <c r="Q317" i="2"/>
  <c r="R317" i="2"/>
  <c r="S317" i="2"/>
  <c r="T317" i="2"/>
  <c r="U317" i="2"/>
  <c r="V317" i="2"/>
  <c r="W317" i="2"/>
  <c r="Y317" i="2"/>
  <c r="Z317" i="2"/>
  <c r="AA317" i="2"/>
  <c r="AB317" i="2"/>
  <c r="AC317" i="2"/>
  <c r="AD317" i="2"/>
  <c r="AF317" i="2"/>
  <c r="AG317" i="2"/>
  <c r="B318" i="2"/>
  <c r="C318" i="2"/>
  <c r="D318" i="2"/>
  <c r="F318" i="2"/>
  <c r="H318" i="2"/>
  <c r="I318" i="2"/>
  <c r="L318" i="2"/>
  <c r="M318" i="2"/>
  <c r="N318" i="2"/>
  <c r="P318" i="2"/>
  <c r="Q318" i="2"/>
  <c r="R318" i="2"/>
  <c r="S318" i="2"/>
  <c r="T318" i="2"/>
  <c r="U318" i="2"/>
  <c r="V318" i="2"/>
  <c r="W318" i="2"/>
  <c r="Y318" i="2"/>
  <c r="Z318" i="2"/>
  <c r="AA318" i="2"/>
  <c r="AB318" i="2"/>
  <c r="AC318" i="2"/>
  <c r="AD318" i="2"/>
  <c r="AF318" i="2"/>
  <c r="AG318" i="2"/>
  <c r="B319" i="2"/>
  <c r="C319" i="2"/>
  <c r="D319" i="2"/>
  <c r="F319" i="2"/>
  <c r="H319" i="2"/>
  <c r="I319" i="2"/>
  <c r="L319" i="2"/>
  <c r="M319" i="2"/>
  <c r="N319" i="2"/>
  <c r="P319" i="2"/>
  <c r="Q319" i="2"/>
  <c r="R319" i="2"/>
  <c r="S319" i="2"/>
  <c r="T319" i="2"/>
  <c r="U319" i="2"/>
  <c r="V319" i="2"/>
  <c r="W319" i="2"/>
  <c r="Y319" i="2"/>
  <c r="Z319" i="2"/>
  <c r="AA319" i="2"/>
  <c r="AB319" i="2"/>
  <c r="AC319" i="2"/>
  <c r="AD319" i="2"/>
  <c r="AF319" i="2"/>
  <c r="AG319" i="2"/>
  <c r="B320" i="2"/>
  <c r="C320" i="2"/>
  <c r="D320" i="2"/>
  <c r="F320" i="2"/>
  <c r="H320" i="2"/>
  <c r="I320" i="2"/>
  <c r="L320" i="2"/>
  <c r="M320" i="2"/>
  <c r="N320" i="2"/>
  <c r="P320" i="2"/>
  <c r="Q320" i="2"/>
  <c r="R320" i="2"/>
  <c r="S320" i="2"/>
  <c r="T320" i="2"/>
  <c r="U320" i="2"/>
  <c r="V320" i="2"/>
  <c r="W320" i="2"/>
  <c r="Y320" i="2"/>
  <c r="Z320" i="2"/>
  <c r="AA320" i="2"/>
  <c r="AB320" i="2"/>
  <c r="AC320" i="2"/>
  <c r="AD320" i="2"/>
  <c r="AF320" i="2"/>
  <c r="AG320" i="2"/>
  <c r="B321" i="2"/>
  <c r="C321" i="2"/>
  <c r="D321" i="2"/>
  <c r="F321" i="2"/>
  <c r="H321" i="2"/>
  <c r="I321" i="2"/>
  <c r="L321" i="2"/>
  <c r="M321" i="2"/>
  <c r="N321" i="2"/>
  <c r="P321" i="2"/>
  <c r="Q321" i="2"/>
  <c r="R321" i="2"/>
  <c r="S321" i="2"/>
  <c r="T321" i="2"/>
  <c r="U321" i="2"/>
  <c r="V321" i="2"/>
  <c r="W321" i="2"/>
  <c r="Y321" i="2"/>
  <c r="Z321" i="2"/>
  <c r="AA321" i="2"/>
  <c r="AB321" i="2"/>
  <c r="AC321" i="2"/>
  <c r="AD321" i="2"/>
  <c r="AF321" i="2"/>
  <c r="AG321" i="2"/>
  <c r="B322" i="2"/>
  <c r="C322" i="2"/>
  <c r="D322" i="2"/>
  <c r="F322" i="2"/>
  <c r="H322" i="2"/>
  <c r="I322" i="2"/>
  <c r="L322" i="2"/>
  <c r="M322" i="2"/>
  <c r="N322" i="2"/>
  <c r="P322" i="2"/>
  <c r="Q322" i="2"/>
  <c r="R322" i="2"/>
  <c r="S322" i="2"/>
  <c r="T322" i="2"/>
  <c r="U322" i="2"/>
  <c r="V322" i="2"/>
  <c r="W322" i="2"/>
  <c r="Y322" i="2"/>
  <c r="Z322" i="2"/>
  <c r="AA322" i="2"/>
  <c r="AB322" i="2"/>
  <c r="AC322" i="2"/>
  <c r="AD322" i="2"/>
  <c r="AF322" i="2"/>
  <c r="AG322" i="2"/>
  <c r="B323" i="2"/>
  <c r="C323" i="2"/>
  <c r="D323" i="2"/>
  <c r="F323" i="2"/>
  <c r="H323" i="2"/>
  <c r="I323" i="2"/>
  <c r="L323" i="2"/>
  <c r="M323" i="2"/>
  <c r="N323" i="2"/>
  <c r="P323" i="2"/>
  <c r="Q323" i="2"/>
  <c r="R323" i="2"/>
  <c r="S323" i="2"/>
  <c r="T323" i="2"/>
  <c r="U323" i="2"/>
  <c r="V323" i="2"/>
  <c r="W323" i="2"/>
  <c r="Y323" i="2"/>
  <c r="Z323" i="2"/>
  <c r="AA323" i="2"/>
  <c r="AB323" i="2"/>
  <c r="AC323" i="2"/>
  <c r="AD323" i="2"/>
  <c r="AF323" i="2"/>
  <c r="AG323" i="2"/>
  <c r="B324" i="2"/>
  <c r="C324" i="2"/>
  <c r="D324" i="2"/>
  <c r="F324" i="2"/>
  <c r="H324" i="2"/>
  <c r="I324" i="2"/>
  <c r="L324" i="2"/>
  <c r="M324" i="2"/>
  <c r="N324" i="2"/>
  <c r="P324" i="2"/>
  <c r="Q324" i="2"/>
  <c r="R324" i="2"/>
  <c r="S324" i="2"/>
  <c r="T324" i="2"/>
  <c r="U324" i="2"/>
  <c r="V324" i="2"/>
  <c r="W324" i="2"/>
  <c r="Y324" i="2"/>
  <c r="Z324" i="2"/>
  <c r="AA324" i="2"/>
  <c r="AB324" i="2"/>
  <c r="AC324" i="2"/>
  <c r="AD324" i="2"/>
  <c r="AF324" i="2"/>
  <c r="AG324" i="2"/>
  <c r="B325" i="2"/>
  <c r="C325" i="2"/>
  <c r="D325" i="2"/>
  <c r="F325" i="2"/>
  <c r="H325" i="2"/>
  <c r="I325" i="2"/>
  <c r="L325" i="2"/>
  <c r="M325" i="2"/>
  <c r="N325" i="2"/>
  <c r="P325" i="2"/>
  <c r="Q325" i="2"/>
  <c r="R325" i="2"/>
  <c r="S325" i="2"/>
  <c r="T325" i="2"/>
  <c r="U325" i="2"/>
  <c r="V325" i="2"/>
  <c r="W325" i="2"/>
  <c r="Y325" i="2"/>
  <c r="Z325" i="2"/>
  <c r="AA325" i="2"/>
  <c r="AB325" i="2"/>
  <c r="AC325" i="2"/>
  <c r="AD325" i="2"/>
  <c r="AF325" i="2"/>
  <c r="AG325" i="2"/>
  <c r="B326" i="2"/>
  <c r="C326" i="2"/>
  <c r="D326" i="2"/>
  <c r="F326" i="2"/>
  <c r="H326" i="2"/>
  <c r="I326" i="2"/>
  <c r="L326" i="2"/>
  <c r="M326" i="2"/>
  <c r="N326" i="2"/>
  <c r="P326" i="2"/>
  <c r="Q326" i="2"/>
  <c r="R326" i="2"/>
  <c r="S326" i="2"/>
  <c r="T326" i="2"/>
  <c r="U326" i="2"/>
  <c r="V326" i="2"/>
  <c r="W326" i="2"/>
  <c r="Y326" i="2"/>
  <c r="Z326" i="2"/>
  <c r="AA326" i="2"/>
  <c r="AB326" i="2"/>
  <c r="AC326" i="2"/>
  <c r="AD326" i="2"/>
  <c r="AF326" i="2"/>
  <c r="AG326" i="2"/>
  <c r="B327" i="2"/>
  <c r="C327" i="2"/>
  <c r="D327" i="2"/>
  <c r="F327" i="2"/>
  <c r="H327" i="2"/>
  <c r="I327" i="2"/>
  <c r="L327" i="2"/>
  <c r="M327" i="2"/>
  <c r="N327" i="2"/>
  <c r="P327" i="2"/>
  <c r="Q327" i="2"/>
  <c r="R327" i="2"/>
  <c r="S327" i="2"/>
  <c r="T327" i="2"/>
  <c r="U327" i="2"/>
  <c r="V327" i="2"/>
  <c r="W327" i="2"/>
  <c r="Y327" i="2"/>
  <c r="Z327" i="2"/>
  <c r="AA327" i="2"/>
  <c r="AB327" i="2"/>
  <c r="AC327" i="2"/>
  <c r="AD327" i="2"/>
  <c r="AF327" i="2"/>
  <c r="AG327" i="2"/>
  <c r="B328" i="2"/>
  <c r="C328" i="2"/>
  <c r="D328" i="2"/>
  <c r="F328" i="2"/>
  <c r="H328" i="2"/>
  <c r="I328" i="2"/>
  <c r="L328" i="2"/>
  <c r="M328" i="2"/>
  <c r="N328" i="2"/>
  <c r="P328" i="2"/>
  <c r="Q328" i="2"/>
  <c r="R328" i="2"/>
  <c r="S328" i="2"/>
  <c r="T328" i="2"/>
  <c r="U328" i="2"/>
  <c r="V328" i="2"/>
  <c r="W328" i="2"/>
  <c r="Y328" i="2"/>
  <c r="Z328" i="2"/>
  <c r="AA328" i="2"/>
  <c r="AB328" i="2"/>
  <c r="AC328" i="2"/>
  <c r="AD328" i="2"/>
  <c r="AF328" i="2"/>
  <c r="AG328" i="2"/>
  <c r="B329" i="2"/>
  <c r="C329" i="2"/>
  <c r="D329" i="2"/>
  <c r="F329" i="2"/>
  <c r="H329" i="2"/>
  <c r="I329" i="2"/>
  <c r="L329" i="2"/>
  <c r="M329" i="2"/>
  <c r="N329" i="2"/>
  <c r="P329" i="2"/>
  <c r="Q329" i="2"/>
  <c r="R329" i="2"/>
  <c r="S329" i="2"/>
  <c r="T329" i="2"/>
  <c r="U329" i="2"/>
  <c r="V329" i="2"/>
  <c r="W329" i="2"/>
  <c r="Y329" i="2"/>
  <c r="Z329" i="2"/>
  <c r="AA329" i="2"/>
  <c r="AB329" i="2"/>
  <c r="AC329" i="2"/>
  <c r="AD329" i="2"/>
  <c r="AF329" i="2"/>
  <c r="AG329" i="2"/>
  <c r="B330" i="2"/>
  <c r="C330" i="2"/>
  <c r="D330" i="2"/>
  <c r="F330" i="2"/>
  <c r="H330" i="2"/>
  <c r="I330" i="2"/>
  <c r="L330" i="2"/>
  <c r="M330" i="2"/>
  <c r="N330" i="2"/>
  <c r="P330" i="2"/>
  <c r="Q330" i="2"/>
  <c r="R330" i="2"/>
  <c r="S330" i="2"/>
  <c r="T330" i="2"/>
  <c r="U330" i="2"/>
  <c r="V330" i="2"/>
  <c r="W330" i="2"/>
  <c r="Y330" i="2"/>
  <c r="Z330" i="2"/>
  <c r="AA330" i="2"/>
  <c r="AB330" i="2"/>
  <c r="AC330" i="2"/>
  <c r="AD330" i="2"/>
  <c r="AF330" i="2"/>
  <c r="AG330" i="2"/>
  <c r="B331" i="2"/>
  <c r="C331" i="2"/>
  <c r="D331" i="2"/>
  <c r="F331" i="2"/>
  <c r="H331" i="2"/>
  <c r="I331" i="2"/>
  <c r="L331" i="2"/>
  <c r="M331" i="2"/>
  <c r="N331" i="2"/>
  <c r="P331" i="2"/>
  <c r="Q331" i="2"/>
  <c r="R331" i="2"/>
  <c r="S331" i="2"/>
  <c r="T331" i="2"/>
  <c r="U331" i="2"/>
  <c r="V331" i="2"/>
  <c r="W331" i="2"/>
  <c r="Y331" i="2"/>
  <c r="Z331" i="2"/>
  <c r="AA331" i="2"/>
  <c r="AB331" i="2"/>
  <c r="AC331" i="2"/>
  <c r="AD331" i="2"/>
  <c r="AF331" i="2"/>
  <c r="AG331" i="2"/>
  <c r="B332" i="2"/>
  <c r="C332" i="2"/>
  <c r="D332" i="2"/>
  <c r="F332" i="2"/>
  <c r="H332" i="2"/>
  <c r="I332" i="2"/>
  <c r="L332" i="2"/>
  <c r="M332" i="2"/>
  <c r="N332" i="2"/>
  <c r="P332" i="2"/>
  <c r="Q332" i="2"/>
  <c r="R332" i="2"/>
  <c r="S332" i="2"/>
  <c r="T332" i="2"/>
  <c r="U332" i="2"/>
  <c r="V332" i="2"/>
  <c r="W332" i="2"/>
  <c r="Y332" i="2"/>
  <c r="Z332" i="2"/>
  <c r="AA332" i="2"/>
  <c r="AB332" i="2"/>
  <c r="AC332" i="2"/>
  <c r="AD332" i="2"/>
  <c r="AF332" i="2"/>
  <c r="AG332" i="2"/>
  <c r="B333" i="2"/>
  <c r="C333" i="2"/>
  <c r="D333" i="2"/>
  <c r="F333" i="2"/>
  <c r="H333" i="2"/>
  <c r="I333" i="2"/>
  <c r="L333" i="2"/>
  <c r="M333" i="2"/>
  <c r="N333" i="2"/>
  <c r="P333" i="2"/>
  <c r="Q333" i="2"/>
  <c r="R333" i="2"/>
  <c r="S333" i="2"/>
  <c r="T333" i="2"/>
  <c r="U333" i="2"/>
  <c r="V333" i="2"/>
  <c r="W333" i="2"/>
  <c r="Y333" i="2"/>
  <c r="Z333" i="2"/>
  <c r="AA333" i="2"/>
  <c r="AB333" i="2"/>
  <c r="AC333" i="2"/>
  <c r="AD333" i="2"/>
  <c r="AF333" i="2"/>
  <c r="AG333" i="2"/>
  <c r="B334" i="2"/>
  <c r="C334" i="2"/>
  <c r="D334" i="2"/>
  <c r="F334" i="2"/>
  <c r="H334" i="2"/>
  <c r="I334" i="2"/>
  <c r="L334" i="2"/>
  <c r="M334" i="2"/>
  <c r="N334" i="2"/>
  <c r="P334" i="2"/>
  <c r="Q334" i="2"/>
  <c r="R334" i="2"/>
  <c r="S334" i="2"/>
  <c r="T334" i="2"/>
  <c r="U334" i="2"/>
  <c r="V334" i="2"/>
  <c r="W334" i="2"/>
  <c r="Y334" i="2"/>
  <c r="Z334" i="2"/>
  <c r="AA334" i="2"/>
  <c r="AB334" i="2"/>
  <c r="AC334" i="2"/>
  <c r="AD334" i="2"/>
  <c r="AF334" i="2"/>
  <c r="AG334" i="2"/>
  <c r="B335" i="2"/>
  <c r="C335" i="2"/>
  <c r="D335" i="2"/>
  <c r="F335" i="2"/>
  <c r="H335" i="2"/>
  <c r="I335" i="2"/>
  <c r="L335" i="2"/>
  <c r="M335" i="2"/>
  <c r="N335" i="2"/>
  <c r="P335" i="2"/>
  <c r="Q335" i="2"/>
  <c r="R335" i="2"/>
  <c r="S335" i="2"/>
  <c r="T335" i="2"/>
  <c r="U335" i="2"/>
  <c r="V335" i="2"/>
  <c r="W335" i="2"/>
  <c r="Y335" i="2"/>
  <c r="Z335" i="2"/>
  <c r="AA335" i="2"/>
  <c r="AB335" i="2"/>
  <c r="AC335" i="2"/>
  <c r="AD335" i="2"/>
  <c r="AF335" i="2"/>
  <c r="AG335" i="2"/>
  <c r="B336" i="2"/>
  <c r="C336" i="2"/>
  <c r="D336" i="2"/>
  <c r="F336" i="2"/>
  <c r="H336" i="2"/>
  <c r="I336" i="2"/>
  <c r="L336" i="2"/>
  <c r="M336" i="2"/>
  <c r="N336" i="2"/>
  <c r="P336" i="2"/>
  <c r="Q336" i="2"/>
  <c r="R336" i="2"/>
  <c r="S336" i="2"/>
  <c r="T336" i="2"/>
  <c r="U336" i="2"/>
  <c r="V336" i="2"/>
  <c r="W336" i="2"/>
  <c r="Y336" i="2"/>
  <c r="Z336" i="2"/>
  <c r="AA336" i="2"/>
  <c r="AB336" i="2"/>
  <c r="AC336" i="2"/>
  <c r="AD336" i="2"/>
  <c r="AF336" i="2"/>
  <c r="AG336" i="2"/>
  <c r="B337" i="2"/>
  <c r="C337" i="2"/>
  <c r="D337" i="2"/>
  <c r="F337" i="2"/>
  <c r="H337" i="2"/>
  <c r="I337" i="2"/>
  <c r="L337" i="2"/>
  <c r="M337" i="2"/>
  <c r="N337" i="2"/>
  <c r="P337" i="2"/>
  <c r="Q337" i="2"/>
  <c r="R337" i="2"/>
  <c r="S337" i="2"/>
  <c r="T337" i="2"/>
  <c r="U337" i="2"/>
  <c r="V337" i="2"/>
  <c r="W337" i="2"/>
  <c r="Y337" i="2"/>
  <c r="Z337" i="2"/>
  <c r="AA337" i="2"/>
  <c r="AB337" i="2"/>
  <c r="AC337" i="2"/>
  <c r="AD337" i="2"/>
  <c r="AF337" i="2"/>
  <c r="AG337" i="2"/>
  <c r="B338" i="2"/>
  <c r="C338" i="2"/>
  <c r="D338" i="2"/>
  <c r="F338" i="2"/>
  <c r="H338" i="2"/>
  <c r="I338" i="2"/>
  <c r="L338" i="2"/>
  <c r="M338" i="2"/>
  <c r="N338" i="2"/>
  <c r="P338" i="2"/>
  <c r="Q338" i="2"/>
  <c r="R338" i="2"/>
  <c r="S338" i="2"/>
  <c r="T338" i="2"/>
  <c r="U338" i="2"/>
  <c r="V338" i="2"/>
  <c r="W338" i="2"/>
  <c r="Y338" i="2"/>
  <c r="Z338" i="2"/>
  <c r="AA338" i="2"/>
  <c r="AB338" i="2"/>
  <c r="AC338" i="2"/>
  <c r="AD338" i="2"/>
  <c r="AF338" i="2"/>
  <c r="AG338" i="2"/>
  <c r="B339" i="2"/>
  <c r="C339" i="2"/>
  <c r="D339" i="2"/>
  <c r="F339" i="2"/>
  <c r="H339" i="2"/>
  <c r="I339" i="2"/>
  <c r="L339" i="2"/>
  <c r="M339" i="2"/>
  <c r="N339" i="2"/>
  <c r="P339" i="2"/>
  <c r="Q339" i="2"/>
  <c r="R339" i="2"/>
  <c r="S339" i="2"/>
  <c r="T339" i="2"/>
  <c r="U339" i="2"/>
  <c r="V339" i="2"/>
  <c r="W339" i="2"/>
  <c r="Y339" i="2"/>
  <c r="Z339" i="2"/>
  <c r="AA339" i="2"/>
  <c r="AB339" i="2"/>
  <c r="AC339" i="2"/>
  <c r="AD339" i="2"/>
  <c r="AF339" i="2"/>
  <c r="AG339" i="2"/>
  <c r="B340" i="2"/>
  <c r="C340" i="2"/>
  <c r="D340" i="2"/>
  <c r="F340" i="2"/>
  <c r="H340" i="2"/>
  <c r="I340" i="2"/>
  <c r="L340" i="2"/>
  <c r="M340" i="2"/>
  <c r="N340" i="2"/>
  <c r="P340" i="2"/>
  <c r="Q340" i="2"/>
  <c r="R340" i="2"/>
  <c r="S340" i="2"/>
  <c r="T340" i="2"/>
  <c r="U340" i="2"/>
  <c r="V340" i="2"/>
  <c r="W340" i="2"/>
  <c r="Y340" i="2"/>
  <c r="Z340" i="2"/>
  <c r="AA340" i="2"/>
  <c r="AB340" i="2"/>
  <c r="AC340" i="2"/>
  <c r="AD340" i="2"/>
  <c r="AF340" i="2"/>
  <c r="AG340" i="2"/>
  <c r="B341" i="2"/>
  <c r="C341" i="2"/>
  <c r="D341" i="2"/>
  <c r="F341" i="2"/>
  <c r="H341" i="2"/>
  <c r="I341" i="2"/>
  <c r="L341" i="2"/>
  <c r="M341" i="2"/>
  <c r="N341" i="2"/>
  <c r="P341" i="2"/>
  <c r="Q341" i="2"/>
  <c r="R341" i="2"/>
  <c r="S341" i="2"/>
  <c r="T341" i="2"/>
  <c r="U341" i="2"/>
  <c r="V341" i="2"/>
  <c r="W341" i="2"/>
  <c r="Y341" i="2"/>
  <c r="Z341" i="2"/>
  <c r="AA341" i="2"/>
  <c r="AB341" i="2"/>
  <c r="AC341" i="2"/>
  <c r="AD341" i="2"/>
  <c r="AF341" i="2"/>
  <c r="AG341" i="2"/>
  <c r="B342" i="2"/>
  <c r="C342" i="2"/>
  <c r="D342" i="2"/>
  <c r="F342" i="2"/>
  <c r="H342" i="2"/>
  <c r="I342" i="2"/>
  <c r="L342" i="2"/>
  <c r="M342" i="2"/>
  <c r="N342" i="2"/>
  <c r="P342" i="2"/>
  <c r="Q342" i="2"/>
  <c r="R342" i="2"/>
  <c r="S342" i="2"/>
  <c r="T342" i="2"/>
  <c r="U342" i="2"/>
  <c r="V342" i="2"/>
  <c r="W342" i="2"/>
  <c r="Y342" i="2"/>
  <c r="Z342" i="2"/>
  <c r="AA342" i="2"/>
  <c r="AB342" i="2"/>
  <c r="AC342" i="2"/>
  <c r="AD342" i="2"/>
  <c r="AF342" i="2"/>
  <c r="AG342" i="2"/>
  <c r="B343" i="2"/>
  <c r="C343" i="2"/>
  <c r="D343" i="2"/>
  <c r="F343" i="2"/>
  <c r="H343" i="2"/>
  <c r="I343" i="2"/>
  <c r="L343" i="2"/>
  <c r="M343" i="2"/>
  <c r="N343" i="2"/>
  <c r="P343" i="2"/>
  <c r="Q343" i="2"/>
  <c r="R343" i="2"/>
  <c r="S343" i="2"/>
  <c r="T343" i="2"/>
  <c r="U343" i="2"/>
  <c r="V343" i="2"/>
  <c r="W343" i="2"/>
  <c r="Y343" i="2"/>
  <c r="Z343" i="2"/>
  <c r="AA343" i="2"/>
  <c r="AB343" i="2"/>
  <c r="AC343" i="2"/>
  <c r="AD343" i="2"/>
  <c r="AF343" i="2"/>
  <c r="AG343" i="2"/>
  <c r="B344" i="2"/>
  <c r="C344" i="2"/>
  <c r="D344" i="2"/>
  <c r="F344" i="2"/>
  <c r="H344" i="2"/>
  <c r="I344" i="2"/>
  <c r="L344" i="2"/>
  <c r="M344" i="2"/>
  <c r="N344" i="2"/>
  <c r="P344" i="2"/>
  <c r="Q344" i="2"/>
  <c r="R344" i="2"/>
  <c r="S344" i="2"/>
  <c r="T344" i="2"/>
  <c r="U344" i="2"/>
  <c r="V344" i="2"/>
  <c r="W344" i="2"/>
  <c r="Y344" i="2"/>
  <c r="Z344" i="2"/>
  <c r="AA344" i="2"/>
  <c r="AB344" i="2"/>
  <c r="AC344" i="2"/>
  <c r="AD344" i="2"/>
  <c r="AF344" i="2"/>
  <c r="AG344" i="2"/>
  <c r="B345" i="2"/>
  <c r="C345" i="2"/>
  <c r="D345" i="2"/>
  <c r="F345" i="2"/>
  <c r="H345" i="2"/>
  <c r="I345" i="2"/>
  <c r="L345" i="2"/>
  <c r="M345" i="2"/>
  <c r="N345" i="2"/>
  <c r="P345" i="2"/>
  <c r="Q345" i="2"/>
  <c r="R345" i="2"/>
  <c r="S345" i="2"/>
  <c r="T345" i="2"/>
  <c r="U345" i="2"/>
  <c r="V345" i="2"/>
  <c r="W345" i="2"/>
  <c r="Y345" i="2"/>
  <c r="Z345" i="2"/>
  <c r="AA345" i="2"/>
  <c r="AB345" i="2"/>
  <c r="AC345" i="2"/>
  <c r="AD345" i="2"/>
  <c r="AF345" i="2"/>
  <c r="AG345" i="2"/>
  <c r="B346" i="2"/>
  <c r="C346" i="2"/>
  <c r="D346" i="2"/>
  <c r="F346" i="2"/>
  <c r="H346" i="2"/>
  <c r="I346" i="2"/>
  <c r="L346" i="2"/>
  <c r="M346" i="2"/>
  <c r="N346" i="2"/>
  <c r="P346" i="2"/>
  <c r="Q346" i="2"/>
  <c r="R346" i="2"/>
  <c r="S346" i="2"/>
  <c r="T346" i="2"/>
  <c r="U346" i="2"/>
  <c r="V346" i="2"/>
  <c r="W346" i="2"/>
  <c r="Y346" i="2"/>
  <c r="Z346" i="2"/>
  <c r="AA346" i="2"/>
  <c r="AB346" i="2"/>
  <c r="AC346" i="2"/>
  <c r="AD346" i="2"/>
  <c r="AF346" i="2"/>
  <c r="AG346" i="2"/>
  <c r="B347" i="2"/>
  <c r="C347" i="2"/>
  <c r="D347" i="2"/>
  <c r="F347" i="2"/>
  <c r="H347" i="2"/>
  <c r="I347" i="2"/>
  <c r="L347" i="2"/>
  <c r="M347" i="2"/>
  <c r="N347" i="2"/>
  <c r="P347" i="2"/>
  <c r="Q347" i="2"/>
  <c r="R347" i="2"/>
  <c r="S347" i="2"/>
  <c r="T347" i="2"/>
  <c r="U347" i="2"/>
  <c r="V347" i="2"/>
  <c r="W347" i="2"/>
  <c r="Y347" i="2"/>
  <c r="Z347" i="2"/>
  <c r="AA347" i="2"/>
  <c r="AB347" i="2"/>
  <c r="AC347" i="2"/>
  <c r="AD347" i="2"/>
  <c r="AF347" i="2"/>
  <c r="AG347" i="2"/>
  <c r="B348" i="2"/>
  <c r="C348" i="2"/>
  <c r="D348" i="2"/>
  <c r="F348" i="2"/>
  <c r="H348" i="2"/>
  <c r="I348" i="2"/>
  <c r="L348" i="2"/>
  <c r="M348" i="2"/>
  <c r="N348" i="2"/>
  <c r="P348" i="2"/>
  <c r="Q348" i="2"/>
  <c r="R348" i="2"/>
  <c r="S348" i="2"/>
  <c r="T348" i="2"/>
  <c r="U348" i="2"/>
  <c r="V348" i="2"/>
  <c r="W348" i="2"/>
  <c r="Y348" i="2"/>
  <c r="Z348" i="2"/>
  <c r="AA348" i="2"/>
  <c r="AB348" i="2"/>
  <c r="AC348" i="2"/>
  <c r="AD348" i="2"/>
  <c r="AF348" i="2"/>
  <c r="AG348" i="2"/>
  <c r="B349" i="2"/>
  <c r="C349" i="2"/>
  <c r="D349" i="2"/>
  <c r="F349" i="2"/>
  <c r="H349" i="2"/>
  <c r="I349" i="2"/>
  <c r="L349" i="2"/>
  <c r="M349" i="2"/>
  <c r="N349" i="2"/>
  <c r="P349" i="2"/>
  <c r="Q349" i="2"/>
  <c r="R349" i="2"/>
  <c r="S349" i="2"/>
  <c r="T349" i="2"/>
  <c r="U349" i="2"/>
  <c r="V349" i="2"/>
  <c r="W349" i="2"/>
  <c r="Y349" i="2"/>
  <c r="Z349" i="2"/>
  <c r="AA349" i="2"/>
  <c r="AB349" i="2"/>
  <c r="AC349" i="2"/>
  <c r="AD349" i="2"/>
  <c r="AF349" i="2"/>
  <c r="AG349" i="2"/>
  <c r="B350" i="2"/>
  <c r="C350" i="2"/>
  <c r="D350" i="2"/>
  <c r="F350" i="2"/>
  <c r="H350" i="2"/>
  <c r="I350" i="2"/>
  <c r="L350" i="2"/>
  <c r="M350" i="2"/>
  <c r="N350" i="2"/>
  <c r="P350" i="2"/>
  <c r="Q350" i="2"/>
  <c r="R350" i="2"/>
  <c r="S350" i="2"/>
  <c r="T350" i="2"/>
  <c r="U350" i="2"/>
  <c r="V350" i="2"/>
  <c r="W350" i="2"/>
  <c r="Y350" i="2"/>
  <c r="Z350" i="2"/>
  <c r="AA350" i="2"/>
  <c r="AB350" i="2"/>
  <c r="AC350" i="2"/>
  <c r="AD350" i="2"/>
  <c r="AF350" i="2"/>
  <c r="AG350" i="2"/>
  <c r="B351" i="2"/>
  <c r="C351" i="2"/>
  <c r="D351" i="2"/>
  <c r="F351" i="2"/>
  <c r="H351" i="2"/>
  <c r="I351" i="2"/>
  <c r="L351" i="2"/>
  <c r="M351" i="2"/>
  <c r="N351" i="2"/>
  <c r="P351" i="2"/>
  <c r="Q351" i="2"/>
  <c r="R351" i="2"/>
  <c r="S351" i="2"/>
  <c r="T351" i="2"/>
  <c r="U351" i="2"/>
  <c r="V351" i="2"/>
  <c r="W351" i="2"/>
  <c r="Y351" i="2"/>
  <c r="Z351" i="2"/>
  <c r="AA351" i="2"/>
  <c r="AB351" i="2"/>
  <c r="AC351" i="2"/>
  <c r="AD351" i="2"/>
  <c r="AF351" i="2"/>
  <c r="AG351" i="2"/>
  <c r="B352" i="2"/>
  <c r="C352" i="2"/>
  <c r="D352" i="2"/>
  <c r="F352" i="2"/>
  <c r="H352" i="2"/>
  <c r="I352" i="2"/>
  <c r="L352" i="2"/>
  <c r="M352" i="2"/>
  <c r="N352" i="2"/>
  <c r="P352" i="2"/>
  <c r="Q352" i="2"/>
  <c r="R352" i="2"/>
  <c r="S352" i="2"/>
  <c r="T352" i="2"/>
  <c r="U352" i="2"/>
  <c r="V352" i="2"/>
  <c r="W352" i="2"/>
  <c r="Y352" i="2"/>
  <c r="Z352" i="2"/>
  <c r="AA352" i="2"/>
  <c r="AB352" i="2"/>
  <c r="AC352" i="2"/>
  <c r="AD352" i="2"/>
  <c r="AF352" i="2"/>
  <c r="AG352" i="2"/>
  <c r="B353" i="2"/>
  <c r="C353" i="2"/>
  <c r="D353" i="2"/>
  <c r="F353" i="2"/>
  <c r="H353" i="2"/>
  <c r="I353" i="2"/>
  <c r="L353" i="2"/>
  <c r="M353" i="2"/>
  <c r="N353" i="2"/>
  <c r="P353" i="2"/>
  <c r="Q353" i="2"/>
  <c r="R353" i="2"/>
  <c r="S353" i="2"/>
  <c r="T353" i="2"/>
  <c r="U353" i="2"/>
  <c r="V353" i="2"/>
  <c r="W353" i="2"/>
  <c r="Y353" i="2"/>
  <c r="Z353" i="2"/>
  <c r="AA353" i="2"/>
  <c r="AB353" i="2"/>
  <c r="AC353" i="2"/>
  <c r="AD353" i="2"/>
  <c r="AF353" i="2"/>
  <c r="AG353" i="2"/>
  <c r="B354" i="2"/>
  <c r="C354" i="2"/>
  <c r="D354" i="2"/>
  <c r="F354" i="2"/>
  <c r="H354" i="2"/>
  <c r="I354" i="2"/>
  <c r="L354" i="2"/>
  <c r="M354" i="2"/>
  <c r="N354" i="2"/>
  <c r="P354" i="2"/>
  <c r="Q354" i="2"/>
  <c r="R354" i="2"/>
  <c r="S354" i="2"/>
  <c r="T354" i="2"/>
  <c r="U354" i="2"/>
  <c r="V354" i="2"/>
  <c r="W354" i="2"/>
  <c r="Y354" i="2"/>
  <c r="Z354" i="2"/>
  <c r="AA354" i="2"/>
  <c r="AB354" i="2"/>
  <c r="AC354" i="2"/>
  <c r="AD354" i="2"/>
  <c r="AF354" i="2"/>
  <c r="AG354" i="2"/>
  <c r="B355" i="2"/>
  <c r="C355" i="2"/>
  <c r="D355" i="2"/>
  <c r="F355" i="2"/>
  <c r="H355" i="2"/>
  <c r="I355" i="2"/>
  <c r="L355" i="2"/>
  <c r="M355" i="2"/>
  <c r="N355" i="2"/>
  <c r="P355" i="2"/>
  <c r="Q355" i="2"/>
  <c r="R355" i="2"/>
  <c r="S355" i="2"/>
  <c r="T355" i="2"/>
  <c r="U355" i="2"/>
  <c r="V355" i="2"/>
  <c r="W355" i="2"/>
  <c r="Y355" i="2"/>
  <c r="Z355" i="2"/>
  <c r="AA355" i="2"/>
  <c r="AB355" i="2"/>
  <c r="AC355" i="2"/>
  <c r="AD355" i="2"/>
  <c r="AF355" i="2"/>
  <c r="AG355" i="2"/>
  <c r="B356" i="2"/>
  <c r="C356" i="2"/>
  <c r="D356" i="2"/>
  <c r="F356" i="2"/>
  <c r="H356" i="2"/>
  <c r="I356" i="2"/>
  <c r="L356" i="2"/>
  <c r="M356" i="2"/>
  <c r="N356" i="2"/>
  <c r="P356" i="2"/>
  <c r="Q356" i="2"/>
  <c r="R356" i="2"/>
  <c r="S356" i="2"/>
  <c r="T356" i="2"/>
  <c r="U356" i="2"/>
  <c r="V356" i="2"/>
  <c r="W356" i="2"/>
  <c r="Y356" i="2"/>
  <c r="Z356" i="2"/>
  <c r="AA356" i="2"/>
  <c r="AB356" i="2"/>
  <c r="AC356" i="2"/>
  <c r="AD356" i="2"/>
  <c r="AF356" i="2"/>
  <c r="AG356" i="2"/>
  <c r="B357" i="2"/>
  <c r="C357" i="2"/>
  <c r="D357" i="2"/>
  <c r="F357" i="2"/>
  <c r="H357" i="2"/>
  <c r="I357" i="2"/>
  <c r="L357" i="2"/>
  <c r="M357" i="2"/>
  <c r="N357" i="2"/>
  <c r="P357" i="2"/>
  <c r="Q357" i="2"/>
  <c r="R357" i="2"/>
  <c r="S357" i="2"/>
  <c r="T357" i="2"/>
  <c r="U357" i="2"/>
  <c r="V357" i="2"/>
  <c r="W357" i="2"/>
  <c r="Y357" i="2"/>
  <c r="Z357" i="2"/>
  <c r="AA357" i="2"/>
  <c r="AB357" i="2"/>
  <c r="AC357" i="2"/>
  <c r="AD357" i="2"/>
  <c r="AF357" i="2"/>
  <c r="AG357" i="2"/>
  <c r="B358" i="2"/>
  <c r="C358" i="2"/>
  <c r="D358" i="2"/>
  <c r="F358" i="2"/>
  <c r="H358" i="2"/>
  <c r="I358" i="2"/>
  <c r="L358" i="2"/>
  <c r="M358" i="2"/>
  <c r="N358" i="2"/>
  <c r="P358" i="2"/>
  <c r="Q358" i="2"/>
  <c r="R358" i="2"/>
  <c r="S358" i="2"/>
  <c r="T358" i="2"/>
  <c r="U358" i="2"/>
  <c r="V358" i="2"/>
  <c r="W358" i="2"/>
  <c r="Y358" i="2"/>
  <c r="Z358" i="2"/>
  <c r="AA358" i="2"/>
  <c r="AB358" i="2"/>
  <c r="AC358" i="2"/>
  <c r="AD358" i="2"/>
  <c r="AF358" i="2"/>
  <c r="AG358" i="2"/>
  <c r="B359" i="2"/>
  <c r="C359" i="2"/>
  <c r="D359" i="2"/>
  <c r="F359" i="2"/>
  <c r="H359" i="2"/>
  <c r="I359" i="2"/>
  <c r="L359" i="2"/>
  <c r="M359" i="2"/>
  <c r="N359" i="2"/>
  <c r="P359" i="2"/>
  <c r="Q359" i="2"/>
  <c r="R359" i="2"/>
  <c r="S359" i="2"/>
  <c r="T359" i="2"/>
  <c r="U359" i="2"/>
  <c r="V359" i="2"/>
  <c r="W359" i="2"/>
  <c r="Y359" i="2"/>
  <c r="Z359" i="2"/>
  <c r="AA359" i="2"/>
  <c r="AB359" i="2"/>
  <c r="AC359" i="2"/>
  <c r="AD359" i="2"/>
  <c r="AF359" i="2"/>
  <c r="AG359" i="2"/>
  <c r="B360" i="2"/>
  <c r="C360" i="2"/>
  <c r="D360" i="2"/>
  <c r="F360" i="2"/>
  <c r="H360" i="2"/>
  <c r="I360" i="2"/>
  <c r="L360" i="2"/>
  <c r="M360" i="2"/>
  <c r="N360" i="2"/>
  <c r="P360" i="2"/>
  <c r="Q360" i="2"/>
  <c r="R360" i="2"/>
  <c r="S360" i="2"/>
  <c r="T360" i="2"/>
  <c r="U360" i="2"/>
  <c r="V360" i="2"/>
  <c r="W360" i="2"/>
  <c r="Y360" i="2"/>
  <c r="Z360" i="2"/>
  <c r="AA360" i="2"/>
  <c r="AB360" i="2"/>
  <c r="AC360" i="2"/>
  <c r="AD360" i="2"/>
  <c r="AF360" i="2"/>
  <c r="AG360" i="2"/>
  <c r="B361" i="2"/>
  <c r="C361" i="2"/>
  <c r="D361" i="2"/>
  <c r="F361" i="2"/>
  <c r="H361" i="2"/>
  <c r="I361" i="2"/>
  <c r="L361" i="2"/>
  <c r="M361" i="2"/>
  <c r="N361" i="2"/>
  <c r="P361" i="2"/>
  <c r="Q361" i="2"/>
  <c r="R361" i="2"/>
  <c r="S361" i="2"/>
  <c r="T361" i="2"/>
  <c r="U361" i="2"/>
  <c r="V361" i="2"/>
  <c r="W361" i="2"/>
  <c r="Y361" i="2"/>
  <c r="Z361" i="2"/>
  <c r="AA361" i="2"/>
  <c r="AB361" i="2"/>
  <c r="AC361" i="2"/>
  <c r="AD361" i="2"/>
  <c r="AF361" i="2"/>
  <c r="AG361" i="2"/>
  <c r="B362" i="2"/>
  <c r="C362" i="2"/>
  <c r="D362" i="2"/>
  <c r="F362" i="2"/>
  <c r="H362" i="2"/>
  <c r="I362" i="2"/>
  <c r="L362" i="2"/>
  <c r="M362" i="2"/>
  <c r="N362" i="2"/>
  <c r="P362" i="2"/>
  <c r="Q362" i="2"/>
  <c r="R362" i="2"/>
  <c r="S362" i="2"/>
  <c r="T362" i="2"/>
  <c r="U362" i="2"/>
  <c r="V362" i="2"/>
  <c r="W362" i="2"/>
  <c r="Y362" i="2"/>
  <c r="Z362" i="2"/>
  <c r="AA362" i="2"/>
  <c r="AB362" i="2"/>
  <c r="AC362" i="2"/>
  <c r="AD362" i="2"/>
  <c r="AF362" i="2"/>
  <c r="AG362" i="2"/>
  <c r="B363" i="2"/>
  <c r="C363" i="2"/>
  <c r="D363" i="2"/>
  <c r="F363" i="2"/>
  <c r="H363" i="2"/>
  <c r="I363" i="2"/>
  <c r="L363" i="2"/>
  <c r="M363" i="2"/>
  <c r="N363" i="2"/>
  <c r="P363" i="2"/>
  <c r="Q363" i="2"/>
  <c r="R363" i="2"/>
  <c r="S363" i="2"/>
  <c r="T363" i="2"/>
  <c r="U363" i="2"/>
  <c r="V363" i="2"/>
  <c r="W363" i="2"/>
  <c r="Y363" i="2"/>
  <c r="Z363" i="2"/>
  <c r="AA363" i="2"/>
  <c r="AB363" i="2"/>
  <c r="AC363" i="2"/>
  <c r="AD363" i="2"/>
  <c r="AF363" i="2"/>
  <c r="AG363" i="2"/>
  <c r="B364" i="2"/>
  <c r="C364" i="2"/>
  <c r="D364" i="2"/>
  <c r="F364" i="2"/>
  <c r="H364" i="2"/>
  <c r="I364" i="2"/>
  <c r="L364" i="2"/>
  <c r="M364" i="2"/>
  <c r="N364" i="2"/>
  <c r="P364" i="2"/>
  <c r="Q364" i="2"/>
  <c r="R364" i="2"/>
  <c r="S364" i="2"/>
  <c r="T364" i="2"/>
  <c r="U364" i="2"/>
  <c r="V364" i="2"/>
  <c r="W364" i="2"/>
  <c r="Y364" i="2"/>
  <c r="Z364" i="2"/>
  <c r="AA364" i="2"/>
  <c r="AB364" i="2"/>
  <c r="AC364" i="2"/>
  <c r="AD364" i="2"/>
  <c r="AF364" i="2"/>
  <c r="AG364" i="2"/>
  <c r="B365" i="2"/>
  <c r="C365" i="2"/>
  <c r="D365" i="2"/>
  <c r="F365" i="2"/>
  <c r="H365" i="2"/>
  <c r="I365" i="2"/>
  <c r="L365" i="2"/>
  <c r="M365" i="2"/>
  <c r="N365" i="2"/>
  <c r="P365" i="2"/>
  <c r="Q365" i="2"/>
  <c r="R365" i="2"/>
  <c r="S365" i="2"/>
  <c r="T365" i="2"/>
  <c r="U365" i="2"/>
  <c r="V365" i="2"/>
  <c r="W365" i="2"/>
  <c r="Y365" i="2"/>
  <c r="Z365" i="2"/>
  <c r="AA365" i="2"/>
  <c r="AB365" i="2"/>
  <c r="AC365" i="2"/>
  <c r="AD365" i="2"/>
  <c r="AF365" i="2"/>
  <c r="AG365" i="2"/>
  <c r="B366" i="2"/>
  <c r="C366" i="2"/>
  <c r="D366" i="2"/>
  <c r="F366" i="2"/>
  <c r="H366" i="2"/>
  <c r="I366" i="2"/>
  <c r="L366" i="2"/>
  <c r="M366" i="2"/>
  <c r="N366" i="2"/>
  <c r="P366" i="2"/>
  <c r="Q366" i="2"/>
  <c r="R366" i="2"/>
  <c r="S366" i="2"/>
  <c r="T366" i="2"/>
  <c r="U366" i="2"/>
  <c r="V366" i="2"/>
  <c r="W366" i="2"/>
  <c r="Y366" i="2"/>
  <c r="Z366" i="2"/>
  <c r="AA366" i="2"/>
  <c r="AB366" i="2"/>
  <c r="AC366" i="2"/>
  <c r="AD366" i="2"/>
  <c r="AF366" i="2"/>
  <c r="AG366" i="2"/>
  <c r="B367" i="2"/>
  <c r="C367" i="2"/>
  <c r="D367" i="2"/>
  <c r="F367" i="2"/>
  <c r="H367" i="2"/>
  <c r="I367" i="2"/>
  <c r="L367" i="2"/>
  <c r="M367" i="2"/>
  <c r="N367" i="2"/>
  <c r="P367" i="2"/>
  <c r="Q367" i="2"/>
  <c r="R367" i="2"/>
  <c r="S367" i="2"/>
  <c r="T367" i="2"/>
  <c r="U367" i="2"/>
  <c r="V367" i="2"/>
  <c r="W367" i="2"/>
  <c r="Y367" i="2"/>
  <c r="Z367" i="2"/>
  <c r="AA367" i="2"/>
  <c r="AB367" i="2"/>
  <c r="AC367" i="2"/>
  <c r="AD367" i="2"/>
  <c r="AF367" i="2"/>
  <c r="AG367" i="2"/>
  <c r="B368" i="2"/>
  <c r="C368" i="2"/>
  <c r="D368" i="2"/>
  <c r="F368" i="2"/>
  <c r="H368" i="2"/>
  <c r="I368" i="2"/>
  <c r="L368" i="2"/>
  <c r="M368" i="2"/>
  <c r="N368" i="2"/>
  <c r="P368" i="2"/>
  <c r="Q368" i="2"/>
  <c r="R368" i="2"/>
  <c r="S368" i="2"/>
  <c r="T368" i="2"/>
  <c r="U368" i="2"/>
  <c r="V368" i="2"/>
  <c r="W368" i="2"/>
  <c r="Y368" i="2"/>
  <c r="Z368" i="2"/>
  <c r="AA368" i="2"/>
  <c r="AB368" i="2"/>
  <c r="AC368" i="2"/>
  <c r="AD368" i="2"/>
  <c r="AF368" i="2"/>
  <c r="AG368" i="2"/>
  <c r="B369" i="2"/>
  <c r="C369" i="2"/>
  <c r="D369" i="2"/>
  <c r="F369" i="2"/>
  <c r="H369" i="2"/>
  <c r="I369" i="2"/>
  <c r="L369" i="2"/>
  <c r="M369" i="2"/>
  <c r="N369" i="2"/>
  <c r="P369" i="2"/>
  <c r="Q369" i="2"/>
  <c r="R369" i="2"/>
  <c r="S369" i="2"/>
  <c r="T369" i="2"/>
  <c r="U369" i="2"/>
  <c r="V369" i="2"/>
  <c r="W369" i="2"/>
  <c r="Y369" i="2"/>
  <c r="Z369" i="2"/>
  <c r="AA369" i="2"/>
  <c r="AB369" i="2"/>
  <c r="AC369" i="2"/>
  <c r="AD369" i="2"/>
  <c r="AF369" i="2"/>
  <c r="AG369" i="2"/>
  <c r="B370" i="2"/>
  <c r="C370" i="2"/>
  <c r="D370" i="2"/>
  <c r="F370" i="2"/>
  <c r="H370" i="2"/>
  <c r="I370" i="2"/>
  <c r="L370" i="2"/>
  <c r="M370" i="2"/>
  <c r="N370" i="2"/>
  <c r="P370" i="2"/>
  <c r="Q370" i="2"/>
  <c r="R370" i="2"/>
  <c r="S370" i="2"/>
  <c r="T370" i="2"/>
  <c r="U370" i="2"/>
  <c r="V370" i="2"/>
  <c r="W370" i="2"/>
  <c r="Y370" i="2"/>
  <c r="Z370" i="2"/>
  <c r="AA370" i="2"/>
  <c r="AB370" i="2"/>
  <c r="AC370" i="2"/>
  <c r="AD370" i="2"/>
  <c r="AF370" i="2"/>
  <c r="AG370" i="2"/>
  <c r="B371" i="2"/>
  <c r="C371" i="2"/>
  <c r="D371" i="2"/>
  <c r="F371" i="2"/>
  <c r="H371" i="2"/>
  <c r="I371" i="2"/>
  <c r="L371" i="2"/>
  <c r="M371" i="2"/>
  <c r="N371" i="2"/>
  <c r="P371" i="2"/>
  <c r="Q371" i="2"/>
  <c r="R371" i="2"/>
  <c r="S371" i="2"/>
  <c r="T371" i="2"/>
  <c r="U371" i="2"/>
  <c r="V371" i="2"/>
  <c r="W371" i="2"/>
  <c r="Y371" i="2"/>
  <c r="Z371" i="2"/>
  <c r="AA371" i="2"/>
  <c r="AB371" i="2"/>
  <c r="AC371" i="2"/>
  <c r="AD371" i="2"/>
  <c r="AF371" i="2"/>
  <c r="AG371" i="2"/>
  <c r="B372" i="2"/>
  <c r="C372" i="2"/>
  <c r="D372" i="2"/>
  <c r="F372" i="2"/>
  <c r="H372" i="2"/>
  <c r="I372" i="2"/>
  <c r="L372" i="2"/>
  <c r="M372" i="2"/>
  <c r="N372" i="2"/>
  <c r="P372" i="2"/>
  <c r="Q372" i="2"/>
  <c r="R372" i="2"/>
  <c r="S372" i="2"/>
  <c r="T372" i="2"/>
  <c r="U372" i="2"/>
  <c r="V372" i="2"/>
  <c r="W372" i="2"/>
  <c r="Y372" i="2"/>
  <c r="Z372" i="2"/>
  <c r="AA372" i="2"/>
  <c r="AB372" i="2"/>
  <c r="AC372" i="2"/>
  <c r="AD372" i="2"/>
  <c r="AF372" i="2"/>
  <c r="AG372" i="2"/>
  <c r="B373" i="2"/>
  <c r="C373" i="2"/>
  <c r="D373" i="2"/>
  <c r="F373" i="2"/>
  <c r="H373" i="2"/>
  <c r="I373" i="2"/>
  <c r="L373" i="2"/>
  <c r="M373" i="2"/>
  <c r="N373" i="2"/>
  <c r="P373" i="2"/>
  <c r="Q373" i="2"/>
  <c r="R373" i="2"/>
  <c r="S373" i="2"/>
  <c r="T373" i="2"/>
  <c r="U373" i="2"/>
  <c r="V373" i="2"/>
  <c r="W373" i="2"/>
  <c r="Y373" i="2"/>
  <c r="Z373" i="2"/>
  <c r="AA373" i="2"/>
  <c r="AB373" i="2"/>
  <c r="AC373" i="2"/>
  <c r="AD373" i="2"/>
  <c r="AF373" i="2"/>
  <c r="AG373" i="2"/>
  <c r="B374" i="2"/>
  <c r="C374" i="2"/>
  <c r="D374" i="2"/>
  <c r="F374" i="2"/>
  <c r="H374" i="2"/>
  <c r="I374" i="2"/>
  <c r="L374" i="2"/>
  <c r="M374" i="2"/>
  <c r="N374" i="2"/>
  <c r="P374" i="2"/>
  <c r="Q374" i="2"/>
  <c r="R374" i="2"/>
  <c r="S374" i="2"/>
  <c r="T374" i="2"/>
  <c r="U374" i="2"/>
  <c r="V374" i="2"/>
  <c r="W374" i="2"/>
  <c r="Y374" i="2"/>
  <c r="Z374" i="2"/>
  <c r="AA374" i="2"/>
  <c r="AB374" i="2"/>
  <c r="AC374" i="2"/>
  <c r="AD374" i="2"/>
  <c r="AF374" i="2"/>
  <c r="AG374" i="2"/>
  <c r="B375" i="2"/>
  <c r="C375" i="2"/>
  <c r="D375" i="2"/>
  <c r="F375" i="2"/>
  <c r="H375" i="2"/>
  <c r="I375" i="2"/>
  <c r="L375" i="2"/>
  <c r="M375" i="2"/>
  <c r="N375" i="2"/>
  <c r="P375" i="2"/>
  <c r="Q375" i="2"/>
  <c r="R375" i="2"/>
  <c r="S375" i="2"/>
  <c r="T375" i="2"/>
  <c r="U375" i="2"/>
  <c r="V375" i="2"/>
  <c r="W375" i="2"/>
  <c r="Y375" i="2"/>
  <c r="Z375" i="2"/>
  <c r="AA375" i="2"/>
  <c r="AB375" i="2"/>
  <c r="AC375" i="2"/>
  <c r="AD375" i="2"/>
  <c r="AF375" i="2"/>
  <c r="AG375" i="2"/>
  <c r="B376" i="2"/>
  <c r="C376" i="2"/>
  <c r="D376" i="2"/>
  <c r="F376" i="2"/>
  <c r="H376" i="2"/>
  <c r="I376" i="2"/>
  <c r="L376" i="2"/>
  <c r="M376" i="2"/>
  <c r="N376" i="2"/>
  <c r="P376" i="2"/>
  <c r="Q376" i="2"/>
  <c r="R376" i="2"/>
  <c r="S376" i="2"/>
  <c r="T376" i="2"/>
  <c r="U376" i="2"/>
  <c r="V376" i="2"/>
  <c r="W376" i="2"/>
  <c r="Y376" i="2"/>
  <c r="Z376" i="2"/>
  <c r="AA376" i="2"/>
  <c r="AB376" i="2"/>
  <c r="AC376" i="2"/>
  <c r="AD376" i="2"/>
  <c r="AF376" i="2"/>
  <c r="AG376" i="2"/>
  <c r="B377" i="2"/>
  <c r="C377" i="2"/>
  <c r="D377" i="2"/>
  <c r="F377" i="2"/>
  <c r="H377" i="2"/>
  <c r="I377" i="2"/>
  <c r="L377" i="2"/>
  <c r="M377" i="2"/>
  <c r="N377" i="2"/>
  <c r="P377" i="2"/>
  <c r="Q377" i="2"/>
  <c r="R377" i="2"/>
  <c r="S377" i="2"/>
  <c r="T377" i="2"/>
  <c r="U377" i="2"/>
  <c r="V377" i="2"/>
  <c r="W377" i="2"/>
  <c r="Y377" i="2"/>
  <c r="Z377" i="2"/>
  <c r="AA377" i="2"/>
  <c r="AB377" i="2"/>
  <c r="AC377" i="2"/>
  <c r="AD377" i="2"/>
  <c r="AF377" i="2"/>
  <c r="AG377" i="2"/>
  <c r="B378" i="2"/>
  <c r="C378" i="2"/>
  <c r="D378" i="2"/>
  <c r="F378" i="2"/>
  <c r="H378" i="2"/>
  <c r="I378" i="2"/>
  <c r="L378" i="2"/>
  <c r="M378" i="2"/>
  <c r="N378" i="2"/>
  <c r="P378" i="2"/>
  <c r="Q378" i="2"/>
  <c r="R378" i="2"/>
  <c r="S378" i="2"/>
  <c r="T378" i="2"/>
  <c r="U378" i="2"/>
  <c r="V378" i="2"/>
  <c r="W378" i="2"/>
  <c r="Y378" i="2"/>
  <c r="Z378" i="2"/>
  <c r="AA378" i="2"/>
  <c r="AB378" i="2"/>
  <c r="AC378" i="2"/>
  <c r="AD378" i="2"/>
  <c r="AF378" i="2"/>
  <c r="AG378" i="2"/>
  <c r="B379" i="2"/>
  <c r="C379" i="2"/>
  <c r="D379" i="2"/>
  <c r="F379" i="2"/>
  <c r="H379" i="2"/>
  <c r="I379" i="2"/>
  <c r="L379" i="2"/>
  <c r="M379" i="2"/>
  <c r="N379" i="2"/>
  <c r="P379" i="2"/>
  <c r="Q379" i="2"/>
  <c r="R379" i="2"/>
  <c r="S379" i="2"/>
  <c r="T379" i="2"/>
  <c r="U379" i="2"/>
  <c r="V379" i="2"/>
  <c r="W379" i="2"/>
  <c r="Y379" i="2"/>
  <c r="Z379" i="2"/>
  <c r="AA379" i="2"/>
  <c r="AB379" i="2"/>
  <c r="AC379" i="2"/>
  <c r="AD379" i="2"/>
  <c r="AF379" i="2"/>
  <c r="AG379" i="2"/>
  <c r="B380" i="2"/>
  <c r="C380" i="2"/>
  <c r="D380" i="2"/>
  <c r="F380" i="2"/>
  <c r="H380" i="2"/>
  <c r="I380" i="2"/>
  <c r="L380" i="2"/>
  <c r="M380" i="2"/>
  <c r="N380" i="2"/>
  <c r="P380" i="2"/>
  <c r="Q380" i="2"/>
  <c r="R380" i="2"/>
  <c r="S380" i="2"/>
  <c r="T380" i="2"/>
  <c r="U380" i="2"/>
  <c r="V380" i="2"/>
  <c r="W380" i="2"/>
  <c r="Y380" i="2"/>
  <c r="Z380" i="2"/>
  <c r="AA380" i="2"/>
  <c r="AB380" i="2"/>
  <c r="AC380" i="2"/>
  <c r="AD380" i="2"/>
  <c r="AF380" i="2"/>
  <c r="AG380" i="2"/>
  <c r="B381" i="2"/>
  <c r="C381" i="2"/>
  <c r="D381" i="2"/>
  <c r="F381" i="2"/>
  <c r="H381" i="2"/>
  <c r="I381" i="2"/>
  <c r="L381" i="2"/>
  <c r="M381" i="2"/>
  <c r="N381" i="2"/>
  <c r="P381" i="2"/>
  <c r="Q381" i="2"/>
  <c r="R381" i="2"/>
  <c r="S381" i="2"/>
  <c r="T381" i="2"/>
  <c r="U381" i="2"/>
  <c r="V381" i="2"/>
  <c r="W381" i="2"/>
  <c r="Y381" i="2"/>
  <c r="Z381" i="2"/>
  <c r="AA381" i="2"/>
  <c r="AB381" i="2"/>
  <c r="AC381" i="2"/>
  <c r="AD381" i="2"/>
  <c r="AF381" i="2"/>
  <c r="AG381" i="2"/>
  <c r="B382" i="2"/>
  <c r="C382" i="2"/>
  <c r="D382" i="2"/>
  <c r="F382" i="2"/>
  <c r="H382" i="2"/>
  <c r="I382" i="2"/>
  <c r="L382" i="2"/>
  <c r="M382" i="2"/>
  <c r="N382" i="2"/>
  <c r="P382" i="2"/>
  <c r="Q382" i="2"/>
  <c r="R382" i="2"/>
  <c r="S382" i="2"/>
  <c r="T382" i="2"/>
  <c r="U382" i="2"/>
  <c r="V382" i="2"/>
  <c r="W382" i="2"/>
  <c r="Y382" i="2"/>
  <c r="Z382" i="2"/>
  <c r="AA382" i="2"/>
  <c r="AB382" i="2"/>
  <c r="AC382" i="2"/>
  <c r="AD382" i="2"/>
  <c r="AF382" i="2"/>
  <c r="AG382" i="2"/>
  <c r="B383" i="2"/>
  <c r="C383" i="2"/>
  <c r="D383" i="2"/>
  <c r="F383" i="2"/>
  <c r="H383" i="2"/>
  <c r="I383" i="2"/>
  <c r="L383" i="2"/>
  <c r="M383" i="2"/>
  <c r="N383" i="2"/>
  <c r="P383" i="2"/>
  <c r="Q383" i="2"/>
  <c r="R383" i="2"/>
  <c r="S383" i="2"/>
  <c r="T383" i="2"/>
  <c r="U383" i="2"/>
  <c r="V383" i="2"/>
  <c r="W383" i="2"/>
  <c r="Y383" i="2"/>
  <c r="Z383" i="2"/>
  <c r="AA383" i="2"/>
  <c r="AB383" i="2"/>
  <c r="AC383" i="2"/>
  <c r="AD383" i="2"/>
  <c r="AF383" i="2"/>
  <c r="AG383" i="2"/>
  <c r="B384" i="2"/>
  <c r="C384" i="2"/>
  <c r="D384" i="2"/>
  <c r="F384" i="2"/>
  <c r="H384" i="2"/>
  <c r="I384" i="2"/>
  <c r="L384" i="2"/>
  <c r="M384" i="2"/>
  <c r="N384" i="2"/>
  <c r="P384" i="2"/>
  <c r="Q384" i="2"/>
  <c r="R384" i="2"/>
  <c r="S384" i="2"/>
  <c r="T384" i="2"/>
  <c r="U384" i="2"/>
  <c r="V384" i="2"/>
  <c r="W384" i="2"/>
  <c r="Y384" i="2"/>
  <c r="Z384" i="2"/>
  <c r="AA384" i="2"/>
  <c r="AB384" i="2"/>
  <c r="AC384" i="2"/>
  <c r="AD384" i="2"/>
  <c r="AF384" i="2"/>
  <c r="AG384" i="2"/>
  <c r="B385" i="2"/>
  <c r="C385" i="2"/>
  <c r="D385" i="2"/>
  <c r="F385" i="2"/>
  <c r="H385" i="2"/>
  <c r="I385" i="2"/>
  <c r="L385" i="2"/>
  <c r="M385" i="2"/>
  <c r="N385" i="2"/>
  <c r="P385" i="2"/>
  <c r="Q385" i="2"/>
  <c r="R385" i="2"/>
  <c r="S385" i="2"/>
  <c r="T385" i="2"/>
  <c r="U385" i="2"/>
  <c r="V385" i="2"/>
  <c r="W385" i="2"/>
  <c r="Y385" i="2"/>
  <c r="Z385" i="2"/>
  <c r="AA385" i="2"/>
  <c r="AB385" i="2"/>
  <c r="AC385" i="2"/>
  <c r="AD385" i="2"/>
  <c r="AF385" i="2"/>
  <c r="AG385" i="2"/>
  <c r="B6" i="2"/>
  <c r="C6" i="2"/>
  <c r="D6" i="2"/>
  <c r="F6" i="2"/>
  <c r="H6" i="2"/>
  <c r="I6" i="2"/>
  <c r="L6" i="2"/>
  <c r="M6" i="2"/>
  <c r="O6" i="2"/>
  <c r="P6" i="2"/>
  <c r="Q6" i="2"/>
  <c r="R6" i="2"/>
  <c r="S6" i="2"/>
  <c r="T6" i="2"/>
  <c r="U6" i="2"/>
  <c r="V6" i="2"/>
  <c r="W6" i="2"/>
  <c r="Y6" i="2"/>
  <c r="Z6" i="2"/>
  <c r="AA6" i="2"/>
  <c r="AB6" i="2"/>
  <c r="AC6" i="2"/>
  <c r="AD6" i="2"/>
  <c r="AE6" i="2"/>
  <c r="AF6" i="2"/>
  <c r="AG6" i="2"/>
  <c r="Y390" i="8" l="1"/>
  <c r="X385" i="2" s="1"/>
  <c r="E390" i="8"/>
  <c r="A385" i="2"/>
  <c r="Y389" i="8"/>
  <c r="X384" i="2" s="1"/>
  <c r="L389" i="8"/>
  <c r="K384" i="2" s="1"/>
  <c r="E389" i="8"/>
  <c r="A384" i="2"/>
  <c r="Y388" i="8"/>
  <c r="X383" i="2" s="1"/>
  <c r="O383" i="2"/>
  <c r="AI383" i="2" s="1"/>
  <c r="E388" i="8"/>
  <c r="A383" i="2"/>
  <c r="Y387" i="8"/>
  <c r="X382" i="2" s="1"/>
  <c r="O382" i="2"/>
  <c r="AI382" i="2" s="1"/>
  <c r="E387" i="8"/>
  <c r="A382" i="2"/>
  <c r="Y386" i="8"/>
  <c r="X381" i="2" s="1"/>
  <c r="E386" i="8"/>
  <c r="A381" i="2"/>
  <c r="Y385" i="8"/>
  <c r="X380" i="2" s="1"/>
  <c r="O380" i="2"/>
  <c r="AI380" i="2" s="1"/>
  <c r="E385" i="8"/>
  <c r="A380" i="2"/>
  <c r="Y384" i="8"/>
  <c r="X379" i="2" s="1"/>
  <c r="E384" i="8"/>
  <c r="A379" i="2"/>
  <c r="Y383" i="8"/>
  <c r="X378" i="2" s="1"/>
  <c r="E383" i="8"/>
  <c r="A378" i="2"/>
  <c r="Y382" i="8"/>
  <c r="X377" i="2" s="1"/>
  <c r="E382" i="8"/>
  <c r="A377" i="2"/>
  <c r="Y381" i="8"/>
  <c r="X376" i="2" s="1"/>
  <c r="E381" i="8"/>
  <c r="A376" i="2"/>
  <c r="Y380" i="8"/>
  <c r="X375" i="2" s="1"/>
  <c r="O375" i="2"/>
  <c r="AI375" i="2" s="1"/>
  <c r="E380" i="8"/>
  <c r="A375" i="2"/>
  <c r="Y379" i="8"/>
  <c r="X374" i="2" s="1"/>
  <c r="E379" i="8"/>
  <c r="A374" i="2"/>
  <c r="Y378" i="8"/>
  <c r="X373" i="2" s="1"/>
  <c r="E378" i="8"/>
  <c r="A373" i="2"/>
  <c r="Y377" i="8"/>
  <c r="X372" i="2" s="1"/>
  <c r="E377" i="8"/>
  <c r="A372" i="2"/>
  <c r="Y376" i="8"/>
  <c r="X371" i="2" s="1"/>
  <c r="E376" i="8"/>
  <c r="A371" i="2"/>
  <c r="Y375" i="8"/>
  <c r="X370" i="2" s="1"/>
  <c r="E375" i="8"/>
  <c r="A370" i="2"/>
  <c r="Y374" i="8"/>
  <c r="X369" i="2" s="1"/>
  <c r="E374" i="8"/>
  <c r="A369" i="2"/>
  <c r="Y373" i="8"/>
  <c r="X368" i="2" s="1"/>
  <c r="E373" i="8"/>
  <c r="A368" i="2"/>
  <c r="Y372" i="8"/>
  <c r="X367" i="2" s="1"/>
  <c r="E372" i="8"/>
  <c r="A367" i="2"/>
  <c r="Y371" i="8"/>
  <c r="X366" i="2" s="1"/>
  <c r="E371" i="8"/>
  <c r="A366" i="2"/>
  <c r="Y370" i="8"/>
  <c r="X365" i="2" s="1"/>
  <c r="E370" i="8"/>
  <c r="A365" i="2"/>
  <c r="Y369" i="8"/>
  <c r="X364" i="2" s="1"/>
  <c r="E369" i="8"/>
  <c r="A364" i="2"/>
  <c r="Y368" i="8"/>
  <c r="X363" i="2" s="1"/>
  <c r="O363" i="2"/>
  <c r="AI363" i="2" s="1"/>
  <c r="E368" i="8"/>
  <c r="A363" i="2"/>
  <c r="Y367" i="8"/>
  <c r="X362" i="2" s="1"/>
  <c r="E367" i="8"/>
  <c r="A362" i="2"/>
  <c r="Y366" i="8"/>
  <c r="X361" i="2" s="1"/>
  <c r="E366" i="8"/>
  <c r="A361" i="2"/>
  <c r="Y365" i="8"/>
  <c r="X360" i="2" s="1"/>
  <c r="E365" i="8"/>
  <c r="A360" i="2"/>
  <c r="Y364" i="8"/>
  <c r="X359" i="2" s="1"/>
  <c r="E364" i="8"/>
  <c r="A359" i="2"/>
  <c r="Y363" i="8"/>
  <c r="X358" i="2" s="1"/>
  <c r="E363" i="8"/>
  <c r="A358" i="2"/>
  <c r="Y362" i="8"/>
  <c r="X357" i="2" s="1"/>
  <c r="E362" i="8"/>
  <c r="A357" i="2"/>
  <c r="Y361" i="8"/>
  <c r="X356" i="2" s="1"/>
  <c r="E361" i="8"/>
  <c r="A356" i="2"/>
  <c r="Y360" i="8"/>
  <c r="X355" i="2" s="1"/>
  <c r="E360" i="8"/>
  <c r="A355" i="2"/>
  <c r="Y359" i="8"/>
  <c r="X354" i="2" s="1"/>
  <c r="E359" i="8"/>
  <c r="A354" i="2"/>
  <c r="Y358" i="8"/>
  <c r="X353" i="2" s="1"/>
  <c r="E358" i="8"/>
  <c r="E353" i="2" s="1"/>
  <c r="A353" i="2"/>
  <c r="Y357" i="8"/>
  <c r="X352" i="2" s="1"/>
  <c r="E357" i="8"/>
  <c r="A352" i="2"/>
  <c r="Y356" i="8"/>
  <c r="X351" i="2" s="1"/>
  <c r="L356" i="8"/>
  <c r="K351" i="2" s="1"/>
  <c r="E356" i="8"/>
  <c r="A351" i="2"/>
  <c r="Y355" i="8"/>
  <c r="X350" i="2" s="1"/>
  <c r="E355" i="8"/>
  <c r="A350" i="2"/>
  <c r="Y354" i="8"/>
  <c r="X349" i="2" s="1"/>
  <c r="O349" i="2"/>
  <c r="AI349" i="2" s="1"/>
  <c r="E354" i="8"/>
  <c r="A349" i="2"/>
  <c r="Y353" i="8"/>
  <c r="X348" i="2" s="1"/>
  <c r="E353" i="8"/>
  <c r="A348" i="2"/>
  <c r="Y352" i="8"/>
  <c r="X347" i="2" s="1"/>
  <c r="E352" i="8"/>
  <c r="E347" i="2" s="1"/>
  <c r="A347" i="2"/>
  <c r="Y351" i="8"/>
  <c r="X346" i="2" s="1"/>
  <c r="E351" i="8"/>
  <c r="A346" i="2"/>
  <c r="Y350" i="8"/>
  <c r="X345" i="2" s="1"/>
  <c r="E350" i="8"/>
  <c r="A345" i="2"/>
  <c r="Y349" i="8"/>
  <c r="X344" i="2" s="1"/>
  <c r="E349" i="8"/>
  <c r="A344" i="2"/>
  <c r="Y348" i="8"/>
  <c r="X343" i="2" s="1"/>
  <c r="E348" i="8"/>
  <c r="A343" i="2"/>
  <c r="Y347" i="8"/>
  <c r="X342" i="2" s="1"/>
  <c r="E347" i="8"/>
  <c r="A342" i="2"/>
  <c r="Y346" i="8"/>
  <c r="X341" i="2" s="1"/>
  <c r="E346" i="8"/>
  <c r="A341" i="2"/>
  <c r="Y345" i="8"/>
  <c r="X340" i="2" s="1"/>
  <c r="O340" i="2"/>
  <c r="AI340" i="2" s="1"/>
  <c r="E345" i="8"/>
  <c r="A340" i="2"/>
  <c r="Y344" i="8"/>
  <c r="X339" i="2" s="1"/>
  <c r="E344" i="8"/>
  <c r="A339" i="2"/>
  <c r="Y343" i="8"/>
  <c r="X338" i="2" s="1"/>
  <c r="L343" i="8"/>
  <c r="K338" i="2" s="1"/>
  <c r="E343" i="8"/>
  <c r="E338" i="2" s="1"/>
  <c r="A338" i="2"/>
  <c r="Y342" i="8"/>
  <c r="X337" i="2" s="1"/>
  <c r="E342" i="8"/>
  <c r="A337" i="2"/>
  <c r="Y341" i="8"/>
  <c r="X336" i="2" s="1"/>
  <c r="E341" i="8"/>
  <c r="A336" i="2"/>
  <c r="Y340" i="8"/>
  <c r="X335" i="2" s="1"/>
  <c r="E340" i="8"/>
  <c r="A335" i="2"/>
  <c r="Y339" i="8"/>
  <c r="X334" i="2" s="1"/>
  <c r="E339" i="8"/>
  <c r="A334" i="2"/>
  <c r="Y338" i="8"/>
  <c r="X333" i="2" s="1"/>
  <c r="E338" i="8"/>
  <c r="A333" i="2"/>
  <c r="Y337" i="8"/>
  <c r="X332" i="2" s="1"/>
  <c r="E337" i="8"/>
  <c r="A332" i="2"/>
  <c r="Y336" i="8"/>
  <c r="X331" i="2" s="1"/>
  <c r="O331" i="2"/>
  <c r="AI331" i="2" s="1"/>
  <c r="E336" i="8"/>
  <c r="A331" i="2"/>
  <c r="Y335" i="8"/>
  <c r="X330" i="2" s="1"/>
  <c r="E335" i="8"/>
  <c r="A330" i="2"/>
  <c r="Y334" i="8"/>
  <c r="X329" i="2" s="1"/>
  <c r="E334" i="8"/>
  <c r="E329" i="2" s="1"/>
  <c r="A329" i="2"/>
  <c r="Y333" i="8"/>
  <c r="X328" i="2" s="1"/>
  <c r="L333" i="8"/>
  <c r="K328" i="2" s="1"/>
  <c r="E333" i="8"/>
  <c r="A328" i="2"/>
  <c r="Y332" i="8"/>
  <c r="X327" i="2" s="1"/>
  <c r="E332" i="8"/>
  <c r="A327" i="2"/>
  <c r="Y331" i="8"/>
  <c r="X326" i="2" s="1"/>
  <c r="E331" i="8"/>
  <c r="A326" i="2"/>
  <c r="Y330" i="8"/>
  <c r="X325" i="2" s="1"/>
  <c r="E330" i="8"/>
  <c r="A325" i="2"/>
  <c r="Y329" i="8"/>
  <c r="X324" i="2" s="1"/>
  <c r="E329" i="8"/>
  <c r="A324" i="2"/>
  <c r="Y328" i="8"/>
  <c r="X323" i="2" s="1"/>
  <c r="E328" i="8"/>
  <c r="A323" i="2"/>
  <c r="Y327" i="8"/>
  <c r="X322" i="2" s="1"/>
  <c r="O322" i="2"/>
  <c r="AI322" i="2" s="1"/>
  <c r="E327" i="8"/>
  <c r="A322" i="2"/>
  <c r="Y326" i="8"/>
  <c r="X321" i="2" s="1"/>
  <c r="E326" i="8"/>
  <c r="A321" i="2"/>
  <c r="Y325" i="8"/>
  <c r="X320" i="2" s="1"/>
  <c r="L325" i="8"/>
  <c r="K320" i="2" s="1"/>
  <c r="E325" i="8"/>
  <c r="E320" i="2" s="1"/>
  <c r="A320" i="2"/>
  <c r="Y324" i="8"/>
  <c r="X319" i="2" s="1"/>
  <c r="E324" i="8"/>
  <c r="A319" i="2"/>
  <c r="Y323" i="8"/>
  <c r="X318" i="2" s="1"/>
  <c r="E323" i="8"/>
  <c r="A318" i="2"/>
  <c r="Y322" i="8"/>
  <c r="X317" i="2" s="1"/>
  <c r="E322" i="8"/>
  <c r="A317" i="2"/>
  <c r="Y321" i="8"/>
  <c r="X316" i="2" s="1"/>
  <c r="E321" i="8"/>
  <c r="A316" i="2"/>
  <c r="L317" i="8"/>
  <c r="K315" i="2" s="1"/>
  <c r="B317" i="8"/>
  <c r="A315" i="2"/>
  <c r="L316" i="8"/>
  <c r="K314" i="2" s="1"/>
  <c r="B316" i="8"/>
  <c r="B314" i="2" s="1"/>
  <c r="A314" i="2"/>
  <c r="L315" i="8"/>
  <c r="K313" i="2" s="1"/>
  <c r="B315" i="8"/>
  <c r="A313" i="2"/>
  <c r="L314" i="8"/>
  <c r="K312" i="2" s="1"/>
  <c r="B314" i="8"/>
  <c r="A312" i="2"/>
  <c r="L313" i="8"/>
  <c r="K311" i="2" s="1"/>
  <c r="B313" i="8"/>
  <c r="A311" i="2"/>
  <c r="L312" i="8"/>
  <c r="K310" i="2" s="1"/>
  <c r="B312" i="8"/>
  <c r="B310" i="2" s="1"/>
  <c r="A310" i="2"/>
  <c r="L311" i="8"/>
  <c r="K309" i="2" s="1"/>
  <c r="B311" i="8"/>
  <c r="A309" i="2"/>
  <c r="L310" i="8"/>
  <c r="K308" i="2" s="1"/>
  <c r="B310" i="8"/>
  <c r="B308" i="2" s="1"/>
  <c r="A308" i="2"/>
  <c r="L309" i="8"/>
  <c r="K307" i="2" s="1"/>
  <c r="B309" i="8"/>
  <c r="A307" i="2"/>
  <c r="L308" i="8"/>
  <c r="K306" i="2" s="1"/>
  <c r="B308" i="8"/>
  <c r="A306" i="2"/>
  <c r="L307" i="8"/>
  <c r="K305" i="2" s="1"/>
  <c r="B307" i="8"/>
  <c r="A305" i="2"/>
  <c r="L306" i="8"/>
  <c r="K304" i="2" s="1"/>
  <c r="B306" i="8"/>
  <c r="B304" i="2" s="1"/>
  <c r="A304" i="2"/>
  <c r="L305" i="8"/>
  <c r="K303" i="2" s="1"/>
  <c r="B305" i="8"/>
  <c r="A303" i="2"/>
  <c r="L304" i="8"/>
  <c r="K302" i="2" s="1"/>
  <c r="B304" i="8"/>
  <c r="B302" i="2" s="1"/>
  <c r="A302" i="2"/>
  <c r="L303" i="8"/>
  <c r="K301" i="2" s="1"/>
  <c r="B303" i="8"/>
  <c r="A301" i="2"/>
  <c r="L302" i="8"/>
  <c r="K300" i="2" s="1"/>
  <c r="B302" i="8"/>
  <c r="A300" i="2"/>
  <c r="L301" i="8"/>
  <c r="K299" i="2" s="1"/>
  <c r="B301" i="8"/>
  <c r="A299" i="2"/>
  <c r="L300" i="8"/>
  <c r="K298" i="2" s="1"/>
  <c r="B300" i="8"/>
  <c r="A298" i="2"/>
  <c r="L299" i="8"/>
  <c r="K297" i="2" s="1"/>
  <c r="B299" i="8"/>
  <c r="A297" i="2"/>
  <c r="L298" i="8"/>
  <c r="K296" i="2" s="1"/>
  <c r="B298" i="8"/>
  <c r="A296" i="2"/>
  <c r="L297" i="8"/>
  <c r="K295" i="2" s="1"/>
  <c r="B297" i="8"/>
  <c r="A295" i="2"/>
  <c r="L296" i="8"/>
  <c r="K294" i="2" s="1"/>
  <c r="B296" i="8"/>
  <c r="A294" i="2"/>
  <c r="L295" i="8"/>
  <c r="K293" i="2" s="1"/>
  <c r="B295" i="8"/>
  <c r="A293" i="2"/>
  <c r="L294" i="8"/>
  <c r="K292" i="2" s="1"/>
  <c r="B294" i="8"/>
  <c r="B292" i="2" s="1"/>
  <c r="A292" i="2"/>
  <c r="L293" i="8"/>
  <c r="K291" i="2" s="1"/>
  <c r="B293" i="8"/>
  <c r="A291" i="2"/>
  <c r="L292" i="8"/>
  <c r="K290" i="2" s="1"/>
  <c r="B292" i="8"/>
  <c r="B290" i="2" s="1"/>
  <c r="A290" i="2"/>
  <c r="L291" i="8"/>
  <c r="K289" i="2" s="1"/>
  <c r="B291" i="8"/>
  <c r="A289" i="2"/>
  <c r="L290" i="8"/>
  <c r="K288" i="2" s="1"/>
  <c r="B290" i="8"/>
  <c r="A288" i="2"/>
  <c r="L289" i="8"/>
  <c r="K287" i="2" s="1"/>
  <c r="B289" i="8"/>
  <c r="A287" i="2"/>
  <c r="L288" i="8"/>
  <c r="K286" i="2" s="1"/>
  <c r="B288" i="8"/>
  <c r="A286" i="2"/>
  <c r="L287" i="8"/>
  <c r="K285" i="2" s="1"/>
  <c r="B287" i="8"/>
  <c r="A285" i="2"/>
  <c r="L286" i="8"/>
  <c r="K284" i="2" s="1"/>
  <c r="B286" i="8"/>
  <c r="A284" i="2"/>
  <c r="L285" i="8"/>
  <c r="K283" i="2" s="1"/>
  <c r="B285" i="8"/>
  <c r="A283" i="2"/>
  <c r="L284" i="8"/>
  <c r="K282" i="2" s="1"/>
  <c r="B284" i="8"/>
  <c r="A282" i="2"/>
  <c r="L283" i="8"/>
  <c r="K281" i="2" s="1"/>
  <c r="B283" i="8"/>
  <c r="A281" i="2"/>
  <c r="L282" i="8"/>
  <c r="K280" i="2" s="1"/>
  <c r="B282" i="8"/>
  <c r="B280" i="2" s="1"/>
  <c r="A280" i="2"/>
  <c r="L281" i="8"/>
  <c r="K279" i="2" s="1"/>
  <c r="B281" i="8"/>
  <c r="A279" i="2"/>
  <c r="L280" i="8"/>
  <c r="K278" i="2" s="1"/>
  <c r="B280" i="8"/>
  <c r="A278" i="2"/>
  <c r="L279" i="8"/>
  <c r="K277" i="2" s="1"/>
  <c r="B279" i="8"/>
  <c r="A277" i="2"/>
  <c r="L278" i="8"/>
  <c r="K276" i="2" s="1"/>
  <c r="B278" i="8"/>
  <c r="A276" i="2"/>
  <c r="L277" i="8"/>
  <c r="K275" i="2" s="1"/>
  <c r="B277" i="8"/>
  <c r="A275" i="2"/>
  <c r="L276" i="8"/>
  <c r="K274" i="2" s="1"/>
  <c r="B276" i="8"/>
  <c r="A274" i="2"/>
  <c r="L275" i="8"/>
  <c r="K273" i="2" s="1"/>
  <c r="B275" i="8"/>
  <c r="A273" i="2"/>
  <c r="L274" i="8"/>
  <c r="K272" i="2" s="1"/>
  <c r="B274" i="8"/>
  <c r="A272" i="2"/>
  <c r="L273" i="8"/>
  <c r="K271" i="2" s="1"/>
  <c r="B273" i="8"/>
  <c r="A271" i="2"/>
  <c r="L272" i="8"/>
  <c r="K270" i="2" s="1"/>
  <c r="B272" i="8"/>
  <c r="A270" i="2"/>
  <c r="L271" i="8"/>
  <c r="K269" i="2" s="1"/>
  <c r="B271" i="8"/>
  <c r="A269" i="2"/>
  <c r="L270" i="8"/>
  <c r="K268" i="2" s="1"/>
  <c r="B270" i="8"/>
  <c r="A268" i="2"/>
  <c r="L269" i="8"/>
  <c r="K267" i="2" s="1"/>
  <c r="B269" i="8"/>
  <c r="A267" i="2"/>
  <c r="L268" i="8"/>
  <c r="K266" i="2" s="1"/>
  <c r="B268" i="8"/>
  <c r="A266" i="2"/>
  <c r="L267" i="8"/>
  <c r="K265" i="2" s="1"/>
  <c r="B267" i="8"/>
  <c r="A265" i="2"/>
  <c r="L266" i="8"/>
  <c r="K264" i="2" s="1"/>
  <c r="B266" i="8"/>
  <c r="A264" i="2"/>
  <c r="L265" i="8"/>
  <c r="K263" i="2" s="1"/>
  <c r="B265" i="8"/>
  <c r="A263" i="2"/>
  <c r="L264" i="8"/>
  <c r="K262" i="2" s="1"/>
  <c r="B264" i="8"/>
  <c r="A262" i="2"/>
  <c r="L263" i="8"/>
  <c r="K261" i="2" s="1"/>
  <c r="B263" i="8"/>
  <c r="A261" i="2"/>
  <c r="L262" i="8"/>
  <c r="K260" i="2" s="1"/>
  <c r="B262" i="8"/>
  <c r="A260" i="2"/>
  <c r="L261" i="8"/>
  <c r="K259" i="2" s="1"/>
  <c r="B261" i="8"/>
  <c r="A259" i="2"/>
  <c r="L260" i="8"/>
  <c r="K258" i="2" s="1"/>
  <c r="B260" i="8"/>
  <c r="A258" i="2"/>
  <c r="L259" i="8"/>
  <c r="K257" i="2" s="1"/>
  <c r="B259" i="8"/>
  <c r="A257" i="2"/>
  <c r="L258" i="8"/>
  <c r="K256" i="2" s="1"/>
  <c r="B258" i="8"/>
  <c r="A256" i="2"/>
  <c r="L257" i="8"/>
  <c r="K255" i="2" s="1"/>
  <c r="B257" i="8"/>
  <c r="A255" i="2"/>
  <c r="L256" i="8"/>
  <c r="K254" i="2" s="1"/>
  <c r="B256" i="8"/>
  <c r="A254" i="2"/>
  <c r="L255" i="8"/>
  <c r="K253" i="2" s="1"/>
  <c r="B255" i="8"/>
  <c r="A253" i="2"/>
  <c r="L254" i="8"/>
  <c r="K252" i="2" s="1"/>
  <c r="B254" i="8"/>
  <c r="A252" i="2"/>
  <c r="L253" i="8"/>
  <c r="K251" i="2" s="1"/>
  <c r="B253" i="8"/>
  <c r="A251" i="2"/>
  <c r="L252" i="8"/>
  <c r="K250" i="2" s="1"/>
  <c r="B252" i="8"/>
  <c r="B250" i="2" s="1"/>
  <c r="A250" i="2"/>
  <c r="L251" i="8"/>
  <c r="K249" i="2" s="1"/>
  <c r="B251" i="8"/>
  <c r="B249" i="2" s="1"/>
  <c r="A249" i="2"/>
  <c r="L250" i="8"/>
  <c r="K248" i="2" s="1"/>
  <c r="B250" i="8"/>
  <c r="A248" i="2"/>
  <c r="L249" i="8"/>
  <c r="K247" i="2" s="1"/>
  <c r="B249" i="8"/>
  <c r="A247" i="2"/>
  <c r="L248" i="8"/>
  <c r="K246" i="2" s="1"/>
  <c r="B248" i="8"/>
  <c r="B246" i="2" s="1"/>
  <c r="A246" i="2"/>
  <c r="L247" i="8"/>
  <c r="K245" i="2" s="1"/>
  <c r="B247" i="8"/>
  <c r="A245" i="2"/>
  <c r="L246" i="8"/>
  <c r="K244" i="2" s="1"/>
  <c r="B246" i="8"/>
  <c r="A244" i="2"/>
  <c r="L245" i="8"/>
  <c r="K243" i="2" s="1"/>
  <c r="B245" i="8"/>
  <c r="B243" i="2" s="1"/>
  <c r="A243" i="2"/>
  <c r="L244" i="8"/>
  <c r="K242" i="2" s="1"/>
  <c r="B244" i="8"/>
  <c r="B242" i="2" s="1"/>
  <c r="A242" i="2"/>
  <c r="L243" i="8"/>
  <c r="K241" i="2" s="1"/>
  <c r="B243" i="8"/>
  <c r="A241" i="2"/>
  <c r="L242" i="8"/>
  <c r="K240" i="2" s="1"/>
  <c r="B242" i="8"/>
  <c r="A240" i="2"/>
  <c r="L241" i="8"/>
  <c r="K239" i="2" s="1"/>
  <c r="B241" i="8"/>
  <c r="B239" i="2" s="1"/>
  <c r="A239" i="2"/>
  <c r="L240" i="8"/>
  <c r="K238" i="2" s="1"/>
  <c r="B240" i="8"/>
  <c r="A238" i="2"/>
  <c r="L239" i="8"/>
  <c r="K237" i="2" s="1"/>
  <c r="B239" i="8"/>
  <c r="B237" i="2" s="1"/>
  <c r="A237" i="2"/>
  <c r="L238" i="8"/>
  <c r="K236" i="2" s="1"/>
  <c r="B238" i="8"/>
  <c r="A236" i="2"/>
  <c r="L237" i="8"/>
  <c r="K235" i="2" s="1"/>
  <c r="B237" i="8"/>
  <c r="B235" i="2" s="1"/>
  <c r="A235" i="2"/>
  <c r="L236" i="8"/>
  <c r="K234" i="2" s="1"/>
  <c r="B236" i="8"/>
  <c r="A234" i="2"/>
  <c r="L235" i="8"/>
  <c r="K233" i="2" s="1"/>
  <c r="B235" i="8"/>
  <c r="B233" i="2" s="1"/>
  <c r="A233" i="2"/>
  <c r="L234" i="8"/>
  <c r="K232" i="2" s="1"/>
  <c r="B234" i="8"/>
  <c r="A232" i="2"/>
  <c r="L233" i="8"/>
  <c r="K231" i="2" s="1"/>
  <c r="B233" i="8"/>
  <c r="B231" i="2" s="1"/>
  <c r="A231" i="2"/>
  <c r="L232" i="8"/>
  <c r="K230" i="2" s="1"/>
  <c r="B232" i="8"/>
  <c r="A230" i="2"/>
  <c r="L231" i="8"/>
  <c r="K229" i="2" s="1"/>
  <c r="B231" i="8"/>
  <c r="B229" i="2" s="1"/>
  <c r="A229" i="2"/>
  <c r="L230" i="8"/>
  <c r="K228" i="2" s="1"/>
  <c r="B230" i="8"/>
  <c r="A228" i="2"/>
  <c r="L229" i="8"/>
  <c r="K227" i="2" s="1"/>
  <c r="B229" i="8"/>
  <c r="B227" i="2" s="1"/>
  <c r="A227" i="2"/>
  <c r="L228" i="8"/>
  <c r="K226" i="2" s="1"/>
  <c r="B228" i="8"/>
  <c r="A226" i="2"/>
  <c r="L227" i="8"/>
  <c r="K225" i="2" s="1"/>
  <c r="B227" i="8"/>
  <c r="B225" i="2" s="1"/>
  <c r="A225" i="2"/>
  <c r="L226" i="8"/>
  <c r="K224" i="2" s="1"/>
  <c r="B226" i="8"/>
  <c r="A224" i="2"/>
  <c r="L225" i="8"/>
  <c r="K223" i="2" s="1"/>
  <c r="B225" i="8"/>
  <c r="B223" i="2" s="1"/>
  <c r="A223" i="2"/>
  <c r="L224" i="8"/>
  <c r="K222" i="2" s="1"/>
  <c r="B224" i="8"/>
  <c r="A222" i="2"/>
  <c r="L223" i="8"/>
  <c r="K221" i="2" s="1"/>
  <c r="B223" i="8"/>
  <c r="B221" i="2" s="1"/>
  <c r="A221" i="2"/>
  <c r="L222" i="8"/>
  <c r="K220" i="2" s="1"/>
  <c r="B222" i="8"/>
  <c r="A220" i="2"/>
  <c r="L221" i="8"/>
  <c r="K219" i="2" s="1"/>
  <c r="B221" i="8"/>
  <c r="B219" i="2" s="1"/>
  <c r="A219" i="2"/>
  <c r="L220" i="8"/>
  <c r="K218" i="2" s="1"/>
  <c r="B220" i="8"/>
  <c r="A218" i="2"/>
  <c r="L219" i="8"/>
  <c r="K217" i="2" s="1"/>
  <c r="B219" i="8"/>
  <c r="B217" i="2" s="1"/>
  <c r="A217" i="2"/>
  <c r="L218" i="8"/>
  <c r="K216" i="2" s="1"/>
  <c r="B218" i="8"/>
  <c r="A216" i="2"/>
  <c r="L217" i="8"/>
  <c r="K215" i="2" s="1"/>
  <c r="B217" i="8"/>
  <c r="B215" i="2" s="1"/>
  <c r="A215" i="2"/>
  <c r="L216" i="8"/>
  <c r="K214" i="2" s="1"/>
  <c r="B216" i="8"/>
  <c r="A214" i="2"/>
  <c r="L215" i="8"/>
  <c r="K213" i="2" s="1"/>
  <c r="B215" i="8"/>
  <c r="B213" i="2" s="1"/>
  <c r="A213" i="2"/>
  <c r="L214" i="8"/>
  <c r="K212" i="2" s="1"/>
  <c r="B214" i="8"/>
  <c r="A212" i="2"/>
  <c r="L213" i="8"/>
  <c r="K211" i="2" s="1"/>
  <c r="B213" i="8"/>
  <c r="B211" i="2" s="1"/>
  <c r="A211" i="2"/>
  <c r="L212" i="8"/>
  <c r="K210" i="2" s="1"/>
  <c r="B212" i="8"/>
  <c r="A210" i="2"/>
  <c r="L211" i="8"/>
  <c r="K209" i="2" s="1"/>
  <c r="B211" i="8"/>
  <c r="B209" i="2" s="1"/>
  <c r="A209" i="2"/>
  <c r="L210" i="8"/>
  <c r="K208" i="2" s="1"/>
  <c r="B210" i="8"/>
  <c r="A208" i="2"/>
  <c r="L209" i="8"/>
  <c r="K207" i="2" s="1"/>
  <c r="B209" i="8"/>
  <c r="B207" i="2" s="1"/>
  <c r="A207" i="2"/>
  <c r="L208" i="8"/>
  <c r="K206" i="2" s="1"/>
  <c r="B208" i="8"/>
  <c r="A206" i="2"/>
  <c r="L207" i="8"/>
  <c r="K205" i="2" s="1"/>
  <c r="B207" i="8"/>
  <c r="B205" i="2" s="1"/>
  <c r="A205" i="2"/>
  <c r="L206" i="8"/>
  <c r="K204" i="2" s="1"/>
  <c r="B206" i="8"/>
  <c r="A204" i="2"/>
  <c r="L205" i="8"/>
  <c r="K203" i="2" s="1"/>
  <c r="B205" i="8"/>
  <c r="B203" i="2" s="1"/>
  <c r="A203" i="2"/>
  <c r="L204" i="8"/>
  <c r="K202" i="2" s="1"/>
  <c r="B204" i="8"/>
  <c r="A202" i="2"/>
  <c r="L203" i="8"/>
  <c r="K201" i="2" s="1"/>
  <c r="B203" i="8"/>
  <c r="B201" i="2" s="1"/>
  <c r="A201" i="2"/>
  <c r="L202" i="8"/>
  <c r="K200" i="2" s="1"/>
  <c r="B202" i="8"/>
  <c r="A200" i="2"/>
  <c r="L201" i="8"/>
  <c r="K199" i="2" s="1"/>
  <c r="B201" i="8"/>
  <c r="B199" i="2" s="1"/>
  <c r="A199" i="2"/>
  <c r="L200" i="8"/>
  <c r="K198" i="2" s="1"/>
  <c r="B200" i="8"/>
  <c r="A198" i="2"/>
  <c r="L199" i="8"/>
  <c r="K197" i="2" s="1"/>
  <c r="B199" i="8"/>
  <c r="B197" i="2" s="1"/>
  <c r="A197" i="2"/>
  <c r="L198" i="8"/>
  <c r="K196" i="2" s="1"/>
  <c r="B198" i="8"/>
  <c r="A196" i="2"/>
  <c r="L197" i="8"/>
  <c r="K195" i="2" s="1"/>
  <c r="A195" i="2"/>
  <c r="L196" i="8"/>
  <c r="K194" i="2" s="1"/>
  <c r="A194" i="2"/>
  <c r="L195" i="8"/>
  <c r="K193" i="2" s="1"/>
  <c r="A193" i="2"/>
  <c r="L194" i="8"/>
  <c r="K192" i="2" s="1"/>
  <c r="A192" i="2"/>
  <c r="L193" i="8"/>
  <c r="K191" i="2" s="1"/>
  <c r="A191" i="2"/>
  <c r="L192" i="8"/>
  <c r="K190" i="2" s="1"/>
  <c r="A190" i="2"/>
  <c r="L191" i="8"/>
  <c r="K189" i="2" s="1"/>
  <c r="A189" i="2"/>
  <c r="L190" i="8"/>
  <c r="K188" i="2" s="1"/>
  <c r="A188" i="2"/>
  <c r="L189" i="8"/>
  <c r="K187" i="2" s="1"/>
  <c r="A187" i="2"/>
  <c r="L188" i="8"/>
  <c r="K186" i="2" s="1"/>
  <c r="A186" i="2"/>
  <c r="L187" i="8"/>
  <c r="K185" i="2" s="1"/>
  <c r="A185" i="2"/>
  <c r="L186" i="8"/>
  <c r="K184" i="2" s="1"/>
  <c r="A184" i="2"/>
  <c r="L185" i="8"/>
  <c r="K183" i="2" s="1"/>
  <c r="A183" i="2"/>
  <c r="L184" i="8"/>
  <c r="K182" i="2" s="1"/>
  <c r="A182" i="2"/>
  <c r="L183" i="8"/>
  <c r="K181" i="2" s="1"/>
  <c r="A181" i="2"/>
  <c r="L182" i="8"/>
  <c r="K180" i="2" s="1"/>
  <c r="A180" i="2"/>
  <c r="L181" i="8"/>
  <c r="K179" i="2" s="1"/>
  <c r="A179" i="2"/>
  <c r="L180" i="8"/>
  <c r="K178" i="2" s="1"/>
  <c r="A178" i="2"/>
  <c r="L179" i="8"/>
  <c r="K177" i="2" s="1"/>
  <c r="A177" i="2"/>
  <c r="L178" i="8"/>
  <c r="K176" i="2" s="1"/>
  <c r="A176" i="2"/>
  <c r="L177" i="8"/>
  <c r="K175" i="2" s="1"/>
  <c r="B177" i="8"/>
  <c r="B175" i="2" s="1"/>
  <c r="A175" i="2"/>
  <c r="L176" i="8"/>
  <c r="K174" i="2" s="1"/>
  <c r="B176" i="8"/>
  <c r="A174" i="2"/>
  <c r="L175" i="8"/>
  <c r="K173" i="2" s="1"/>
  <c r="B175" i="8"/>
  <c r="B173" i="2" s="1"/>
  <c r="A173" i="2"/>
  <c r="L174" i="8"/>
  <c r="K172" i="2" s="1"/>
  <c r="B174" i="8"/>
  <c r="B172" i="2" s="1"/>
  <c r="A172" i="2"/>
  <c r="L173" i="8"/>
  <c r="K171" i="2" s="1"/>
  <c r="B173" i="8"/>
  <c r="AC173" i="8" s="1"/>
  <c r="AB171" i="2" s="1"/>
  <c r="A171" i="2"/>
  <c r="AC172" i="8"/>
  <c r="AB170" i="2" s="1"/>
  <c r="L172" i="8"/>
  <c r="K170" i="2" s="1"/>
  <c r="E172" i="8"/>
  <c r="E170" i="2" s="1"/>
  <c r="A170" i="2"/>
  <c r="AC171" i="8"/>
  <c r="AB169" i="2" s="1"/>
  <c r="L171" i="8"/>
  <c r="K169" i="2" s="1"/>
  <c r="E171" i="8"/>
  <c r="E169" i="2" s="1"/>
  <c r="A169" i="2"/>
  <c r="AC170" i="8"/>
  <c r="AB168" i="2" s="1"/>
  <c r="L170" i="8"/>
  <c r="K168" i="2" s="1"/>
  <c r="E170" i="8"/>
  <c r="E168" i="2" s="1"/>
  <c r="A168" i="2"/>
  <c r="AC169" i="8"/>
  <c r="AB167" i="2" s="1"/>
  <c r="L169" i="8"/>
  <c r="K167" i="2" s="1"/>
  <c r="E169" i="8"/>
  <c r="E167" i="2" s="1"/>
  <c r="A167" i="2"/>
  <c r="AC168" i="8"/>
  <c r="AB166" i="2" s="1"/>
  <c r="L168" i="8"/>
  <c r="K166" i="2" s="1"/>
  <c r="E168" i="8"/>
  <c r="E166" i="2" s="1"/>
  <c r="A166" i="2"/>
  <c r="L167" i="8"/>
  <c r="K165" i="2" s="1"/>
  <c r="E167" i="8"/>
  <c r="A165" i="2"/>
  <c r="L166" i="8"/>
  <c r="K164" i="2" s="1"/>
  <c r="E166" i="8"/>
  <c r="E164" i="2" s="1"/>
  <c r="A164" i="2"/>
  <c r="L165" i="8"/>
  <c r="K163" i="2" s="1"/>
  <c r="E165" i="8"/>
  <c r="E163" i="2" s="1"/>
  <c r="A163" i="2"/>
  <c r="L164" i="8"/>
  <c r="K162" i="2" s="1"/>
  <c r="E164" i="8"/>
  <c r="A162" i="2"/>
  <c r="L163" i="8"/>
  <c r="K161" i="2" s="1"/>
  <c r="E163" i="8"/>
  <c r="A161" i="2"/>
  <c r="L162" i="8"/>
  <c r="K160" i="2" s="1"/>
  <c r="E162" i="8"/>
  <c r="E160" i="2" s="1"/>
  <c r="A160" i="2"/>
  <c r="L161" i="8"/>
  <c r="K159" i="2" s="1"/>
  <c r="E161" i="8"/>
  <c r="A159" i="2"/>
  <c r="Y160" i="8"/>
  <c r="X158" i="2" s="1"/>
  <c r="L160" i="8"/>
  <c r="K158" i="2" s="1"/>
  <c r="E160" i="8"/>
  <c r="A158" i="2"/>
  <c r="Y159" i="8"/>
  <c r="X157" i="2" s="1"/>
  <c r="L159" i="8"/>
  <c r="K157" i="2" s="1"/>
  <c r="E159" i="8"/>
  <c r="A157" i="2"/>
  <c r="Y158" i="8"/>
  <c r="X156" i="2" s="1"/>
  <c r="L158" i="8"/>
  <c r="K156" i="2" s="1"/>
  <c r="E158" i="8"/>
  <c r="A156" i="2"/>
  <c r="Y157" i="8"/>
  <c r="X155" i="2" s="1"/>
  <c r="L157" i="8"/>
  <c r="K155" i="2" s="1"/>
  <c r="E157" i="8"/>
  <c r="A155" i="2"/>
  <c r="Y156" i="8"/>
  <c r="X154" i="2" s="1"/>
  <c r="L156" i="8"/>
  <c r="K154" i="2" s="1"/>
  <c r="E156" i="8"/>
  <c r="A154" i="2"/>
  <c r="Y155" i="8"/>
  <c r="X153" i="2" s="1"/>
  <c r="L155" i="8"/>
  <c r="K153" i="2" s="1"/>
  <c r="E155" i="8"/>
  <c r="A153" i="2"/>
  <c r="Y154" i="8"/>
  <c r="X152" i="2" s="1"/>
  <c r="L154" i="8"/>
  <c r="K152" i="2" s="1"/>
  <c r="E154" i="8"/>
  <c r="A152" i="2"/>
  <c r="Y153" i="8"/>
  <c r="X151" i="2" s="1"/>
  <c r="L153" i="8"/>
  <c r="K151" i="2" s="1"/>
  <c r="E153" i="8"/>
  <c r="A151" i="2"/>
  <c r="Y152" i="8"/>
  <c r="X150" i="2" s="1"/>
  <c r="L152" i="8"/>
  <c r="K150" i="2" s="1"/>
  <c r="E152" i="8"/>
  <c r="A150" i="2"/>
  <c r="Y151" i="8"/>
  <c r="X149" i="2" s="1"/>
  <c r="L151" i="8"/>
  <c r="K149" i="2" s="1"/>
  <c r="E151" i="8"/>
  <c r="A149" i="2"/>
  <c r="Y150" i="8"/>
  <c r="X148" i="2" s="1"/>
  <c r="L150" i="8"/>
  <c r="K148" i="2" s="1"/>
  <c r="E150" i="8"/>
  <c r="A148" i="2"/>
  <c r="Y149" i="8"/>
  <c r="X147" i="2" s="1"/>
  <c r="L149" i="8"/>
  <c r="K147" i="2" s="1"/>
  <c r="E149" i="8"/>
  <c r="A147" i="2"/>
  <c r="Y148" i="8"/>
  <c r="X146" i="2" s="1"/>
  <c r="L148" i="8"/>
  <c r="K146" i="2" s="1"/>
  <c r="E148" i="8"/>
  <c r="A146" i="2"/>
  <c r="Y147" i="8"/>
  <c r="X145" i="2" s="1"/>
  <c r="L147" i="8"/>
  <c r="K145" i="2" s="1"/>
  <c r="E147" i="8"/>
  <c r="A145" i="2"/>
  <c r="Y146" i="8"/>
  <c r="X144" i="2" s="1"/>
  <c r="L146" i="8"/>
  <c r="K144" i="2" s="1"/>
  <c r="E146" i="8"/>
  <c r="A144" i="2"/>
  <c r="Y145" i="8"/>
  <c r="X143" i="2" s="1"/>
  <c r="L145" i="8"/>
  <c r="K143" i="2" s="1"/>
  <c r="E145" i="8"/>
  <c r="A143" i="2"/>
  <c r="Y144" i="8"/>
  <c r="X142" i="2" s="1"/>
  <c r="L144" i="8"/>
  <c r="K142" i="2" s="1"/>
  <c r="E144" i="8"/>
  <c r="A142" i="2"/>
  <c r="Y143" i="8"/>
  <c r="X141" i="2" s="1"/>
  <c r="L143" i="8"/>
  <c r="K141" i="2" s="1"/>
  <c r="E143" i="8"/>
  <c r="A141" i="2"/>
  <c r="Y142" i="8"/>
  <c r="X140" i="2" s="1"/>
  <c r="L142" i="8"/>
  <c r="K140" i="2" s="1"/>
  <c r="E142" i="8"/>
  <c r="A140" i="2"/>
  <c r="Y141" i="8"/>
  <c r="X139" i="2" s="1"/>
  <c r="L141" i="8"/>
  <c r="K139" i="2" s="1"/>
  <c r="E141" i="8"/>
  <c r="A139" i="2"/>
  <c r="Y140" i="8"/>
  <c r="X138" i="2" s="1"/>
  <c r="L140" i="8"/>
  <c r="K138" i="2" s="1"/>
  <c r="E140" i="8"/>
  <c r="A138" i="2"/>
  <c r="Y139" i="8"/>
  <c r="X137" i="2" s="1"/>
  <c r="L139" i="8"/>
  <c r="K137" i="2" s="1"/>
  <c r="E139" i="8"/>
  <c r="A137" i="2"/>
  <c r="Y138" i="8"/>
  <c r="X136" i="2" s="1"/>
  <c r="L138" i="8"/>
  <c r="K136" i="2" s="1"/>
  <c r="E138" i="8"/>
  <c r="A136" i="2"/>
  <c r="Y137" i="8"/>
  <c r="X135" i="2" s="1"/>
  <c r="L137" i="8"/>
  <c r="K135" i="2" s="1"/>
  <c r="E137" i="8"/>
  <c r="A135" i="2"/>
  <c r="Y136" i="8"/>
  <c r="X134" i="2" s="1"/>
  <c r="L136" i="8"/>
  <c r="K134" i="2" s="1"/>
  <c r="E136" i="8"/>
  <c r="A134" i="2"/>
  <c r="Y135" i="8"/>
  <c r="X133" i="2" s="1"/>
  <c r="L135" i="8"/>
  <c r="K133" i="2" s="1"/>
  <c r="E135" i="8"/>
  <c r="A133" i="2"/>
  <c r="Y134" i="8"/>
  <c r="X132" i="2" s="1"/>
  <c r="L134" i="8"/>
  <c r="K132" i="2" s="1"/>
  <c r="E134" i="8"/>
  <c r="A132" i="2"/>
  <c r="Y133" i="8"/>
  <c r="X131" i="2" s="1"/>
  <c r="L133" i="8"/>
  <c r="K131" i="2" s="1"/>
  <c r="E133" i="8"/>
  <c r="A131" i="2"/>
  <c r="Y132" i="8"/>
  <c r="X130" i="2" s="1"/>
  <c r="L132" i="8"/>
  <c r="K130" i="2" s="1"/>
  <c r="E132" i="8"/>
  <c r="A130" i="2"/>
  <c r="Y131" i="8"/>
  <c r="X129" i="2" s="1"/>
  <c r="L131" i="8"/>
  <c r="K129" i="2" s="1"/>
  <c r="E131" i="8"/>
  <c r="A129" i="2"/>
  <c r="Y130" i="8"/>
  <c r="X128" i="2" s="1"/>
  <c r="L130" i="8"/>
  <c r="K128" i="2" s="1"/>
  <c r="E130" i="8"/>
  <c r="A128" i="2"/>
  <c r="Y129" i="8"/>
  <c r="X127" i="2" s="1"/>
  <c r="L129" i="8"/>
  <c r="K127" i="2" s="1"/>
  <c r="E129" i="8"/>
  <c r="A127" i="2"/>
  <c r="Y128" i="8"/>
  <c r="X126" i="2" s="1"/>
  <c r="L128" i="8"/>
  <c r="K126" i="2" s="1"/>
  <c r="E128" i="8"/>
  <c r="A126" i="2"/>
  <c r="Y127" i="8"/>
  <c r="X125" i="2" s="1"/>
  <c r="L127" i="8"/>
  <c r="K125" i="2" s="1"/>
  <c r="E127" i="8"/>
  <c r="A125" i="2"/>
  <c r="Y126" i="8"/>
  <c r="X124" i="2" s="1"/>
  <c r="L126" i="8"/>
  <c r="K124" i="2" s="1"/>
  <c r="E126" i="8"/>
  <c r="A124" i="2"/>
  <c r="Y125" i="8"/>
  <c r="X123" i="2" s="1"/>
  <c r="L125" i="8"/>
  <c r="K123" i="2" s="1"/>
  <c r="E125" i="8"/>
  <c r="A123" i="2"/>
  <c r="Y124" i="8"/>
  <c r="X122" i="2" s="1"/>
  <c r="L124" i="8"/>
  <c r="K122" i="2" s="1"/>
  <c r="E124" i="8"/>
  <c r="A122" i="2"/>
  <c r="Y123" i="8"/>
  <c r="X121" i="2" s="1"/>
  <c r="L123" i="8"/>
  <c r="K121" i="2" s="1"/>
  <c r="E123" i="8"/>
  <c r="A121" i="2"/>
  <c r="Y122" i="8"/>
  <c r="X120" i="2" s="1"/>
  <c r="L122" i="8"/>
  <c r="K120" i="2" s="1"/>
  <c r="E122" i="8"/>
  <c r="A120" i="2"/>
  <c r="Y121" i="8"/>
  <c r="X119" i="2" s="1"/>
  <c r="L121" i="8"/>
  <c r="K119" i="2" s="1"/>
  <c r="E121" i="8"/>
  <c r="A119" i="2"/>
  <c r="Y120" i="8"/>
  <c r="X118" i="2" s="1"/>
  <c r="L120" i="8"/>
  <c r="K118" i="2" s="1"/>
  <c r="E120" i="8"/>
  <c r="A118" i="2"/>
  <c r="Y119" i="8"/>
  <c r="X117" i="2" s="1"/>
  <c r="L119" i="8"/>
  <c r="K117" i="2" s="1"/>
  <c r="E119" i="8"/>
  <c r="A117" i="2"/>
  <c r="Y118" i="8"/>
  <c r="X116" i="2" s="1"/>
  <c r="L118" i="8"/>
  <c r="K116" i="2" s="1"/>
  <c r="E118" i="8"/>
  <c r="A116" i="2"/>
  <c r="Y117" i="8"/>
  <c r="X115" i="2" s="1"/>
  <c r="L117" i="8"/>
  <c r="K115" i="2" s="1"/>
  <c r="E117" i="8"/>
  <c r="A115" i="2"/>
  <c r="Y116" i="8"/>
  <c r="X114" i="2" s="1"/>
  <c r="L116" i="8"/>
  <c r="K114" i="2" s="1"/>
  <c r="E116" i="8"/>
  <c r="A114" i="2"/>
  <c r="Y115" i="8"/>
  <c r="X113" i="2" s="1"/>
  <c r="L115" i="8"/>
  <c r="K113" i="2" s="1"/>
  <c r="E115" i="8"/>
  <c r="A113" i="2"/>
  <c r="Y114" i="8"/>
  <c r="X112" i="2" s="1"/>
  <c r="L114" i="8"/>
  <c r="K112" i="2" s="1"/>
  <c r="E114" i="8"/>
  <c r="A112" i="2"/>
  <c r="Y113" i="8"/>
  <c r="X111" i="2" s="1"/>
  <c r="L113" i="8"/>
  <c r="K111" i="2" s="1"/>
  <c r="E113" i="8"/>
  <c r="A111" i="2"/>
  <c r="Y112" i="8"/>
  <c r="X110" i="2" s="1"/>
  <c r="L112" i="8"/>
  <c r="K110" i="2" s="1"/>
  <c r="E112" i="8"/>
  <c r="A110" i="2"/>
  <c r="Y111" i="8"/>
  <c r="X109" i="2" s="1"/>
  <c r="L111" i="8"/>
  <c r="K109" i="2" s="1"/>
  <c r="E111" i="8"/>
  <c r="A109" i="2"/>
  <c r="Y110" i="8"/>
  <c r="X108" i="2" s="1"/>
  <c r="L110" i="8"/>
  <c r="K108" i="2" s="1"/>
  <c r="E110" i="8"/>
  <c r="A108" i="2"/>
  <c r="Y109" i="8"/>
  <c r="X107" i="2" s="1"/>
  <c r="L109" i="8"/>
  <c r="K107" i="2" s="1"/>
  <c r="E109" i="8"/>
  <c r="A107" i="2"/>
  <c r="X106" i="2"/>
  <c r="K106" i="2"/>
  <c r="A106" i="2"/>
  <c r="X105" i="2"/>
  <c r="K105" i="2"/>
  <c r="A105" i="2"/>
  <c r="X104" i="2"/>
  <c r="K104" i="2"/>
  <c r="A104" i="2"/>
  <c r="X103" i="2"/>
  <c r="K103" i="2"/>
  <c r="A103" i="2"/>
  <c r="X102" i="2"/>
  <c r="K102" i="2"/>
  <c r="A102" i="2"/>
  <c r="X101" i="2"/>
  <c r="K101" i="2"/>
  <c r="A101" i="2"/>
  <c r="X100" i="2"/>
  <c r="K100" i="2"/>
  <c r="A100" i="2"/>
  <c r="X99" i="2"/>
  <c r="K99" i="2"/>
  <c r="A99" i="2"/>
  <c r="X98" i="2"/>
  <c r="K98" i="2"/>
  <c r="A98" i="2"/>
  <c r="X97" i="2"/>
  <c r="K97" i="2"/>
  <c r="A97" i="2"/>
  <c r="X96" i="2"/>
  <c r="K96" i="2"/>
  <c r="A96" i="2"/>
  <c r="X95" i="2"/>
  <c r="K95" i="2"/>
  <c r="A95" i="2"/>
  <c r="X94" i="2"/>
  <c r="K94" i="2"/>
  <c r="A94" i="2"/>
  <c r="X93" i="2"/>
  <c r="K93" i="2"/>
  <c r="A93" i="2"/>
  <c r="X92" i="2"/>
  <c r="K92" i="2"/>
  <c r="A92" i="2"/>
  <c r="X91" i="2"/>
  <c r="K91" i="2"/>
  <c r="A91" i="2"/>
  <c r="X90" i="2"/>
  <c r="K90" i="2"/>
  <c r="A90" i="2"/>
  <c r="X89" i="2"/>
  <c r="K89" i="2"/>
  <c r="A89" i="2"/>
  <c r="X88" i="2"/>
  <c r="K88" i="2"/>
  <c r="A88" i="2"/>
  <c r="X87" i="2"/>
  <c r="K87" i="2"/>
  <c r="A87" i="2"/>
  <c r="Y88" i="8"/>
  <c r="X86" i="2" s="1"/>
  <c r="L88" i="8"/>
  <c r="K86" i="2" s="1"/>
  <c r="E88" i="8"/>
  <c r="A86" i="2"/>
  <c r="Y87" i="8"/>
  <c r="X85" i="2" s="1"/>
  <c r="L87" i="8"/>
  <c r="K85" i="2" s="1"/>
  <c r="E87" i="8"/>
  <c r="A85" i="2"/>
  <c r="Y86" i="8"/>
  <c r="X84" i="2" s="1"/>
  <c r="L86" i="8"/>
  <c r="K84" i="2" s="1"/>
  <c r="E86" i="8"/>
  <c r="A84" i="2"/>
  <c r="Y85" i="8"/>
  <c r="X83" i="2" s="1"/>
  <c r="L85" i="8"/>
  <c r="K83" i="2" s="1"/>
  <c r="E85" i="8"/>
  <c r="A83" i="2"/>
  <c r="Y84" i="8"/>
  <c r="X82" i="2" s="1"/>
  <c r="L84" i="8"/>
  <c r="K82" i="2" s="1"/>
  <c r="E84" i="8"/>
  <c r="A82" i="2"/>
  <c r="Y83" i="8"/>
  <c r="X81" i="2" s="1"/>
  <c r="L83" i="8"/>
  <c r="K81" i="2" s="1"/>
  <c r="E83" i="8"/>
  <c r="A81" i="2"/>
  <c r="Y82" i="8"/>
  <c r="X80" i="2" s="1"/>
  <c r="L82" i="8"/>
  <c r="K80" i="2" s="1"/>
  <c r="E82" i="8"/>
  <c r="A80" i="2"/>
  <c r="Y81" i="8"/>
  <c r="X79" i="2" s="1"/>
  <c r="L81" i="8"/>
  <c r="K79" i="2" s="1"/>
  <c r="E81" i="8"/>
  <c r="A79" i="2"/>
  <c r="Y80" i="8"/>
  <c r="X78" i="2" s="1"/>
  <c r="L80" i="8"/>
  <c r="K78" i="2" s="1"/>
  <c r="E80" i="8"/>
  <c r="A78" i="2"/>
  <c r="Y79" i="8"/>
  <c r="X77" i="2" s="1"/>
  <c r="L79" i="8"/>
  <c r="K77" i="2" s="1"/>
  <c r="E79" i="8"/>
  <c r="A77" i="2"/>
  <c r="Y38" i="8"/>
  <c r="X36" i="2" s="1"/>
  <c r="L38" i="8"/>
  <c r="K36" i="2" s="1"/>
  <c r="E38" i="8"/>
  <c r="A36" i="2"/>
  <c r="Y36" i="8"/>
  <c r="X34" i="2" s="1"/>
  <c r="L36" i="8"/>
  <c r="K34" i="2" s="1"/>
  <c r="E36" i="8"/>
  <c r="A34" i="2"/>
  <c r="Y35" i="8"/>
  <c r="X33" i="2" s="1"/>
  <c r="L35" i="8"/>
  <c r="K33" i="2" s="1"/>
  <c r="E35" i="8"/>
  <c r="A33" i="2"/>
  <c r="Y34" i="8"/>
  <c r="X32" i="2" s="1"/>
  <c r="L34" i="8"/>
  <c r="K32" i="2" s="1"/>
  <c r="E34" i="8"/>
  <c r="A32" i="2"/>
  <c r="Y33" i="8"/>
  <c r="X31" i="2" s="1"/>
  <c r="L33" i="8"/>
  <c r="K31" i="2" s="1"/>
  <c r="E33" i="8"/>
  <c r="A31" i="2"/>
  <c r="Y32" i="8"/>
  <c r="X30" i="2" s="1"/>
  <c r="L32" i="8"/>
  <c r="K30" i="2" s="1"/>
  <c r="E32" i="8"/>
  <c r="A30" i="2"/>
  <c r="Y31" i="8"/>
  <c r="X29" i="2" s="1"/>
  <c r="L31" i="8"/>
  <c r="K29" i="2" s="1"/>
  <c r="E31" i="8"/>
  <c r="A29" i="2"/>
  <c r="Y30" i="8"/>
  <c r="X28" i="2" s="1"/>
  <c r="L30" i="8"/>
  <c r="K28" i="2" s="1"/>
  <c r="E30" i="8"/>
  <c r="A28" i="2"/>
  <c r="Y29" i="8"/>
  <c r="X27" i="2" s="1"/>
  <c r="L29" i="8"/>
  <c r="K27" i="2" s="1"/>
  <c r="E29" i="8"/>
  <c r="A27" i="2"/>
  <c r="Y28" i="8"/>
  <c r="X26" i="2" s="1"/>
  <c r="L28" i="8"/>
  <c r="K26" i="2" s="1"/>
  <c r="E28" i="8"/>
  <c r="A26" i="2"/>
  <c r="Y27" i="8"/>
  <c r="X25" i="2" s="1"/>
  <c r="L27" i="8"/>
  <c r="K25" i="2" s="1"/>
  <c r="E27" i="8"/>
  <c r="A25" i="2"/>
  <c r="Y26" i="8"/>
  <c r="X24" i="2" s="1"/>
  <c r="L26" i="8"/>
  <c r="K24" i="2" s="1"/>
  <c r="E26" i="8"/>
  <c r="A24" i="2"/>
  <c r="Y25" i="8"/>
  <c r="X23" i="2" s="1"/>
  <c r="L25" i="8"/>
  <c r="K23" i="2" s="1"/>
  <c r="E25" i="8"/>
  <c r="A23" i="2"/>
  <c r="Y24" i="8"/>
  <c r="X22" i="2" s="1"/>
  <c r="L24" i="8"/>
  <c r="K22" i="2" s="1"/>
  <c r="E24" i="8"/>
  <c r="A22" i="2"/>
  <c r="Y23" i="8"/>
  <c r="X21" i="2" s="1"/>
  <c r="L23" i="8"/>
  <c r="K21" i="2" s="1"/>
  <c r="E23" i="8"/>
  <c r="A21" i="2"/>
  <c r="Y20" i="8"/>
  <c r="X20" i="2" s="1"/>
  <c r="L20" i="8"/>
  <c r="K20" i="2" s="1"/>
  <c r="E20" i="8"/>
  <c r="A20" i="2"/>
  <c r="Y16" i="8"/>
  <c r="X16" i="2" s="1"/>
  <c r="L16" i="8"/>
  <c r="K16" i="2" s="1"/>
  <c r="E16" i="8"/>
  <c r="A16" i="2"/>
  <c r="Y15" i="8"/>
  <c r="X15" i="2" s="1"/>
  <c r="L15" i="8"/>
  <c r="K15" i="2" s="1"/>
  <c r="E15" i="8"/>
  <c r="A15" i="2"/>
  <c r="Y14" i="8"/>
  <c r="X14" i="2" s="1"/>
  <c r="L14" i="8"/>
  <c r="K14" i="2" s="1"/>
  <c r="E14" i="8"/>
  <c r="A14" i="2"/>
  <c r="Y13" i="8"/>
  <c r="X13" i="2" s="1"/>
  <c r="L13" i="8"/>
  <c r="K13" i="2" s="1"/>
  <c r="E13" i="8"/>
  <c r="A13" i="2"/>
  <c r="Y12" i="8"/>
  <c r="X12" i="2" s="1"/>
  <c r="L12" i="8"/>
  <c r="K12" i="2" s="1"/>
  <c r="E12" i="8"/>
  <c r="A12" i="2"/>
  <c r="Y11" i="8"/>
  <c r="X11" i="2" s="1"/>
  <c r="L11" i="8"/>
  <c r="K11" i="2" s="1"/>
  <c r="E11" i="8"/>
  <c r="A11" i="2"/>
  <c r="Y8" i="8"/>
  <c r="X8" i="2" s="1"/>
  <c r="L8" i="8"/>
  <c r="K8" i="2" s="1"/>
  <c r="E8" i="8"/>
  <c r="A8" i="8"/>
  <c r="A8" i="2" s="1"/>
  <c r="Y7" i="8"/>
  <c r="X7" i="2" s="1"/>
  <c r="L7" i="8"/>
  <c r="K7" i="2" s="1"/>
  <c r="E7" i="8"/>
  <c r="A7" i="8"/>
  <c r="A7" i="2" s="1"/>
  <c r="Y6" i="8"/>
  <c r="X6" i="2" s="1"/>
  <c r="L6" i="8"/>
  <c r="E6" i="8"/>
  <c r="A6" i="8"/>
  <c r="A6" i="2" s="1"/>
  <c r="AC245" i="8" l="1"/>
  <c r="AB243" i="2" s="1"/>
  <c r="AC221" i="8"/>
  <c r="AB219" i="2" s="1"/>
  <c r="AC213" i="8"/>
  <c r="AB211" i="2" s="1"/>
  <c r="H325" i="8"/>
  <c r="G320" i="2" s="1"/>
  <c r="AC211" i="8"/>
  <c r="AB209" i="2" s="1"/>
  <c r="H170" i="8"/>
  <c r="G168" i="2" s="1"/>
  <c r="H343" i="8"/>
  <c r="G338" i="2" s="1"/>
  <c r="AC282" i="8"/>
  <c r="AB280" i="2" s="1"/>
  <c r="AC229" i="8"/>
  <c r="AB227" i="2" s="1"/>
  <c r="AC312" i="8"/>
  <c r="AB310" i="2" s="1"/>
  <c r="AC244" i="8"/>
  <c r="AB242" i="2" s="1"/>
  <c r="AC252" i="8"/>
  <c r="AB250" i="2" s="1"/>
  <c r="AC227" i="8"/>
  <c r="AB225" i="2" s="1"/>
  <c r="E173" i="8"/>
  <c r="H173" i="8" s="1"/>
  <c r="G171" i="2" s="1"/>
  <c r="H352" i="8"/>
  <c r="G347" i="2" s="1"/>
  <c r="AC248" i="8"/>
  <c r="AB246" i="2" s="1"/>
  <c r="AC219" i="8"/>
  <c r="AB217" i="2" s="1"/>
  <c r="AC294" i="8"/>
  <c r="AB292" i="2" s="1"/>
  <c r="H165" i="8"/>
  <c r="G163" i="2" s="1"/>
  <c r="AC205" i="8"/>
  <c r="AB203" i="2" s="1"/>
  <c r="AC306" i="8"/>
  <c r="AB304" i="2" s="1"/>
  <c r="H172" i="8"/>
  <c r="G170" i="2" s="1"/>
  <c r="AC203" i="8"/>
  <c r="AB201" i="2" s="1"/>
  <c r="AC237" i="8"/>
  <c r="AB235" i="2" s="1"/>
  <c r="AC304" i="8"/>
  <c r="AB302" i="2" s="1"/>
  <c r="AC251" i="8"/>
  <c r="AB249" i="2" s="1"/>
  <c r="AC235" i="8"/>
  <c r="AB233" i="2" s="1"/>
  <c r="B180" i="8"/>
  <c r="B185" i="8" s="1"/>
  <c r="B183" i="2" s="1"/>
  <c r="AC254" i="8"/>
  <c r="AB252" i="2" s="1"/>
  <c r="B252" i="2"/>
  <c r="AC257" i="8"/>
  <c r="AB255" i="2" s="1"/>
  <c r="B255" i="2"/>
  <c r="AC260" i="8"/>
  <c r="AB258" i="2" s="1"/>
  <c r="B258" i="2"/>
  <c r="AC263" i="8"/>
  <c r="AB261" i="2" s="1"/>
  <c r="B261" i="2"/>
  <c r="AC266" i="8"/>
  <c r="AB264" i="2" s="1"/>
  <c r="B264" i="2"/>
  <c r="AC269" i="8"/>
  <c r="AB267" i="2" s="1"/>
  <c r="B267" i="2"/>
  <c r="AC272" i="8"/>
  <c r="AB270" i="2" s="1"/>
  <c r="B270" i="2"/>
  <c r="AC275" i="8"/>
  <c r="AB273" i="2" s="1"/>
  <c r="B273" i="2"/>
  <c r="AC278" i="8"/>
  <c r="AB276" i="2" s="1"/>
  <c r="B276" i="2"/>
  <c r="AC281" i="8"/>
  <c r="AB279" i="2" s="1"/>
  <c r="B279" i="2"/>
  <c r="AC292" i="8"/>
  <c r="AB290" i="2" s="1"/>
  <c r="H321" i="8"/>
  <c r="G316" i="2" s="1"/>
  <c r="E316" i="2"/>
  <c r="H328" i="8"/>
  <c r="G323" i="2" s="1"/>
  <c r="E323" i="2"/>
  <c r="H332" i="8"/>
  <c r="G327" i="2" s="1"/>
  <c r="E327" i="2"/>
  <c r="H339" i="8"/>
  <c r="G334" i="2" s="1"/>
  <c r="E334" i="2"/>
  <c r="H346" i="8"/>
  <c r="G341" i="2" s="1"/>
  <c r="E341" i="2"/>
  <c r="H350" i="8"/>
  <c r="G345" i="2" s="1"/>
  <c r="E345" i="2"/>
  <c r="H357" i="8"/>
  <c r="G352" i="2" s="1"/>
  <c r="E352" i="2"/>
  <c r="H384" i="8"/>
  <c r="G379" i="2" s="1"/>
  <c r="E379" i="2"/>
  <c r="AC198" i="8"/>
  <c r="AB196" i="2" s="1"/>
  <c r="B196" i="2"/>
  <c r="AC214" i="8"/>
  <c r="AB212" i="2" s="1"/>
  <c r="B212" i="2"/>
  <c r="AC230" i="8"/>
  <c r="AB228" i="2" s="1"/>
  <c r="B228" i="2"/>
  <c r="AC238" i="8"/>
  <c r="AB236" i="2" s="1"/>
  <c r="B236" i="2"/>
  <c r="AC246" i="8"/>
  <c r="AB244" i="2" s="1"/>
  <c r="B244" i="2"/>
  <c r="AC284" i="8"/>
  <c r="AB282" i="2" s="1"/>
  <c r="B282" i="2"/>
  <c r="AC287" i="8"/>
  <c r="AB285" i="2" s="1"/>
  <c r="B285" i="2"/>
  <c r="AC290" i="8"/>
  <c r="AB288" i="2" s="1"/>
  <c r="B288" i="2"/>
  <c r="AC307" i="8"/>
  <c r="AB305" i="2" s="1"/>
  <c r="B305" i="2"/>
  <c r="H354" i="8"/>
  <c r="G349" i="2" s="1"/>
  <c r="E349" i="2"/>
  <c r="H361" i="8"/>
  <c r="G356" i="2" s="1"/>
  <c r="E356" i="2"/>
  <c r="H365" i="8"/>
  <c r="G360" i="2" s="1"/>
  <c r="E360" i="2"/>
  <c r="AC176" i="8"/>
  <c r="AB174" i="2" s="1"/>
  <c r="B174" i="2"/>
  <c r="AC206" i="8"/>
  <c r="AB204" i="2" s="1"/>
  <c r="B204" i="2"/>
  <c r="AC222" i="8"/>
  <c r="AB220" i="2" s="1"/>
  <c r="B220" i="2"/>
  <c r="H6" i="8"/>
  <c r="G6" i="2" s="1"/>
  <c r="E6" i="2"/>
  <c r="H11" i="8"/>
  <c r="G11" i="2" s="1"/>
  <c r="E11" i="2"/>
  <c r="H14" i="8"/>
  <c r="G14" i="2" s="1"/>
  <c r="E14" i="2"/>
  <c r="H20" i="8"/>
  <c r="G20" i="2" s="1"/>
  <c r="E20" i="2"/>
  <c r="H25" i="8"/>
  <c r="G23" i="2" s="1"/>
  <c r="E23" i="2"/>
  <c r="H28" i="8"/>
  <c r="G26" i="2" s="1"/>
  <c r="E26" i="2"/>
  <c r="H31" i="8"/>
  <c r="G29" i="2" s="1"/>
  <c r="E29" i="2"/>
  <c r="H34" i="8"/>
  <c r="G32" i="2" s="1"/>
  <c r="E32" i="2"/>
  <c r="H38" i="8"/>
  <c r="G36" i="2" s="1"/>
  <c r="E36" i="2"/>
  <c r="H81" i="8"/>
  <c r="G79" i="2" s="1"/>
  <c r="E79" i="2"/>
  <c r="H84" i="8"/>
  <c r="G82" i="2" s="1"/>
  <c r="E82" i="2"/>
  <c r="H87" i="8"/>
  <c r="G85" i="2" s="1"/>
  <c r="E85" i="2"/>
  <c r="G88" i="2"/>
  <c r="E88" i="2"/>
  <c r="G91" i="2"/>
  <c r="E91" i="2"/>
  <c r="G94" i="2"/>
  <c r="E94" i="2"/>
  <c r="G97" i="2"/>
  <c r="E97" i="2"/>
  <c r="G100" i="2"/>
  <c r="E100" i="2"/>
  <c r="G103" i="2"/>
  <c r="E103" i="2"/>
  <c r="G106" i="2"/>
  <c r="E106" i="2"/>
  <c r="H111" i="8"/>
  <c r="G109" i="2" s="1"/>
  <c r="E109" i="2"/>
  <c r="H114" i="8"/>
  <c r="G112" i="2" s="1"/>
  <c r="E112" i="2"/>
  <c r="H117" i="8"/>
  <c r="G115" i="2" s="1"/>
  <c r="E115" i="2"/>
  <c r="H120" i="8"/>
  <c r="G118" i="2" s="1"/>
  <c r="E118" i="2"/>
  <c r="H123" i="8"/>
  <c r="G121" i="2" s="1"/>
  <c r="E121" i="2"/>
  <c r="H126" i="8"/>
  <c r="G124" i="2" s="1"/>
  <c r="E124" i="2"/>
  <c r="H129" i="8"/>
  <c r="G127" i="2" s="1"/>
  <c r="E127" i="2"/>
  <c r="H132" i="8"/>
  <c r="G130" i="2" s="1"/>
  <c r="E130" i="2"/>
  <c r="H135" i="8"/>
  <c r="G133" i="2" s="1"/>
  <c r="E133" i="2"/>
  <c r="H138" i="8"/>
  <c r="G136" i="2" s="1"/>
  <c r="E136" i="2"/>
  <c r="H141" i="8"/>
  <c r="G139" i="2" s="1"/>
  <c r="E139" i="2"/>
  <c r="H144" i="8"/>
  <c r="G142" i="2" s="1"/>
  <c r="E142" i="2"/>
  <c r="H147" i="8"/>
  <c r="G145" i="2" s="1"/>
  <c r="E145" i="2"/>
  <c r="H150" i="8"/>
  <c r="G148" i="2" s="1"/>
  <c r="E148" i="2"/>
  <c r="H153" i="8"/>
  <c r="G151" i="2" s="1"/>
  <c r="E151" i="2"/>
  <c r="H156" i="8"/>
  <c r="G154" i="2" s="1"/>
  <c r="E154" i="2"/>
  <c r="H159" i="8"/>
  <c r="G157" i="2" s="1"/>
  <c r="E157" i="2"/>
  <c r="H162" i="8"/>
  <c r="G160" i="2" s="1"/>
  <c r="H171" i="8"/>
  <c r="G169" i="2" s="1"/>
  <c r="E176" i="8"/>
  <c r="AC249" i="8"/>
  <c r="AB247" i="2" s="1"/>
  <c r="B247" i="2"/>
  <c r="AC293" i="8"/>
  <c r="AB291" i="2" s="1"/>
  <c r="B291" i="2"/>
  <c r="H336" i="8"/>
  <c r="G331" i="2" s="1"/>
  <c r="E331" i="2"/>
  <c r="H369" i="8"/>
  <c r="G364" i="2" s="1"/>
  <c r="E364" i="2"/>
  <c r="H373" i="8"/>
  <c r="G368" i="2" s="1"/>
  <c r="E368" i="2"/>
  <c r="H377" i="8"/>
  <c r="G372" i="2" s="1"/>
  <c r="E372" i="2"/>
  <c r="H388" i="8"/>
  <c r="G383" i="2" s="1"/>
  <c r="E383" i="2"/>
  <c r="AC296" i="8"/>
  <c r="AB294" i="2" s="1"/>
  <c r="B294" i="2"/>
  <c r="AC299" i="8"/>
  <c r="AB297" i="2" s="1"/>
  <c r="B297" i="2"/>
  <c r="AC302" i="8"/>
  <c r="AB300" i="2" s="1"/>
  <c r="B300" i="2"/>
  <c r="AC313" i="8"/>
  <c r="AB311" i="2" s="1"/>
  <c r="B311" i="2"/>
  <c r="H322" i="8"/>
  <c r="G317" i="2" s="1"/>
  <c r="E317" i="2"/>
  <c r="H329" i="8"/>
  <c r="G324" i="2" s="1"/>
  <c r="E324" i="2"/>
  <c r="H333" i="8"/>
  <c r="G328" i="2" s="1"/>
  <c r="E328" i="2"/>
  <c r="H340" i="8"/>
  <c r="G335" i="2" s="1"/>
  <c r="E335" i="2"/>
  <c r="H347" i="8"/>
  <c r="G342" i="2" s="1"/>
  <c r="E342" i="2"/>
  <c r="H351" i="8"/>
  <c r="G346" i="2" s="1"/>
  <c r="E346" i="2"/>
  <c r="H381" i="8"/>
  <c r="G376" i="2" s="1"/>
  <c r="E376" i="2"/>
  <c r="H385" i="8"/>
  <c r="G380" i="2" s="1"/>
  <c r="E380" i="2"/>
  <c r="H166" i="8"/>
  <c r="G164" i="2" s="1"/>
  <c r="H169" i="8"/>
  <c r="G167" i="2" s="1"/>
  <c r="AC204" i="8"/>
  <c r="AB202" i="2" s="1"/>
  <c r="B202" i="2"/>
  <c r="AC212" i="8"/>
  <c r="AB210" i="2" s="1"/>
  <c r="B210" i="2"/>
  <c r="AC220" i="8"/>
  <c r="AB218" i="2" s="1"/>
  <c r="B218" i="2"/>
  <c r="AC228" i="8"/>
  <c r="AB226" i="2" s="1"/>
  <c r="B226" i="2"/>
  <c r="AC236" i="8"/>
  <c r="AB234" i="2" s="1"/>
  <c r="B234" i="2"/>
  <c r="AC255" i="8"/>
  <c r="AB253" i="2" s="1"/>
  <c r="B253" i="2"/>
  <c r="AC258" i="8"/>
  <c r="AB256" i="2" s="1"/>
  <c r="B256" i="2"/>
  <c r="AC261" i="8"/>
  <c r="AB259" i="2" s="1"/>
  <c r="B259" i="2"/>
  <c r="AC264" i="8"/>
  <c r="AB262" i="2" s="1"/>
  <c r="B262" i="2"/>
  <c r="AC267" i="8"/>
  <c r="AB265" i="2" s="1"/>
  <c r="B265" i="2"/>
  <c r="AC270" i="8"/>
  <c r="AB268" i="2" s="1"/>
  <c r="B268" i="2"/>
  <c r="AC273" i="8"/>
  <c r="AB271" i="2" s="1"/>
  <c r="B271" i="2"/>
  <c r="AC276" i="8"/>
  <c r="AB274" i="2" s="1"/>
  <c r="B274" i="2"/>
  <c r="AC279" i="8"/>
  <c r="AB277" i="2" s="1"/>
  <c r="B277" i="2"/>
  <c r="AC305" i="8"/>
  <c r="AB303" i="2" s="1"/>
  <c r="B303" i="2"/>
  <c r="AC310" i="8"/>
  <c r="AB308" i="2" s="1"/>
  <c r="H358" i="8"/>
  <c r="G353" i="2" s="1"/>
  <c r="H362" i="8"/>
  <c r="G357" i="2" s="1"/>
  <c r="E357" i="2"/>
  <c r="H366" i="8"/>
  <c r="G361" i="2" s="1"/>
  <c r="E361" i="2"/>
  <c r="H163" i="8"/>
  <c r="G161" i="2" s="1"/>
  <c r="E161" i="2"/>
  <c r="AC201" i="8"/>
  <c r="AB199" i="2" s="1"/>
  <c r="AC209" i="8"/>
  <c r="AB207" i="2" s="1"/>
  <c r="AC217" i="8"/>
  <c r="AB215" i="2" s="1"/>
  <c r="AC225" i="8"/>
  <c r="AB223" i="2" s="1"/>
  <c r="AC233" i="8"/>
  <c r="AB231" i="2" s="1"/>
  <c r="AC241" i="8"/>
  <c r="AB239" i="2" s="1"/>
  <c r="AC247" i="8"/>
  <c r="AB245" i="2" s="1"/>
  <c r="B245" i="2"/>
  <c r="AC285" i="8"/>
  <c r="AB283" i="2" s="1"/>
  <c r="B283" i="2"/>
  <c r="AC288" i="8"/>
  <c r="AB286" i="2" s="1"/>
  <c r="B286" i="2"/>
  <c r="AC291" i="8"/>
  <c r="AB289" i="2" s="1"/>
  <c r="B289" i="2"/>
  <c r="AC308" i="8"/>
  <c r="AB306" i="2" s="1"/>
  <c r="B306" i="2"/>
  <c r="H326" i="8"/>
  <c r="G321" i="2" s="1"/>
  <c r="E321" i="2"/>
  <c r="H344" i="8"/>
  <c r="G339" i="2" s="1"/>
  <c r="E339" i="2"/>
  <c r="H355" i="8"/>
  <c r="G350" i="2" s="1"/>
  <c r="E350" i="2"/>
  <c r="H370" i="8"/>
  <c r="G365" i="2" s="1"/>
  <c r="E365" i="2"/>
  <c r="H374" i="8"/>
  <c r="G369" i="2" s="1"/>
  <c r="E369" i="2"/>
  <c r="H378" i="8"/>
  <c r="G373" i="2" s="1"/>
  <c r="E373" i="2"/>
  <c r="H7" i="8"/>
  <c r="G7" i="2" s="1"/>
  <c r="E7" i="2"/>
  <c r="H12" i="8"/>
  <c r="G12" i="2" s="1"/>
  <c r="E12" i="2"/>
  <c r="H15" i="8"/>
  <c r="G15" i="2" s="1"/>
  <c r="E15" i="2"/>
  <c r="H23" i="8"/>
  <c r="G21" i="2" s="1"/>
  <c r="E21" i="2"/>
  <c r="H26" i="8"/>
  <c r="G24" i="2" s="1"/>
  <c r="E24" i="2"/>
  <c r="H29" i="8"/>
  <c r="G27" i="2" s="1"/>
  <c r="E27" i="2"/>
  <c r="H32" i="8"/>
  <c r="G30" i="2" s="1"/>
  <c r="E30" i="2"/>
  <c r="H35" i="8"/>
  <c r="G33" i="2" s="1"/>
  <c r="E33" i="2"/>
  <c r="H79" i="8"/>
  <c r="G77" i="2" s="1"/>
  <c r="E77" i="2"/>
  <c r="H82" i="8"/>
  <c r="G80" i="2" s="1"/>
  <c r="E80" i="2"/>
  <c r="H85" i="8"/>
  <c r="G83" i="2" s="1"/>
  <c r="E83" i="2"/>
  <c r="H88" i="8"/>
  <c r="G86" i="2" s="1"/>
  <c r="E86" i="2"/>
  <c r="G89" i="2"/>
  <c r="E89" i="2"/>
  <c r="G92" i="2"/>
  <c r="E92" i="2"/>
  <c r="G95" i="2"/>
  <c r="E95" i="2"/>
  <c r="G98" i="2"/>
  <c r="E98" i="2"/>
  <c r="G101" i="2"/>
  <c r="E101" i="2"/>
  <c r="G104" i="2"/>
  <c r="E104" i="2"/>
  <c r="H109" i="8"/>
  <c r="G107" i="2" s="1"/>
  <c r="E107" i="2"/>
  <c r="H112" i="8"/>
  <c r="G110" i="2" s="1"/>
  <c r="E110" i="2"/>
  <c r="H115" i="8"/>
  <c r="G113" i="2" s="1"/>
  <c r="E113" i="2"/>
  <c r="H118" i="8"/>
  <c r="G116" i="2" s="1"/>
  <c r="E116" i="2"/>
  <c r="H121" i="8"/>
  <c r="G119" i="2" s="1"/>
  <c r="E119" i="2"/>
  <c r="H124" i="8"/>
  <c r="G122" i="2" s="1"/>
  <c r="E122" i="2"/>
  <c r="H127" i="8"/>
  <c r="G125" i="2" s="1"/>
  <c r="E125" i="2"/>
  <c r="H130" i="8"/>
  <c r="G128" i="2" s="1"/>
  <c r="E128" i="2"/>
  <c r="H133" i="8"/>
  <c r="G131" i="2" s="1"/>
  <c r="E131" i="2"/>
  <c r="H136" i="8"/>
  <c r="G134" i="2" s="1"/>
  <c r="E134" i="2"/>
  <c r="H139" i="8"/>
  <c r="G137" i="2" s="1"/>
  <c r="E137" i="2"/>
  <c r="H142" i="8"/>
  <c r="G140" i="2" s="1"/>
  <c r="E140" i="2"/>
  <c r="H145" i="8"/>
  <c r="G143" i="2" s="1"/>
  <c r="E143" i="2"/>
  <c r="H148" i="8"/>
  <c r="G146" i="2" s="1"/>
  <c r="E146" i="2"/>
  <c r="H151" i="8"/>
  <c r="G149" i="2" s="1"/>
  <c r="E149" i="2"/>
  <c r="H154" i="8"/>
  <c r="G152" i="2" s="1"/>
  <c r="E152" i="2"/>
  <c r="H157" i="8"/>
  <c r="G155" i="2" s="1"/>
  <c r="E155" i="2"/>
  <c r="H160" i="8"/>
  <c r="G158" i="2" s="1"/>
  <c r="E158" i="2"/>
  <c r="AC250" i="8"/>
  <c r="AB248" i="2" s="1"/>
  <c r="B248" i="2"/>
  <c r="AC311" i="8"/>
  <c r="AB309" i="2" s="1"/>
  <c r="B309" i="2"/>
  <c r="AC316" i="8"/>
  <c r="AB314" i="2" s="1"/>
  <c r="H323" i="8"/>
  <c r="G318" i="2" s="1"/>
  <c r="E318" i="2"/>
  <c r="H330" i="8"/>
  <c r="G325" i="2" s="1"/>
  <c r="E325" i="2"/>
  <c r="H337" i="8"/>
  <c r="G332" i="2" s="1"/>
  <c r="E332" i="2"/>
  <c r="H341" i="8"/>
  <c r="G336" i="2" s="1"/>
  <c r="E336" i="2"/>
  <c r="H348" i="8"/>
  <c r="G343" i="2" s="1"/>
  <c r="E343" i="2"/>
  <c r="H382" i="8"/>
  <c r="G377" i="2" s="1"/>
  <c r="E377" i="2"/>
  <c r="H389" i="8"/>
  <c r="G384" i="2" s="1"/>
  <c r="E384" i="2"/>
  <c r="H167" i="8"/>
  <c r="G165" i="2" s="1"/>
  <c r="E165" i="2"/>
  <c r="AC202" i="8"/>
  <c r="AB200" i="2" s="1"/>
  <c r="B200" i="2"/>
  <c r="AC210" i="8"/>
  <c r="AB208" i="2" s="1"/>
  <c r="B208" i="2"/>
  <c r="AC218" i="8"/>
  <c r="AB216" i="2" s="1"/>
  <c r="B216" i="2"/>
  <c r="AC226" i="8"/>
  <c r="AB224" i="2" s="1"/>
  <c r="B224" i="2"/>
  <c r="AC234" i="8"/>
  <c r="AB232" i="2" s="1"/>
  <c r="B232" i="2"/>
  <c r="AC242" i="8"/>
  <c r="AB240" i="2" s="1"/>
  <c r="B240" i="2"/>
  <c r="AC297" i="8"/>
  <c r="AB295" i="2" s="1"/>
  <c r="B295" i="2"/>
  <c r="AC300" i="8"/>
  <c r="AB298" i="2" s="1"/>
  <c r="B298" i="2"/>
  <c r="AC303" i="8"/>
  <c r="AB301" i="2" s="1"/>
  <c r="B301" i="2"/>
  <c r="AC314" i="8"/>
  <c r="AB312" i="2" s="1"/>
  <c r="B312" i="2"/>
  <c r="H359" i="8"/>
  <c r="G354" i="2" s="1"/>
  <c r="E354" i="2"/>
  <c r="H363" i="8"/>
  <c r="G358" i="2" s="1"/>
  <c r="E358" i="2"/>
  <c r="H367" i="8"/>
  <c r="G362" i="2" s="1"/>
  <c r="E362" i="2"/>
  <c r="H386" i="8"/>
  <c r="G381" i="2" s="1"/>
  <c r="E381" i="2"/>
  <c r="H164" i="8"/>
  <c r="G162" i="2" s="1"/>
  <c r="E162" i="2"/>
  <c r="E175" i="8"/>
  <c r="AC199" i="8"/>
  <c r="AB197" i="2" s="1"/>
  <c r="AC207" i="8"/>
  <c r="AB205" i="2" s="1"/>
  <c r="AC215" i="8"/>
  <c r="AB213" i="2" s="1"/>
  <c r="AC223" i="8"/>
  <c r="AB221" i="2" s="1"/>
  <c r="AC231" i="8"/>
  <c r="AB229" i="2" s="1"/>
  <c r="AC239" i="8"/>
  <c r="AB237" i="2" s="1"/>
  <c r="AC253" i="8"/>
  <c r="AB251" i="2" s="1"/>
  <c r="B251" i="2"/>
  <c r="AC256" i="8"/>
  <c r="AB254" i="2" s="1"/>
  <c r="B254" i="2"/>
  <c r="AC259" i="8"/>
  <c r="AB257" i="2" s="1"/>
  <c r="B257" i="2"/>
  <c r="AC262" i="8"/>
  <c r="AB260" i="2" s="1"/>
  <c r="B260" i="2"/>
  <c r="AC265" i="8"/>
  <c r="AB263" i="2" s="1"/>
  <c r="B263" i="2"/>
  <c r="AC268" i="8"/>
  <c r="AB266" i="2" s="1"/>
  <c r="B266" i="2"/>
  <c r="AC271" i="8"/>
  <c r="AB269" i="2" s="1"/>
  <c r="B269" i="2"/>
  <c r="AC274" i="8"/>
  <c r="AB272" i="2" s="1"/>
  <c r="B272" i="2"/>
  <c r="AC277" i="8"/>
  <c r="AB275" i="2" s="1"/>
  <c r="B275" i="2"/>
  <c r="AC280" i="8"/>
  <c r="AB278" i="2" s="1"/>
  <c r="B278" i="2"/>
  <c r="AC317" i="8"/>
  <c r="AB315" i="2" s="1"/>
  <c r="B315" i="2"/>
  <c r="H327" i="8"/>
  <c r="G322" i="2" s="1"/>
  <c r="E322" i="2"/>
  <c r="H334" i="8"/>
  <c r="G329" i="2" s="1"/>
  <c r="H345" i="8"/>
  <c r="G340" i="2" s="1"/>
  <c r="E340" i="2"/>
  <c r="H356" i="8"/>
  <c r="G351" i="2" s="1"/>
  <c r="E351" i="2"/>
  <c r="H371" i="8"/>
  <c r="G366" i="2" s="1"/>
  <c r="E366" i="2"/>
  <c r="H375" i="8"/>
  <c r="G370" i="2" s="1"/>
  <c r="E370" i="2"/>
  <c r="H379" i="8"/>
  <c r="G374" i="2" s="1"/>
  <c r="E374" i="2"/>
  <c r="AC283" i="8"/>
  <c r="AB281" i="2" s="1"/>
  <c r="B281" i="2"/>
  <c r="AC286" i="8"/>
  <c r="AB284" i="2" s="1"/>
  <c r="B284" i="2"/>
  <c r="AC289" i="8"/>
  <c r="AB287" i="2" s="1"/>
  <c r="B287" i="2"/>
  <c r="AC309" i="8"/>
  <c r="AB307" i="2" s="1"/>
  <c r="B307" i="2"/>
  <c r="H324" i="8"/>
  <c r="G319" i="2" s="1"/>
  <c r="E319" i="2"/>
  <c r="H331" i="8"/>
  <c r="G326" i="2" s="1"/>
  <c r="E326" i="2"/>
  <c r="H338" i="8"/>
  <c r="G333" i="2" s="1"/>
  <c r="E333" i="2"/>
  <c r="H342" i="8"/>
  <c r="G337" i="2" s="1"/>
  <c r="E337" i="2"/>
  <c r="H349" i="8"/>
  <c r="G344" i="2" s="1"/>
  <c r="E344" i="2"/>
  <c r="H383" i="8"/>
  <c r="G378" i="2" s="1"/>
  <c r="E378" i="2"/>
  <c r="H8" i="8"/>
  <c r="G8" i="2" s="1"/>
  <c r="E8" i="2"/>
  <c r="H13" i="8"/>
  <c r="G13" i="2" s="1"/>
  <c r="E13" i="2"/>
  <c r="H16" i="8"/>
  <c r="G16" i="2" s="1"/>
  <c r="E16" i="2"/>
  <c r="H24" i="8"/>
  <c r="G22" i="2" s="1"/>
  <c r="E22" i="2"/>
  <c r="H27" i="8"/>
  <c r="G25" i="2" s="1"/>
  <c r="E25" i="2"/>
  <c r="H30" i="8"/>
  <c r="G28" i="2" s="1"/>
  <c r="E28" i="2"/>
  <c r="H33" i="8"/>
  <c r="G31" i="2" s="1"/>
  <c r="E31" i="2"/>
  <c r="H36" i="8"/>
  <c r="G34" i="2" s="1"/>
  <c r="E34" i="2"/>
  <c r="H80" i="8"/>
  <c r="G78" i="2" s="1"/>
  <c r="E78" i="2"/>
  <c r="H83" i="8"/>
  <c r="G81" i="2" s="1"/>
  <c r="E81" i="2"/>
  <c r="H86" i="8"/>
  <c r="G84" i="2" s="1"/>
  <c r="E84" i="2"/>
  <c r="G87" i="2"/>
  <c r="E87" i="2"/>
  <c r="G90" i="2"/>
  <c r="E90" i="2"/>
  <c r="G93" i="2"/>
  <c r="E93" i="2"/>
  <c r="G96" i="2"/>
  <c r="E96" i="2"/>
  <c r="G99" i="2"/>
  <c r="E99" i="2"/>
  <c r="G102" i="2"/>
  <c r="E102" i="2"/>
  <c r="G105" i="2"/>
  <c r="E105" i="2"/>
  <c r="H110" i="8"/>
  <c r="G108" i="2" s="1"/>
  <c r="E108" i="2"/>
  <c r="H113" i="8"/>
  <c r="G111" i="2" s="1"/>
  <c r="E111" i="2"/>
  <c r="H116" i="8"/>
  <c r="G114" i="2" s="1"/>
  <c r="E114" i="2"/>
  <c r="H119" i="8"/>
  <c r="G117" i="2" s="1"/>
  <c r="E117" i="2"/>
  <c r="H122" i="8"/>
  <c r="G120" i="2" s="1"/>
  <c r="E120" i="2"/>
  <c r="H125" i="8"/>
  <c r="G123" i="2" s="1"/>
  <c r="E123" i="2"/>
  <c r="H128" i="8"/>
  <c r="G126" i="2" s="1"/>
  <c r="E126" i="2"/>
  <c r="H131" i="8"/>
  <c r="G129" i="2" s="1"/>
  <c r="E129" i="2"/>
  <c r="H134" i="8"/>
  <c r="G132" i="2" s="1"/>
  <c r="E132" i="2"/>
  <c r="H137" i="8"/>
  <c r="G135" i="2" s="1"/>
  <c r="E135" i="2"/>
  <c r="H140" i="8"/>
  <c r="G138" i="2" s="1"/>
  <c r="E138" i="2"/>
  <c r="H143" i="8"/>
  <c r="G141" i="2" s="1"/>
  <c r="E141" i="2"/>
  <c r="H146" i="8"/>
  <c r="G144" i="2" s="1"/>
  <c r="E144" i="2"/>
  <c r="H149" i="8"/>
  <c r="G147" i="2" s="1"/>
  <c r="E147" i="2"/>
  <c r="H152" i="8"/>
  <c r="G150" i="2" s="1"/>
  <c r="E150" i="2"/>
  <c r="H155" i="8"/>
  <c r="G153" i="2" s="1"/>
  <c r="E153" i="2"/>
  <c r="H158" i="8"/>
  <c r="G156" i="2" s="1"/>
  <c r="E156" i="2"/>
  <c r="H161" i="8"/>
  <c r="G159" i="2" s="1"/>
  <c r="E159" i="2"/>
  <c r="AC200" i="8"/>
  <c r="AB198" i="2" s="1"/>
  <c r="B198" i="2"/>
  <c r="AC208" i="8"/>
  <c r="AB206" i="2" s="1"/>
  <c r="B206" i="2"/>
  <c r="AC216" i="8"/>
  <c r="AB214" i="2" s="1"/>
  <c r="B214" i="2"/>
  <c r="AC224" i="8"/>
  <c r="AB222" i="2" s="1"/>
  <c r="B222" i="2"/>
  <c r="AC232" i="8"/>
  <c r="AB230" i="2" s="1"/>
  <c r="B230" i="2"/>
  <c r="AC240" i="8"/>
  <c r="AB238" i="2" s="1"/>
  <c r="B238" i="2"/>
  <c r="H353" i="8"/>
  <c r="G348" i="2" s="1"/>
  <c r="E348" i="2"/>
  <c r="H360" i="8"/>
  <c r="G355" i="2" s="1"/>
  <c r="E355" i="2"/>
  <c r="H364" i="8"/>
  <c r="G359" i="2" s="1"/>
  <c r="E359" i="2"/>
  <c r="H368" i="8"/>
  <c r="G363" i="2" s="1"/>
  <c r="E363" i="2"/>
  <c r="H387" i="8"/>
  <c r="G382" i="2" s="1"/>
  <c r="E382" i="2"/>
  <c r="H390" i="8"/>
  <c r="G385" i="2" s="1"/>
  <c r="E385" i="2"/>
  <c r="H168" i="8"/>
  <c r="G166" i="2" s="1"/>
  <c r="B178" i="8"/>
  <c r="AC178" i="8" s="1"/>
  <c r="AB176" i="2" s="1"/>
  <c r="B171" i="2"/>
  <c r="AC175" i="8"/>
  <c r="AB173" i="2" s="1"/>
  <c r="AC243" i="8"/>
  <c r="AB241" i="2" s="1"/>
  <c r="B241" i="2"/>
  <c r="AC295" i="8"/>
  <c r="AB293" i="2" s="1"/>
  <c r="B293" i="2"/>
  <c r="AC298" i="8"/>
  <c r="AB296" i="2" s="1"/>
  <c r="B296" i="2"/>
  <c r="AC301" i="8"/>
  <c r="AB299" i="2" s="1"/>
  <c r="B299" i="2"/>
  <c r="AC315" i="8"/>
  <c r="AB313" i="2" s="1"/>
  <c r="B313" i="2"/>
  <c r="H335" i="8"/>
  <c r="G330" i="2" s="1"/>
  <c r="E330" i="2"/>
  <c r="H372" i="8"/>
  <c r="G367" i="2" s="1"/>
  <c r="E367" i="2"/>
  <c r="H376" i="8"/>
  <c r="G371" i="2" s="1"/>
  <c r="E371" i="2"/>
  <c r="H380" i="8"/>
  <c r="G375" i="2" s="1"/>
  <c r="E375" i="2"/>
  <c r="K6" i="2"/>
  <c r="AF324" i="8"/>
  <c r="AE319" i="2" s="1"/>
  <c r="O319" i="2"/>
  <c r="AI319" i="2" s="1"/>
  <c r="AF367" i="8"/>
  <c r="AE362" i="2" s="1"/>
  <c r="O362" i="2"/>
  <c r="AI362" i="2" s="1"/>
  <c r="AF370" i="8"/>
  <c r="AE365" i="2" s="1"/>
  <c r="O365" i="2"/>
  <c r="AI365" i="2" s="1"/>
  <c r="AF382" i="8"/>
  <c r="AE377" i="2" s="1"/>
  <c r="O377" i="2"/>
  <c r="AI377" i="2" s="1"/>
  <c r="AF321" i="8"/>
  <c r="AE316" i="2" s="1"/>
  <c r="O316" i="2"/>
  <c r="AF335" i="8"/>
  <c r="AE330" i="2" s="1"/>
  <c r="O330" i="2"/>
  <c r="AI330" i="2" s="1"/>
  <c r="AF358" i="8"/>
  <c r="AE353" i="2" s="1"/>
  <c r="O353" i="2"/>
  <c r="AI353" i="2" s="1"/>
  <c r="AF379" i="8"/>
  <c r="AE374" i="2" s="1"/>
  <c r="O374" i="2"/>
  <c r="AI374" i="2" s="1"/>
  <c r="AF344" i="8"/>
  <c r="AE339" i="2" s="1"/>
  <c r="O339" i="2"/>
  <c r="AI339" i="2" s="1"/>
  <c r="AF347" i="8"/>
  <c r="AE342" i="2" s="1"/>
  <c r="O342" i="2"/>
  <c r="AI342" i="2" s="1"/>
  <c r="AF350" i="8"/>
  <c r="AE345" i="2" s="1"/>
  <c r="O345" i="2"/>
  <c r="AI345" i="2" s="1"/>
  <c r="AF341" i="8"/>
  <c r="AE336" i="2" s="1"/>
  <c r="O336" i="2"/>
  <c r="AI336" i="2" s="1"/>
  <c r="AF361" i="8"/>
  <c r="AE356" i="2" s="1"/>
  <c r="O356" i="2"/>
  <c r="AI356" i="2" s="1"/>
  <c r="AF376" i="8"/>
  <c r="AE371" i="2" s="1"/>
  <c r="O371" i="2"/>
  <c r="AI371" i="2" s="1"/>
  <c r="AF330" i="8"/>
  <c r="AE325" i="2" s="1"/>
  <c r="O325" i="2"/>
  <c r="AI325" i="2" s="1"/>
  <c r="AF333" i="8"/>
  <c r="AE328" i="2" s="1"/>
  <c r="O328" i="2"/>
  <c r="AI328" i="2" s="1"/>
  <c r="AF353" i="8"/>
  <c r="AE348" i="2" s="1"/>
  <c r="O348" i="2"/>
  <c r="AI348" i="2" s="1"/>
  <c r="AF338" i="8"/>
  <c r="AE333" i="2" s="1"/>
  <c r="O333" i="2"/>
  <c r="AI333" i="2" s="1"/>
  <c r="AF364" i="8"/>
  <c r="AE359" i="2" s="1"/>
  <c r="O359" i="2"/>
  <c r="AI359" i="2" s="1"/>
  <c r="AF373" i="8"/>
  <c r="AE368" i="2" s="1"/>
  <c r="O368" i="2"/>
  <c r="AI368" i="2" s="1"/>
  <c r="AF322" i="8"/>
  <c r="AE317" i="2" s="1"/>
  <c r="O317" i="2"/>
  <c r="AI317" i="2" s="1"/>
  <c r="AF339" i="8"/>
  <c r="AE334" i="2" s="1"/>
  <c r="O334" i="2"/>
  <c r="AI334" i="2" s="1"/>
  <c r="AF342" i="8"/>
  <c r="AE337" i="2" s="1"/>
  <c r="O337" i="2"/>
  <c r="AI337" i="2" s="1"/>
  <c r="AF356" i="8"/>
  <c r="AE351" i="2" s="1"/>
  <c r="O351" i="2"/>
  <c r="AI351" i="2" s="1"/>
  <c r="AF371" i="8"/>
  <c r="AE366" i="2" s="1"/>
  <c r="O366" i="2"/>
  <c r="AI366" i="2" s="1"/>
  <c r="AF377" i="8"/>
  <c r="AE372" i="2" s="1"/>
  <c r="O372" i="2"/>
  <c r="AI372" i="2" s="1"/>
  <c r="AF325" i="8"/>
  <c r="AE320" i="2" s="1"/>
  <c r="O320" i="2"/>
  <c r="AI320" i="2" s="1"/>
  <c r="AF328" i="8"/>
  <c r="AE323" i="2" s="1"/>
  <c r="O323" i="2"/>
  <c r="AI323" i="2" s="1"/>
  <c r="AF331" i="8"/>
  <c r="AE326" i="2" s="1"/>
  <c r="O326" i="2"/>
  <c r="AI326" i="2" s="1"/>
  <c r="AF348" i="8"/>
  <c r="AE343" i="2" s="1"/>
  <c r="O343" i="2"/>
  <c r="AI343" i="2" s="1"/>
  <c r="AF351" i="8"/>
  <c r="AE346" i="2" s="1"/>
  <c r="O346" i="2"/>
  <c r="AI346" i="2" s="1"/>
  <c r="AF389" i="8"/>
  <c r="AE384" i="2" s="1"/>
  <c r="O384" i="2"/>
  <c r="AI384" i="2" s="1"/>
  <c r="AF383" i="8"/>
  <c r="AE378" i="2" s="1"/>
  <c r="O378" i="2"/>
  <c r="AI378" i="2" s="1"/>
  <c r="AF359" i="8"/>
  <c r="AE354" i="2" s="1"/>
  <c r="O354" i="2"/>
  <c r="AI354" i="2" s="1"/>
  <c r="AF374" i="8"/>
  <c r="AE369" i="2" s="1"/>
  <c r="O369" i="2"/>
  <c r="AI369" i="2" s="1"/>
  <c r="AF386" i="8"/>
  <c r="AE381" i="2" s="1"/>
  <c r="O381" i="2"/>
  <c r="AI381" i="2" s="1"/>
  <c r="AF323" i="8"/>
  <c r="AE318" i="2" s="1"/>
  <c r="O318" i="2"/>
  <c r="AI318" i="2" s="1"/>
  <c r="AF334" i="8"/>
  <c r="AE329" i="2" s="1"/>
  <c r="O329" i="2"/>
  <c r="AI329" i="2" s="1"/>
  <c r="AF337" i="8"/>
  <c r="AE332" i="2" s="1"/>
  <c r="O332" i="2"/>
  <c r="AI332" i="2" s="1"/>
  <c r="AF340" i="8"/>
  <c r="AE335" i="2" s="1"/>
  <c r="O335" i="2"/>
  <c r="AI335" i="2" s="1"/>
  <c r="AF357" i="8"/>
  <c r="AE352" i="2" s="1"/>
  <c r="O352" i="2"/>
  <c r="AI352" i="2" s="1"/>
  <c r="AF363" i="8"/>
  <c r="AE358" i="2" s="1"/>
  <c r="O358" i="2"/>
  <c r="AI358" i="2" s="1"/>
  <c r="AF369" i="8"/>
  <c r="AE364" i="2" s="1"/>
  <c r="O364" i="2"/>
  <c r="AI364" i="2" s="1"/>
  <c r="AF378" i="8"/>
  <c r="AE373" i="2" s="1"/>
  <c r="O373" i="2"/>
  <c r="AI373" i="2" s="1"/>
  <c r="AF381" i="8"/>
  <c r="AE376" i="2" s="1"/>
  <c r="O376" i="2"/>
  <c r="AI376" i="2" s="1"/>
  <c r="AF384" i="8"/>
  <c r="AE379" i="2" s="1"/>
  <c r="O379" i="2"/>
  <c r="AI379" i="2" s="1"/>
  <c r="AF365" i="8"/>
  <c r="AE360" i="2" s="1"/>
  <c r="O360" i="2"/>
  <c r="AI360" i="2" s="1"/>
  <c r="AF366" i="8"/>
  <c r="AE361" i="2" s="1"/>
  <c r="O361" i="2"/>
  <c r="AI361" i="2" s="1"/>
  <c r="AF372" i="8"/>
  <c r="AE367" i="2" s="1"/>
  <c r="O367" i="2"/>
  <c r="AI367" i="2" s="1"/>
  <c r="AF326" i="8"/>
  <c r="AE321" i="2" s="1"/>
  <c r="O321" i="2"/>
  <c r="AI321" i="2" s="1"/>
  <c r="AF329" i="8"/>
  <c r="AE324" i="2" s="1"/>
  <c r="O324" i="2"/>
  <c r="AI324" i="2" s="1"/>
  <c r="AF332" i="8"/>
  <c r="AE327" i="2" s="1"/>
  <c r="O327" i="2"/>
  <c r="AI327" i="2" s="1"/>
  <c r="AF343" i="8"/>
  <c r="AE338" i="2" s="1"/>
  <c r="O338" i="2"/>
  <c r="AI338" i="2" s="1"/>
  <c r="AF346" i="8"/>
  <c r="AE341" i="2" s="1"/>
  <c r="O341" i="2"/>
  <c r="AI341" i="2" s="1"/>
  <c r="AF349" i="8"/>
  <c r="AE344" i="2" s="1"/>
  <c r="O344" i="2"/>
  <c r="AI344" i="2" s="1"/>
  <c r="AF390" i="8"/>
  <c r="AE385" i="2" s="1"/>
  <c r="O385" i="2"/>
  <c r="AI385" i="2" s="1"/>
  <c r="AF362" i="8"/>
  <c r="AE357" i="2" s="1"/>
  <c r="O357" i="2"/>
  <c r="AI357" i="2" s="1"/>
  <c r="AF360" i="8"/>
  <c r="AE355" i="2" s="1"/>
  <c r="O355" i="2"/>
  <c r="AI355" i="2" s="1"/>
  <c r="AF375" i="8"/>
  <c r="AE370" i="2" s="1"/>
  <c r="O370" i="2"/>
  <c r="AI370" i="2" s="1"/>
  <c r="AF352" i="8"/>
  <c r="AE347" i="2" s="1"/>
  <c r="O347" i="2"/>
  <c r="AI347" i="2" s="1"/>
  <c r="AF355" i="8"/>
  <c r="AE350" i="2" s="1"/>
  <c r="O350" i="2"/>
  <c r="AI350" i="2" s="1"/>
  <c r="L338" i="8"/>
  <c r="K333" i="2" s="1"/>
  <c r="L355" i="8"/>
  <c r="K350" i="2" s="1"/>
  <c r="L328" i="8"/>
  <c r="K323" i="2" s="1"/>
  <c r="L337" i="8"/>
  <c r="K332" i="2" s="1"/>
  <c r="L351" i="8"/>
  <c r="K346" i="2" s="1"/>
  <c r="L362" i="8"/>
  <c r="K357" i="2" s="1"/>
  <c r="L374" i="8"/>
  <c r="K369" i="2" s="1"/>
  <c r="L346" i="8"/>
  <c r="K341" i="2" s="1"/>
  <c r="L375" i="8"/>
  <c r="K370" i="2" s="1"/>
  <c r="L378" i="8"/>
  <c r="K373" i="2" s="1"/>
  <c r="L373" i="8"/>
  <c r="K368" i="2" s="1"/>
  <c r="L321" i="8"/>
  <c r="L339" i="8"/>
  <c r="K334" i="2" s="1"/>
  <c r="L357" i="8"/>
  <c r="K352" i="2" s="1"/>
  <c r="L324" i="8"/>
  <c r="K319" i="2" s="1"/>
  <c r="L329" i="8"/>
  <c r="K324" i="2" s="1"/>
  <c r="L334" i="8"/>
  <c r="K329" i="2" s="1"/>
  <c r="L342" i="8"/>
  <c r="K337" i="2" s="1"/>
  <c r="L347" i="8"/>
  <c r="K342" i="2" s="1"/>
  <c r="L352" i="8"/>
  <c r="K347" i="2" s="1"/>
  <c r="L382" i="8"/>
  <c r="K377" i="2" s="1"/>
  <c r="L363" i="8"/>
  <c r="K358" i="2" s="1"/>
  <c r="L366" i="8"/>
  <c r="K361" i="2" s="1"/>
  <c r="L330" i="8"/>
  <c r="K325" i="2" s="1"/>
  <c r="L348" i="8"/>
  <c r="K343" i="2" s="1"/>
  <c r="L361" i="8"/>
  <c r="K356" i="2" s="1"/>
  <c r="AF385" i="8"/>
  <c r="AE380" i="2" s="1"/>
  <c r="L385" i="8"/>
  <c r="K380" i="2" s="1"/>
  <c r="E177" i="8"/>
  <c r="B182" i="8"/>
  <c r="B180" i="2" s="1"/>
  <c r="AC177" i="8"/>
  <c r="AB175" i="2" s="1"/>
  <c r="AF327" i="8"/>
  <c r="AE322" i="2" s="1"/>
  <c r="L327" i="8"/>
  <c r="K322" i="2" s="1"/>
  <c r="AF345" i="8"/>
  <c r="AE340" i="2" s="1"/>
  <c r="L345" i="8"/>
  <c r="K340" i="2" s="1"/>
  <c r="B179" i="8"/>
  <c r="B177" i="2" s="1"/>
  <c r="AC174" i="8"/>
  <c r="AB172" i="2" s="1"/>
  <c r="E174" i="8"/>
  <c r="AF380" i="8"/>
  <c r="AE375" i="2" s="1"/>
  <c r="L380" i="8"/>
  <c r="K375" i="2" s="1"/>
  <c r="AF336" i="8"/>
  <c r="AE331" i="2" s="1"/>
  <c r="L336" i="8"/>
  <c r="K331" i="2" s="1"/>
  <c r="AF354" i="8"/>
  <c r="AE349" i="2" s="1"/>
  <c r="L354" i="8"/>
  <c r="K349" i="2" s="1"/>
  <c r="AF368" i="8"/>
  <c r="AE363" i="2" s="1"/>
  <c r="L368" i="8"/>
  <c r="K363" i="2" s="1"/>
  <c r="B181" i="8"/>
  <c r="B179" i="2" s="1"/>
  <c r="AF388" i="8"/>
  <c r="AE383" i="2" s="1"/>
  <c r="L388" i="8"/>
  <c r="K383" i="2" s="1"/>
  <c r="L323" i="8"/>
  <c r="K318" i="2" s="1"/>
  <c r="L332" i="8"/>
  <c r="K327" i="2" s="1"/>
  <c r="L341" i="8"/>
  <c r="K336" i="2" s="1"/>
  <c r="L350" i="8"/>
  <c r="K345" i="2" s="1"/>
  <c r="L359" i="8"/>
  <c r="K354" i="2" s="1"/>
  <c r="L371" i="8"/>
  <c r="K366" i="2" s="1"/>
  <c r="L383" i="8"/>
  <c r="K378" i="2" s="1"/>
  <c r="L364" i="8"/>
  <c r="K359" i="2" s="1"/>
  <c r="L376" i="8"/>
  <c r="K371" i="2" s="1"/>
  <c r="L369" i="8"/>
  <c r="K364" i="2" s="1"/>
  <c r="L381" i="8"/>
  <c r="K376" i="2" s="1"/>
  <c r="L386" i="8"/>
  <c r="K381" i="2" s="1"/>
  <c r="L326" i="8"/>
  <c r="K321" i="2" s="1"/>
  <c r="L335" i="8"/>
  <c r="K330" i="2" s="1"/>
  <c r="L344" i="8"/>
  <c r="K339" i="2" s="1"/>
  <c r="L353" i="8"/>
  <c r="K348" i="2" s="1"/>
  <c r="L367" i="8"/>
  <c r="K362" i="2" s="1"/>
  <c r="L379" i="8"/>
  <c r="K374" i="2" s="1"/>
  <c r="L360" i="8"/>
  <c r="K355" i="2" s="1"/>
  <c r="L372" i="8"/>
  <c r="K367" i="2" s="1"/>
  <c r="L384" i="8"/>
  <c r="K379" i="2" s="1"/>
  <c r="L365" i="8"/>
  <c r="K360" i="2" s="1"/>
  <c r="L377" i="8"/>
  <c r="K372" i="2" s="1"/>
  <c r="L322" i="8"/>
  <c r="K317" i="2" s="1"/>
  <c r="L331" i="8"/>
  <c r="K326" i="2" s="1"/>
  <c r="L340" i="8"/>
  <c r="K335" i="2" s="1"/>
  <c r="L349" i="8"/>
  <c r="K344" i="2" s="1"/>
  <c r="L358" i="8"/>
  <c r="L370" i="8"/>
  <c r="K365" i="2" s="1"/>
  <c r="AF387" i="8"/>
  <c r="AE382" i="2" s="1"/>
  <c r="L387" i="8"/>
  <c r="K382" i="2" s="1"/>
  <c r="L390" i="8"/>
  <c r="K385" i="2" s="1"/>
  <c r="AI316" i="2" l="1"/>
  <c r="K103" i="8"/>
  <c r="K106" i="8"/>
  <c r="J104" i="2" s="1"/>
  <c r="K108" i="8"/>
  <c r="J106" i="2" s="1"/>
  <c r="K105" i="8"/>
  <c r="K107" i="8"/>
  <c r="J105" i="2" s="1"/>
  <c r="K102" i="8"/>
  <c r="K104" i="8"/>
  <c r="J102" i="2" s="1"/>
  <c r="K101" i="8"/>
  <c r="J99" i="2" s="1"/>
  <c r="K95" i="8"/>
  <c r="J93" i="2" s="1"/>
  <c r="K97" i="8"/>
  <c r="J95" i="2" s="1"/>
  <c r="K98" i="8"/>
  <c r="J96" i="2" s="1"/>
  <c r="K100" i="8"/>
  <c r="J98" i="2" s="1"/>
  <c r="K99" i="8"/>
  <c r="K94" i="8"/>
  <c r="J92" i="2" s="1"/>
  <c r="K96" i="8"/>
  <c r="J94" i="2" s="1"/>
  <c r="K93" i="8"/>
  <c r="J91" i="2" s="1"/>
  <c r="K90" i="8"/>
  <c r="J88" i="2" s="1"/>
  <c r="K92" i="8"/>
  <c r="J90" i="2" s="1"/>
  <c r="K89" i="8"/>
  <c r="J87" i="2" s="1"/>
  <c r="K91" i="8"/>
  <c r="J89" i="2" s="1"/>
  <c r="K77" i="8"/>
  <c r="J75" i="2" s="1"/>
  <c r="K63" i="8"/>
  <c r="J61" i="2" s="1"/>
  <c r="K56" i="8"/>
  <c r="J54" i="2" s="1"/>
  <c r="K71" i="8"/>
  <c r="J69" i="2" s="1"/>
  <c r="K78" i="8"/>
  <c r="J76" i="2" s="1"/>
  <c r="K52" i="8"/>
  <c r="J50" i="2" s="1"/>
  <c r="K41" i="8"/>
  <c r="J39" i="2" s="1"/>
  <c r="K58" i="8"/>
  <c r="J56" i="2" s="1"/>
  <c r="K59" i="8"/>
  <c r="J57" i="2" s="1"/>
  <c r="K66" i="8"/>
  <c r="J64" i="2" s="1"/>
  <c r="K51" i="8"/>
  <c r="J49" i="2" s="1"/>
  <c r="K40" i="8"/>
  <c r="J38" i="2" s="1"/>
  <c r="K45" i="8"/>
  <c r="J43" i="2" s="1"/>
  <c r="K55" i="8"/>
  <c r="J53" i="2" s="1"/>
  <c r="K65" i="8"/>
  <c r="J63" i="2" s="1"/>
  <c r="K49" i="8"/>
  <c r="J47" i="2" s="1"/>
  <c r="K39" i="8"/>
  <c r="J37" i="2" s="1"/>
  <c r="K44" i="8"/>
  <c r="J42" i="2" s="1"/>
  <c r="K72" i="8"/>
  <c r="J70" i="2" s="1"/>
  <c r="K76" i="8"/>
  <c r="J74" i="2" s="1"/>
  <c r="K48" i="8"/>
  <c r="J46" i="2" s="1"/>
  <c r="K42" i="8"/>
  <c r="J40" i="2" s="1"/>
  <c r="K70" i="8"/>
  <c r="J68" i="2" s="1"/>
  <c r="K75" i="8"/>
  <c r="J73" i="2" s="1"/>
  <c r="K47" i="8"/>
  <c r="J45" i="2" s="1"/>
  <c r="K53" i="8"/>
  <c r="J51" i="2" s="1"/>
  <c r="K73" i="8"/>
  <c r="J71" i="2" s="1"/>
  <c r="K74" i="8"/>
  <c r="J72" i="2" s="1"/>
  <c r="K50" i="8"/>
  <c r="J48" i="2" s="1"/>
  <c r="K46" i="8"/>
  <c r="J44" i="2" s="1"/>
  <c r="K64" i="8"/>
  <c r="J62" i="2" s="1"/>
  <c r="K68" i="8"/>
  <c r="J66" i="2" s="1"/>
  <c r="K69" i="8"/>
  <c r="J67" i="2" s="1"/>
  <c r="K62" i="8"/>
  <c r="J60" i="2" s="1"/>
  <c r="K54" i="8"/>
  <c r="J52" i="2" s="1"/>
  <c r="K61" i="8"/>
  <c r="J59" i="2" s="1"/>
  <c r="K60" i="8"/>
  <c r="J58" i="2" s="1"/>
  <c r="K67" i="8"/>
  <c r="J65" i="2" s="1"/>
  <c r="K57" i="8"/>
  <c r="J55" i="2" s="1"/>
  <c r="K43" i="8"/>
  <c r="J41" i="2" s="1"/>
  <c r="K446" i="8"/>
  <c r="K447" i="8"/>
  <c r="K423" i="8"/>
  <c r="K430" i="8"/>
  <c r="K435" i="8"/>
  <c r="K441" i="8"/>
  <c r="K436" i="8"/>
  <c r="K437" i="8"/>
  <c r="K432" i="8"/>
  <c r="K433" i="8"/>
  <c r="K438" i="8"/>
  <c r="K429" i="8"/>
  <c r="K443" i="8"/>
  <c r="K439" i="8"/>
  <c r="K442" i="8"/>
  <c r="K444" i="8"/>
  <c r="K445" i="8"/>
  <c r="K434" i="8"/>
  <c r="K431" i="8"/>
  <c r="K440" i="8"/>
  <c r="K414" i="8"/>
  <c r="K417" i="8"/>
  <c r="K412" i="8"/>
  <c r="K407" i="8"/>
  <c r="K422" i="8"/>
  <c r="K419" i="8"/>
  <c r="K410" i="8"/>
  <c r="K411" i="8"/>
  <c r="K418" i="8"/>
  <c r="K427" i="8"/>
  <c r="K408" i="8"/>
  <c r="K409" i="8"/>
  <c r="K428" i="8"/>
  <c r="K406" i="8"/>
  <c r="K416" i="8"/>
  <c r="K413" i="8"/>
  <c r="K420" i="8"/>
  <c r="K421" i="8"/>
  <c r="K426" i="8"/>
  <c r="K415" i="8"/>
  <c r="K424" i="8"/>
  <c r="K425" i="8"/>
  <c r="K19" i="8"/>
  <c r="J19" i="2" s="1"/>
  <c r="K18" i="8"/>
  <c r="J18" i="2" s="1"/>
  <c r="K316" i="2"/>
  <c r="K17" i="8"/>
  <c r="J17" i="2" s="1"/>
  <c r="K10" i="8"/>
  <c r="J10" i="2" s="1"/>
  <c r="K37" i="8"/>
  <c r="J35" i="2" s="1"/>
  <c r="B183" i="8"/>
  <c r="B181" i="2" s="1"/>
  <c r="K318" i="8"/>
  <c r="K319" i="8"/>
  <c r="K320" i="8"/>
  <c r="K9" i="8"/>
  <c r="J9" i="2" s="1"/>
  <c r="E180" i="8"/>
  <c r="H180" i="8" s="1"/>
  <c r="G178" i="2" s="1"/>
  <c r="E171" i="2"/>
  <c r="H177" i="8"/>
  <c r="G175" i="2" s="1"/>
  <c r="E175" i="2"/>
  <c r="H174" i="8"/>
  <c r="G172" i="2" s="1"/>
  <c r="E172" i="2"/>
  <c r="E178" i="8"/>
  <c r="B176" i="2"/>
  <c r="E173" i="2"/>
  <c r="H175" i="8"/>
  <c r="G173" i="2" s="1"/>
  <c r="AC180" i="8"/>
  <c r="AB178" i="2" s="1"/>
  <c r="B178" i="2"/>
  <c r="H176" i="8"/>
  <c r="G174" i="2" s="1"/>
  <c r="E174" i="2"/>
  <c r="K405" i="8"/>
  <c r="J400" i="2" s="1"/>
  <c r="K401" i="8"/>
  <c r="J396" i="2" s="1"/>
  <c r="K402" i="8"/>
  <c r="J397" i="2" s="1"/>
  <c r="K404" i="8"/>
  <c r="J399" i="2" s="1"/>
  <c r="K403" i="8"/>
  <c r="J398" i="2" s="1"/>
  <c r="K397" i="8"/>
  <c r="J392" i="2" s="1"/>
  <c r="K398" i="8"/>
  <c r="J393" i="2" s="1"/>
  <c r="K400" i="8"/>
  <c r="J395" i="2" s="1"/>
  <c r="K399" i="8"/>
  <c r="J394" i="2" s="1"/>
  <c r="K396" i="8"/>
  <c r="J391" i="2" s="1"/>
  <c r="K395" i="8"/>
  <c r="J390" i="2" s="1"/>
  <c r="K394" i="8"/>
  <c r="J389" i="2" s="1"/>
  <c r="K393" i="8"/>
  <c r="J388" i="2" s="1"/>
  <c r="K391" i="8"/>
  <c r="J386" i="2" s="1"/>
  <c r="K392" i="8"/>
  <c r="J387" i="2" s="1"/>
  <c r="K358" i="8"/>
  <c r="J353" i="2" s="1"/>
  <c r="K353" i="2"/>
  <c r="K353" i="8"/>
  <c r="J348" i="2" s="1"/>
  <c r="K34" i="8"/>
  <c r="J32" i="2" s="1"/>
  <c r="K337" i="8"/>
  <c r="J332" i="2" s="1"/>
  <c r="K350" i="8"/>
  <c r="J345" i="2" s="1"/>
  <c r="K302" i="8"/>
  <c r="J300" i="2" s="1"/>
  <c r="K238" i="8"/>
  <c r="J236" i="2" s="1"/>
  <c r="K132" i="8"/>
  <c r="J130" i="2" s="1"/>
  <c r="K349" i="8"/>
  <c r="J344" i="2" s="1"/>
  <c r="K254" i="8"/>
  <c r="J252" i="2" s="1"/>
  <c r="K344" i="8"/>
  <c r="J339" i="2" s="1"/>
  <c r="K355" i="8"/>
  <c r="J350" i="2" s="1"/>
  <c r="K258" i="8"/>
  <c r="J256" i="2" s="1"/>
  <c r="K341" i="8"/>
  <c r="J336" i="2" s="1"/>
  <c r="K366" i="8"/>
  <c r="J361" i="2" s="1"/>
  <c r="K163" i="8"/>
  <c r="J161" i="2" s="1"/>
  <c r="K240" i="8"/>
  <c r="J238" i="2" s="1"/>
  <c r="K195" i="8"/>
  <c r="J193" i="2" s="1"/>
  <c r="K175" i="8"/>
  <c r="J173" i="2" s="1"/>
  <c r="K203" i="8"/>
  <c r="J201" i="2" s="1"/>
  <c r="K208" i="8"/>
  <c r="J206" i="2" s="1"/>
  <c r="K283" i="8"/>
  <c r="J281" i="2" s="1"/>
  <c r="K189" i="8"/>
  <c r="J187" i="2" s="1"/>
  <c r="K84" i="8"/>
  <c r="J82" i="2" s="1"/>
  <c r="K247" i="8"/>
  <c r="J245" i="2" s="1"/>
  <c r="K120" i="8"/>
  <c r="J118" i="2" s="1"/>
  <c r="K255" i="8"/>
  <c r="J253" i="2" s="1"/>
  <c r="K86" i="8"/>
  <c r="J84" i="2" s="1"/>
  <c r="K201" i="8"/>
  <c r="J199" i="2" s="1"/>
  <c r="K246" i="8"/>
  <c r="J244" i="2" s="1"/>
  <c r="K155" i="8"/>
  <c r="J153" i="2" s="1"/>
  <c r="K142" i="8"/>
  <c r="J140" i="2" s="1"/>
  <c r="K115" i="8"/>
  <c r="J113" i="2" s="1"/>
  <c r="K135" i="8"/>
  <c r="J133" i="2" s="1"/>
  <c r="K378" i="8"/>
  <c r="J373" i="2" s="1"/>
  <c r="K170" i="8"/>
  <c r="J168" i="2" s="1"/>
  <c r="K6" i="8"/>
  <c r="J6" i="2" s="1"/>
  <c r="K338" i="8"/>
  <c r="J333" i="2" s="1"/>
  <c r="K335" i="8"/>
  <c r="J330" i="2" s="1"/>
  <c r="K346" i="8"/>
  <c r="J341" i="2" s="1"/>
  <c r="K376" i="8"/>
  <c r="J371" i="2" s="1"/>
  <c r="K332" i="8"/>
  <c r="J327" i="2" s="1"/>
  <c r="K352" i="8"/>
  <c r="J347" i="2" s="1"/>
  <c r="K160" i="8"/>
  <c r="J158" i="2" s="1"/>
  <c r="K253" i="8"/>
  <c r="J251" i="2" s="1"/>
  <c r="K245" i="8"/>
  <c r="J243" i="2" s="1"/>
  <c r="K187" i="8"/>
  <c r="J185" i="2" s="1"/>
  <c r="K190" i="8"/>
  <c r="J188" i="2" s="1"/>
  <c r="K200" i="8"/>
  <c r="J198" i="2" s="1"/>
  <c r="K197" i="8"/>
  <c r="J195" i="2" s="1"/>
  <c r="K166" i="8"/>
  <c r="J164" i="2" s="1"/>
  <c r="K14" i="8"/>
  <c r="J14" i="2" s="1"/>
  <c r="K223" i="8"/>
  <c r="J221" i="2" s="1"/>
  <c r="K220" i="8"/>
  <c r="J218" i="2" s="1"/>
  <c r="K191" i="8"/>
  <c r="J189" i="2" s="1"/>
  <c r="K33" i="8"/>
  <c r="J31" i="2" s="1"/>
  <c r="K180" i="8"/>
  <c r="J178" i="2" s="1"/>
  <c r="K88" i="8"/>
  <c r="J86" i="2" s="1"/>
  <c r="K125" i="8"/>
  <c r="J123" i="2" s="1"/>
  <c r="K121" i="8"/>
  <c r="J119" i="2" s="1"/>
  <c r="J101" i="2"/>
  <c r="K111" i="8"/>
  <c r="J109" i="2" s="1"/>
  <c r="K205" i="8"/>
  <c r="J203" i="2" s="1"/>
  <c r="K133" i="8"/>
  <c r="J131" i="2" s="1"/>
  <c r="K329" i="8"/>
  <c r="J324" i="2" s="1"/>
  <c r="K331" i="8"/>
  <c r="J326" i="2" s="1"/>
  <c r="K364" i="8"/>
  <c r="J359" i="2" s="1"/>
  <c r="K323" i="8"/>
  <c r="J318" i="2" s="1"/>
  <c r="K343" i="8"/>
  <c r="J338" i="2" s="1"/>
  <c r="K291" i="8"/>
  <c r="J289" i="2" s="1"/>
  <c r="K277" i="8"/>
  <c r="J275" i="2" s="1"/>
  <c r="K309" i="8"/>
  <c r="J307" i="2" s="1"/>
  <c r="K27" i="8"/>
  <c r="J25" i="2" s="1"/>
  <c r="E183" i="8"/>
  <c r="K173" i="8"/>
  <c r="J171" i="2" s="1"/>
  <c r="K193" i="8"/>
  <c r="J191" i="2" s="1"/>
  <c r="K148" i="8"/>
  <c r="J146" i="2" s="1"/>
  <c r="K165" i="8"/>
  <c r="J163" i="2" s="1"/>
  <c r="K198" i="8"/>
  <c r="J196" i="2" s="1"/>
  <c r="K215" i="8"/>
  <c r="J213" i="2" s="1"/>
  <c r="K31" i="8"/>
  <c r="J29" i="2" s="1"/>
  <c r="K212" i="8"/>
  <c r="J210" i="2" s="1"/>
  <c r="K184" i="8"/>
  <c r="J182" i="2" s="1"/>
  <c r="K81" i="8"/>
  <c r="J79" i="2" s="1"/>
  <c r="K174" i="8"/>
  <c r="J172" i="2" s="1"/>
  <c r="K143" i="8"/>
  <c r="J141" i="2" s="1"/>
  <c r="K85" i="8"/>
  <c r="J83" i="2" s="1"/>
  <c r="K270" i="8"/>
  <c r="J268" i="2" s="1"/>
  <c r="K307" i="8"/>
  <c r="J305" i="2" s="1"/>
  <c r="K384" i="8"/>
  <c r="J379" i="2" s="1"/>
  <c r="K372" i="8"/>
  <c r="J367" i="2" s="1"/>
  <c r="K322" i="8"/>
  <c r="J317" i="2" s="1"/>
  <c r="K316" i="8"/>
  <c r="J314" i="2" s="1"/>
  <c r="K357" i="8"/>
  <c r="J352" i="2" s="1"/>
  <c r="K308" i="8"/>
  <c r="J306" i="2" s="1"/>
  <c r="K334" i="8"/>
  <c r="J329" i="2" s="1"/>
  <c r="K303" i="8"/>
  <c r="J301" i="2" s="1"/>
  <c r="K289" i="8"/>
  <c r="J287" i="2" s="1"/>
  <c r="K225" i="8"/>
  <c r="J223" i="2" s="1"/>
  <c r="K8" i="8"/>
  <c r="J8" i="2" s="1"/>
  <c r="K179" i="8"/>
  <c r="J177" i="2" s="1"/>
  <c r="K80" i="8"/>
  <c r="J78" i="2" s="1"/>
  <c r="K186" i="8"/>
  <c r="J184" i="2" s="1"/>
  <c r="K317" i="8"/>
  <c r="J315" i="2" s="1"/>
  <c r="K310" i="8"/>
  <c r="J308" i="2" s="1"/>
  <c r="K196" i="8"/>
  <c r="J194" i="2" s="1"/>
  <c r="K207" i="8"/>
  <c r="J205" i="2" s="1"/>
  <c r="K222" i="8"/>
  <c r="J220" i="2" s="1"/>
  <c r="K204" i="8"/>
  <c r="J202" i="2" s="1"/>
  <c r="K136" i="8"/>
  <c r="J134" i="2" s="1"/>
  <c r="K169" i="8"/>
  <c r="J167" i="2" s="1"/>
  <c r="K119" i="8"/>
  <c r="J117" i="2" s="1"/>
  <c r="K36" i="8"/>
  <c r="J34" i="2" s="1"/>
  <c r="K12" i="8"/>
  <c r="J12" i="2" s="1"/>
  <c r="K150" i="8"/>
  <c r="J148" i="2" s="1"/>
  <c r="K266" i="8"/>
  <c r="J264" i="2" s="1"/>
  <c r="K183" i="8"/>
  <c r="J181" i="2" s="1"/>
  <c r="K261" i="8"/>
  <c r="J259" i="2" s="1"/>
  <c r="K340" i="8"/>
  <c r="J335" i="2" s="1"/>
  <c r="K312" i="8"/>
  <c r="J310" i="2" s="1"/>
  <c r="K326" i="8"/>
  <c r="J321" i="2" s="1"/>
  <c r="K300" i="8"/>
  <c r="J298" i="2" s="1"/>
  <c r="K360" i="8"/>
  <c r="J355" i="2" s="1"/>
  <c r="K328" i="8"/>
  <c r="J323" i="2" s="1"/>
  <c r="K288" i="8"/>
  <c r="J286" i="2" s="1"/>
  <c r="K252" i="8"/>
  <c r="J250" i="2" s="1"/>
  <c r="K351" i="8"/>
  <c r="J346" i="2" s="1"/>
  <c r="K304" i="8"/>
  <c r="J302" i="2" s="1"/>
  <c r="AC185" i="8"/>
  <c r="AB183" i="2" s="1"/>
  <c r="E185" i="8"/>
  <c r="B190" i="8"/>
  <c r="B188" i="2" s="1"/>
  <c r="K348" i="8"/>
  <c r="J343" i="2" s="1"/>
  <c r="K296" i="8"/>
  <c r="J294" i="2" s="1"/>
  <c r="K325" i="8"/>
  <c r="J320" i="2" s="1"/>
  <c r="K315" i="8"/>
  <c r="J313" i="2" s="1"/>
  <c r="K301" i="8"/>
  <c r="J299" i="2" s="1"/>
  <c r="K227" i="8"/>
  <c r="J225" i="2" s="1"/>
  <c r="K11" i="8"/>
  <c r="J11" i="2" s="1"/>
  <c r="K114" i="8"/>
  <c r="J112" i="2" s="1"/>
  <c r="K206" i="8"/>
  <c r="J204" i="2" s="1"/>
  <c r="K182" i="8"/>
  <c r="J180" i="2" s="1"/>
  <c r="K274" i="8"/>
  <c r="J272" i="2" s="1"/>
  <c r="K35" i="8"/>
  <c r="J33" i="2" s="1"/>
  <c r="K185" i="8"/>
  <c r="J183" i="2" s="1"/>
  <c r="K199" i="8"/>
  <c r="J197" i="2" s="1"/>
  <c r="K177" i="8"/>
  <c r="J175" i="2" s="1"/>
  <c r="B187" i="8"/>
  <c r="B185" i="2" s="1"/>
  <c r="AC182" i="8"/>
  <c r="AB180" i="2" s="1"/>
  <c r="E182" i="8"/>
  <c r="K124" i="8"/>
  <c r="J122" i="2" s="1"/>
  <c r="K153" i="8"/>
  <c r="J151" i="2" s="1"/>
  <c r="K15" i="8"/>
  <c r="J15" i="2" s="1"/>
  <c r="K79" i="8"/>
  <c r="J77" i="2" s="1"/>
  <c r="K157" i="8"/>
  <c r="J155" i="2" s="1"/>
  <c r="K123" i="8"/>
  <c r="J121" i="2" s="1"/>
  <c r="K286" i="8"/>
  <c r="J284" i="2" s="1"/>
  <c r="K390" i="8"/>
  <c r="J385" i="2" s="1"/>
  <c r="K377" i="8"/>
  <c r="J372" i="2" s="1"/>
  <c r="K342" i="8"/>
  <c r="J337" i="2" s="1"/>
  <c r="K292" i="8"/>
  <c r="J290" i="2" s="1"/>
  <c r="K386" i="8"/>
  <c r="J381" i="2" s="1"/>
  <c r="K339" i="8"/>
  <c r="J334" i="2" s="1"/>
  <c r="K284" i="8"/>
  <c r="J282" i="2" s="1"/>
  <c r="K244" i="8"/>
  <c r="J242" i="2" s="1"/>
  <c r="K226" i="8"/>
  <c r="J224" i="2" s="1"/>
  <c r="K313" i="8"/>
  <c r="J311" i="2" s="1"/>
  <c r="K229" i="8"/>
  <c r="J227" i="2" s="1"/>
  <c r="K368" i="8"/>
  <c r="J363" i="2" s="1"/>
  <c r="J100" i="2"/>
  <c r="K168" i="8"/>
  <c r="J166" i="2" s="1"/>
  <c r="K271" i="8"/>
  <c r="J269" i="2" s="1"/>
  <c r="K23" i="8"/>
  <c r="J21" i="2" s="1"/>
  <c r="K181" i="8"/>
  <c r="J179" i="2" s="1"/>
  <c r="K192" i="8"/>
  <c r="J190" i="2" s="1"/>
  <c r="K164" i="8"/>
  <c r="J162" i="2" s="1"/>
  <c r="K112" i="8"/>
  <c r="J110" i="2" s="1"/>
  <c r="K141" i="8"/>
  <c r="J139" i="2" s="1"/>
  <c r="K30" i="8"/>
  <c r="J28" i="2" s="1"/>
  <c r="K161" i="8"/>
  <c r="J159" i="2" s="1"/>
  <c r="K151" i="8"/>
  <c r="J149" i="2" s="1"/>
  <c r="K154" i="8"/>
  <c r="J152" i="2" s="1"/>
  <c r="K87" i="8"/>
  <c r="J85" i="2" s="1"/>
  <c r="K171" i="8"/>
  <c r="J169" i="2" s="1"/>
  <c r="K285" i="8"/>
  <c r="J283" i="2" s="1"/>
  <c r="K159" i="8"/>
  <c r="J157" i="2" s="1"/>
  <c r="K248" i="8"/>
  <c r="J246" i="2" s="1"/>
  <c r="K264" i="8"/>
  <c r="J262" i="2" s="1"/>
  <c r="K365" i="8"/>
  <c r="J360" i="2" s="1"/>
  <c r="K333" i="8"/>
  <c r="J328" i="2" s="1"/>
  <c r="K280" i="8"/>
  <c r="J278" i="2" s="1"/>
  <c r="K381" i="8"/>
  <c r="J376" i="2" s="1"/>
  <c r="K330" i="8"/>
  <c r="J325" i="2" s="1"/>
  <c r="K272" i="8"/>
  <c r="J270" i="2" s="1"/>
  <c r="AC181" i="8"/>
  <c r="AB179" i="2" s="1"/>
  <c r="E181" i="8"/>
  <c r="B186" i="8"/>
  <c r="B184" i="2" s="1"/>
  <c r="K228" i="8"/>
  <c r="J226" i="2" s="1"/>
  <c r="K263" i="8"/>
  <c r="J261" i="2" s="1"/>
  <c r="K231" i="8"/>
  <c r="J229" i="2" s="1"/>
  <c r="K373" i="8"/>
  <c r="J368" i="2" s="1"/>
  <c r="K162" i="8"/>
  <c r="J160" i="2" s="1"/>
  <c r="K265" i="8"/>
  <c r="J263" i="2" s="1"/>
  <c r="K297" i="8"/>
  <c r="J295" i="2" s="1"/>
  <c r="K188" i="8"/>
  <c r="J186" i="2" s="1"/>
  <c r="B184" i="8"/>
  <c r="B182" i="2" s="1"/>
  <c r="AC179" i="8"/>
  <c r="AB177" i="2" s="1"/>
  <c r="E179" i="8"/>
  <c r="K7" i="8"/>
  <c r="J7" i="2" s="1"/>
  <c r="K158" i="8"/>
  <c r="J156" i="2" s="1"/>
  <c r="K385" i="8"/>
  <c r="J380" i="2" s="1"/>
  <c r="K129" i="8"/>
  <c r="J127" i="2" s="1"/>
  <c r="K26" i="8"/>
  <c r="J24" i="2" s="1"/>
  <c r="K149" i="8"/>
  <c r="J147" i="2" s="1"/>
  <c r="K130" i="8"/>
  <c r="J128" i="2" s="1"/>
  <c r="K139" i="8"/>
  <c r="J137" i="2" s="1"/>
  <c r="K126" i="8"/>
  <c r="J124" i="2" s="1"/>
  <c r="K211" i="8"/>
  <c r="J209" i="2" s="1"/>
  <c r="K209" i="8"/>
  <c r="J207" i="2" s="1"/>
  <c r="K387" i="8"/>
  <c r="J382" i="2" s="1"/>
  <c r="K314" i="8"/>
  <c r="J312" i="2" s="1"/>
  <c r="K324" i="8"/>
  <c r="J319" i="2" s="1"/>
  <c r="K268" i="8"/>
  <c r="J266" i="2" s="1"/>
  <c r="K369" i="8"/>
  <c r="J364" i="2" s="1"/>
  <c r="K321" i="8"/>
  <c r="J316" i="2" s="1"/>
  <c r="K260" i="8"/>
  <c r="J258" i="2" s="1"/>
  <c r="K281" i="8"/>
  <c r="J279" i="2" s="1"/>
  <c r="K230" i="8"/>
  <c r="J228" i="2" s="1"/>
  <c r="K275" i="8"/>
  <c r="J273" i="2" s="1"/>
  <c r="K233" i="8"/>
  <c r="J231" i="2" s="1"/>
  <c r="K298" i="8"/>
  <c r="J296" i="2" s="1"/>
  <c r="K38" i="8"/>
  <c r="J36" i="2" s="1"/>
  <c r="K354" i="8"/>
  <c r="J349" i="2" s="1"/>
  <c r="K152" i="8"/>
  <c r="J150" i="2" s="1"/>
  <c r="K262" i="8"/>
  <c r="J260" i="2" s="1"/>
  <c r="K218" i="8"/>
  <c r="J216" i="2" s="1"/>
  <c r="K214" i="8"/>
  <c r="J212" i="2" s="1"/>
  <c r="K172" i="8"/>
  <c r="J170" i="2" s="1"/>
  <c r="K305" i="8"/>
  <c r="J303" i="2" s="1"/>
  <c r="K16" i="8"/>
  <c r="J16" i="2" s="1"/>
  <c r="K146" i="8"/>
  <c r="J144" i="2" s="1"/>
  <c r="K117" i="8"/>
  <c r="J115" i="2" s="1"/>
  <c r="K137" i="8"/>
  <c r="J135" i="2" s="1"/>
  <c r="K131" i="8"/>
  <c r="J129" i="2" s="1"/>
  <c r="K118" i="8"/>
  <c r="J116" i="2" s="1"/>
  <c r="K127" i="8"/>
  <c r="J125" i="2" s="1"/>
  <c r="K147" i="8"/>
  <c r="J145" i="2" s="1"/>
  <c r="K362" i="8"/>
  <c r="J357" i="2" s="1"/>
  <c r="K216" i="8"/>
  <c r="J214" i="2" s="1"/>
  <c r="K32" i="8"/>
  <c r="J30" i="2" s="1"/>
  <c r="K276" i="8"/>
  <c r="J274" i="2" s="1"/>
  <c r="K250" i="8"/>
  <c r="J248" i="2" s="1"/>
  <c r="K375" i="8"/>
  <c r="J370" i="2" s="1"/>
  <c r="K256" i="8"/>
  <c r="J254" i="2" s="1"/>
  <c r="K306" i="8"/>
  <c r="J304" i="2" s="1"/>
  <c r="K383" i="8"/>
  <c r="J378" i="2" s="1"/>
  <c r="K242" i="8"/>
  <c r="J240" i="2" s="1"/>
  <c r="K269" i="8"/>
  <c r="J267" i="2" s="1"/>
  <c r="K232" i="8"/>
  <c r="J230" i="2" s="1"/>
  <c r="K287" i="8"/>
  <c r="J285" i="2" s="1"/>
  <c r="K235" i="8"/>
  <c r="J233" i="2" s="1"/>
  <c r="K295" i="8"/>
  <c r="J293" i="2" s="1"/>
  <c r="K25" i="8"/>
  <c r="J23" i="2" s="1"/>
  <c r="K140" i="8"/>
  <c r="J138" i="2" s="1"/>
  <c r="K259" i="8"/>
  <c r="J257" i="2" s="1"/>
  <c r="K210" i="8"/>
  <c r="J208" i="2" s="1"/>
  <c r="K380" i="8"/>
  <c r="J375" i="2" s="1"/>
  <c r="K167" i="8"/>
  <c r="J165" i="2" s="1"/>
  <c r="K279" i="8"/>
  <c r="J277" i="2" s="1"/>
  <c r="K176" i="8"/>
  <c r="J174" i="2" s="1"/>
  <c r="K134" i="8"/>
  <c r="J132" i="2" s="1"/>
  <c r="K293" i="8"/>
  <c r="J291" i="2" s="1"/>
  <c r="J103" i="2"/>
  <c r="K113" i="8"/>
  <c r="J111" i="2" s="1"/>
  <c r="K109" i="8"/>
  <c r="J107" i="2" s="1"/>
  <c r="K138" i="8"/>
  <c r="J136" i="2" s="1"/>
  <c r="K327" i="8"/>
  <c r="J322" i="2" s="1"/>
  <c r="K363" i="8"/>
  <c r="J358" i="2" s="1"/>
  <c r="K379" i="8"/>
  <c r="J374" i="2" s="1"/>
  <c r="K389" i="8"/>
  <c r="J384" i="2" s="1"/>
  <c r="K294" i="8"/>
  <c r="J292" i="2" s="1"/>
  <c r="K371" i="8"/>
  <c r="J366" i="2" s="1"/>
  <c r="K388" i="8"/>
  <c r="J383" i="2" s="1"/>
  <c r="K257" i="8"/>
  <c r="J255" i="2" s="1"/>
  <c r="K234" i="8"/>
  <c r="J232" i="2" s="1"/>
  <c r="K299" i="8"/>
  <c r="J297" i="2" s="1"/>
  <c r="K237" i="8"/>
  <c r="J235" i="2" s="1"/>
  <c r="K243" i="8"/>
  <c r="J241" i="2" s="1"/>
  <c r="K251" i="8"/>
  <c r="J249" i="2" s="1"/>
  <c r="K336" i="8"/>
  <c r="J331" i="2" s="1"/>
  <c r="K128" i="8"/>
  <c r="J126" i="2" s="1"/>
  <c r="K221" i="8"/>
  <c r="J219" i="2" s="1"/>
  <c r="K202" i="8"/>
  <c r="J200" i="2" s="1"/>
  <c r="K156" i="8"/>
  <c r="J154" i="2" s="1"/>
  <c r="K273" i="8"/>
  <c r="J271" i="2" s="1"/>
  <c r="K345" i="8"/>
  <c r="J340" i="2" s="1"/>
  <c r="K122" i="8"/>
  <c r="J120" i="2" s="1"/>
  <c r="K249" i="8"/>
  <c r="J247" i="2" s="1"/>
  <c r="K83" i="8"/>
  <c r="J81" i="2" s="1"/>
  <c r="K82" i="8"/>
  <c r="J80" i="2" s="1"/>
  <c r="J97" i="2"/>
  <c r="K347" i="8"/>
  <c r="J342" i="2" s="1"/>
  <c r="K241" i="8"/>
  <c r="J239" i="2" s="1"/>
  <c r="K382" i="8"/>
  <c r="J377" i="2" s="1"/>
  <c r="K290" i="8"/>
  <c r="J288" i="2" s="1"/>
  <c r="K356" i="8"/>
  <c r="J351" i="2" s="1"/>
  <c r="K370" i="8"/>
  <c r="J365" i="2" s="1"/>
  <c r="K278" i="8"/>
  <c r="J276" i="2" s="1"/>
  <c r="K367" i="8"/>
  <c r="J362" i="2" s="1"/>
  <c r="K374" i="8"/>
  <c r="J369" i="2" s="1"/>
  <c r="K282" i="8"/>
  <c r="J280" i="2" s="1"/>
  <c r="K359" i="8"/>
  <c r="J354" i="2" s="1"/>
  <c r="K194" i="8"/>
  <c r="J192" i="2" s="1"/>
  <c r="K236" i="8"/>
  <c r="J234" i="2" s="1"/>
  <c r="K311" i="8"/>
  <c r="J309" i="2" s="1"/>
  <c r="K239" i="8"/>
  <c r="J237" i="2" s="1"/>
  <c r="K219" i="8"/>
  <c r="J217" i="2" s="1"/>
  <c r="K224" i="8"/>
  <c r="J222" i="2" s="1"/>
  <c r="K116" i="8"/>
  <c r="J114" i="2" s="1"/>
  <c r="K213" i="8"/>
  <c r="J211" i="2" s="1"/>
  <c r="K178" i="8"/>
  <c r="J176" i="2" s="1"/>
  <c r="K361" i="8"/>
  <c r="J356" i="2" s="1"/>
  <c r="K144" i="8"/>
  <c r="J142" i="2" s="1"/>
  <c r="K267" i="8"/>
  <c r="J265" i="2" s="1"/>
  <c r="K110" i="8"/>
  <c r="J108" i="2" s="1"/>
  <c r="K217" i="8"/>
  <c r="J215" i="2" s="1"/>
  <c r="K28" i="8"/>
  <c r="J26" i="2" s="1"/>
  <c r="K24" i="8"/>
  <c r="J22" i="2" s="1"/>
  <c r="K13" i="8"/>
  <c r="J13" i="2" s="1"/>
  <c r="K145" i="8"/>
  <c r="J143" i="2" s="1"/>
  <c r="K29" i="8"/>
  <c r="J27" i="2" s="1"/>
  <c r="K20" i="8"/>
  <c r="J20" i="2" s="1"/>
  <c r="Z5" i="3"/>
  <c r="Z6" i="3"/>
  <c r="Z7" i="3"/>
  <c r="Z8" i="3"/>
  <c r="Z9" i="3"/>
  <c r="Z10" i="3"/>
  <c r="Z11" i="3"/>
  <c r="Z4" i="3"/>
  <c r="X13" i="3"/>
  <c r="X21" i="3" s="1"/>
  <c r="X14" i="3"/>
  <c r="X22" i="3" s="1"/>
  <c r="X15" i="3"/>
  <c r="X23" i="3" s="1"/>
  <c r="X16" i="3"/>
  <c r="X24" i="3" s="1"/>
  <c r="X17" i="3"/>
  <c r="X25" i="3" s="1"/>
  <c r="X18" i="3"/>
  <c r="X26" i="3" s="1"/>
  <c r="X19" i="3"/>
  <c r="X27" i="3" s="1"/>
  <c r="X12" i="3"/>
  <c r="X20" i="3" s="1"/>
  <c r="W13" i="3"/>
  <c r="W21" i="3" s="1"/>
  <c r="W14" i="3"/>
  <c r="W22" i="3" s="1"/>
  <c r="W15" i="3"/>
  <c r="W23" i="3" s="1"/>
  <c r="W16" i="3"/>
  <c r="W24" i="3" s="1"/>
  <c r="W17" i="3"/>
  <c r="W25" i="3" s="1"/>
  <c r="W18" i="3"/>
  <c r="W26" i="3" s="1"/>
  <c r="W19" i="3"/>
  <c r="W27" i="3" s="1"/>
  <c r="W12" i="3"/>
  <c r="W20" i="3" s="1"/>
  <c r="Y5" i="3"/>
  <c r="AA5" i="3" s="1"/>
  <c r="Y6" i="3"/>
  <c r="AA6" i="3" s="1"/>
  <c r="Y7" i="3"/>
  <c r="AA7" i="3" s="1"/>
  <c r="Y8" i="3"/>
  <c r="AA8" i="3" s="1"/>
  <c r="Y9" i="3"/>
  <c r="AA9" i="3" s="1"/>
  <c r="Y10" i="3"/>
  <c r="AA10" i="3" s="1"/>
  <c r="Y11" i="3"/>
  <c r="AA11" i="3" s="1"/>
  <c r="Y4" i="3"/>
  <c r="AA4" i="3" s="1"/>
  <c r="A4" i="6" s="1"/>
  <c r="B4" i="6" s="1"/>
  <c r="U13" i="3"/>
  <c r="V13" i="3"/>
  <c r="V21" i="3" s="1"/>
  <c r="U14" i="3"/>
  <c r="U22" i="3" s="1"/>
  <c r="V14" i="3"/>
  <c r="V22" i="3" s="1"/>
  <c r="U15" i="3"/>
  <c r="U23" i="3" s="1"/>
  <c r="V15" i="3"/>
  <c r="V23" i="3" s="1"/>
  <c r="U16" i="3"/>
  <c r="U24" i="3" s="1"/>
  <c r="V16" i="3"/>
  <c r="V24" i="3" s="1"/>
  <c r="U17" i="3"/>
  <c r="V17" i="3"/>
  <c r="V25" i="3" s="1"/>
  <c r="U18" i="3"/>
  <c r="V18" i="3"/>
  <c r="Y18" i="3" s="1"/>
  <c r="U19" i="3"/>
  <c r="V19" i="3"/>
  <c r="U26" i="3"/>
  <c r="V27" i="3"/>
  <c r="V12" i="3"/>
  <c r="V20" i="3" s="1"/>
  <c r="U12" i="3"/>
  <c r="U20" i="3" s="1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6" i="7"/>
  <c r="D4" i="6"/>
  <c r="D5" i="6"/>
  <c r="D200" i="8" s="1"/>
  <c r="D198" i="2" s="1"/>
  <c r="E38" i="7" s="1"/>
  <c r="D6" i="6"/>
  <c r="D7" i="6"/>
  <c r="D9" i="6"/>
  <c r="D3" i="6"/>
  <c r="C155" i="7"/>
  <c r="C153" i="7"/>
  <c r="C150" i="7"/>
  <c r="C149" i="7"/>
  <c r="C148" i="7"/>
  <c r="C147" i="7"/>
  <c r="C146" i="7"/>
  <c r="C145" i="7"/>
  <c r="C144" i="7"/>
  <c r="C143" i="7"/>
  <c r="C141" i="7"/>
  <c r="C139" i="7"/>
  <c r="C138" i="7"/>
  <c r="C137" i="7"/>
  <c r="C136" i="7"/>
  <c r="C135" i="7"/>
  <c r="C134" i="7"/>
  <c r="C133" i="7"/>
  <c r="C132" i="7"/>
  <c r="C131" i="7"/>
  <c r="C129" i="7"/>
  <c r="C127" i="7"/>
  <c r="C126" i="7"/>
  <c r="C125" i="7"/>
  <c r="C124" i="7"/>
  <c r="C123" i="7"/>
  <c r="C122" i="7"/>
  <c r="C121" i="7"/>
  <c r="C120" i="7"/>
  <c r="C119" i="7"/>
  <c r="C117" i="7"/>
  <c r="C115" i="7"/>
  <c r="C114" i="7"/>
  <c r="C113" i="7"/>
  <c r="C112" i="7"/>
  <c r="C111" i="7"/>
  <c r="C110" i="7"/>
  <c r="C109" i="7"/>
  <c r="C108" i="7"/>
  <c r="C107" i="7"/>
  <c r="C105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8" i="7"/>
  <c r="C86" i="7"/>
  <c r="C85" i="7"/>
  <c r="C84" i="7"/>
  <c r="C83" i="7"/>
  <c r="C82" i="7"/>
  <c r="C81" i="7"/>
  <c r="C80" i="7"/>
  <c r="C79" i="7"/>
  <c r="C78" i="7"/>
  <c r="C76" i="7"/>
  <c r="C74" i="7"/>
  <c r="C73" i="7"/>
  <c r="C72" i="7"/>
  <c r="C71" i="7"/>
  <c r="C70" i="7"/>
  <c r="C69" i="7"/>
  <c r="C68" i="7"/>
  <c r="C67" i="7"/>
  <c r="C66" i="7"/>
  <c r="C64" i="7"/>
  <c r="C62" i="7"/>
  <c r="C61" i="7"/>
  <c r="C60" i="7"/>
  <c r="C59" i="7"/>
  <c r="C58" i="7"/>
  <c r="C57" i="7"/>
  <c r="C56" i="7"/>
  <c r="C55" i="7"/>
  <c r="C54" i="7"/>
  <c r="C52" i="7"/>
  <c r="C49" i="7"/>
  <c r="C48" i="7"/>
  <c r="C47" i="7"/>
  <c r="C46" i="7"/>
  <c r="C37" i="7"/>
  <c r="C39" i="7"/>
  <c r="C40" i="7"/>
  <c r="C41" i="7"/>
  <c r="C42" i="7"/>
  <c r="C43" i="7"/>
  <c r="C44" i="7"/>
  <c r="C45" i="7"/>
  <c r="C36" i="7"/>
  <c r="H44" i="6"/>
  <c r="H84" i="6" s="1"/>
  <c r="H45" i="6"/>
  <c r="H85" i="6" s="1"/>
  <c r="H46" i="6"/>
  <c r="H86" i="6" s="1"/>
  <c r="H47" i="6"/>
  <c r="H87" i="6" s="1"/>
  <c r="H48" i="6"/>
  <c r="H88" i="6" s="1"/>
  <c r="H49" i="6"/>
  <c r="H89" i="6" s="1"/>
  <c r="H50" i="6"/>
  <c r="H51" i="6"/>
  <c r="H91" i="6" s="1"/>
  <c r="H52" i="6"/>
  <c r="H92" i="6" s="1"/>
  <c r="H57" i="6"/>
  <c r="H97" i="6" s="1"/>
  <c r="H90" i="6"/>
  <c r="H43" i="6"/>
  <c r="H83" i="6" s="1"/>
  <c r="E111" i="6"/>
  <c r="E105" i="6"/>
  <c r="E82" i="6"/>
  <c r="E122" i="6" s="1"/>
  <c r="E81" i="6"/>
  <c r="E121" i="6" s="1"/>
  <c r="E80" i="6"/>
  <c r="E120" i="6" s="1"/>
  <c r="E79" i="6"/>
  <c r="E119" i="6" s="1"/>
  <c r="E78" i="6"/>
  <c r="E118" i="6" s="1"/>
  <c r="E77" i="6"/>
  <c r="E117" i="6" s="1"/>
  <c r="E76" i="6"/>
  <c r="E116" i="6" s="1"/>
  <c r="E75" i="6"/>
  <c r="E115" i="6" s="1"/>
  <c r="E74" i="6"/>
  <c r="E114" i="6" s="1"/>
  <c r="E73" i="6"/>
  <c r="E113" i="6" s="1"/>
  <c r="E72" i="6"/>
  <c r="E112" i="6" s="1"/>
  <c r="E71" i="6"/>
  <c r="E70" i="6"/>
  <c r="E110" i="6" s="1"/>
  <c r="E69" i="6"/>
  <c r="E109" i="6" s="1"/>
  <c r="E68" i="6"/>
  <c r="E108" i="6" s="1"/>
  <c r="E67" i="6"/>
  <c r="E107" i="6" s="1"/>
  <c r="E66" i="6"/>
  <c r="E106" i="6" s="1"/>
  <c r="E65" i="6"/>
  <c r="E64" i="6"/>
  <c r="E104" i="6" s="1"/>
  <c r="E63" i="6"/>
  <c r="E103" i="6" s="1"/>
  <c r="E62" i="6"/>
  <c r="E102" i="6" s="1"/>
  <c r="E61" i="6"/>
  <c r="E101" i="6" s="1"/>
  <c r="E60" i="6"/>
  <c r="E100" i="6" s="1"/>
  <c r="E59" i="6"/>
  <c r="E99" i="6" s="1"/>
  <c r="E58" i="6"/>
  <c r="E98" i="6" s="1"/>
  <c r="E57" i="6"/>
  <c r="E97" i="6" s="1"/>
  <c r="E56" i="6"/>
  <c r="E96" i="6" s="1"/>
  <c r="E55" i="6"/>
  <c r="E95" i="6" s="1"/>
  <c r="E54" i="6"/>
  <c r="E94" i="6" s="1"/>
  <c r="E53" i="6"/>
  <c r="E93" i="6" s="1"/>
  <c r="G52" i="6"/>
  <c r="G92" i="6" s="1"/>
  <c r="E52" i="6"/>
  <c r="E92" i="6" s="1"/>
  <c r="G51" i="6"/>
  <c r="G91" i="6" s="1"/>
  <c r="E51" i="6"/>
  <c r="E91" i="6" s="1"/>
  <c r="G50" i="6"/>
  <c r="G90" i="6" s="1"/>
  <c r="E50" i="6"/>
  <c r="E90" i="6" s="1"/>
  <c r="G49" i="6"/>
  <c r="G89" i="6" s="1"/>
  <c r="E49" i="6"/>
  <c r="E89" i="6" s="1"/>
  <c r="G48" i="6"/>
  <c r="G88" i="6" s="1"/>
  <c r="E48" i="6"/>
  <c r="E88" i="6" s="1"/>
  <c r="G47" i="6"/>
  <c r="G87" i="6" s="1"/>
  <c r="E47" i="6"/>
  <c r="E87" i="6" s="1"/>
  <c r="G46" i="6"/>
  <c r="G86" i="6" s="1"/>
  <c r="E46" i="6"/>
  <c r="E86" i="6" s="1"/>
  <c r="G45" i="6"/>
  <c r="G85" i="6" s="1"/>
  <c r="E45" i="6"/>
  <c r="E85" i="6" s="1"/>
  <c r="G44" i="6"/>
  <c r="G84" i="6" s="1"/>
  <c r="E44" i="6"/>
  <c r="E84" i="6" s="1"/>
  <c r="G43" i="6"/>
  <c r="G83" i="6" s="1"/>
  <c r="E43" i="6"/>
  <c r="E83" i="6" s="1"/>
  <c r="H22" i="6"/>
  <c r="H32" i="6" s="1"/>
  <c r="H72" i="6" s="1"/>
  <c r="H112" i="6" s="1"/>
  <c r="G22" i="6"/>
  <c r="G32" i="6" s="1"/>
  <c r="H21" i="6"/>
  <c r="H31" i="6" s="1"/>
  <c r="H71" i="6" s="1"/>
  <c r="H111" i="6" s="1"/>
  <c r="G21" i="6"/>
  <c r="G61" i="6" s="1"/>
  <c r="G101" i="6" s="1"/>
  <c r="H20" i="6"/>
  <c r="H30" i="6" s="1"/>
  <c r="G20" i="6"/>
  <c r="G30" i="6" s="1"/>
  <c r="G40" i="6" s="1"/>
  <c r="G80" i="6" s="1"/>
  <c r="G120" i="6" s="1"/>
  <c r="H19" i="6"/>
  <c r="H59" i="6" s="1"/>
  <c r="H99" i="6" s="1"/>
  <c r="G19" i="6"/>
  <c r="G29" i="6" s="1"/>
  <c r="H18" i="6"/>
  <c r="H28" i="6" s="1"/>
  <c r="H68" i="6" s="1"/>
  <c r="H108" i="6" s="1"/>
  <c r="G18" i="6"/>
  <c r="G28" i="6" s="1"/>
  <c r="H17" i="6"/>
  <c r="H27" i="6" s="1"/>
  <c r="H67" i="6" s="1"/>
  <c r="H107" i="6" s="1"/>
  <c r="G17" i="6"/>
  <c r="G27" i="6" s="1"/>
  <c r="H16" i="6"/>
  <c r="H56" i="6" s="1"/>
  <c r="H96" i="6" s="1"/>
  <c r="G16" i="6"/>
  <c r="G26" i="6" s="1"/>
  <c r="G36" i="6" s="1"/>
  <c r="G76" i="6" s="1"/>
  <c r="G116" i="6" s="1"/>
  <c r="H15" i="6"/>
  <c r="H25" i="6" s="1"/>
  <c r="G15" i="6"/>
  <c r="G25" i="6" s="1"/>
  <c r="H14" i="6"/>
  <c r="H24" i="6" s="1"/>
  <c r="H64" i="6" s="1"/>
  <c r="H104" i="6" s="1"/>
  <c r="G14" i="6"/>
  <c r="G24" i="6" s="1"/>
  <c r="H13" i="6"/>
  <c r="H23" i="6" s="1"/>
  <c r="H63" i="6" s="1"/>
  <c r="H103" i="6" s="1"/>
  <c r="G13" i="6"/>
  <c r="G23" i="6" s="1"/>
  <c r="F12" i="6"/>
  <c r="D12" i="6" s="1"/>
  <c r="F11" i="6"/>
  <c r="F16" i="6" s="1"/>
  <c r="F21" i="6" s="1"/>
  <c r="F26" i="6" s="1"/>
  <c r="F31" i="6" s="1"/>
  <c r="F36" i="6" s="1"/>
  <c r="F41" i="6" s="1"/>
  <c r="F46" i="6" s="1"/>
  <c r="F51" i="6" s="1"/>
  <c r="F56" i="6" s="1"/>
  <c r="F61" i="6" s="1"/>
  <c r="F66" i="6" s="1"/>
  <c r="F71" i="6" s="1"/>
  <c r="F76" i="6" s="1"/>
  <c r="F81" i="6" s="1"/>
  <c r="F86" i="6" s="1"/>
  <c r="F91" i="6" s="1"/>
  <c r="F96" i="6" s="1"/>
  <c r="F101" i="6" s="1"/>
  <c r="F106" i="6" s="1"/>
  <c r="F111" i="6" s="1"/>
  <c r="F116" i="6" s="1"/>
  <c r="F121" i="6" s="1"/>
  <c r="F10" i="6"/>
  <c r="F15" i="6" s="1"/>
  <c r="F20" i="6" s="1"/>
  <c r="F25" i="6" s="1"/>
  <c r="F30" i="6" s="1"/>
  <c r="F35" i="6" s="1"/>
  <c r="F40" i="6" s="1"/>
  <c r="F45" i="6" s="1"/>
  <c r="F50" i="6" s="1"/>
  <c r="F55" i="6" s="1"/>
  <c r="F60" i="6" s="1"/>
  <c r="F65" i="6" s="1"/>
  <c r="F70" i="6" s="1"/>
  <c r="F75" i="6" s="1"/>
  <c r="F80" i="6" s="1"/>
  <c r="F85" i="6" s="1"/>
  <c r="F90" i="6" s="1"/>
  <c r="F95" i="6" s="1"/>
  <c r="F100" i="6" s="1"/>
  <c r="F105" i="6" s="1"/>
  <c r="F110" i="6" s="1"/>
  <c r="F115" i="6" s="1"/>
  <c r="F120" i="6" s="1"/>
  <c r="F9" i="6"/>
  <c r="F14" i="6" s="1"/>
  <c r="F19" i="6" s="1"/>
  <c r="F24" i="6" s="1"/>
  <c r="F29" i="6" s="1"/>
  <c r="F34" i="6" s="1"/>
  <c r="F39" i="6" s="1"/>
  <c r="F44" i="6" s="1"/>
  <c r="F49" i="6" s="1"/>
  <c r="F54" i="6" s="1"/>
  <c r="F59" i="6" s="1"/>
  <c r="F64" i="6" s="1"/>
  <c r="F69" i="6" s="1"/>
  <c r="F74" i="6" s="1"/>
  <c r="F79" i="6" s="1"/>
  <c r="F84" i="6" s="1"/>
  <c r="F89" i="6" s="1"/>
  <c r="F94" i="6" s="1"/>
  <c r="F99" i="6" s="1"/>
  <c r="F104" i="6" s="1"/>
  <c r="F109" i="6" s="1"/>
  <c r="F114" i="6" s="1"/>
  <c r="F119" i="6" s="1"/>
  <c r="F8" i="6"/>
  <c r="F13" i="6" s="1"/>
  <c r="K8" i="3"/>
  <c r="K9" i="3"/>
  <c r="K4" i="3"/>
  <c r="K5" i="3"/>
  <c r="K6" i="3"/>
  <c r="K7" i="3"/>
  <c r="K3" i="3"/>
  <c r="D9" i="5"/>
  <c r="D14" i="5" s="1"/>
  <c r="D19" i="5" s="1"/>
  <c r="D24" i="5" s="1"/>
  <c r="D29" i="5" s="1"/>
  <c r="D10" i="5"/>
  <c r="D11" i="5"/>
  <c r="D16" i="5" s="1"/>
  <c r="D21" i="5" s="1"/>
  <c r="D26" i="5" s="1"/>
  <c r="D31" i="5" s="1"/>
  <c r="D12" i="5"/>
  <c r="D15" i="5"/>
  <c r="D20" i="5" s="1"/>
  <c r="D25" i="5" s="1"/>
  <c r="D30" i="5" s="1"/>
  <c r="D17" i="5"/>
  <c r="D22" i="5" s="1"/>
  <c r="D27" i="5" s="1"/>
  <c r="D32" i="5" s="1"/>
  <c r="D8" i="5"/>
  <c r="D13" i="5" s="1"/>
  <c r="D18" i="5" s="1"/>
  <c r="D23" i="5" s="1"/>
  <c r="D28" i="5" s="1"/>
  <c r="C14" i="5"/>
  <c r="C15" i="5"/>
  <c r="C16" i="5"/>
  <c r="C17" i="5"/>
  <c r="C27" i="5" s="1"/>
  <c r="C18" i="5"/>
  <c r="C28" i="5" s="1"/>
  <c r="C19" i="5"/>
  <c r="C29" i="5" s="1"/>
  <c r="C20" i="5"/>
  <c r="C30" i="5" s="1"/>
  <c r="C21" i="5"/>
  <c r="C31" i="5" s="1"/>
  <c r="C22" i="5"/>
  <c r="C32" i="5" s="1"/>
  <c r="C23" i="5"/>
  <c r="C24" i="5"/>
  <c r="C25" i="5"/>
  <c r="C26" i="5"/>
  <c r="C1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" i="5"/>
  <c r="A4" i="5"/>
  <c r="A5" i="5"/>
  <c r="A6" i="5"/>
  <c r="A7" i="5"/>
  <c r="A3" i="5"/>
  <c r="A9" i="5"/>
  <c r="A10" i="5"/>
  <c r="A11" i="5"/>
  <c r="A12" i="5"/>
  <c r="A8" i="5"/>
  <c r="C6" i="7"/>
  <c r="C7" i="7"/>
  <c r="C8" i="7"/>
  <c r="C9" i="7"/>
  <c r="C10" i="7"/>
  <c r="AM2" i="4"/>
  <c r="AW2" i="4" s="1"/>
  <c r="AN2" i="4"/>
  <c r="AX2" i="4" s="1"/>
  <c r="AO2" i="4"/>
  <c r="AY2" i="4" s="1"/>
  <c r="AP2" i="4"/>
  <c r="AZ2" i="4" s="1"/>
  <c r="AQ2" i="4"/>
  <c r="BA2" i="4" s="1"/>
  <c r="AR2" i="4"/>
  <c r="BB2" i="4" s="1"/>
  <c r="AS2" i="4"/>
  <c r="BC2" i="4" s="1"/>
  <c r="AT2" i="4"/>
  <c r="BD2" i="4" s="1"/>
  <c r="AU2" i="4"/>
  <c r="BE2" i="4" s="1"/>
  <c r="AL2" i="4"/>
  <c r="AV2" i="4" s="1"/>
  <c r="AH1" i="4"/>
  <c r="AM1" i="4" s="1"/>
  <c r="AR1" i="4" s="1"/>
  <c r="AW1" i="4" s="1"/>
  <c r="BB1" i="4" s="1"/>
  <c r="AI1" i="4"/>
  <c r="AN1" i="4" s="1"/>
  <c r="AS1" i="4" s="1"/>
  <c r="AX1" i="4" s="1"/>
  <c r="BC1" i="4" s="1"/>
  <c r="AJ1" i="4"/>
  <c r="AO1" i="4" s="1"/>
  <c r="AT1" i="4" s="1"/>
  <c r="AY1" i="4" s="1"/>
  <c r="BD1" i="4" s="1"/>
  <c r="AK1" i="4"/>
  <c r="AP1" i="4" s="1"/>
  <c r="AU1" i="4" s="1"/>
  <c r="AZ1" i="4" s="1"/>
  <c r="BE1" i="4" s="1"/>
  <c r="AG1" i="4"/>
  <c r="AL1" i="4" s="1"/>
  <c r="AQ1" i="4" s="1"/>
  <c r="AV1" i="4" s="1"/>
  <c r="BA1" i="4" s="1"/>
  <c r="A6" i="4"/>
  <c r="A2" i="10" s="1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5" i="4"/>
  <c r="B26" i="4"/>
  <c r="B27" i="4"/>
  <c r="B28" i="4"/>
  <c r="B29" i="4"/>
  <c r="B30" i="4"/>
  <c r="B31" i="4"/>
  <c r="B32" i="4"/>
  <c r="B33" i="4"/>
  <c r="B35" i="4"/>
  <c r="B36" i="4"/>
  <c r="B37" i="4"/>
  <c r="B38" i="4"/>
  <c r="B41" i="4"/>
  <c r="B42" i="4"/>
  <c r="B43" i="4"/>
  <c r="B44" i="4"/>
  <c r="B45" i="4"/>
  <c r="B46" i="4"/>
  <c r="B47" i="4"/>
  <c r="B49" i="4"/>
  <c r="B50" i="4"/>
  <c r="B51" i="4"/>
  <c r="B52" i="4"/>
  <c r="B53" i="4"/>
  <c r="B54" i="4"/>
  <c r="B55" i="4"/>
  <c r="B57" i="4"/>
  <c r="B58" i="4"/>
  <c r="B59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6" i="4"/>
  <c r="B5" i="4"/>
  <c r="B1" i="10" s="1"/>
  <c r="A5" i="4"/>
  <c r="A1" i="10" s="1"/>
  <c r="E58" i="4" l="1"/>
  <c r="B54" i="10"/>
  <c r="E70" i="4"/>
  <c r="B66" i="10"/>
  <c r="C57" i="4"/>
  <c r="G57" i="4" s="1"/>
  <c r="I57" i="4" s="1"/>
  <c r="B53" i="10"/>
  <c r="C43" i="4"/>
  <c r="H43" i="4" s="1"/>
  <c r="B39" i="10"/>
  <c r="C28" i="4"/>
  <c r="H28" i="4" s="1"/>
  <c r="B24" i="10"/>
  <c r="C15" i="4"/>
  <c r="G15" i="4" s="1"/>
  <c r="B11" i="10"/>
  <c r="D85" i="6"/>
  <c r="D91" i="6"/>
  <c r="D21" i="6"/>
  <c r="Z17" i="3"/>
  <c r="C69" i="4"/>
  <c r="G69" i="4" s="1"/>
  <c r="I69" i="4" s="1"/>
  <c r="B65" i="10"/>
  <c r="D204" i="8"/>
  <c r="D202" i="2" s="1"/>
  <c r="E42" i="7" s="1"/>
  <c r="C68" i="4"/>
  <c r="H68" i="4" s="1"/>
  <c r="B64" i="10"/>
  <c r="C54" i="4"/>
  <c r="H54" i="4" s="1"/>
  <c r="B50" i="10"/>
  <c r="C41" i="4"/>
  <c r="G41" i="4" s="1"/>
  <c r="B37" i="10"/>
  <c r="C26" i="4"/>
  <c r="H26" i="4" s="1"/>
  <c r="B22" i="10"/>
  <c r="C13" i="4"/>
  <c r="G13" i="4" s="1"/>
  <c r="I13" i="4" s="1"/>
  <c r="B9" i="10"/>
  <c r="D86" i="6"/>
  <c r="H37" i="6"/>
  <c r="H77" i="6" s="1"/>
  <c r="H117" i="6" s="1"/>
  <c r="D202" i="8"/>
  <c r="D200" i="2" s="1"/>
  <c r="E40" i="7" s="1"/>
  <c r="D207" i="8"/>
  <c r="D205" i="2" s="1"/>
  <c r="E45" i="7" s="1"/>
  <c r="D201" i="8"/>
  <c r="D199" i="2" s="1"/>
  <c r="E39" i="7" s="1"/>
  <c r="C66" i="4"/>
  <c r="H66" i="4" s="1"/>
  <c r="B62" i="10"/>
  <c r="C52" i="4"/>
  <c r="H52" i="4" s="1"/>
  <c r="B48" i="10"/>
  <c r="C37" i="4"/>
  <c r="K37" i="4" s="1"/>
  <c r="B33" i="10"/>
  <c r="C23" i="4"/>
  <c r="G23" i="4" s="1"/>
  <c r="B19" i="10"/>
  <c r="C11" i="4"/>
  <c r="G11" i="4" s="1"/>
  <c r="B7" i="10"/>
  <c r="Z23" i="3"/>
  <c r="D198" i="8"/>
  <c r="D196" i="2" s="1"/>
  <c r="E36" i="7" s="1"/>
  <c r="C14" i="4"/>
  <c r="H14" i="4" s="1"/>
  <c r="B10" i="10"/>
  <c r="H38" i="6"/>
  <c r="H78" i="6" s="1"/>
  <c r="H118" i="6" s="1"/>
  <c r="C36" i="4"/>
  <c r="G36" i="4" s="1"/>
  <c r="I36" i="4" s="1"/>
  <c r="B32" i="10"/>
  <c r="D42" i="4"/>
  <c r="Q42" i="4" s="1"/>
  <c r="B38" i="10"/>
  <c r="C25" i="4"/>
  <c r="G25" i="4" s="1"/>
  <c r="I25" i="4" s="1"/>
  <c r="B21" i="10"/>
  <c r="D6" i="4"/>
  <c r="N6" i="4" s="1"/>
  <c r="B2" i="10"/>
  <c r="C64" i="4"/>
  <c r="H64" i="4" s="1"/>
  <c r="B60" i="10"/>
  <c r="E50" i="4"/>
  <c r="V50" i="4" s="1"/>
  <c r="B46" i="10"/>
  <c r="C35" i="4"/>
  <c r="G35" i="4" s="1"/>
  <c r="I35" i="4" s="1"/>
  <c r="B31" i="10"/>
  <c r="C21" i="4"/>
  <c r="G21" i="4" s="1"/>
  <c r="B17" i="10"/>
  <c r="C9" i="4"/>
  <c r="G9" i="4" s="1"/>
  <c r="I9" i="4" s="1"/>
  <c r="B5" i="10"/>
  <c r="U25" i="3"/>
  <c r="Y25" i="3" s="1"/>
  <c r="AA25" i="3" s="1"/>
  <c r="C29" i="4"/>
  <c r="G29" i="4" s="1"/>
  <c r="I29" i="4" s="1"/>
  <c r="B25" i="10"/>
  <c r="C12" i="4"/>
  <c r="G12" i="4" s="1"/>
  <c r="B8" i="10"/>
  <c r="C10" i="4"/>
  <c r="G10" i="4" s="1"/>
  <c r="I10" i="4" s="1"/>
  <c r="B6" i="10"/>
  <c r="C49" i="4"/>
  <c r="H49" i="4" s="1"/>
  <c r="B45" i="10"/>
  <c r="C71" i="4"/>
  <c r="G71" i="4" s="1"/>
  <c r="B67" i="10"/>
  <c r="C27" i="4"/>
  <c r="G27" i="4" s="1"/>
  <c r="B23" i="10"/>
  <c r="A9" i="6"/>
  <c r="B9" i="6" s="1"/>
  <c r="D199" i="8"/>
  <c r="D197" i="2" s="1"/>
  <c r="E37" i="7" s="1"/>
  <c r="E74" i="4"/>
  <c r="V74" i="4" s="1"/>
  <c r="B70" i="10"/>
  <c r="D62" i="4"/>
  <c r="P62" i="4" s="1"/>
  <c r="R62" i="4" s="1"/>
  <c r="B58" i="10"/>
  <c r="C47" i="4"/>
  <c r="G47" i="4" s="1"/>
  <c r="I47" i="4" s="1"/>
  <c r="B43" i="10"/>
  <c r="C32" i="4"/>
  <c r="H32" i="4" s="1"/>
  <c r="B28" i="10"/>
  <c r="C19" i="4"/>
  <c r="H19" i="4" s="1"/>
  <c r="B15" i="10"/>
  <c r="D89" i="6"/>
  <c r="C16" i="4"/>
  <c r="G16" i="4" s="1"/>
  <c r="B12" i="10"/>
  <c r="C65" i="4"/>
  <c r="G65" i="4" s="1"/>
  <c r="B61" i="10"/>
  <c r="C51" i="4"/>
  <c r="G51" i="4" s="1"/>
  <c r="I51" i="4" s="1"/>
  <c r="B47" i="10"/>
  <c r="C75" i="4"/>
  <c r="G75" i="4" s="1"/>
  <c r="B71" i="10"/>
  <c r="C33" i="4"/>
  <c r="G33" i="4" s="1"/>
  <c r="B29" i="10"/>
  <c r="C8" i="4"/>
  <c r="H8" i="4" s="1"/>
  <c r="B4" i="10"/>
  <c r="C61" i="4"/>
  <c r="H61" i="4" s="1"/>
  <c r="B57" i="10"/>
  <c r="C46" i="4"/>
  <c r="G46" i="4" s="1"/>
  <c r="I46" i="4" s="1"/>
  <c r="B42" i="10"/>
  <c r="C18" i="4"/>
  <c r="H18" i="4" s="1"/>
  <c r="B14" i="10"/>
  <c r="AA18" i="3"/>
  <c r="C44" i="4"/>
  <c r="H44" i="4" s="1"/>
  <c r="B40" i="10"/>
  <c r="C55" i="4"/>
  <c r="H55" i="4" s="1"/>
  <c r="B51" i="10"/>
  <c r="C67" i="4"/>
  <c r="H67" i="4" s="1"/>
  <c r="B63" i="10"/>
  <c r="C53" i="4"/>
  <c r="B49" i="10"/>
  <c r="D38" i="4"/>
  <c r="P38" i="4" s="1"/>
  <c r="R38" i="4" s="1"/>
  <c r="B34" i="10"/>
  <c r="E22" i="4"/>
  <c r="B18" i="10"/>
  <c r="C63" i="4"/>
  <c r="G63" i="4" s="1"/>
  <c r="I63" i="4" s="1"/>
  <c r="B59" i="10"/>
  <c r="C20" i="4"/>
  <c r="H20" i="4" s="1"/>
  <c r="B16" i="10"/>
  <c r="D13" i="6"/>
  <c r="C73" i="4"/>
  <c r="H73" i="4" s="1"/>
  <c r="B69" i="10"/>
  <c r="C31" i="4"/>
  <c r="H31" i="4" s="1"/>
  <c r="B27" i="10"/>
  <c r="C72" i="4"/>
  <c r="G72" i="4" s="1"/>
  <c r="I72" i="4" s="1"/>
  <c r="B68" i="10"/>
  <c r="C59" i="4"/>
  <c r="G59" i="4" s="1"/>
  <c r="I59" i="4" s="1"/>
  <c r="B55" i="10"/>
  <c r="C45" i="4"/>
  <c r="G45" i="4" s="1"/>
  <c r="B41" i="10"/>
  <c r="C30" i="4"/>
  <c r="G30" i="4" s="1"/>
  <c r="I30" i="4" s="1"/>
  <c r="B26" i="10"/>
  <c r="C17" i="4"/>
  <c r="G17" i="4" s="1"/>
  <c r="I17" i="4" s="1"/>
  <c r="B13" i="10"/>
  <c r="D84" i="6"/>
  <c r="D90" i="6"/>
  <c r="A20" i="6"/>
  <c r="B20" i="6" s="1"/>
  <c r="AC183" i="8"/>
  <c r="AB181" i="2" s="1"/>
  <c r="B188" i="8"/>
  <c r="B186" i="2" s="1"/>
  <c r="E178" i="2"/>
  <c r="AH317" i="2"/>
  <c r="AH335" i="2"/>
  <c r="AH318" i="2"/>
  <c r="AH353" i="2"/>
  <c r="AH336" i="2"/>
  <c r="F6" i="4"/>
  <c r="AH337" i="2"/>
  <c r="AH345" i="2"/>
  <c r="AH350" i="2"/>
  <c r="AH381" i="2"/>
  <c r="AH368" i="2"/>
  <c r="AH333" i="2"/>
  <c r="AH376" i="2"/>
  <c r="AH359" i="2"/>
  <c r="AH373" i="2"/>
  <c r="AH330" i="2"/>
  <c r="AH371" i="2"/>
  <c r="AH356" i="2"/>
  <c r="AH354" i="2"/>
  <c r="AH377" i="2"/>
  <c r="AH329" i="2"/>
  <c r="AH366" i="2"/>
  <c r="AH382" i="2"/>
  <c r="AH375" i="2"/>
  <c r="AH357" i="2"/>
  <c r="AH325" i="2"/>
  <c r="AH338" i="2"/>
  <c r="AH360" i="2"/>
  <c r="AH323" i="2"/>
  <c r="AH332" i="2"/>
  <c r="AH383" i="2"/>
  <c r="AH322" i="2"/>
  <c r="AH343" i="2"/>
  <c r="AH384" i="2"/>
  <c r="AH346" i="2"/>
  <c r="AH340" i="2"/>
  <c r="AH385" i="2"/>
  <c r="AH380" i="2"/>
  <c r="AH326" i="2"/>
  <c r="AH369" i="2"/>
  <c r="AH352" i="2"/>
  <c r="AH348" i="2"/>
  <c r="AH347" i="2"/>
  <c r="AH349" i="2"/>
  <c r="AH321" i="2"/>
  <c r="AH372" i="2"/>
  <c r="AH351" i="2"/>
  <c r="AH355" i="2"/>
  <c r="AH334" i="2"/>
  <c r="AH327" i="2"/>
  <c r="AH379" i="2"/>
  <c r="AH320" i="2"/>
  <c r="AH358" i="2"/>
  <c r="AH365" i="2"/>
  <c r="AH341" i="2"/>
  <c r="AH364" i="2"/>
  <c r="AH328" i="2"/>
  <c r="AH367" i="2"/>
  <c r="AH344" i="2"/>
  <c r="AH370" i="2"/>
  <c r="AH324" i="2"/>
  <c r="AH361" i="2"/>
  <c r="AH342" i="2"/>
  <c r="AH362" i="2"/>
  <c r="AH331" i="2"/>
  <c r="AH339" i="2"/>
  <c r="AH378" i="2"/>
  <c r="AH363" i="2"/>
  <c r="AH374" i="2"/>
  <c r="AH319" i="2"/>
  <c r="I71" i="4"/>
  <c r="I23" i="4"/>
  <c r="I11" i="4"/>
  <c r="H185" i="8"/>
  <c r="G183" i="2" s="1"/>
  <c r="E183" i="2"/>
  <c r="H183" i="8"/>
  <c r="G181" i="2" s="1"/>
  <c r="E181" i="2"/>
  <c r="H179" i="8"/>
  <c r="G177" i="2" s="1"/>
  <c r="E177" i="2"/>
  <c r="H181" i="8"/>
  <c r="G179" i="2" s="1"/>
  <c r="E179" i="2"/>
  <c r="H182" i="8"/>
  <c r="G180" i="2" s="1"/>
  <c r="E180" i="2"/>
  <c r="H178" i="8"/>
  <c r="G176" i="2" s="1"/>
  <c r="E176" i="2"/>
  <c r="X50" i="4"/>
  <c r="Z25" i="3"/>
  <c r="Z19" i="3"/>
  <c r="Z13" i="3"/>
  <c r="Z22" i="3"/>
  <c r="A22" i="6"/>
  <c r="B22" i="6" s="1"/>
  <c r="Z20" i="3"/>
  <c r="Y24" i="3"/>
  <c r="A10" i="6"/>
  <c r="B10" i="6" s="1"/>
  <c r="A32" i="6"/>
  <c r="B32" i="6" s="1"/>
  <c r="Z24" i="3"/>
  <c r="A21" i="6"/>
  <c r="B21" i="6" s="1"/>
  <c r="U27" i="3"/>
  <c r="Z27" i="3" s="1"/>
  <c r="A8" i="6"/>
  <c r="B8" i="6" s="1"/>
  <c r="A19" i="6"/>
  <c r="B19" i="6" s="1"/>
  <c r="V26" i="3"/>
  <c r="Y26" i="3" s="1"/>
  <c r="Y17" i="3"/>
  <c r="AA17" i="3" s="1"/>
  <c r="A7" i="6"/>
  <c r="B7" i="6" s="1"/>
  <c r="A30" i="6"/>
  <c r="B30" i="6" s="1"/>
  <c r="A18" i="6"/>
  <c r="B18" i="6" s="1"/>
  <c r="A6" i="6"/>
  <c r="B6" i="6" s="1"/>
  <c r="A29" i="6"/>
  <c r="B29" i="6" s="1"/>
  <c r="A17" i="6"/>
  <c r="B17" i="6" s="1"/>
  <c r="Z18" i="3"/>
  <c r="A5" i="6"/>
  <c r="B5" i="6" s="1"/>
  <c r="A28" i="6"/>
  <c r="B28" i="6" s="1"/>
  <c r="A16" i="6"/>
  <c r="B16" i="6" s="1"/>
  <c r="A27" i="6"/>
  <c r="B27" i="6" s="1"/>
  <c r="A15" i="6"/>
  <c r="B15" i="6" s="1"/>
  <c r="Z16" i="3"/>
  <c r="A3" i="6"/>
  <c r="B3" i="6" s="1"/>
  <c r="A38" i="6"/>
  <c r="B38" i="6" s="1"/>
  <c r="A26" i="6"/>
  <c r="B26" i="6" s="1"/>
  <c r="Z15" i="3"/>
  <c r="A14" i="6"/>
  <c r="B14" i="6" s="1"/>
  <c r="A37" i="6"/>
  <c r="B37" i="6" s="1"/>
  <c r="A25" i="6"/>
  <c r="B25" i="6" s="1"/>
  <c r="U21" i="3"/>
  <c r="Z21" i="3" s="1"/>
  <c r="Z14" i="3"/>
  <c r="A13" i="6"/>
  <c r="B13" i="6" s="1"/>
  <c r="A24" i="6"/>
  <c r="B24" i="6" s="1"/>
  <c r="A12" i="6"/>
  <c r="B12" i="6" s="1"/>
  <c r="A35" i="6"/>
  <c r="B35" i="6" s="1"/>
  <c r="A23" i="6"/>
  <c r="B23" i="6" s="1"/>
  <c r="Z12" i="3"/>
  <c r="A11" i="6"/>
  <c r="B11" i="6" s="1"/>
  <c r="I12" i="4"/>
  <c r="B191" i="8"/>
  <c r="B189" i="2" s="1"/>
  <c r="AC186" i="8"/>
  <c r="AB184" i="2" s="1"/>
  <c r="E186" i="8"/>
  <c r="AC188" i="8"/>
  <c r="AB186" i="2" s="1"/>
  <c r="B193" i="8"/>
  <c r="B191" i="2" s="1"/>
  <c r="E188" i="8"/>
  <c r="E184" i="8"/>
  <c r="B189" i="8"/>
  <c r="B187" i="2" s="1"/>
  <c r="AC184" i="8"/>
  <c r="AB182" i="2" s="1"/>
  <c r="E187" i="8"/>
  <c r="B192" i="8"/>
  <c r="B190" i="2" s="1"/>
  <c r="AC187" i="8"/>
  <c r="AB185" i="2" s="1"/>
  <c r="E190" i="8"/>
  <c r="AC190" i="8"/>
  <c r="AB188" i="2" s="1"/>
  <c r="B195" i="8"/>
  <c r="B193" i="2" s="1"/>
  <c r="I21" i="4"/>
  <c r="I33" i="4"/>
  <c r="I45" i="4"/>
  <c r="I16" i="4"/>
  <c r="I15" i="4"/>
  <c r="I27" i="4"/>
  <c r="I75" i="4"/>
  <c r="X74" i="4"/>
  <c r="I41" i="4"/>
  <c r="I65" i="4"/>
  <c r="Y21" i="3"/>
  <c r="AA21" i="3" s="1"/>
  <c r="Y20" i="3"/>
  <c r="AA20" i="3" s="1"/>
  <c r="Y12" i="3"/>
  <c r="AA12" i="3" s="1"/>
  <c r="Y19" i="3"/>
  <c r="AA19" i="3" s="1"/>
  <c r="Y13" i="3"/>
  <c r="AA13" i="3" s="1"/>
  <c r="Y22" i="3"/>
  <c r="AA22" i="3" s="1"/>
  <c r="Y23" i="3"/>
  <c r="AA23" i="3" s="1"/>
  <c r="AA24" i="3"/>
  <c r="AA26" i="3"/>
  <c r="Y16" i="3"/>
  <c r="AA16" i="3" s="1"/>
  <c r="Y15" i="3"/>
  <c r="AA15" i="3" s="1"/>
  <c r="Y14" i="3"/>
  <c r="AA14" i="3" s="1"/>
  <c r="T50" i="4"/>
  <c r="D44" i="6"/>
  <c r="D20" i="6"/>
  <c r="D8" i="6"/>
  <c r="D19" i="6"/>
  <c r="D45" i="6"/>
  <c r="D30" i="6"/>
  <c r="D16" i="6"/>
  <c r="H54" i="6"/>
  <c r="H94" i="6" s="1"/>
  <c r="H53" i="6"/>
  <c r="H93" i="6" s="1"/>
  <c r="F17" i="6"/>
  <c r="D51" i="6"/>
  <c r="D15" i="6"/>
  <c r="D74" i="6"/>
  <c r="D50" i="6"/>
  <c r="D14" i="6"/>
  <c r="H34" i="6"/>
  <c r="H74" i="6" s="1"/>
  <c r="H114" i="6" s="1"/>
  <c r="G57" i="6"/>
  <c r="G97" i="6" s="1"/>
  <c r="D49" i="6"/>
  <c r="D25" i="6"/>
  <c r="D24" i="6"/>
  <c r="D11" i="6"/>
  <c r="D70" i="6"/>
  <c r="D46" i="6"/>
  <c r="D10" i="6"/>
  <c r="C38" i="7"/>
  <c r="C50" i="7"/>
  <c r="C103" i="7"/>
  <c r="C151" i="7"/>
  <c r="C104" i="7"/>
  <c r="C116" i="7"/>
  <c r="C128" i="7"/>
  <c r="C140" i="7"/>
  <c r="C152" i="7"/>
  <c r="C106" i="7"/>
  <c r="C118" i="7"/>
  <c r="C130" i="7"/>
  <c r="C142" i="7"/>
  <c r="C154" i="7"/>
  <c r="C51" i="7"/>
  <c r="C63" i="7"/>
  <c r="C75" i="7"/>
  <c r="C87" i="7"/>
  <c r="C53" i="7"/>
  <c r="C65" i="7"/>
  <c r="C77" i="7"/>
  <c r="C89" i="7"/>
  <c r="C15" i="7"/>
  <c r="C20" i="7"/>
  <c r="C14" i="7"/>
  <c r="C13" i="7"/>
  <c r="C12" i="7"/>
  <c r="C11" i="7"/>
  <c r="H70" i="6"/>
  <c r="H110" i="6" s="1"/>
  <c r="H40" i="6"/>
  <c r="H80" i="6" s="1"/>
  <c r="H120" i="6" s="1"/>
  <c r="D120" i="6" s="1"/>
  <c r="H35" i="6"/>
  <c r="H75" i="6" s="1"/>
  <c r="H115" i="6" s="1"/>
  <c r="H65" i="6"/>
  <c r="H105" i="6" s="1"/>
  <c r="H26" i="6"/>
  <c r="D26" i="6" s="1"/>
  <c r="G60" i="6"/>
  <c r="G100" i="6" s="1"/>
  <c r="D100" i="6" s="1"/>
  <c r="H62" i="6"/>
  <c r="H102" i="6" s="1"/>
  <c r="H29" i="6"/>
  <c r="D29" i="6" s="1"/>
  <c r="G53" i="6"/>
  <c r="G93" i="6" s="1"/>
  <c r="H42" i="6"/>
  <c r="H82" i="6" s="1"/>
  <c r="H122" i="6" s="1"/>
  <c r="H61" i="6"/>
  <c r="H101" i="6" s="1"/>
  <c r="D101" i="6" s="1"/>
  <c r="H41" i="6"/>
  <c r="H81" i="6" s="1"/>
  <c r="H121" i="6" s="1"/>
  <c r="H60" i="6"/>
  <c r="H100" i="6" s="1"/>
  <c r="G62" i="6"/>
  <c r="G102" i="6" s="1"/>
  <c r="H58" i="6"/>
  <c r="H98" i="6" s="1"/>
  <c r="G56" i="6"/>
  <c r="G96" i="6" s="1"/>
  <c r="D96" i="6" s="1"/>
  <c r="H55" i="6"/>
  <c r="H95" i="6" s="1"/>
  <c r="G59" i="6"/>
  <c r="G99" i="6" s="1"/>
  <c r="D99" i="6" s="1"/>
  <c r="H33" i="6"/>
  <c r="H73" i="6" s="1"/>
  <c r="H113" i="6" s="1"/>
  <c r="N38" i="4"/>
  <c r="M38" i="4"/>
  <c r="O38" i="4" s="1"/>
  <c r="P6" i="4"/>
  <c r="R6" i="4" s="1"/>
  <c r="Q6" i="4"/>
  <c r="P42" i="4"/>
  <c r="R42" i="4" s="1"/>
  <c r="W50" i="4"/>
  <c r="W74" i="4"/>
  <c r="T22" i="4"/>
  <c r="V22" i="4"/>
  <c r="X22" i="4" s="1"/>
  <c r="S22" i="4"/>
  <c r="U22" i="4" s="1"/>
  <c r="W22" i="4"/>
  <c r="T58" i="4"/>
  <c r="W58" i="4"/>
  <c r="V58" i="4"/>
  <c r="X58" i="4" s="1"/>
  <c r="S58" i="4"/>
  <c r="U58" i="4" s="1"/>
  <c r="T70" i="4"/>
  <c r="S70" i="4"/>
  <c r="U70" i="4" s="1"/>
  <c r="W70" i="4"/>
  <c r="V70" i="4"/>
  <c r="X70" i="4" s="1"/>
  <c r="N42" i="4"/>
  <c r="M42" i="4"/>
  <c r="O42" i="4" s="1"/>
  <c r="S50" i="4"/>
  <c r="U50" i="4" s="1"/>
  <c r="T74" i="4"/>
  <c r="S74" i="4"/>
  <c r="U74" i="4" s="1"/>
  <c r="G33" i="6"/>
  <c r="G73" i="6" s="1"/>
  <c r="G113" i="6" s="1"/>
  <c r="G63" i="6"/>
  <c r="G103" i="6" s="1"/>
  <c r="G39" i="6"/>
  <c r="G79" i="6" s="1"/>
  <c r="G119" i="6" s="1"/>
  <c r="G69" i="6"/>
  <c r="G64" i="6"/>
  <c r="G104" i="6" s="1"/>
  <c r="D104" i="6" s="1"/>
  <c r="G34" i="6"/>
  <c r="G74" i="6" s="1"/>
  <c r="G114" i="6" s="1"/>
  <c r="D114" i="6" s="1"/>
  <c r="G65" i="6"/>
  <c r="G105" i="6" s="1"/>
  <c r="D105" i="6" s="1"/>
  <c r="G35" i="6"/>
  <c r="G75" i="6" s="1"/>
  <c r="G115" i="6" s="1"/>
  <c r="D115" i="6" s="1"/>
  <c r="G72" i="6"/>
  <c r="G112" i="6" s="1"/>
  <c r="G42" i="6"/>
  <c r="G82" i="6" s="1"/>
  <c r="G122" i="6" s="1"/>
  <c r="G37" i="6"/>
  <c r="G77" i="6" s="1"/>
  <c r="G117" i="6" s="1"/>
  <c r="G67" i="6"/>
  <c r="G107" i="6" s="1"/>
  <c r="G68" i="6"/>
  <c r="G108" i="6" s="1"/>
  <c r="G38" i="6"/>
  <c r="G78" i="6" s="1"/>
  <c r="G118" i="6" s="1"/>
  <c r="F18" i="6"/>
  <c r="G54" i="6"/>
  <c r="G94" i="6" s="1"/>
  <c r="G66" i="6"/>
  <c r="G106" i="6" s="1"/>
  <c r="G31" i="6"/>
  <c r="A31" i="6" s="1"/>
  <c r="B31" i="6" s="1"/>
  <c r="G55" i="6"/>
  <c r="G95" i="6" s="1"/>
  <c r="D95" i="6" s="1"/>
  <c r="G58" i="6"/>
  <c r="G98" i="6" s="1"/>
  <c r="G70" i="6"/>
  <c r="G110" i="6" s="1"/>
  <c r="D110" i="6" s="1"/>
  <c r="K47" i="4"/>
  <c r="K26" i="4"/>
  <c r="J21" i="4"/>
  <c r="L21" i="4" s="1"/>
  <c r="G53" i="4"/>
  <c r="I53" i="4" s="1"/>
  <c r="J53" i="4"/>
  <c r="L53" i="4" s="1"/>
  <c r="K53" i="4"/>
  <c r="K65" i="4"/>
  <c r="K33" i="4"/>
  <c r="K17" i="4"/>
  <c r="J12" i="4"/>
  <c r="L12" i="4" s="1"/>
  <c r="K75" i="4"/>
  <c r="K59" i="4"/>
  <c r="K54" i="4"/>
  <c r="K43" i="4"/>
  <c r="J33" i="4"/>
  <c r="L33" i="4" s="1"/>
  <c r="K27" i="4"/>
  <c r="J17" i="4"/>
  <c r="L17" i="4" s="1"/>
  <c r="K11" i="4"/>
  <c r="J75" i="4"/>
  <c r="L75" i="4" s="1"/>
  <c r="K64" i="4"/>
  <c r="J59" i="4"/>
  <c r="L59" i="4" s="1"/>
  <c r="J43" i="4"/>
  <c r="L43" i="4" s="1"/>
  <c r="J27" i="4"/>
  <c r="L27" i="4" s="1"/>
  <c r="K16" i="4"/>
  <c r="J11" i="4"/>
  <c r="L11" i="4" s="1"/>
  <c r="K69" i="4"/>
  <c r="J64" i="4"/>
  <c r="L64" i="4" s="1"/>
  <c r="J32" i="4"/>
  <c r="L32" i="4" s="1"/>
  <c r="K21" i="4"/>
  <c r="J16" i="4"/>
  <c r="L16" i="4" s="1"/>
  <c r="J47" i="4"/>
  <c r="L47" i="4" s="1"/>
  <c r="J26" i="4"/>
  <c r="L26" i="4" s="1"/>
  <c r="K20" i="4"/>
  <c r="J15" i="4"/>
  <c r="L15" i="4" s="1"/>
  <c r="J10" i="4"/>
  <c r="L10" i="4" s="1"/>
  <c r="K73" i="4"/>
  <c r="K57" i="4"/>
  <c r="K41" i="4"/>
  <c r="J36" i="4"/>
  <c r="L36" i="4" s="1"/>
  <c r="K25" i="4"/>
  <c r="J20" i="4"/>
  <c r="L20" i="4" s="1"/>
  <c r="J73" i="4"/>
  <c r="L73" i="4" s="1"/>
  <c r="K67" i="4"/>
  <c r="K46" i="4"/>
  <c r="J41" i="4"/>
  <c r="L41" i="4" s="1"/>
  <c r="K35" i="4"/>
  <c r="K19" i="4"/>
  <c r="K14" i="4"/>
  <c r="J67" i="4"/>
  <c r="L67" i="4" s="1"/>
  <c r="J14" i="4"/>
  <c r="L14" i="4" s="1"/>
  <c r="K61" i="4"/>
  <c r="K45" i="4"/>
  <c r="K13" i="4"/>
  <c r="K71" i="4"/>
  <c r="K66" i="4"/>
  <c r="J61" i="4"/>
  <c r="L61" i="4" s="1"/>
  <c r="J45" i="4"/>
  <c r="L45" i="4" s="1"/>
  <c r="K23" i="4"/>
  <c r="J13" i="4"/>
  <c r="L13" i="4" s="1"/>
  <c r="J71" i="4"/>
  <c r="L71" i="4" s="1"/>
  <c r="J66" i="4"/>
  <c r="L66" i="4" s="1"/>
  <c r="K44" i="4"/>
  <c r="J23" i="4"/>
  <c r="L23" i="4" s="1"/>
  <c r="J18" i="4"/>
  <c r="L18" i="4" s="1"/>
  <c r="K12" i="4"/>
  <c r="G20" i="4"/>
  <c r="I20" i="4" s="1"/>
  <c r="H16" i="4"/>
  <c r="G66" i="4"/>
  <c r="I66" i="4" s="1"/>
  <c r="G64" i="4"/>
  <c r="I64" i="4" s="1"/>
  <c r="G8" i="4"/>
  <c r="I8" i="4" s="1"/>
  <c r="G44" i="4"/>
  <c r="I44" i="4" s="1"/>
  <c r="G37" i="4"/>
  <c r="I37" i="4" s="1"/>
  <c r="G67" i="4"/>
  <c r="I67" i="4" s="1"/>
  <c r="G55" i="4"/>
  <c r="I55" i="4" s="1"/>
  <c r="G43" i="4"/>
  <c r="I43" i="4" s="1"/>
  <c r="H53" i="4"/>
  <c r="H41" i="4"/>
  <c r="H29" i="4"/>
  <c r="H17" i="4"/>
  <c r="H75" i="4"/>
  <c r="H27" i="4"/>
  <c r="H15" i="4"/>
  <c r="G26" i="4"/>
  <c r="I26" i="4" s="1"/>
  <c r="G14" i="4"/>
  <c r="I14" i="4" s="1"/>
  <c r="H36" i="4"/>
  <c r="H12" i="4"/>
  <c r="H13" i="4"/>
  <c r="G73" i="4"/>
  <c r="I73" i="4" s="1"/>
  <c r="G61" i="4"/>
  <c r="I61" i="4" s="1"/>
  <c r="H71" i="4"/>
  <c r="H59" i="4"/>
  <c r="H47" i="4"/>
  <c r="H35" i="4"/>
  <c r="H23" i="4"/>
  <c r="H11" i="4"/>
  <c r="D26" i="4"/>
  <c r="D14" i="4"/>
  <c r="H69" i="4"/>
  <c r="H57" i="4"/>
  <c r="H45" i="4"/>
  <c r="H33" i="4"/>
  <c r="H21" i="4"/>
  <c r="C38" i="4"/>
  <c r="E38" i="4"/>
  <c r="E26" i="4"/>
  <c r="E14" i="4"/>
  <c r="C50" i="4"/>
  <c r="C74" i="4"/>
  <c r="D74" i="4"/>
  <c r="E62" i="4"/>
  <c r="C62" i="4"/>
  <c r="D50" i="4"/>
  <c r="C6" i="4"/>
  <c r="E46" i="4"/>
  <c r="C70" i="4"/>
  <c r="C22" i="4"/>
  <c r="E10" i="4"/>
  <c r="C58" i="4"/>
  <c r="D30" i="4"/>
  <c r="E66" i="4"/>
  <c r="E42" i="4"/>
  <c r="D66" i="4"/>
  <c r="C42" i="4"/>
  <c r="D54" i="4"/>
  <c r="E30" i="4"/>
  <c r="E54" i="4"/>
  <c r="E18" i="4"/>
  <c r="D18" i="4"/>
  <c r="D70" i="4"/>
  <c r="D58" i="4"/>
  <c r="D46" i="4"/>
  <c r="D22" i="4"/>
  <c r="D10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21" i="4"/>
  <c r="E17" i="4"/>
  <c r="E13" i="4"/>
  <c r="E9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E72" i="4"/>
  <c r="E68" i="4"/>
  <c r="E64" i="4"/>
  <c r="E52" i="4"/>
  <c r="E44" i="4"/>
  <c r="E36" i="4"/>
  <c r="E32" i="4"/>
  <c r="E28" i="4"/>
  <c r="E20" i="4"/>
  <c r="E16" i="4"/>
  <c r="E12" i="4"/>
  <c r="E8" i="4"/>
  <c r="E6" i="4"/>
  <c r="D72" i="4"/>
  <c r="D68" i="4"/>
  <c r="D64" i="4"/>
  <c r="D52" i="4"/>
  <c r="D44" i="4"/>
  <c r="D36" i="4"/>
  <c r="D32" i="4"/>
  <c r="D28" i="4"/>
  <c r="D20" i="4"/>
  <c r="D16" i="4"/>
  <c r="D12" i="4"/>
  <c r="D8" i="4"/>
  <c r="E75" i="4"/>
  <c r="E71" i="4"/>
  <c r="E67" i="4"/>
  <c r="E63" i="4"/>
  <c r="E59" i="4"/>
  <c r="E55" i="4"/>
  <c r="E51" i="4"/>
  <c r="E47" i="4"/>
  <c r="E43" i="4"/>
  <c r="E35" i="4"/>
  <c r="E31" i="4"/>
  <c r="E27" i="4"/>
  <c r="E23" i="4"/>
  <c r="E19" i="4"/>
  <c r="E15" i="4"/>
  <c r="E11" i="4"/>
  <c r="D75" i="4"/>
  <c r="D71" i="4"/>
  <c r="D67" i="4"/>
  <c r="D63" i="4"/>
  <c r="D59" i="4"/>
  <c r="D55" i="4"/>
  <c r="D51" i="4"/>
  <c r="D47" i="4"/>
  <c r="D43" i="4"/>
  <c r="D35" i="4"/>
  <c r="D31" i="4"/>
  <c r="D27" i="4"/>
  <c r="D23" i="4"/>
  <c r="D19" i="4"/>
  <c r="D15" i="4"/>
  <c r="D11" i="4"/>
  <c r="K72" i="4" l="1"/>
  <c r="H25" i="4"/>
  <c r="G28" i="4"/>
  <c r="I28" i="4" s="1"/>
  <c r="J69" i="4"/>
  <c r="L69" i="4" s="1"/>
  <c r="M62" i="4"/>
  <c r="O62" i="4" s="1"/>
  <c r="K52" i="4"/>
  <c r="J52" i="4"/>
  <c r="L52" i="4" s="1"/>
  <c r="K49" i="4"/>
  <c r="N62" i="4"/>
  <c r="G49" i="4"/>
  <c r="I49" i="4" s="1"/>
  <c r="H51" i="4"/>
  <c r="H37" i="4"/>
  <c r="J49" i="4"/>
  <c r="L49" i="4" s="1"/>
  <c r="Q62" i="4"/>
  <c r="J72" i="4"/>
  <c r="L72" i="4" s="1"/>
  <c r="H10" i="4"/>
  <c r="J57" i="4"/>
  <c r="L57" i="4" s="1"/>
  <c r="K10" i="4"/>
  <c r="G52" i="4"/>
  <c r="I52" i="4" s="1"/>
  <c r="K51" i="4"/>
  <c r="H46" i="4"/>
  <c r="J35" i="4"/>
  <c r="L35" i="4" s="1"/>
  <c r="Q38" i="4"/>
  <c r="J31" i="4"/>
  <c r="L31" i="4" s="1"/>
  <c r="J65" i="4"/>
  <c r="L65" i="4" s="1"/>
  <c r="K18" i="4"/>
  <c r="J46" i="4"/>
  <c r="L46" i="4" s="1"/>
  <c r="H72" i="4"/>
  <c r="H65" i="4"/>
  <c r="J51" i="4"/>
  <c r="L51" i="4" s="1"/>
  <c r="K36" i="4"/>
  <c r="K31" i="4"/>
  <c r="G31" i="4"/>
  <c r="I31" i="4" s="1"/>
  <c r="J37" i="4"/>
  <c r="L37" i="4" s="1"/>
  <c r="G18" i="4"/>
  <c r="I18" i="4" s="1"/>
  <c r="K29" i="4"/>
  <c r="J9" i="4"/>
  <c r="L9" i="4" s="1"/>
  <c r="K9" i="4"/>
  <c r="H9" i="4"/>
  <c r="J25" i="4"/>
  <c r="L25" i="4" s="1"/>
  <c r="K32" i="4"/>
  <c r="K8" i="4"/>
  <c r="K30" i="4"/>
  <c r="J29" i="4"/>
  <c r="L29" i="4" s="1"/>
  <c r="H63" i="4"/>
  <c r="G68" i="4"/>
  <c r="I68" i="4" s="1"/>
  <c r="J30" i="4"/>
  <c r="L30" i="4" s="1"/>
  <c r="K68" i="4"/>
  <c r="J63" i="4"/>
  <c r="L63" i="4" s="1"/>
  <c r="H30" i="4"/>
  <c r="J68" i="4"/>
  <c r="L68" i="4" s="1"/>
  <c r="G32" i="4"/>
  <c r="I32" i="4" s="1"/>
  <c r="J28" i="4"/>
  <c r="L28" i="4" s="1"/>
  <c r="K28" i="4"/>
  <c r="J8" i="4"/>
  <c r="L8" i="4" s="1"/>
  <c r="J44" i="4"/>
  <c r="L44" i="4" s="1"/>
  <c r="K63" i="4"/>
  <c r="K55" i="4"/>
  <c r="J19" i="4"/>
  <c r="L19" i="4" s="1"/>
  <c r="J54" i="4"/>
  <c r="L54" i="4" s="1"/>
  <c r="K15" i="4"/>
  <c r="M6" i="4"/>
  <c r="O6" i="4" s="1"/>
  <c r="G54" i="4"/>
  <c r="I54" i="4" s="1"/>
  <c r="G19" i="4"/>
  <c r="I19" i="4" s="1"/>
  <c r="J55" i="4"/>
  <c r="L55" i="4" s="1"/>
  <c r="D305" i="8"/>
  <c r="D303" i="2" s="1"/>
  <c r="E143" i="7" s="1"/>
  <c r="D294" i="8"/>
  <c r="D292" i="2" s="1"/>
  <c r="E132" i="7" s="1"/>
  <c r="D220" i="8"/>
  <c r="D218" i="2" s="1"/>
  <c r="E58" i="7" s="1"/>
  <c r="D211" i="8"/>
  <c r="D209" i="2" s="1"/>
  <c r="E49" i="7" s="1"/>
  <c r="A42" i="6"/>
  <c r="B42" i="6" s="1"/>
  <c r="D309" i="8"/>
  <c r="D307" i="2" s="1"/>
  <c r="E147" i="7" s="1"/>
  <c r="D210" i="8"/>
  <c r="D208" i="2" s="1"/>
  <c r="E48" i="7" s="1"/>
  <c r="D315" i="8"/>
  <c r="D313" i="2" s="1"/>
  <c r="E153" i="7" s="1"/>
  <c r="D244" i="8"/>
  <c r="D242" i="2" s="1"/>
  <c r="E82" i="7" s="1"/>
  <c r="D64" i="6"/>
  <c r="D215" i="8"/>
  <c r="D213" i="2" s="1"/>
  <c r="E53" i="7" s="1"/>
  <c r="D60" i="6"/>
  <c r="D296" i="8"/>
  <c r="D294" i="2" s="1"/>
  <c r="E134" i="7" s="1"/>
  <c r="D225" i="8"/>
  <c r="D223" i="2" s="1"/>
  <c r="E63" i="7" s="1"/>
  <c r="D285" i="8"/>
  <c r="D283" i="2" s="1"/>
  <c r="E123" i="7" s="1"/>
  <c r="D300" i="8"/>
  <c r="D298" i="2" s="1"/>
  <c r="E138" i="7" s="1"/>
  <c r="D269" i="8"/>
  <c r="D267" i="2" s="1"/>
  <c r="E107" i="7" s="1"/>
  <c r="A40" i="6"/>
  <c r="B40" i="6" s="1"/>
  <c r="D209" i="8"/>
  <c r="D207" i="2" s="1"/>
  <c r="E47" i="7" s="1"/>
  <c r="D214" i="8"/>
  <c r="D212" i="2" s="1"/>
  <c r="E52" i="7" s="1"/>
  <c r="D279" i="8"/>
  <c r="D277" i="2" s="1"/>
  <c r="E117" i="7" s="1"/>
  <c r="D281" i="8"/>
  <c r="D279" i="2" s="1"/>
  <c r="E119" i="7" s="1"/>
  <c r="D203" i="8"/>
  <c r="D201" i="2" s="1"/>
  <c r="E41" i="7" s="1"/>
  <c r="D240" i="8"/>
  <c r="D238" i="2" s="1"/>
  <c r="E78" i="7" s="1"/>
  <c r="A34" i="6"/>
  <c r="B34" i="6" s="1"/>
  <c r="D310" i="8"/>
  <c r="D308" i="2" s="1"/>
  <c r="E148" i="7" s="1"/>
  <c r="D224" i="8"/>
  <c r="D222" i="2" s="1"/>
  <c r="E62" i="7" s="1"/>
  <c r="D205" i="8"/>
  <c r="D203" i="2" s="1"/>
  <c r="E43" i="7" s="1"/>
  <c r="D245" i="8"/>
  <c r="D243" i="2" s="1"/>
  <c r="E83" i="7" s="1"/>
  <c r="D31" i="6"/>
  <c r="AH316" i="2"/>
  <c r="H166" i="7" s="1" a="1"/>
  <c r="H166" i="7" s="1"/>
  <c r="C2" i="10"/>
  <c r="E2" i="10" s="1"/>
  <c r="D208" i="8"/>
  <c r="D206" i="2" s="1"/>
  <c r="E46" i="7" s="1"/>
  <c r="D284" i="8"/>
  <c r="D282" i="2" s="1"/>
  <c r="E122" i="7" s="1"/>
  <c r="D295" i="8"/>
  <c r="D293" i="2" s="1"/>
  <c r="E133" i="7" s="1"/>
  <c r="D221" i="8"/>
  <c r="D219" i="2" s="1"/>
  <c r="E59" i="7" s="1"/>
  <c r="D216" i="8"/>
  <c r="D214" i="2" s="1"/>
  <c r="E54" i="7" s="1"/>
  <c r="D290" i="8"/>
  <c r="D288" i="2" s="1"/>
  <c r="E128" i="7" s="1"/>
  <c r="D206" i="8"/>
  <c r="D204" i="2" s="1"/>
  <c r="E44" i="7" s="1"/>
  <c r="D246" i="8"/>
  <c r="D244" i="2" s="1"/>
  <c r="E84" i="7" s="1"/>
  <c r="D94" i="6"/>
  <c r="D291" i="8"/>
  <c r="D289" i="2" s="1"/>
  <c r="E129" i="7" s="1"/>
  <c r="D59" i="6"/>
  <c r="A33" i="6"/>
  <c r="B33" i="6" s="1"/>
  <c r="D286" i="8"/>
  <c r="D284" i="2" s="1"/>
  <c r="E124" i="7" s="1"/>
  <c r="D241" i="8"/>
  <c r="D239" i="2" s="1"/>
  <c r="E79" i="7" s="1"/>
  <c r="D299" i="8"/>
  <c r="D297" i="2" s="1"/>
  <c r="E137" i="7" s="1"/>
  <c r="D239" i="8"/>
  <c r="D237" i="2" s="1"/>
  <c r="E77" i="7" s="1"/>
  <c r="D219" i="8"/>
  <c r="D217" i="2" s="1"/>
  <c r="E57" i="7" s="1"/>
  <c r="Y27" i="3"/>
  <c r="AA27" i="3" s="1"/>
  <c r="D280" i="8"/>
  <c r="D278" i="2" s="1"/>
  <c r="E118" i="7" s="1"/>
  <c r="D265" i="8"/>
  <c r="D263" i="2" s="1"/>
  <c r="E103" i="7" s="1"/>
  <c r="H156" i="7" a="1"/>
  <c r="H156" i="7" s="1"/>
  <c r="H159" i="7" a="1"/>
  <c r="H159" i="7" s="1"/>
  <c r="H190" i="8"/>
  <c r="G188" i="2" s="1"/>
  <c r="E188" i="2"/>
  <c r="H187" i="8"/>
  <c r="G185" i="2" s="1"/>
  <c r="E185" i="2"/>
  <c r="H184" i="8"/>
  <c r="G182" i="2" s="1"/>
  <c r="E182" i="2"/>
  <c r="H188" i="8"/>
  <c r="G186" i="2" s="1"/>
  <c r="E186" i="2"/>
  <c r="H186" i="8"/>
  <c r="G184" i="2" s="1"/>
  <c r="E184" i="2"/>
  <c r="H164" i="7" a="1"/>
  <c r="H164" i="7" s="1"/>
  <c r="H165" i="7" a="1"/>
  <c r="H165" i="7" s="1"/>
  <c r="H167" i="7" a="1"/>
  <c r="H167" i="7" s="1"/>
  <c r="H168" i="7" a="1"/>
  <c r="H168" i="7" s="1"/>
  <c r="H157" i="7" a="1"/>
  <c r="H157" i="7" s="1"/>
  <c r="H169" i="7" a="1"/>
  <c r="H169" i="7" s="1"/>
  <c r="H158" i="7" a="1"/>
  <c r="H158" i="7" s="1"/>
  <c r="H170" i="7" a="1"/>
  <c r="H170" i="7" s="1"/>
  <c r="H162" i="7" a="1"/>
  <c r="H162" i="7" s="1"/>
  <c r="H160" i="7" a="1"/>
  <c r="H160" i="7" s="1"/>
  <c r="H161" i="7" a="1"/>
  <c r="H161" i="7" s="1"/>
  <c r="H163" i="7" a="1"/>
  <c r="H163" i="7" s="1"/>
  <c r="A92" i="6"/>
  <c r="B92" i="6" s="1"/>
  <c r="A107" i="6"/>
  <c r="B107" i="6" s="1"/>
  <c r="A53" i="6"/>
  <c r="B53" i="6" s="1"/>
  <c r="A54" i="6"/>
  <c r="B54" i="6" s="1"/>
  <c r="A52" i="6"/>
  <c r="B52" i="6" s="1"/>
  <c r="A65" i="6"/>
  <c r="B65" i="6" s="1"/>
  <c r="A43" i="6"/>
  <c r="B43" i="6" s="1"/>
  <c r="A45" i="6"/>
  <c r="B45" i="6" s="1"/>
  <c r="A78" i="6"/>
  <c r="B78" i="6" s="1"/>
  <c r="A80" i="6"/>
  <c r="B80" i="6" s="1"/>
  <c r="A89" i="6"/>
  <c r="B89" i="6" s="1"/>
  <c r="A90" i="6"/>
  <c r="B90" i="6" s="1"/>
  <c r="A67" i="6"/>
  <c r="B67" i="6" s="1"/>
  <c r="A69" i="6"/>
  <c r="B69" i="6" s="1"/>
  <c r="A48" i="6"/>
  <c r="B48" i="6" s="1"/>
  <c r="A50" i="6"/>
  <c r="B50" i="6" s="1"/>
  <c r="A51" i="6"/>
  <c r="B51" i="6" s="1"/>
  <c r="A88" i="6"/>
  <c r="B88" i="6" s="1"/>
  <c r="A101" i="6"/>
  <c r="B101" i="6" s="1"/>
  <c r="A102" i="6"/>
  <c r="B102" i="6" s="1"/>
  <c r="A60" i="6"/>
  <c r="B60" i="6" s="1"/>
  <c r="A49" i="6"/>
  <c r="B49" i="6" s="1"/>
  <c r="A62" i="6"/>
  <c r="B62" i="6" s="1"/>
  <c r="A63" i="6"/>
  <c r="B63" i="6" s="1"/>
  <c r="A100" i="6"/>
  <c r="B100" i="6" s="1"/>
  <c r="A113" i="6"/>
  <c r="B113" i="6" s="1"/>
  <c r="A114" i="6"/>
  <c r="B114" i="6" s="1"/>
  <c r="A91" i="6"/>
  <c r="B91" i="6" s="1"/>
  <c r="A105" i="6"/>
  <c r="B105" i="6" s="1"/>
  <c r="A68" i="6"/>
  <c r="B68" i="6" s="1"/>
  <c r="A47" i="6"/>
  <c r="B47" i="6" s="1"/>
  <c r="A72" i="6"/>
  <c r="B72" i="6" s="1"/>
  <c r="A61" i="6"/>
  <c r="B61" i="6" s="1"/>
  <c r="A74" i="6"/>
  <c r="B74" i="6" s="1"/>
  <c r="A75" i="6"/>
  <c r="B75" i="6" s="1"/>
  <c r="A103" i="6"/>
  <c r="B103" i="6" s="1"/>
  <c r="A117" i="6"/>
  <c r="B117" i="6" s="1"/>
  <c r="A55" i="6"/>
  <c r="B55" i="6" s="1"/>
  <c r="A58" i="6"/>
  <c r="B58" i="6" s="1"/>
  <c r="A59" i="6"/>
  <c r="B59" i="6" s="1"/>
  <c r="A84" i="6"/>
  <c r="B84" i="6" s="1"/>
  <c r="A73" i="6"/>
  <c r="B73" i="6" s="1"/>
  <c r="A86" i="6"/>
  <c r="B86" i="6" s="1"/>
  <c r="A87" i="6"/>
  <c r="B87" i="6" s="1"/>
  <c r="A44" i="6"/>
  <c r="B44" i="6" s="1"/>
  <c r="A115" i="6"/>
  <c r="B115" i="6" s="1"/>
  <c r="A77" i="6"/>
  <c r="B77" i="6" s="1"/>
  <c r="A70" i="6"/>
  <c r="B70" i="6" s="1"/>
  <c r="A71" i="6"/>
  <c r="B71" i="6" s="1"/>
  <c r="A96" i="6"/>
  <c r="B96" i="6" s="1"/>
  <c r="A85" i="6"/>
  <c r="B85" i="6" s="1"/>
  <c r="A98" i="6"/>
  <c r="B98" i="6" s="1"/>
  <c r="A99" i="6"/>
  <c r="B99" i="6" s="1"/>
  <c r="A104" i="6"/>
  <c r="B104" i="6" s="1"/>
  <c r="A46" i="6"/>
  <c r="B46" i="6" s="1"/>
  <c r="A64" i="6"/>
  <c r="B64" i="6" s="1"/>
  <c r="A82" i="6"/>
  <c r="B82" i="6" s="1"/>
  <c r="A83" i="6"/>
  <c r="B83" i="6" s="1"/>
  <c r="A97" i="6"/>
  <c r="B97" i="6" s="1"/>
  <c r="A56" i="6"/>
  <c r="B56" i="6" s="1"/>
  <c r="A93" i="6"/>
  <c r="B93" i="6" s="1"/>
  <c r="A57" i="6"/>
  <c r="B57" i="6" s="1"/>
  <c r="A94" i="6"/>
  <c r="B94" i="6" s="1"/>
  <c r="A95" i="6"/>
  <c r="B95" i="6" s="1"/>
  <c r="Z26" i="3"/>
  <c r="AC192" i="8"/>
  <c r="AB190" i="2" s="1"/>
  <c r="E192" i="8"/>
  <c r="B197" i="8"/>
  <c r="B195" i="2" s="1"/>
  <c r="E189" i="8"/>
  <c r="B194" i="8"/>
  <c r="B192" i="2" s="1"/>
  <c r="AC189" i="8"/>
  <c r="AB187" i="2" s="1"/>
  <c r="AC193" i="8"/>
  <c r="AB191" i="2" s="1"/>
  <c r="E193" i="8"/>
  <c r="AC195" i="8"/>
  <c r="AB193" i="2" s="1"/>
  <c r="E195" i="8"/>
  <c r="B196" i="8"/>
  <c r="B194" i="2" s="1"/>
  <c r="AC191" i="8"/>
  <c r="AB189" i="2" s="1"/>
  <c r="E191" i="8"/>
  <c r="A17" i="5"/>
  <c r="D34" i="6"/>
  <c r="D55" i="6"/>
  <c r="D65" i="6"/>
  <c r="D61" i="6"/>
  <c r="D75" i="6"/>
  <c r="G109" i="6"/>
  <c r="F22" i="6"/>
  <c r="D17" i="6"/>
  <c r="F23" i="6"/>
  <c r="D18" i="6"/>
  <c r="D35" i="6"/>
  <c r="D54" i="6"/>
  <c r="D56" i="6"/>
  <c r="D40" i="6"/>
  <c r="D80" i="6"/>
  <c r="C18" i="7"/>
  <c r="A15" i="5"/>
  <c r="C19" i="7"/>
  <c r="A16" i="5"/>
  <c r="A14" i="5"/>
  <c r="C17" i="7"/>
  <c r="A13" i="5"/>
  <c r="C16" i="7"/>
  <c r="H69" i="6"/>
  <c r="H109" i="6" s="1"/>
  <c r="H39" i="6"/>
  <c r="H79" i="6" s="1"/>
  <c r="A79" i="6" s="1"/>
  <c r="B79" i="6" s="1"/>
  <c r="H66" i="6"/>
  <c r="H106" i="6" s="1"/>
  <c r="D106" i="6" s="1"/>
  <c r="H36" i="6"/>
  <c r="A36" i="6" s="1"/>
  <c r="B36" i="6" s="1"/>
  <c r="V63" i="4"/>
  <c r="X63" i="4" s="1"/>
  <c r="S63" i="4"/>
  <c r="U63" i="4" s="1"/>
  <c r="T63" i="4"/>
  <c r="W63" i="4"/>
  <c r="T16" i="4"/>
  <c r="W16" i="4"/>
  <c r="V16" i="4"/>
  <c r="X16" i="4" s="1"/>
  <c r="S16" i="4"/>
  <c r="U16" i="4" s="1"/>
  <c r="T64" i="4"/>
  <c r="W64" i="4"/>
  <c r="S64" i="4"/>
  <c r="U64" i="4" s="1"/>
  <c r="V64" i="4"/>
  <c r="X64" i="4" s="1"/>
  <c r="W25" i="4"/>
  <c r="V25" i="4"/>
  <c r="X25" i="4" s="1"/>
  <c r="S25" i="4"/>
  <c r="U25" i="4" s="1"/>
  <c r="T25" i="4"/>
  <c r="W73" i="4"/>
  <c r="V73" i="4"/>
  <c r="X73" i="4" s="1"/>
  <c r="S73" i="4"/>
  <c r="U73" i="4" s="1"/>
  <c r="T73" i="4"/>
  <c r="M50" i="4"/>
  <c r="O50" i="4" s="1"/>
  <c r="Q50" i="4"/>
  <c r="P50" i="4"/>
  <c r="R50" i="4" s="1"/>
  <c r="N50" i="4"/>
  <c r="Q31" i="4"/>
  <c r="P31" i="4"/>
  <c r="R31" i="4" s="1"/>
  <c r="M31" i="4"/>
  <c r="O31" i="4" s="1"/>
  <c r="N31" i="4"/>
  <c r="W55" i="4"/>
  <c r="S55" i="4"/>
  <c r="U55" i="4" s="1"/>
  <c r="V55" i="4"/>
  <c r="X55" i="4" s="1"/>
  <c r="T55" i="4"/>
  <c r="N32" i="4"/>
  <c r="P32" i="4"/>
  <c r="R32" i="4" s="1"/>
  <c r="M32" i="4"/>
  <c r="O32" i="4" s="1"/>
  <c r="Q32" i="4"/>
  <c r="V8" i="4"/>
  <c r="X8" i="4" s="1"/>
  <c r="T8" i="4"/>
  <c r="W8" i="4"/>
  <c r="S8" i="4"/>
  <c r="U8" i="4" s="1"/>
  <c r="M37" i="4"/>
  <c r="O37" i="4" s="1"/>
  <c r="Q37" i="4"/>
  <c r="P37" i="4"/>
  <c r="R37" i="4" s="1"/>
  <c r="N37" i="4"/>
  <c r="V17" i="4"/>
  <c r="X17" i="4" s="1"/>
  <c r="S17" i="4"/>
  <c r="U17" i="4" s="1"/>
  <c r="T17" i="4"/>
  <c r="W17" i="4"/>
  <c r="V65" i="4"/>
  <c r="X65" i="4" s="1"/>
  <c r="T65" i="4"/>
  <c r="W65" i="4"/>
  <c r="S65" i="4"/>
  <c r="U65" i="4" s="1"/>
  <c r="V30" i="4"/>
  <c r="X30" i="4" s="1"/>
  <c r="T30" i="4"/>
  <c r="S30" i="4"/>
  <c r="U30" i="4" s="1"/>
  <c r="W30" i="4"/>
  <c r="T46" i="4"/>
  <c r="S46" i="4"/>
  <c r="U46" i="4" s="1"/>
  <c r="W46" i="4"/>
  <c r="V46" i="4"/>
  <c r="X46" i="4" s="1"/>
  <c r="M35" i="4"/>
  <c r="O35" i="4" s="1"/>
  <c r="Q35" i="4"/>
  <c r="P35" i="4"/>
  <c r="R35" i="4" s="1"/>
  <c r="N35" i="4"/>
  <c r="S11" i="4"/>
  <c r="U11" i="4" s="1"/>
  <c r="T11" i="4"/>
  <c r="W11" i="4"/>
  <c r="V11" i="4"/>
  <c r="X11" i="4" s="1"/>
  <c r="S59" i="4"/>
  <c r="U59" i="4" s="1"/>
  <c r="W59" i="4"/>
  <c r="V59" i="4"/>
  <c r="X59" i="4" s="1"/>
  <c r="T59" i="4"/>
  <c r="P36" i="4"/>
  <c r="R36" i="4" s="1"/>
  <c r="Q36" i="4"/>
  <c r="N36" i="4"/>
  <c r="M36" i="4"/>
  <c r="O36" i="4" s="1"/>
  <c r="W12" i="4"/>
  <c r="S12" i="4"/>
  <c r="U12" i="4" s="1"/>
  <c r="V12" i="4"/>
  <c r="X12" i="4" s="1"/>
  <c r="T12" i="4"/>
  <c r="N41" i="4"/>
  <c r="M41" i="4"/>
  <c r="O41" i="4" s="1"/>
  <c r="P41" i="4"/>
  <c r="R41" i="4" s="1"/>
  <c r="Q41" i="4"/>
  <c r="T21" i="4"/>
  <c r="W21" i="4"/>
  <c r="V21" i="4"/>
  <c r="X21" i="4" s="1"/>
  <c r="S21" i="4"/>
  <c r="U21" i="4" s="1"/>
  <c r="W69" i="4"/>
  <c r="V69" i="4"/>
  <c r="X69" i="4" s="1"/>
  <c r="T69" i="4"/>
  <c r="S69" i="4"/>
  <c r="U69" i="4" s="1"/>
  <c r="N54" i="4"/>
  <c r="M54" i="4"/>
  <c r="O54" i="4" s="1"/>
  <c r="P54" i="4"/>
  <c r="R54" i="4" s="1"/>
  <c r="Q54" i="4"/>
  <c r="S15" i="4"/>
  <c r="U15" i="4" s="1"/>
  <c r="T15" i="4"/>
  <c r="W15" i="4"/>
  <c r="V15" i="4"/>
  <c r="X15" i="4" s="1"/>
  <c r="P45" i="4"/>
  <c r="R45" i="4" s="1"/>
  <c r="M45" i="4"/>
  <c r="O45" i="4" s="1"/>
  <c r="Q45" i="4"/>
  <c r="N45" i="4"/>
  <c r="P47" i="4"/>
  <c r="R47" i="4" s="1"/>
  <c r="M47" i="4"/>
  <c r="O47" i="4" s="1"/>
  <c r="Q47" i="4"/>
  <c r="N47" i="4"/>
  <c r="W23" i="4"/>
  <c r="V23" i="4"/>
  <c r="X23" i="4" s="1"/>
  <c r="S23" i="4"/>
  <c r="U23" i="4" s="1"/>
  <c r="T23" i="4"/>
  <c r="W71" i="4"/>
  <c r="V71" i="4"/>
  <c r="X71" i="4" s="1"/>
  <c r="S71" i="4"/>
  <c r="U71" i="4" s="1"/>
  <c r="T71" i="4"/>
  <c r="S72" i="4"/>
  <c r="U72" i="4" s="1"/>
  <c r="V72" i="4"/>
  <c r="X72" i="4" s="1"/>
  <c r="W72" i="4"/>
  <c r="T72" i="4"/>
  <c r="Q53" i="4"/>
  <c r="M53" i="4"/>
  <c r="O53" i="4" s="1"/>
  <c r="N53" i="4"/>
  <c r="P53" i="4"/>
  <c r="R53" i="4" s="1"/>
  <c r="T33" i="4"/>
  <c r="W33" i="4"/>
  <c r="S33" i="4"/>
  <c r="U33" i="4" s="1"/>
  <c r="V33" i="4"/>
  <c r="X33" i="4" s="1"/>
  <c r="M22" i="4"/>
  <c r="O22" i="4" s="1"/>
  <c r="N22" i="4"/>
  <c r="Q22" i="4"/>
  <c r="P22" i="4"/>
  <c r="R22" i="4" s="1"/>
  <c r="W42" i="4"/>
  <c r="S42" i="4"/>
  <c r="U42" i="4" s="1"/>
  <c r="V42" i="4"/>
  <c r="X42" i="4" s="1"/>
  <c r="T42" i="4"/>
  <c r="V62" i="4"/>
  <c r="X62" i="4" s="1"/>
  <c r="W62" i="4"/>
  <c r="S62" i="4"/>
  <c r="U62" i="4" s="1"/>
  <c r="T62" i="4"/>
  <c r="P51" i="4"/>
  <c r="R51" i="4" s="1"/>
  <c r="M51" i="4"/>
  <c r="O51" i="4" s="1"/>
  <c r="Q51" i="4"/>
  <c r="N51" i="4"/>
  <c r="W27" i="4"/>
  <c r="V27" i="4"/>
  <c r="X27" i="4" s="1"/>
  <c r="S27" i="4"/>
  <c r="U27" i="4" s="1"/>
  <c r="T27" i="4"/>
  <c r="W75" i="4"/>
  <c r="V75" i="4"/>
  <c r="X75" i="4" s="1"/>
  <c r="S75" i="4"/>
  <c r="U75" i="4" s="1"/>
  <c r="T75" i="4"/>
  <c r="N52" i="4"/>
  <c r="M52" i="4"/>
  <c r="O52" i="4" s="1"/>
  <c r="Q52" i="4"/>
  <c r="P52" i="4"/>
  <c r="R52" i="4" s="1"/>
  <c r="T28" i="4"/>
  <c r="S28" i="4"/>
  <c r="U28" i="4" s="1"/>
  <c r="W28" i="4"/>
  <c r="V28" i="4"/>
  <c r="X28" i="4" s="1"/>
  <c r="P9" i="4"/>
  <c r="R9" i="4" s="1"/>
  <c r="M9" i="4"/>
  <c r="O9" i="4" s="1"/>
  <c r="N9" i="4"/>
  <c r="Q9" i="4"/>
  <c r="P57" i="4"/>
  <c r="R57" i="4" s="1"/>
  <c r="M57" i="4"/>
  <c r="O57" i="4" s="1"/>
  <c r="Q57" i="4"/>
  <c r="N57" i="4"/>
  <c r="S37" i="4"/>
  <c r="U37" i="4" s="1"/>
  <c r="T37" i="4"/>
  <c r="W37" i="4"/>
  <c r="V37" i="4"/>
  <c r="X37" i="4" s="1"/>
  <c r="W66" i="4"/>
  <c r="V66" i="4"/>
  <c r="X66" i="4" s="1"/>
  <c r="S66" i="4"/>
  <c r="U66" i="4" s="1"/>
  <c r="T66" i="4"/>
  <c r="M74" i="4"/>
  <c r="O74" i="4" s="1"/>
  <c r="N74" i="4"/>
  <c r="P74" i="4"/>
  <c r="R74" i="4" s="1"/>
  <c r="Q74" i="4"/>
  <c r="S35" i="4"/>
  <c r="U35" i="4" s="1"/>
  <c r="T35" i="4"/>
  <c r="V35" i="4"/>
  <c r="X35" i="4" s="1"/>
  <c r="W35" i="4"/>
  <c r="W45" i="4"/>
  <c r="T45" i="4"/>
  <c r="V45" i="4"/>
  <c r="X45" i="4" s="1"/>
  <c r="S45" i="4"/>
  <c r="U45" i="4" s="1"/>
  <c r="M11" i="4"/>
  <c r="O11" i="4" s="1"/>
  <c r="Q11" i="4"/>
  <c r="P11" i="4"/>
  <c r="R11" i="4" s="1"/>
  <c r="N11" i="4"/>
  <c r="P12" i="4"/>
  <c r="R12" i="4" s="1"/>
  <c r="Q12" i="4"/>
  <c r="M12" i="4"/>
  <c r="O12" i="4" s="1"/>
  <c r="N12" i="4"/>
  <c r="W36" i="4"/>
  <c r="V36" i="4"/>
  <c r="X36" i="4" s="1"/>
  <c r="S36" i="4"/>
  <c r="U36" i="4" s="1"/>
  <c r="T36" i="4"/>
  <c r="N65" i="4"/>
  <c r="Q65" i="4"/>
  <c r="M65" i="4"/>
  <c r="O65" i="4" s="1"/>
  <c r="P65" i="4"/>
  <c r="R65" i="4" s="1"/>
  <c r="P58" i="4"/>
  <c r="R58" i="4" s="1"/>
  <c r="N58" i="4"/>
  <c r="Q58" i="4"/>
  <c r="M58" i="4"/>
  <c r="O58" i="4" s="1"/>
  <c r="P15" i="4"/>
  <c r="R15" i="4" s="1"/>
  <c r="M15" i="4"/>
  <c r="O15" i="4" s="1"/>
  <c r="N15" i="4"/>
  <c r="Q15" i="4"/>
  <c r="P69" i="4"/>
  <c r="R69" i="4" s="1"/>
  <c r="M69" i="4"/>
  <c r="O69" i="4" s="1"/>
  <c r="Q69" i="4"/>
  <c r="N69" i="4"/>
  <c r="M70" i="4"/>
  <c r="O70" i="4" s="1"/>
  <c r="Q70" i="4"/>
  <c r="P70" i="4"/>
  <c r="R70" i="4" s="1"/>
  <c r="N70" i="4"/>
  <c r="M59" i="4"/>
  <c r="O59" i="4" s="1"/>
  <c r="N59" i="4"/>
  <c r="P59" i="4"/>
  <c r="R59" i="4" s="1"/>
  <c r="Q59" i="4"/>
  <c r="N17" i="4"/>
  <c r="Q17" i="4"/>
  <c r="P17" i="4"/>
  <c r="R17" i="4" s="1"/>
  <c r="M17" i="4"/>
  <c r="O17" i="4" s="1"/>
  <c r="P63" i="4"/>
  <c r="R63" i="4" s="1"/>
  <c r="M63" i="4"/>
  <c r="O63" i="4" s="1"/>
  <c r="N63" i="4"/>
  <c r="Q63" i="4"/>
  <c r="Q16" i="4"/>
  <c r="P16" i="4"/>
  <c r="R16" i="4" s="1"/>
  <c r="N16" i="4"/>
  <c r="M16" i="4"/>
  <c r="O16" i="4" s="1"/>
  <c r="Q64" i="4"/>
  <c r="P64" i="4"/>
  <c r="R64" i="4" s="1"/>
  <c r="M64" i="4"/>
  <c r="O64" i="4" s="1"/>
  <c r="N64" i="4"/>
  <c r="P21" i="4"/>
  <c r="R21" i="4" s="1"/>
  <c r="M21" i="4"/>
  <c r="O21" i="4" s="1"/>
  <c r="N21" i="4"/>
  <c r="Q21" i="4"/>
  <c r="W49" i="4"/>
  <c r="V49" i="4"/>
  <c r="X49" i="4" s="1"/>
  <c r="S49" i="4"/>
  <c r="U49" i="4" s="1"/>
  <c r="T49" i="4"/>
  <c r="T10" i="4"/>
  <c r="W10" i="4"/>
  <c r="V10" i="4"/>
  <c r="X10" i="4" s="1"/>
  <c r="S10" i="4"/>
  <c r="U10" i="4" s="1"/>
  <c r="V14" i="4"/>
  <c r="X14" i="4" s="1"/>
  <c r="W14" i="4"/>
  <c r="S14" i="4"/>
  <c r="U14" i="4" s="1"/>
  <c r="T14" i="4"/>
  <c r="N19" i="4"/>
  <c r="M19" i="4"/>
  <c r="O19" i="4" s="1"/>
  <c r="P19" i="4"/>
  <c r="R19" i="4" s="1"/>
  <c r="Q19" i="4"/>
  <c r="N67" i="4"/>
  <c r="M67" i="4"/>
  <c r="O67" i="4" s="1"/>
  <c r="Q67" i="4"/>
  <c r="P67" i="4"/>
  <c r="R67" i="4" s="1"/>
  <c r="V43" i="4"/>
  <c r="X43" i="4" s="1"/>
  <c r="T43" i="4"/>
  <c r="W43" i="4"/>
  <c r="S43" i="4"/>
  <c r="U43" i="4" s="1"/>
  <c r="Q20" i="4"/>
  <c r="M20" i="4"/>
  <c r="O20" i="4" s="1"/>
  <c r="N20" i="4"/>
  <c r="P20" i="4"/>
  <c r="R20" i="4" s="1"/>
  <c r="Q68" i="4"/>
  <c r="P68" i="4"/>
  <c r="R68" i="4" s="1"/>
  <c r="M68" i="4"/>
  <c r="O68" i="4" s="1"/>
  <c r="N68" i="4"/>
  <c r="V44" i="4"/>
  <c r="X44" i="4" s="1"/>
  <c r="W44" i="4"/>
  <c r="S44" i="4"/>
  <c r="U44" i="4" s="1"/>
  <c r="T44" i="4"/>
  <c r="P25" i="4"/>
  <c r="R25" i="4" s="1"/>
  <c r="Q25" i="4"/>
  <c r="M25" i="4"/>
  <c r="O25" i="4" s="1"/>
  <c r="N25" i="4"/>
  <c r="P73" i="4"/>
  <c r="R73" i="4" s="1"/>
  <c r="M73" i="4"/>
  <c r="O73" i="4" s="1"/>
  <c r="Q73" i="4"/>
  <c r="N73" i="4"/>
  <c r="W53" i="4"/>
  <c r="S53" i="4"/>
  <c r="U53" i="4" s="1"/>
  <c r="V53" i="4"/>
  <c r="X53" i="4" s="1"/>
  <c r="T53" i="4"/>
  <c r="Q18" i="4"/>
  <c r="P18" i="4"/>
  <c r="R18" i="4" s="1"/>
  <c r="M18" i="4"/>
  <c r="O18" i="4" s="1"/>
  <c r="N18" i="4"/>
  <c r="V26" i="4"/>
  <c r="X26" i="4" s="1"/>
  <c r="S26" i="4"/>
  <c r="U26" i="4" s="1"/>
  <c r="W26" i="4"/>
  <c r="T26" i="4"/>
  <c r="V19" i="4"/>
  <c r="X19" i="4" s="1"/>
  <c r="T19" i="4"/>
  <c r="W19" i="4"/>
  <c r="S19" i="4"/>
  <c r="U19" i="4" s="1"/>
  <c r="Q44" i="4"/>
  <c r="P44" i="4"/>
  <c r="R44" i="4" s="1"/>
  <c r="M44" i="4"/>
  <c r="O44" i="4" s="1"/>
  <c r="N44" i="4"/>
  <c r="V68" i="4"/>
  <c r="X68" i="4" s="1"/>
  <c r="S68" i="4"/>
  <c r="U68" i="4" s="1"/>
  <c r="W68" i="4"/>
  <c r="T68" i="4"/>
  <c r="W29" i="4"/>
  <c r="S29" i="4"/>
  <c r="U29" i="4" s="1"/>
  <c r="V29" i="4"/>
  <c r="X29" i="4" s="1"/>
  <c r="T29" i="4"/>
  <c r="Q66" i="4"/>
  <c r="M66" i="4"/>
  <c r="O66" i="4" s="1"/>
  <c r="N66" i="4"/>
  <c r="P66" i="4"/>
  <c r="R66" i="4" s="1"/>
  <c r="W31" i="4"/>
  <c r="S31" i="4"/>
  <c r="U31" i="4" s="1"/>
  <c r="V31" i="4"/>
  <c r="X31" i="4" s="1"/>
  <c r="T31" i="4"/>
  <c r="M13" i="4"/>
  <c r="O13" i="4" s="1"/>
  <c r="N13" i="4"/>
  <c r="P13" i="4"/>
  <c r="R13" i="4" s="1"/>
  <c r="Q13" i="4"/>
  <c r="T41" i="4"/>
  <c r="W41" i="4"/>
  <c r="V41" i="4"/>
  <c r="X41" i="4" s="1"/>
  <c r="S41" i="4"/>
  <c r="U41" i="4" s="1"/>
  <c r="N30" i="4"/>
  <c r="Q30" i="4"/>
  <c r="M30" i="4"/>
  <c r="O30" i="4" s="1"/>
  <c r="P30" i="4"/>
  <c r="R30" i="4" s="1"/>
  <c r="P23" i="4"/>
  <c r="R23" i="4" s="1"/>
  <c r="M23" i="4"/>
  <c r="O23" i="4" s="1"/>
  <c r="N23" i="4"/>
  <c r="Q23" i="4"/>
  <c r="W47" i="4"/>
  <c r="T47" i="4"/>
  <c r="S47" i="4"/>
  <c r="U47" i="4" s="1"/>
  <c r="V47" i="4"/>
  <c r="X47" i="4" s="1"/>
  <c r="M72" i="4"/>
  <c r="O72" i="4" s="1"/>
  <c r="N72" i="4"/>
  <c r="Q72" i="4"/>
  <c r="P72" i="4"/>
  <c r="R72" i="4" s="1"/>
  <c r="Q29" i="4"/>
  <c r="N29" i="4"/>
  <c r="P29" i="4"/>
  <c r="R29" i="4" s="1"/>
  <c r="M29" i="4"/>
  <c r="O29" i="4" s="1"/>
  <c r="S9" i="4"/>
  <c r="U9" i="4" s="1"/>
  <c r="V9" i="4"/>
  <c r="X9" i="4" s="1"/>
  <c r="W9" i="4"/>
  <c r="T9" i="4"/>
  <c r="S57" i="4"/>
  <c r="U57" i="4" s="1"/>
  <c r="T57" i="4"/>
  <c r="V57" i="4"/>
  <c r="X57" i="4" s="1"/>
  <c r="W57" i="4"/>
  <c r="S18" i="4"/>
  <c r="U18" i="4" s="1"/>
  <c r="T18" i="4"/>
  <c r="V18" i="4"/>
  <c r="X18" i="4" s="1"/>
  <c r="W18" i="4"/>
  <c r="M26" i="4"/>
  <c r="O26" i="4" s="1"/>
  <c r="N26" i="4"/>
  <c r="Q26" i="4"/>
  <c r="P26" i="4"/>
  <c r="R26" i="4" s="1"/>
  <c r="N43" i="4"/>
  <c r="Q43" i="4"/>
  <c r="M43" i="4"/>
  <c r="O43" i="4" s="1"/>
  <c r="P43" i="4"/>
  <c r="R43" i="4" s="1"/>
  <c r="T67" i="4"/>
  <c r="W67" i="4"/>
  <c r="V67" i="4"/>
  <c r="X67" i="4" s="1"/>
  <c r="S67" i="4"/>
  <c r="U67" i="4" s="1"/>
  <c r="V20" i="4"/>
  <c r="X20" i="4" s="1"/>
  <c r="W20" i="4"/>
  <c r="T20" i="4"/>
  <c r="S20" i="4"/>
  <c r="U20" i="4" s="1"/>
  <c r="P49" i="4"/>
  <c r="R49" i="4" s="1"/>
  <c r="Q49" i="4"/>
  <c r="N49" i="4"/>
  <c r="M49" i="4"/>
  <c r="O49" i="4" s="1"/>
  <c r="P10" i="4"/>
  <c r="R10" i="4" s="1"/>
  <c r="M10" i="4"/>
  <c r="O10" i="4" s="1"/>
  <c r="N10" i="4"/>
  <c r="Q10" i="4"/>
  <c r="Q55" i="4"/>
  <c r="M55" i="4"/>
  <c r="O55" i="4" s="1"/>
  <c r="N55" i="4"/>
  <c r="P55" i="4"/>
  <c r="R55" i="4" s="1"/>
  <c r="N8" i="4"/>
  <c r="M8" i="4"/>
  <c r="O8" i="4" s="1"/>
  <c r="Q8" i="4"/>
  <c r="P8" i="4"/>
  <c r="R8" i="4" s="1"/>
  <c r="V32" i="4"/>
  <c r="X32" i="4" s="1"/>
  <c r="W32" i="4"/>
  <c r="T32" i="4"/>
  <c r="S32" i="4"/>
  <c r="U32" i="4" s="1"/>
  <c r="M61" i="4"/>
  <c r="O61" i="4" s="1"/>
  <c r="P61" i="4"/>
  <c r="R61" i="4" s="1"/>
  <c r="N61" i="4"/>
  <c r="Q61" i="4"/>
  <c r="M46" i="4"/>
  <c r="O46" i="4" s="1"/>
  <c r="N46" i="4"/>
  <c r="Q46" i="4"/>
  <c r="P46" i="4"/>
  <c r="R46" i="4" s="1"/>
  <c r="P14" i="4"/>
  <c r="R14" i="4" s="1"/>
  <c r="M14" i="4"/>
  <c r="O14" i="4" s="1"/>
  <c r="Q14" i="4"/>
  <c r="N14" i="4"/>
  <c r="P71" i="4"/>
  <c r="R71" i="4" s="1"/>
  <c r="Q71" i="4"/>
  <c r="N71" i="4"/>
  <c r="M71" i="4"/>
  <c r="O71" i="4" s="1"/>
  <c r="V38" i="4"/>
  <c r="X38" i="4" s="1"/>
  <c r="W38" i="4"/>
  <c r="S38" i="4"/>
  <c r="U38" i="4" s="1"/>
  <c r="T38" i="4"/>
  <c r="P27" i="4"/>
  <c r="R27" i="4" s="1"/>
  <c r="M27" i="4"/>
  <c r="O27" i="4" s="1"/>
  <c r="Q27" i="4"/>
  <c r="N27" i="4"/>
  <c r="P75" i="4"/>
  <c r="R75" i="4" s="1"/>
  <c r="M75" i="4"/>
  <c r="O75" i="4" s="1"/>
  <c r="Q75" i="4"/>
  <c r="N75" i="4"/>
  <c r="W51" i="4"/>
  <c r="S51" i="4"/>
  <c r="U51" i="4" s="1"/>
  <c r="V51" i="4"/>
  <c r="X51" i="4" s="1"/>
  <c r="T51" i="4"/>
  <c r="N28" i="4"/>
  <c r="P28" i="4"/>
  <c r="R28" i="4" s="1"/>
  <c r="M28" i="4"/>
  <c r="O28" i="4" s="1"/>
  <c r="Q28" i="4"/>
  <c r="V6" i="4"/>
  <c r="X6" i="4" s="1"/>
  <c r="S6" i="4"/>
  <c r="U6" i="4" s="1"/>
  <c r="T6" i="4"/>
  <c r="W6" i="4"/>
  <c r="T52" i="4"/>
  <c r="V52" i="4"/>
  <c r="X52" i="4" s="1"/>
  <c r="S52" i="4"/>
  <c r="U52" i="4" s="1"/>
  <c r="W52" i="4"/>
  <c r="P33" i="4"/>
  <c r="R33" i="4" s="1"/>
  <c r="M33" i="4"/>
  <c r="O33" i="4" s="1"/>
  <c r="N33" i="4"/>
  <c r="Q33" i="4"/>
  <c r="S13" i="4"/>
  <c r="U13" i="4" s="1"/>
  <c r="W13" i="4"/>
  <c r="T13" i="4"/>
  <c r="V13" i="4"/>
  <c r="X13" i="4" s="1"/>
  <c r="S61" i="4"/>
  <c r="U61" i="4" s="1"/>
  <c r="T61" i="4"/>
  <c r="V61" i="4"/>
  <c r="X61" i="4" s="1"/>
  <c r="W61" i="4"/>
  <c r="T54" i="4"/>
  <c r="W54" i="4"/>
  <c r="V54" i="4"/>
  <c r="X54" i="4" s="1"/>
  <c r="S54" i="4"/>
  <c r="U54" i="4" s="1"/>
  <c r="G41" i="6"/>
  <c r="A41" i="6" s="1"/>
  <c r="B41" i="6" s="1"/>
  <c r="G71" i="6"/>
  <c r="J58" i="4"/>
  <c r="L58" i="4" s="1"/>
  <c r="K58" i="4"/>
  <c r="J62" i="4"/>
  <c r="L62" i="4" s="1"/>
  <c r="K62" i="4"/>
  <c r="J22" i="4"/>
  <c r="L22" i="4" s="1"/>
  <c r="K22" i="4"/>
  <c r="J74" i="4"/>
  <c r="L74" i="4" s="1"/>
  <c r="K74" i="4"/>
  <c r="J70" i="4"/>
  <c r="L70" i="4" s="1"/>
  <c r="K70" i="4"/>
  <c r="J50" i="4"/>
  <c r="L50" i="4" s="1"/>
  <c r="K50" i="4"/>
  <c r="J6" i="4"/>
  <c r="L6" i="4" s="1"/>
  <c r="K6" i="4"/>
  <c r="J42" i="4"/>
  <c r="L42" i="4" s="1"/>
  <c r="K42" i="4"/>
  <c r="J38" i="4"/>
  <c r="L38" i="4" s="1"/>
  <c r="K38" i="4"/>
  <c r="G58" i="4"/>
  <c r="I58" i="4" s="1"/>
  <c r="H58" i="4"/>
  <c r="G22" i="4"/>
  <c r="I22" i="4" s="1"/>
  <c r="H22" i="4"/>
  <c r="H6" i="4"/>
  <c r="G6" i="4"/>
  <c r="I6" i="4" s="1"/>
  <c r="H74" i="4"/>
  <c r="G74" i="4"/>
  <c r="I74" i="4" s="1"/>
  <c r="H38" i="4"/>
  <c r="G38" i="4"/>
  <c r="I38" i="4" s="1"/>
  <c r="G70" i="4"/>
  <c r="I70" i="4" s="1"/>
  <c r="H70" i="4"/>
  <c r="H42" i="4"/>
  <c r="G42" i="4"/>
  <c r="I42" i="4" s="1"/>
  <c r="H62" i="4"/>
  <c r="G62" i="4"/>
  <c r="I62" i="4" s="1"/>
  <c r="G50" i="4"/>
  <c r="I50" i="4" s="1"/>
  <c r="H50" i="4"/>
  <c r="D109" i="6" l="1"/>
  <c r="D260" i="8"/>
  <c r="D258" i="2" s="1"/>
  <c r="E98" i="7" s="1"/>
  <c r="D270" i="8"/>
  <c r="D268" i="2" s="1"/>
  <c r="E108" i="7" s="1"/>
  <c r="D255" i="8"/>
  <c r="D253" i="2" s="1"/>
  <c r="E93" i="7" s="1"/>
  <c r="A39" i="6"/>
  <c r="B39" i="6" s="1"/>
  <c r="A106" i="6"/>
  <c r="B106" i="6" s="1"/>
  <c r="D301" i="8"/>
  <c r="D299" i="2" s="1"/>
  <c r="E139" i="7" s="1"/>
  <c r="D235" i="8"/>
  <c r="D233" i="2" s="1"/>
  <c r="E73" i="7" s="1"/>
  <c r="D250" i="8"/>
  <c r="D248" i="2" s="1"/>
  <c r="E88" i="7" s="1"/>
  <c r="D226" i="8"/>
  <c r="D224" i="2" s="1"/>
  <c r="E64" i="7" s="1"/>
  <c r="D259" i="8"/>
  <c r="D257" i="2" s="1"/>
  <c r="E97" i="7" s="1"/>
  <c r="D254" i="8"/>
  <c r="D252" i="2" s="1"/>
  <c r="E92" i="7" s="1"/>
  <c r="D256" i="8"/>
  <c r="D254" i="2" s="1"/>
  <c r="E94" i="7" s="1"/>
  <c r="D249" i="8"/>
  <c r="D247" i="2" s="1"/>
  <c r="E87" i="7" s="1"/>
  <c r="D230" i="8"/>
  <c r="D228" i="2" s="1"/>
  <c r="E68" i="7" s="1"/>
  <c r="D229" i="8"/>
  <c r="D227" i="2" s="1"/>
  <c r="E67" i="7" s="1"/>
  <c r="D213" i="8"/>
  <c r="D211" i="2" s="1"/>
  <c r="E51" i="7" s="1"/>
  <c r="D289" i="8"/>
  <c r="D287" i="2" s="1"/>
  <c r="E127" i="7" s="1"/>
  <c r="D251" i="8"/>
  <c r="D249" i="2" s="1"/>
  <c r="E89" i="7" s="1"/>
  <c r="D275" i="8"/>
  <c r="D273" i="2" s="1"/>
  <c r="E113" i="7" s="1"/>
  <c r="D212" i="8"/>
  <c r="D210" i="2" s="1"/>
  <c r="E50" i="7" s="1"/>
  <c r="A66" i="6"/>
  <c r="B66" i="6" s="1"/>
  <c r="H195" i="8"/>
  <c r="G193" i="2" s="1"/>
  <c r="E193" i="2"/>
  <c r="H191" i="8"/>
  <c r="G189" i="2" s="1"/>
  <c r="E189" i="2"/>
  <c r="H193" i="8"/>
  <c r="G191" i="2" s="1"/>
  <c r="E191" i="2"/>
  <c r="H192" i="8"/>
  <c r="G190" i="2" s="1"/>
  <c r="E190" i="2"/>
  <c r="H189" i="8"/>
  <c r="G187" i="2" s="1"/>
  <c r="E187" i="2"/>
  <c r="A111" i="6"/>
  <c r="B111" i="6" s="1"/>
  <c r="A110" i="6"/>
  <c r="B110" i="6" s="1"/>
  <c r="A108" i="6"/>
  <c r="B108" i="6" s="1"/>
  <c r="A112" i="6"/>
  <c r="B112" i="6" s="1"/>
  <c r="A122" i="6"/>
  <c r="B122" i="6" s="1"/>
  <c r="A109" i="6"/>
  <c r="B109" i="6" s="1"/>
  <c r="A119" i="6"/>
  <c r="B119" i="6" s="1"/>
  <c r="A120" i="6"/>
  <c r="B120" i="6" s="1"/>
  <c r="A118" i="6"/>
  <c r="B118" i="6" s="1"/>
  <c r="E196" i="8"/>
  <c r="AC196" i="8"/>
  <c r="AB194" i="2" s="1"/>
  <c r="AC194" i="8"/>
  <c r="AB192" i="2" s="1"/>
  <c r="E194" i="8"/>
  <c r="AC197" i="8"/>
  <c r="AB195" i="2" s="1"/>
  <c r="E197" i="8"/>
  <c r="D69" i="6"/>
  <c r="F28" i="6"/>
  <c r="D23" i="6"/>
  <c r="H76" i="6"/>
  <c r="A76" i="6" s="1"/>
  <c r="B76" i="6" s="1"/>
  <c r="D36" i="6"/>
  <c r="F27" i="6"/>
  <c r="D22" i="6"/>
  <c r="D66" i="6"/>
  <c r="G111" i="6"/>
  <c r="D111" i="6" s="1"/>
  <c r="D71" i="6"/>
  <c r="G81" i="6"/>
  <c r="A81" i="6" s="1"/>
  <c r="B81" i="6" s="1"/>
  <c r="D41" i="6"/>
  <c r="H119" i="6"/>
  <c r="D119" i="6" s="1"/>
  <c r="D79" i="6"/>
  <c r="D39" i="6"/>
  <c r="A22" i="5"/>
  <c r="C25" i="7"/>
  <c r="A21" i="5"/>
  <c r="C24" i="7"/>
  <c r="A20" i="5"/>
  <c r="C23" i="7"/>
  <c r="C21" i="7"/>
  <c r="A18" i="5"/>
  <c r="C22" i="7"/>
  <c r="A19" i="5"/>
  <c r="D231" i="8" l="1"/>
  <c r="D229" i="2" s="1"/>
  <c r="E69" i="7" s="1"/>
  <c r="D274" i="8"/>
  <c r="D272" i="2" s="1"/>
  <c r="E112" i="7" s="1"/>
  <c r="D314" i="8"/>
  <c r="D312" i="2" s="1"/>
  <c r="E152" i="7" s="1"/>
  <c r="D264" i="8"/>
  <c r="D262" i="2" s="1"/>
  <c r="E102" i="7" s="1"/>
  <c r="D236" i="8"/>
  <c r="D234" i="2" s="1"/>
  <c r="E74" i="7" s="1"/>
  <c r="D261" i="8"/>
  <c r="D259" i="2" s="1"/>
  <c r="E99" i="7" s="1"/>
  <c r="D217" i="8"/>
  <c r="D215" i="2" s="1"/>
  <c r="E55" i="7" s="1"/>
  <c r="D266" i="8"/>
  <c r="D264" i="2" s="1"/>
  <c r="E104" i="7" s="1"/>
  <c r="D306" i="8"/>
  <c r="D304" i="2" s="1"/>
  <c r="E144" i="7" s="1"/>
  <c r="D234" i="8"/>
  <c r="D232" i="2" s="1"/>
  <c r="E72" i="7" s="1"/>
  <c r="D218" i="8"/>
  <c r="D216" i="2" s="1"/>
  <c r="E56" i="7" s="1"/>
  <c r="D304" i="8"/>
  <c r="D302" i="2" s="1"/>
  <c r="E142" i="7" s="1"/>
  <c r="H194" i="8"/>
  <c r="G192" i="2" s="1"/>
  <c r="E192" i="2"/>
  <c r="H196" i="8"/>
  <c r="G194" i="2" s="1"/>
  <c r="E194" i="2"/>
  <c r="H197" i="8"/>
  <c r="G195" i="2" s="1"/>
  <c r="E195" i="2"/>
  <c r="G121" i="6"/>
  <c r="D81" i="6"/>
  <c r="F32" i="6"/>
  <c r="D27" i="6"/>
  <c r="H116" i="6"/>
  <c r="D76" i="6"/>
  <c r="F33" i="6"/>
  <c r="D28" i="6"/>
  <c r="A27" i="5"/>
  <c r="C30" i="7"/>
  <c r="A26" i="5"/>
  <c r="C29" i="7"/>
  <c r="A23" i="5"/>
  <c r="C26" i="7"/>
  <c r="A25" i="5"/>
  <c r="C28" i="7"/>
  <c r="A24" i="5"/>
  <c r="C27" i="7"/>
  <c r="D116" i="6" l="1"/>
  <c r="A116" i="6"/>
  <c r="B116" i="6" s="1"/>
  <c r="D121" i="6"/>
  <c r="A121" i="6"/>
  <c r="B121" i="6" s="1"/>
  <c r="D222" i="8"/>
  <c r="D220" i="2" s="1"/>
  <c r="E60" i="7" s="1"/>
  <c r="D276" i="8"/>
  <c r="D274" i="2" s="1"/>
  <c r="E114" i="7" s="1"/>
  <c r="D271" i="8"/>
  <c r="D269" i="2" s="1"/>
  <c r="E109" i="7" s="1"/>
  <c r="D223" i="8"/>
  <c r="D221" i="2" s="1"/>
  <c r="E61" i="7" s="1"/>
  <c r="F38" i="6"/>
  <c r="D33" i="6"/>
  <c r="F37" i="6"/>
  <c r="D32" i="6"/>
  <c r="A32" i="5"/>
  <c r="C35" i="7"/>
  <c r="C32" i="7"/>
  <c r="A29" i="5"/>
  <c r="C34" i="7"/>
  <c r="A31" i="5"/>
  <c r="C33" i="7"/>
  <c r="A30" i="5"/>
  <c r="C31" i="7"/>
  <c r="A28" i="5"/>
  <c r="D227" i="8" l="1"/>
  <c r="D225" i="2" s="1"/>
  <c r="E65" i="7" s="1"/>
  <c r="D316" i="8"/>
  <c r="D314" i="2" s="1"/>
  <c r="E154" i="7" s="1"/>
  <c r="D228" i="8"/>
  <c r="D226" i="2" s="1"/>
  <c r="E66" i="7" s="1"/>
  <c r="D311" i="8"/>
  <c r="D309" i="2" s="1"/>
  <c r="E149" i="7" s="1"/>
  <c r="F42" i="6"/>
  <c r="D37" i="6"/>
  <c r="F43" i="6"/>
  <c r="D38" i="6"/>
  <c r="D232" i="8" l="1"/>
  <c r="D230" i="2" s="1"/>
  <c r="E70" i="7" s="1"/>
  <c r="D233" i="8"/>
  <c r="D231" i="2" s="1"/>
  <c r="E71" i="7" s="1"/>
  <c r="F48" i="6"/>
  <c r="D43" i="6"/>
  <c r="F47" i="6"/>
  <c r="D42" i="6"/>
  <c r="D237" i="8" l="1"/>
  <c r="D235" i="2" s="1"/>
  <c r="E75" i="7" s="1"/>
  <c r="D238" i="8"/>
  <c r="D236" i="2" s="1"/>
  <c r="E76" i="7" s="1"/>
  <c r="F52" i="6"/>
  <c r="D47" i="6"/>
  <c r="F53" i="6"/>
  <c r="D48" i="6"/>
  <c r="D242" i="8" l="1"/>
  <c r="D240" i="2" s="1"/>
  <c r="E80" i="7" s="1"/>
  <c r="D243" i="8"/>
  <c r="D241" i="2" s="1"/>
  <c r="E81" i="7" s="1"/>
  <c r="F58" i="6"/>
  <c r="D53" i="6"/>
  <c r="F57" i="6"/>
  <c r="D52" i="6"/>
  <c r="D247" i="8" l="1"/>
  <c r="D245" i="2" s="1"/>
  <c r="E85" i="7" s="1"/>
  <c r="D248" i="8"/>
  <c r="D246" i="2" s="1"/>
  <c r="E86" i="7" s="1"/>
  <c r="F62" i="6"/>
  <c r="D57" i="6"/>
  <c r="F63" i="6"/>
  <c r="D58" i="6"/>
  <c r="D253" i="8" l="1"/>
  <c r="D251" i="2" s="1"/>
  <c r="E91" i="7" s="1"/>
  <c r="D252" i="8"/>
  <c r="D250" i="2" s="1"/>
  <c r="E90" i="7" s="1"/>
  <c r="F68" i="6"/>
  <c r="D63" i="6"/>
  <c r="F67" i="6"/>
  <c r="D62" i="6"/>
  <c r="D257" i="8" l="1"/>
  <c r="D255" i="2" s="1"/>
  <c r="E95" i="7" s="1"/>
  <c r="D258" i="8"/>
  <c r="D256" i="2" s="1"/>
  <c r="E96" i="7" s="1"/>
  <c r="F72" i="6"/>
  <c r="D67" i="6"/>
  <c r="F73" i="6"/>
  <c r="D68" i="6"/>
  <c r="D263" i="8" l="1"/>
  <c r="D261" i="2" s="1"/>
  <c r="E101" i="7" s="1"/>
  <c r="D262" i="8"/>
  <c r="D260" i="2" s="1"/>
  <c r="E100" i="7" s="1"/>
  <c r="F78" i="6"/>
  <c r="D73" i="6"/>
  <c r="F77" i="6"/>
  <c r="D72" i="6"/>
  <c r="D268" i="8" l="1"/>
  <c r="D266" i="2" s="1"/>
  <c r="E106" i="7" s="1"/>
  <c r="D267" i="8"/>
  <c r="D265" i="2" s="1"/>
  <c r="E105" i="7" s="1"/>
  <c r="F82" i="6"/>
  <c r="D77" i="6"/>
  <c r="F83" i="6"/>
  <c r="D78" i="6"/>
  <c r="D272" i="8" l="1"/>
  <c r="D270" i="2" s="1"/>
  <c r="E110" i="7" s="1"/>
  <c r="D273" i="8"/>
  <c r="D271" i="2" s="1"/>
  <c r="E111" i="7" s="1"/>
  <c r="F88" i="6"/>
  <c r="D83" i="6"/>
  <c r="F87" i="6"/>
  <c r="D82" i="6"/>
  <c r="D277" i="8" l="1"/>
  <c r="D275" i="2" s="1"/>
  <c r="E115" i="7" s="1"/>
  <c r="D278" i="8"/>
  <c r="D276" i="2" s="1"/>
  <c r="E116" i="7" s="1"/>
  <c r="F92" i="6"/>
  <c r="D87" i="6"/>
  <c r="F93" i="6"/>
  <c r="D88" i="6"/>
  <c r="D283" i="8" l="1"/>
  <c r="D281" i="2" s="1"/>
  <c r="E121" i="7" s="1"/>
  <c r="D282" i="8"/>
  <c r="D280" i="2" s="1"/>
  <c r="E120" i="7" s="1"/>
  <c r="F98" i="6"/>
  <c r="D93" i="6"/>
  <c r="F97" i="6"/>
  <c r="D92" i="6"/>
  <c r="D287" i="8" l="1"/>
  <c r="D285" i="2" s="1"/>
  <c r="E125" i="7" s="1"/>
  <c r="D288" i="8"/>
  <c r="D286" i="2" s="1"/>
  <c r="E126" i="7" s="1"/>
  <c r="F102" i="6"/>
  <c r="D97" i="6"/>
  <c r="F103" i="6"/>
  <c r="D98" i="6"/>
  <c r="D292" i="8" l="1"/>
  <c r="D290" i="2" s="1"/>
  <c r="E130" i="7" s="1"/>
  <c r="D293" i="8"/>
  <c r="D291" i="2" s="1"/>
  <c r="E131" i="7" s="1"/>
  <c r="F108" i="6"/>
  <c r="D103" i="6"/>
  <c r="F107" i="6"/>
  <c r="D102" i="6"/>
  <c r="D297" i="8" l="1"/>
  <c r="D295" i="2" s="1"/>
  <c r="E135" i="7" s="1"/>
  <c r="D298" i="8"/>
  <c r="D296" i="2" s="1"/>
  <c r="E136" i="7" s="1"/>
  <c r="F112" i="6"/>
  <c r="D107" i="6"/>
  <c r="F113" i="6"/>
  <c r="D108" i="6"/>
  <c r="D303" i="8" l="1"/>
  <c r="D301" i="2" s="1"/>
  <c r="E141" i="7" s="1"/>
  <c r="D302" i="8"/>
  <c r="D300" i="2" s="1"/>
  <c r="E140" i="7" s="1"/>
  <c r="F118" i="6"/>
  <c r="D118" i="6" s="1"/>
  <c r="D113" i="6"/>
  <c r="F117" i="6"/>
  <c r="D112" i="6"/>
  <c r="D307" i="8" l="1"/>
  <c r="D305" i="2" s="1"/>
  <c r="E145" i="7" s="1"/>
  <c r="D308" i="8"/>
  <c r="D306" i="2" s="1"/>
  <c r="E146" i="7" s="1"/>
  <c r="D313" i="8"/>
  <c r="D311" i="2" s="1"/>
  <c r="E151" i="7" s="1"/>
  <c r="F122" i="6"/>
  <c r="D122" i="6" s="1"/>
  <c r="D117" i="6"/>
  <c r="D312" i="8" l="1"/>
  <c r="D310" i="2" s="1"/>
  <c r="E150" i="7" s="1"/>
  <c r="D317" i="8"/>
  <c r="D315" i="2" s="1"/>
  <c r="E155" i="7" s="1"/>
  <c r="B7" i="4"/>
  <c r="B3" i="10" s="1"/>
  <c r="B24" i="4"/>
  <c r="B20" i="10" s="1"/>
  <c r="B34" i="4"/>
  <c r="B30" i="10" s="1"/>
  <c r="B39" i="4"/>
  <c r="B35" i="10" s="1"/>
  <c r="B40" i="4"/>
  <c r="B36" i="10" s="1"/>
  <c r="B48" i="4"/>
  <c r="B44" i="10" s="1"/>
  <c r="B60" i="4"/>
  <c r="B56" i="10" s="1"/>
  <c r="C60" i="4" l="1"/>
  <c r="E60" i="4"/>
  <c r="D60" i="4"/>
  <c r="C48" i="4"/>
  <c r="E48" i="4"/>
  <c r="D48" i="4"/>
  <c r="C39" i="4"/>
  <c r="D39" i="4"/>
  <c r="E39" i="4"/>
  <c r="C40" i="4"/>
  <c r="E40" i="4"/>
  <c r="D40" i="4"/>
  <c r="C34" i="4"/>
  <c r="E34" i="4"/>
  <c r="D34" i="4"/>
  <c r="C7" i="4"/>
  <c r="E7" i="4"/>
  <c r="D7" i="4"/>
  <c r="C24" i="4"/>
  <c r="D24" i="4"/>
  <c r="E24" i="4"/>
  <c r="P60" i="4" l="1"/>
  <c r="R60" i="4" s="1"/>
  <c r="M60" i="4"/>
  <c r="O60" i="4" s="1"/>
  <c r="Q60" i="4"/>
  <c r="N60" i="4"/>
  <c r="W60" i="4"/>
  <c r="S60" i="4"/>
  <c r="U60" i="4" s="1"/>
  <c r="T60" i="4"/>
  <c r="V60" i="4"/>
  <c r="X60" i="4" s="1"/>
  <c r="G60" i="4"/>
  <c r="I60" i="4" s="1"/>
  <c r="J60" i="4"/>
  <c r="L60" i="4" s="1"/>
  <c r="H60" i="4"/>
  <c r="K60" i="4"/>
  <c r="M48" i="4"/>
  <c r="O48" i="4" s="1"/>
  <c r="Q48" i="4"/>
  <c r="N48" i="4"/>
  <c r="P48" i="4"/>
  <c r="R48" i="4" s="1"/>
  <c r="W48" i="4"/>
  <c r="S48" i="4"/>
  <c r="U48" i="4" s="1"/>
  <c r="T48" i="4"/>
  <c r="V48" i="4"/>
  <c r="X48" i="4" s="1"/>
  <c r="G48" i="4"/>
  <c r="I48" i="4" s="1"/>
  <c r="K48" i="4"/>
  <c r="H48" i="4"/>
  <c r="J48" i="4"/>
  <c r="L48" i="4" s="1"/>
  <c r="V39" i="4"/>
  <c r="X39" i="4" s="1"/>
  <c r="S39" i="4"/>
  <c r="U39" i="4" s="1"/>
  <c r="W39" i="4"/>
  <c r="T39" i="4"/>
  <c r="P39" i="4"/>
  <c r="R39" i="4" s="1"/>
  <c r="M39" i="4"/>
  <c r="O39" i="4" s="1"/>
  <c r="N39" i="4"/>
  <c r="Q39" i="4"/>
  <c r="G39" i="4"/>
  <c r="I39" i="4" s="1"/>
  <c r="H39" i="4"/>
  <c r="J39" i="4"/>
  <c r="L39" i="4" s="1"/>
  <c r="K39" i="4"/>
  <c r="Q40" i="4"/>
  <c r="M40" i="4"/>
  <c r="O40" i="4" s="1"/>
  <c r="N40" i="4"/>
  <c r="P40" i="4"/>
  <c r="R40" i="4" s="1"/>
  <c r="S40" i="4"/>
  <c r="U40" i="4" s="1"/>
  <c r="W40" i="4"/>
  <c r="T40" i="4"/>
  <c r="V40" i="4"/>
  <c r="X40" i="4" s="1"/>
  <c r="H40" i="4"/>
  <c r="K40" i="4"/>
  <c r="G40" i="4"/>
  <c r="I40" i="4" s="1"/>
  <c r="J40" i="4"/>
  <c r="L40" i="4" s="1"/>
  <c r="P34" i="4"/>
  <c r="R34" i="4" s="1"/>
  <c r="M34" i="4"/>
  <c r="O34" i="4" s="1"/>
  <c r="Q34" i="4"/>
  <c r="N34" i="4"/>
  <c r="S34" i="4"/>
  <c r="U34" i="4" s="1"/>
  <c r="T34" i="4"/>
  <c r="V34" i="4"/>
  <c r="X34" i="4" s="1"/>
  <c r="W34" i="4"/>
  <c r="G34" i="4"/>
  <c r="I34" i="4" s="1"/>
  <c r="H34" i="4"/>
  <c r="J34" i="4"/>
  <c r="L34" i="4" s="1"/>
  <c r="K34" i="4"/>
  <c r="Q7" i="4"/>
  <c r="M7" i="4"/>
  <c r="O7" i="4" s="1"/>
  <c r="N7" i="4"/>
  <c r="P7" i="4"/>
  <c r="R7" i="4" s="1"/>
  <c r="V7" i="4"/>
  <c r="X7" i="4" s="1"/>
  <c r="T7" i="4"/>
  <c r="S7" i="4"/>
  <c r="U7" i="4" s="1"/>
  <c r="W7" i="4"/>
  <c r="H7" i="4"/>
  <c r="G7" i="4"/>
  <c r="I7" i="4" s="1"/>
  <c r="K7" i="4"/>
  <c r="J7" i="4"/>
  <c r="L7" i="4" s="1"/>
  <c r="V24" i="4"/>
  <c r="X24" i="4" s="1"/>
  <c r="S24" i="4"/>
  <c r="U24" i="4" s="1"/>
  <c r="T24" i="4"/>
  <c r="W24" i="4"/>
  <c r="P24" i="4"/>
  <c r="R24" i="4" s="1"/>
  <c r="Q24" i="4"/>
  <c r="M24" i="4"/>
  <c r="O24" i="4" s="1"/>
  <c r="N24" i="4"/>
  <c r="G24" i="4"/>
  <c r="I24" i="4" s="1"/>
  <c r="H24" i="4"/>
  <c r="J24" i="4"/>
  <c r="L24" i="4" s="1"/>
  <c r="K24" i="4"/>
  <c r="B56" i="4" l="1"/>
  <c r="B52" i="10" s="1"/>
  <c r="J17" i="10" l="1" a="1"/>
  <c r="J17" i="10" s="1"/>
  <c r="J8" i="10" a="1"/>
  <c r="J8" i="10" s="1"/>
  <c r="J21" i="10" a="1"/>
  <c r="J21" i="10" s="1"/>
  <c r="J12" i="10" a="1"/>
  <c r="J12" i="10" s="1"/>
  <c r="J2" i="10" a="1"/>
  <c r="J2" i="10" s="1"/>
  <c r="J9" i="10" a="1"/>
  <c r="J9" i="10" s="1"/>
  <c r="J13" i="10" a="1"/>
  <c r="J13" i="10" s="1"/>
  <c r="J11" i="10" a="1"/>
  <c r="J11" i="10" s="1"/>
  <c r="J5" i="10" a="1"/>
  <c r="J5" i="10" s="1"/>
  <c r="J16" i="10" a="1"/>
  <c r="J16" i="10" s="1"/>
  <c r="J3" i="10" a="1"/>
  <c r="J3" i="10" s="1"/>
  <c r="J14" i="10" a="1"/>
  <c r="J14" i="10" s="1"/>
  <c r="J10" i="10" a="1"/>
  <c r="J10" i="10" s="1"/>
  <c r="J7" i="10" a="1"/>
  <c r="J7" i="10" s="1"/>
  <c r="J19" i="10" a="1"/>
  <c r="J19" i="10" s="1"/>
  <c r="J6" i="10" a="1"/>
  <c r="J6" i="10" s="1"/>
  <c r="J15" i="10" a="1"/>
  <c r="J15" i="10" s="1"/>
  <c r="J20" i="10" a="1"/>
  <c r="J20" i="10" s="1"/>
  <c r="J18" i="10" a="1"/>
  <c r="J18" i="10" s="1"/>
  <c r="J4" i="10" a="1"/>
  <c r="J4" i="10" s="1"/>
  <c r="C56" i="4"/>
  <c r="D56" i="4"/>
  <c r="E56" i="4"/>
  <c r="S56" i="4" l="1"/>
  <c r="U56" i="4" s="1"/>
  <c r="W56" i="4"/>
  <c r="V56" i="4"/>
  <c r="X56" i="4" s="1"/>
  <c r="T56" i="4"/>
  <c r="M56" i="4"/>
  <c r="O56" i="4" s="1"/>
  <c r="N56" i="4"/>
  <c r="Q56" i="4"/>
  <c r="P56" i="4"/>
  <c r="R56" i="4" s="1"/>
  <c r="H56" i="4"/>
  <c r="G56" i="4"/>
  <c r="I56" i="4" s="1"/>
  <c r="J56" i="4"/>
  <c r="L56" i="4" s="1"/>
  <c r="K56" i="4"/>
  <c r="I42" i="6" l="1" a="1"/>
  <c r="I42" i="6" s="1"/>
  <c r="I75" i="7" s="1"/>
  <c r="I10" i="6" a="1"/>
  <c r="I10" i="6" s="1"/>
  <c r="I43" i="7" s="1"/>
  <c r="I22" i="6" a="1"/>
  <c r="I22" i="6" s="1"/>
  <c r="I55" i="7" s="1"/>
  <c r="I21" i="6" a="1"/>
  <c r="I21" i="6" s="1"/>
  <c r="I54" i="7" s="1"/>
  <c r="I40" i="6" a="1"/>
  <c r="I40" i="6" s="1"/>
  <c r="I73" i="7" s="1"/>
  <c r="I32" i="6" a="1"/>
  <c r="I32" i="6" s="1"/>
  <c r="I65" i="7" s="1"/>
  <c r="I38" i="6" a="1"/>
  <c r="I38" i="6" s="1"/>
  <c r="I71" i="7" s="1"/>
  <c r="I11" i="6" a="1"/>
  <c r="I11" i="6" s="1"/>
  <c r="I44" i="7" s="1"/>
  <c r="I12" i="6" a="1"/>
  <c r="I12" i="6" s="1"/>
  <c r="I45" i="7" s="1"/>
  <c r="I19" i="6" a="1"/>
  <c r="I19" i="6" s="1"/>
  <c r="I52" i="7" s="1"/>
  <c r="I18" i="6" a="1"/>
  <c r="I18" i="6" s="1"/>
  <c r="I51" i="7" s="1"/>
  <c r="I39" i="6" a="1"/>
  <c r="I39" i="6" s="1"/>
  <c r="I72" i="7" s="1"/>
  <c r="I8" i="6" a="1"/>
  <c r="I8" i="6" s="1"/>
  <c r="I41" i="7" s="1"/>
  <c r="I30" i="6" a="1"/>
  <c r="I30" i="6" s="1"/>
  <c r="I63" i="7" s="1"/>
  <c r="I29" i="6" a="1"/>
  <c r="I29" i="6" s="1"/>
  <c r="I62" i="7" s="1"/>
  <c r="I41" i="6" a="1"/>
  <c r="I41" i="6" s="1"/>
  <c r="I74" i="7" s="1"/>
  <c r="I9" i="6" a="1"/>
  <c r="I9" i="6" s="1"/>
  <c r="I42" i="7" s="1"/>
  <c r="I28" i="6" a="1"/>
  <c r="I28" i="6" s="1"/>
  <c r="I61" i="7" s="1"/>
  <c r="I20" i="6" a="1"/>
  <c r="I20" i="6" s="1"/>
  <c r="I53" i="7" s="1"/>
  <c r="I31" i="6" a="1"/>
  <c r="I31" i="6" s="1"/>
  <c r="I64" i="7" s="1"/>
  <c r="I17" i="6" a="1"/>
  <c r="I17" i="6" s="1"/>
  <c r="I50" i="7" s="1"/>
  <c r="I13" i="6" a="1"/>
  <c r="I13" i="6" s="1"/>
  <c r="I46" i="7" s="1"/>
  <c r="I16" i="6" a="1"/>
  <c r="I16" i="6" s="1"/>
  <c r="I49" i="7" s="1"/>
  <c r="I36" i="6" a="1"/>
  <c r="I36" i="6" s="1"/>
  <c r="I69" i="7" s="1"/>
  <c r="I37" i="6" a="1"/>
  <c r="I37" i="6" s="1"/>
  <c r="I70" i="7" s="1"/>
  <c r="I6" i="6" a="1"/>
  <c r="I6" i="6" s="1"/>
  <c r="I39" i="7" s="1"/>
  <c r="I35" i="6" a="1"/>
  <c r="I35" i="6" s="1"/>
  <c r="I68" i="7" s="1"/>
  <c r="I15" i="6" a="1"/>
  <c r="I15" i="6" s="1"/>
  <c r="I48" i="7" s="1"/>
  <c r="I26" i="6" a="1"/>
  <c r="I26" i="6" s="1"/>
  <c r="I59" i="7" s="1"/>
  <c r="I24" i="6" a="1"/>
  <c r="I24" i="6" s="1"/>
  <c r="I57" i="7" s="1"/>
  <c r="I27" i="6" a="1"/>
  <c r="I27" i="6" s="1"/>
  <c r="I60" i="7" s="1"/>
  <c r="I23" i="6" a="1"/>
  <c r="I23" i="6" s="1"/>
  <c r="I56" i="7" s="1"/>
  <c r="I34" i="6" a="1"/>
  <c r="I34" i="6" s="1"/>
  <c r="I67" i="7" s="1"/>
  <c r="I3" i="6" a="1"/>
  <c r="I3" i="6" s="1"/>
  <c r="I7" i="6" a="1"/>
  <c r="I7" i="6" s="1"/>
  <c r="I40" i="7" s="1"/>
  <c r="I5" i="6" a="1"/>
  <c r="I5" i="6" s="1"/>
  <c r="I38" i="7" s="1"/>
  <c r="I25" i="6" a="1"/>
  <c r="I25" i="6" s="1"/>
  <c r="I58" i="7" s="1"/>
  <c r="I14" i="6" a="1"/>
  <c r="I14" i="6" s="1"/>
  <c r="I47" i="7" s="1"/>
  <c r="I33" i="6" a="1"/>
  <c r="I33" i="6" s="1"/>
  <c r="I66" i="7" s="1"/>
  <c r="I4" i="6" a="1"/>
  <c r="I4" i="6" s="1"/>
  <c r="I37" i="7" s="1"/>
  <c r="I71" i="6" a="1"/>
  <c r="I71" i="6" s="1"/>
  <c r="I104" i="7" s="1"/>
  <c r="I59" i="6" a="1"/>
  <c r="I59" i="6" s="1"/>
  <c r="I92" i="7" s="1"/>
  <c r="I49" i="6" a="1"/>
  <c r="I49" i="6" s="1"/>
  <c r="I82" i="7" s="1"/>
  <c r="I79" i="6" a="1"/>
  <c r="I79" i="6" s="1"/>
  <c r="I112" i="7" s="1"/>
  <c r="I82" i="6" a="1"/>
  <c r="I82" i="6" s="1"/>
  <c r="I115" i="7" s="1"/>
  <c r="I61" i="6" a="1"/>
  <c r="I61" i="6" s="1"/>
  <c r="I94" i="7" s="1"/>
  <c r="I72" i="6" a="1"/>
  <c r="I72" i="6" s="1"/>
  <c r="I105" i="7" s="1"/>
  <c r="I58" i="6" a="1"/>
  <c r="I58" i="6" s="1"/>
  <c r="I91" i="7" s="1"/>
  <c r="I78" i="6" a="1"/>
  <c r="I78" i="6" s="1"/>
  <c r="I111" i="7" s="1"/>
  <c r="I70" i="6" a="1"/>
  <c r="I70" i="6" s="1"/>
  <c r="I103" i="7" s="1"/>
  <c r="I48" i="6" a="1"/>
  <c r="I48" i="6" s="1"/>
  <c r="I81" i="7" s="1"/>
  <c r="I68" i="6" a="1"/>
  <c r="I68" i="6" s="1"/>
  <c r="I101" i="7" s="1"/>
  <c r="I80" i="6" a="1"/>
  <c r="I80" i="6" s="1"/>
  <c r="I113" i="7" s="1"/>
  <c r="I60" i="6" a="1"/>
  <c r="I60" i="6" s="1"/>
  <c r="I93" i="7" s="1"/>
  <c r="I69" i="6" a="1"/>
  <c r="I69" i="6" s="1"/>
  <c r="I102" i="7" s="1"/>
  <c r="I81" i="6" a="1"/>
  <c r="I81" i="6" s="1"/>
  <c r="I114" i="7" s="1"/>
  <c r="I52" i="6" a="1"/>
  <c r="I52" i="6" s="1"/>
  <c r="I85" i="7" s="1"/>
  <c r="I62" i="6" a="1"/>
  <c r="I62" i="6" s="1"/>
  <c r="I95" i="7" s="1"/>
  <c r="I50" i="6" a="1"/>
  <c r="I50" i="6" s="1"/>
  <c r="I83" i="7" s="1"/>
  <c r="I51" i="6" a="1"/>
  <c r="I51" i="6" s="1"/>
  <c r="I84" i="7" s="1"/>
  <c r="I57" i="6" a="1"/>
  <c r="I57" i="6" s="1"/>
  <c r="I90" i="7" s="1"/>
  <c r="I75" i="6" a="1"/>
  <c r="I75" i="6" s="1"/>
  <c r="I108" i="7" s="1"/>
  <c r="I64" i="6" a="1"/>
  <c r="I64" i="6" s="1"/>
  <c r="I97" i="7" s="1"/>
  <c r="I46" i="6" a="1"/>
  <c r="I46" i="6" s="1"/>
  <c r="I79" i="7" s="1"/>
  <c r="I74" i="6" a="1"/>
  <c r="I74" i="6" s="1"/>
  <c r="I107" i="7" s="1"/>
  <c r="I63" i="6" a="1"/>
  <c r="I63" i="6" s="1"/>
  <c r="I96" i="7" s="1"/>
  <c r="I66" i="6" a="1"/>
  <c r="I66" i="6" s="1"/>
  <c r="I99" i="7" s="1"/>
  <c r="I53" i="6" a="1"/>
  <c r="I53" i="6" s="1"/>
  <c r="I86" i="7" s="1"/>
  <c r="I65" i="6" a="1"/>
  <c r="I65" i="6" s="1"/>
  <c r="I98" i="7" s="1"/>
  <c r="I56" i="6" a="1"/>
  <c r="I56" i="6" s="1"/>
  <c r="I89" i="7" s="1"/>
  <c r="I45" i="6" a="1"/>
  <c r="I45" i="6" s="1"/>
  <c r="I78" i="7" s="1"/>
  <c r="I77" i="6" a="1"/>
  <c r="I77" i="6" s="1"/>
  <c r="I110" i="7" s="1"/>
  <c r="I55" i="6" a="1"/>
  <c r="I55" i="6" s="1"/>
  <c r="I88" i="7" s="1"/>
  <c r="I54" i="6" a="1"/>
  <c r="I54" i="6" s="1"/>
  <c r="I87" i="7" s="1"/>
  <c r="I43" i="6" a="1"/>
  <c r="I43" i="6" s="1"/>
  <c r="I76" i="7" s="1"/>
  <c r="I67" i="6" a="1"/>
  <c r="I67" i="6" s="1"/>
  <c r="I100" i="7" s="1"/>
  <c r="I44" i="6" a="1"/>
  <c r="I44" i="6" s="1"/>
  <c r="I77" i="7" s="1"/>
  <c r="I76" i="6" a="1"/>
  <c r="I76" i="6" s="1"/>
  <c r="I109" i="7" s="1"/>
  <c r="I47" i="6" a="1"/>
  <c r="I47" i="6" s="1"/>
  <c r="I80" i="7" s="1"/>
  <c r="I73" i="6" a="1"/>
  <c r="I73" i="6" s="1"/>
  <c r="I106" i="7" s="1"/>
  <c r="I90" i="6" a="1"/>
  <c r="I90" i="6" s="1"/>
  <c r="I123" i="7" s="1"/>
  <c r="I102" i="6" a="1"/>
  <c r="I102" i="6" s="1"/>
  <c r="I135" i="7" s="1"/>
  <c r="I110" i="6" a="1"/>
  <c r="I110" i="6" s="1"/>
  <c r="I143" i="7" s="1"/>
  <c r="I121" i="6" a="1"/>
  <c r="I121" i="6" s="1"/>
  <c r="I154" i="7" s="1"/>
  <c r="I108" i="6" a="1"/>
  <c r="I108" i="6" s="1"/>
  <c r="I141" i="7" s="1"/>
  <c r="I122" i="6" a="1"/>
  <c r="I122" i="6" s="1"/>
  <c r="I155" i="7" s="1"/>
  <c r="I99" i="6" a="1"/>
  <c r="I99" i="6" s="1"/>
  <c r="I132" i="7" s="1"/>
  <c r="I98" i="6" a="1"/>
  <c r="I98" i="6" s="1"/>
  <c r="I131" i="7" s="1"/>
  <c r="I118" i="6" a="1"/>
  <c r="I118" i="6" s="1"/>
  <c r="I151" i="7" s="1"/>
  <c r="I119" i="6" a="1"/>
  <c r="I119" i="6" s="1"/>
  <c r="I152" i="7" s="1"/>
  <c r="I88" i="6" a="1"/>
  <c r="I88" i="6" s="1"/>
  <c r="I121" i="7" s="1"/>
  <c r="I101" i="6" a="1"/>
  <c r="I101" i="6" s="1"/>
  <c r="I134" i="7" s="1"/>
  <c r="I91" i="6" a="1"/>
  <c r="I91" i="6" s="1"/>
  <c r="I124" i="7" s="1"/>
  <c r="I112" i="6" a="1"/>
  <c r="I112" i="6" s="1"/>
  <c r="I145" i="7" s="1"/>
  <c r="I111" i="6" a="1"/>
  <c r="I111" i="6" s="1"/>
  <c r="I144" i="7" s="1"/>
  <c r="I89" i="6" a="1"/>
  <c r="I89" i="6" s="1"/>
  <c r="I122" i="7" s="1"/>
  <c r="I109" i="6" a="1"/>
  <c r="I109" i="6" s="1"/>
  <c r="I142" i="7" s="1"/>
  <c r="I92" i="6" a="1"/>
  <c r="I92" i="6" s="1"/>
  <c r="I125" i="7" s="1"/>
  <c r="I100" i="6" a="1"/>
  <c r="I100" i="6" s="1"/>
  <c r="I133" i="7" s="1"/>
  <c r="I120" i="6" a="1"/>
  <c r="I120" i="6" s="1"/>
  <c r="I153" i="7" s="1"/>
  <c r="I86" i="6" a="1"/>
  <c r="I86" i="6" s="1"/>
  <c r="I119" i="7" s="1"/>
  <c r="I117" i="6" a="1"/>
  <c r="I117" i="6" s="1"/>
  <c r="I150" i="7" s="1"/>
  <c r="I84" i="6" a="1"/>
  <c r="I84" i="6" s="1"/>
  <c r="I117" i="7" s="1"/>
  <c r="I83" i="6" a="1"/>
  <c r="I83" i="6" s="1"/>
  <c r="I116" i="7" s="1"/>
  <c r="I104" i="6" a="1"/>
  <c r="I104" i="6" s="1"/>
  <c r="I137" i="7" s="1"/>
  <c r="I114" i="6" a="1"/>
  <c r="I114" i="6" s="1"/>
  <c r="I147" i="7" s="1"/>
  <c r="I113" i="6" a="1"/>
  <c r="I113" i="6" s="1"/>
  <c r="I146" i="7" s="1"/>
  <c r="I105" i="6" a="1"/>
  <c r="I105" i="6" s="1"/>
  <c r="I138" i="7" s="1"/>
  <c r="I93" i="6" a="1"/>
  <c r="I93" i="6" s="1"/>
  <c r="I126" i="7" s="1"/>
  <c r="I95" i="6" a="1"/>
  <c r="I95" i="6" s="1"/>
  <c r="I128" i="7" s="1"/>
  <c r="I87" i="6" a="1"/>
  <c r="I87" i="6" s="1"/>
  <c r="I120" i="7" s="1"/>
  <c r="I85" i="6" a="1"/>
  <c r="I85" i="6" s="1"/>
  <c r="I118" i="7" s="1"/>
  <c r="I107" i="6" a="1"/>
  <c r="I107" i="6" s="1"/>
  <c r="I140" i="7" s="1"/>
  <c r="I116" i="6" a="1"/>
  <c r="I116" i="6" s="1"/>
  <c r="I149" i="7" s="1"/>
  <c r="I103" i="6" a="1"/>
  <c r="I103" i="6" s="1"/>
  <c r="I136" i="7" s="1"/>
  <c r="I106" i="6" a="1"/>
  <c r="I106" i="6" s="1"/>
  <c r="I139" i="7" s="1"/>
  <c r="I96" i="6" a="1"/>
  <c r="I96" i="6" s="1"/>
  <c r="I129" i="7" s="1"/>
  <c r="I97" i="6" a="1"/>
  <c r="I97" i="6" s="1"/>
  <c r="I130" i="7" s="1"/>
  <c r="I115" i="6" a="1"/>
  <c r="I115" i="6" s="1"/>
  <c r="I148" i="7" s="1"/>
  <c r="I94" i="6" a="1"/>
  <c r="I94" i="6" s="1"/>
  <c r="I127" i="7" s="1"/>
  <c r="I36" i="7" l="1"/>
  <c r="E9" i="5" a="1"/>
  <c r="E9" i="5" s="1"/>
  <c r="H12" i="7" s="1"/>
  <c r="E22" i="5" a="1"/>
  <c r="E22" i="5" s="1"/>
  <c r="H25" i="7" s="1"/>
  <c r="E27" i="5" a="1"/>
  <c r="E27" i="5" s="1"/>
  <c r="H30" i="7" s="1"/>
  <c r="E19" i="5" a="1"/>
  <c r="E19" i="5" s="1"/>
  <c r="H22" i="7" s="1"/>
  <c r="E8" i="5" a="1"/>
  <c r="E8" i="5" s="1"/>
  <c r="H11" i="7" s="1"/>
  <c r="E16" i="5" a="1"/>
  <c r="E16" i="5" s="1"/>
  <c r="H19" i="7" s="1"/>
  <c r="E30" i="5" a="1"/>
  <c r="E30" i="5" s="1"/>
  <c r="H33" i="7" s="1"/>
  <c r="E13" i="5" a="1"/>
  <c r="E13" i="5" s="1"/>
  <c r="H16" i="7" s="1"/>
  <c r="E28" i="5" a="1"/>
  <c r="E28" i="5" s="1"/>
  <c r="H31" i="7" s="1"/>
  <c r="E20" i="5" a="1"/>
  <c r="E20" i="5" s="1"/>
  <c r="H23" i="7" s="1"/>
  <c r="E23" i="5" a="1"/>
  <c r="E23" i="5" s="1"/>
  <c r="H26" i="7" s="1"/>
  <c r="E7" i="5" a="1"/>
  <c r="E7" i="5" s="1"/>
  <c r="H10" i="7" s="1"/>
  <c r="E31" i="5" a="1"/>
  <c r="E31" i="5" s="1"/>
  <c r="H34" i="7" s="1"/>
  <c r="E14" i="5" a="1"/>
  <c r="E14" i="5" s="1"/>
  <c r="H17" i="7" s="1"/>
  <c r="E17" i="5" a="1"/>
  <c r="E17" i="5" s="1"/>
  <c r="H20" i="7" s="1"/>
  <c r="E32" i="5" a="1"/>
  <c r="E32" i="5" s="1"/>
  <c r="H35" i="7" s="1"/>
  <c r="E24" i="5" a="1"/>
  <c r="E24" i="5" s="1"/>
  <c r="H27" i="7" s="1"/>
  <c r="E10" i="5" a="1"/>
  <c r="E10" i="5" s="1"/>
  <c r="H13" i="7" s="1"/>
  <c r="E4" i="5" a="1"/>
  <c r="E4" i="5" s="1"/>
  <c r="H7" i="7" s="1"/>
  <c r="E29" i="5" a="1"/>
  <c r="E29" i="5" s="1"/>
  <c r="H32" i="7" s="1"/>
  <c r="E21" i="5" a="1"/>
  <c r="E21" i="5" s="1"/>
  <c r="H24" i="7" s="1"/>
  <c r="E15" i="5" a="1"/>
  <c r="E15" i="5" s="1"/>
  <c r="H18" i="7" s="1"/>
  <c r="E11" i="5" a="1"/>
  <c r="E11" i="5" s="1"/>
  <c r="H14" i="7" s="1"/>
  <c r="E25" i="5" a="1"/>
  <c r="E25" i="5" s="1"/>
  <c r="H28" i="7" s="1"/>
  <c r="E3" i="5" a="1"/>
  <c r="E3" i="5" s="1"/>
  <c r="H6" i="7" s="1"/>
  <c r="E5" i="5" a="1"/>
  <c r="E5" i="5" s="1"/>
  <c r="H8" i="7" s="1"/>
  <c r="E26" i="5" a="1"/>
  <c r="E26" i="5" s="1"/>
  <c r="H29" i="7" s="1"/>
  <c r="E12" i="5" a="1"/>
  <c r="E12" i="5" s="1"/>
  <c r="H15" i="7" s="1"/>
  <c r="E18" i="5" a="1"/>
  <c r="E18" i="5" s="1"/>
  <c r="H21" i="7" s="1"/>
  <c r="E6" i="5" a="1"/>
  <c r="E6" i="5" s="1"/>
  <c r="H9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D2" authorId="0" shapeId="0" xr:uid="{B1C68267-5216-4973-BC36-DCF7656976DA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高时代宝箱中有概率随低时代的</t>
        </r>
      </text>
    </comment>
  </commentList>
</comments>
</file>

<file path=xl/sharedStrings.xml><?xml version="1.0" encoding="utf-8"?>
<sst xmlns="http://schemas.openxmlformats.org/spreadsheetml/2006/main" count="2510" uniqueCount="1119">
  <si>
    <t>ID</t>
    <phoneticPr fontId="25" type="noConversion"/>
  </si>
  <si>
    <t>物品描述</t>
    <phoneticPr fontId="25" type="noConversion"/>
  </si>
  <si>
    <t>id</t>
    <phoneticPr fontId="25" type="noConversion"/>
  </si>
  <si>
    <t>a_base_item_id</t>
    <phoneticPr fontId="25" type="noConversion"/>
  </si>
  <si>
    <t>备注名字</t>
    <phoneticPr fontId="25" type="noConversion"/>
  </si>
  <si>
    <t>名称id</t>
    <phoneticPr fontId="25" type="noConversion"/>
  </si>
  <si>
    <t>a_base_operater_id</t>
    <phoneticPr fontId="25" type="noConversion"/>
  </si>
  <si>
    <t>a_base_quality</t>
    <phoneticPr fontId="25" type="noConversion"/>
  </si>
  <si>
    <t>varchar(255)</t>
    <phoneticPr fontId="25" type="noConversion"/>
  </si>
  <si>
    <t>道具表</t>
    <phoneticPr fontId="25" type="noConversion"/>
  </si>
  <si>
    <t>主键ID</t>
    <phoneticPr fontId="25" type="noConversion"/>
  </si>
  <si>
    <t>平台ID，
默认为0</t>
    <phoneticPr fontId="25" type="noConversion"/>
  </si>
  <si>
    <t>c_base_name</t>
    <phoneticPr fontId="25" type="noConversion"/>
  </si>
  <si>
    <t>c_base_tips</t>
    <phoneticPr fontId="25" type="noConversion"/>
  </si>
  <si>
    <t>金币</t>
    <phoneticPr fontId="25" type="noConversion"/>
  </si>
  <si>
    <t>泉水</t>
    <phoneticPr fontId="25" type="noConversion"/>
  </si>
  <si>
    <t>食物</t>
    <phoneticPr fontId="25" type="noConversion"/>
  </si>
  <si>
    <t>肉类</t>
    <phoneticPr fontId="25" type="noConversion"/>
  </si>
  <si>
    <t>木材</t>
    <phoneticPr fontId="25" type="noConversion"/>
  </si>
  <si>
    <t>矿石</t>
    <phoneticPr fontId="25" type="noConversion"/>
  </si>
  <si>
    <t>加速1分钟</t>
    <phoneticPr fontId="25" type="noConversion"/>
  </si>
  <si>
    <t>加速5分钟</t>
    <phoneticPr fontId="25" type="noConversion"/>
  </si>
  <si>
    <t>加速15分钟</t>
    <phoneticPr fontId="25" type="noConversion"/>
  </si>
  <si>
    <t>加速30分钟</t>
    <phoneticPr fontId="25" type="noConversion"/>
  </si>
  <si>
    <t>加速60分钟</t>
    <phoneticPr fontId="25" type="noConversion"/>
  </si>
  <si>
    <t>加速3小时</t>
    <phoneticPr fontId="25" type="noConversion"/>
  </si>
  <si>
    <t>加速6小时</t>
    <phoneticPr fontId="25" type="noConversion"/>
  </si>
  <si>
    <t>加速8小时</t>
    <phoneticPr fontId="25" type="noConversion"/>
  </si>
  <si>
    <t>加速12小时</t>
    <phoneticPr fontId="25" type="noConversion"/>
  </si>
  <si>
    <t>加速16小时</t>
    <phoneticPr fontId="25" type="noConversion"/>
  </si>
  <si>
    <t>加速1天</t>
    <phoneticPr fontId="25" type="noConversion"/>
  </si>
  <si>
    <t>加速3天</t>
    <phoneticPr fontId="25" type="noConversion"/>
  </si>
  <si>
    <t>c_base_stack</t>
    <phoneticPr fontId="25" type="noConversion"/>
  </si>
  <si>
    <t>c_base_flash</t>
    <phoneticPr fontId="25" type="noConversion"/>
  </si>
  <si>
    <t>道具表现特效</t>
    <phoneticPr fontId="25" type="noConversion"/>
  </si>
  <si>
    <t>a_base_term</t>
  </si>
  <si>
    <t>c_base_tab</t>
    <phoneticPr fontId="25" type="noConversion"/>
  </si>
  <si>
    <t>c_base_kinds_icon</t>
    <phoneticPr fontId="25" type="noConversion"/>
  </si>
  <si>
    <t>卡牌兵种图标（仅限角色类使用）配置资源</t>
    <phoneticPr fontId="25" type="noConversion"/>
  </si>
  <si>
    <t>道具叠堆摆放（0代表不能叠放，数字代表叠放上限）</t>
    <phoneticPr fontId="25" type="noConversion"/>
  </si>
  <si>
    <t>品质（4.传说 3.史诗 2.稀有 1.普通）</t>
    <phoneticPr fontId="25" type="noConversion"/>
  </si>
  <si>
    <t>a_base_card_group_id</t>
    <phoneticPr fontId="25" type="noConversion"/>
  </si>
  <si>
    <t>对应卡牌组ID</t>
    <phoneticPr fontId="25" type="noConversion"/>
  </si>
  <si>
    <t>万箭齐发</t>
  </si>
  <si>
    <t>电击法术</t>
  </si>
  <si>
    <t>毒药法术</t>
  </si>
  <si>
    <t>火球</t>
  </si>
  <si>
    <t>滚木</t>
  </si>
  <si>
    <t>无敌法术</t>
  </si>
  <si>
    <t>狂暴法术</t>
  </si>
  <si>
    <t>冰冻法术</t>
  </si>
  <si>
    <t>雷电法术</t>
  </si>
  <si>
    <t>禁疗法术</t>
  </si>
  <si>
    <t>治疗法术</t>
  </si>
  <si>
    <t>炮火支援</t>
  </si>
  <si>
    <t>导弹</t>
  </si>
  <si>
    <t>野牛剑士大队</t>
  </si>
  <si>
    <t>松鼠投手小组</t>
  </si>
  <si>
    <t>弩手小队</t>
  </si>
  <si>
    <t>狼骑兵小队</t>
  </si>
  <si>
    <t>长枪骑兵小队</t>
  </si>
  <si>
    <t>龙骑兵小组</t>
  </si>
  <si>
    <t>蒸汽小飞龙小组</t>
  </si>
  <si>
    <t>旋风战士</t>
  </si>
  <si>
    <t>巨猿人</t>
  </si>
  <si>
    <t>装甲机枪车</t>
  </si>
  <si>
    <t>猛犸象狼骑</t>
  </si>
  <si>
    <t>精英长枪骑士</t>
  </si>
  <si>
    <t>飞艇</t>
  </si>
  <si>
    <t>坦克</t>
  </si>
  <si>
    <t>神箭游侠</t>
  </si>
  <si>
    <t>狙击手</t>
  </si>
  <si>
    <t>导弹车</t>
  </si>
  <si>
    <t>火龙</t>
  </si>
  <si>
    <t>精灵捕手</t>
  </si>
  <si>
    <t>光明法师</t>
  </si>
  <si>
    <t>皇家狮鹫</t>
  </si>
  <si>
    <t>魔像</t>
  </si>
  <si>
    <t>鬼武士</t>
  </si>
  <si>
    <t>吸血鬼贵族</t>
  </si>
  <si>
    <t>地狱飞龙</t>
  </si>
  <si>
    <t>勇士小屋</t>
  </si>
  <si>
    <t>长弓手营地</t>
  </si>
  <si>
    <t>拒马</t>
  </si>
  <si>
    <t>弓箭塔</t>
  </si>
  <si>
    <t>落石塔</t>
  </si>
  <si>
    <t>投石机</t>
  </si>
  <si>
    <t>弩车</t>
  </si>
  <si>
    <t>资源收集器</t>
  </si>
  <si>
    <t>战旗</t>
  </si>
  <si>
    <t>碉堡</t>
  </si>
  <si>
    <t>电磁塔</t>
  </si>
  <si>
    <t>青蛙锅</t>
  </si>
  <si>
    <t>道具使用ID,数量;道具使用ID,数量
a_base_type=2时配置</t>
    <phoneticPr fontId="25" type="noConversion"/>
  </si>
  <si>
    <t>a_base_award_id</t>
    <phoneticPr fontId="25" type="noConversion"/>
  </si>
  <si>
    <t>宝箱奖励id
a_base_type=3时配置
对应奖励表a_base_award_id</t>
    <phoneticPr fontId="25" type="noConversion"/>
  </si>
  <si>
    <t>c_base_child_type</t>
    <phoneticPr fontId="25" type="noConversion"/>
  </si>
  <si>
    <t>a_base_sort</t>
    <phoneticPr fontId="25" type="noConversion"/>
  </si>
  <si>
    <t>背包排序（从小到大排）</t>
    <phoneticPr fontId="25" type="noConversion"/>
  </si>
  <si>
    <t>获得10金币</t>
    <phoneticPr fontId="25" type="noConversion"/>
  </si>
  <si>
    <t>获得10泉水</t>
    <phoneticPr fontId="25" type="noConversion"/>
  </si>
  <si>
    <t>获得10钻石</t>
    <phoneticPr fontId="25" type="noConversion"/>
  </si>
  <si>
    <t>-1,10</t>
    <phoneticPr fontId="25" type="noConversion"/>
  </si>
  <si>
    <t>-2,10</t>
    <phoneticPr fontId="25" type="noConversion"/>
  </si>
  <si>
    <t>-3,10</t>
    <phoneticPr fontId="25" type="noConversion"/>
  </si>
  <si>
    <t>页签类型</t>
    <phoneticPr fontId="25" type="noConversion"/>
  </si>
  <si>
    <t>顺序</t>
    <phoneticPr fontId="25" type="noConversion"/>
  </si>
  <si>
    <t>品质</t>
    <phoneticPr fontId="25" type="noConversion"/>
  </si>
  <si>
    <t>道具标签(策划填)</t>
    <phoneticPr fontId="25" type="noConversion"/>
  </si>
  <si>
    <t>a_ints_tips_type</t>
    <phoneticPr fontId="25" type="noConversion"/>
  </si>
  <si>
    <t>资源宝箱</t>
    <phoneticPr fontId="25" type="noConversion"/>
  </si>
  <si>
    <t>小金币福袋</t>
    <phoneticPr fontId="25" type="noConversion"/>
  </si>
  <si>
    <t>-2,1000</t>
    <phoneticPr fontId="25" type="noConversion"/>
  </si>
  <si>
    <t>自选资源宝箱</t>
    <phoneticPr fontId="25" type="noConversion"/>
  </si>
  <si>
    <t>随机资源宝箱</t>
    <phoneticPr fontId="25" type="noConversion"/>
  </si>
  <si>
    <t>道具描述</t>
    <phoneticPr fontId="25" type="noConversion"/>
  </si>
  <si>
    <t>使用后获得1000金币</t>
    <phoneticPr fontId="25" type="noConversion"/>
  </si>
  <si>
    <t>使用后获得少量资源</t>
    <phoneticPr fontId="25" type="noConversion"/>
  </si>
  <si>
    <t>使用后可在以下奖励中自选一种</t>
    <phoneticPr fontId="25" type="noConversion"/>
  </si>
  <si>
    <t>使用后随机获取一种奖励</t>
    <phoneticPr fontId="25" type="noConversion"/>
  </si>
  <si>
    <t>a_arrayints_item_use_id</t>
    <phoneticPr fontId="25" type="noConversion"/>
  </si>
  <si>
    <t>日常活跃度</t>
    <phoneticPr fontId="25" type="noConversion"/>
  </si>
  <si>
    <t>周常活跃度</t>
    <phoneticPr fontId="25" type="noConversion"/>
  </si>
  <si>
    <t>a_base_type</t>
    <phoneticPr fontId="25" type="noConversion"/>
  </si>
  <si>
    <t>a_base_property</t>
    <phoneticPr fontId="25" type="noConversion"/>
  </si>
  <si>
    <r>
      <t xml:space="preserve">a_base_type=1时该处填加速时间参数，单位为s。
</t>
    </r>
    <r>
      <rPr>
        <sz val="11"/>
        <color theme="1"/>
        <rFont val="微软雅黑"/>
        <family val="2"/>
        <charset val="134"/>
      </rPr>
      <t>a_base_type=5时该处填写恢复体力的值</t>
    </r>
    <phoneticPr fontId="25" type="noConversion"/>
  </si>
  <si>
    <t>使用期限（单位时间s）</t>
    <phoneticPr fontId="25" type="noConversion"/>
  </si>
  <si>
    <t>id</t>
  </si>
  <si>
    <t>a_base_item_id</t>
  </si>
  <si>
    <t>a_base_operater_id</t>
  </si>
  <si>
    <t>c_base_name</t>
  </si>
  <si>
    <t>c_base_tips</t>
  </si>
  <si>
    <t>c_base_child_type</t>
  </si>
  <si>
    <t>a_base_type</t>
  </si>
  <si>
    <t>a_base_sort</t>
  </si>
  <si>
    <t>c_base_tab</t>
  </si>
  <si>
    <t>a_base_property</t>
  </si>
  <si>
    <t>a_base_quality</t>
  </si>
  <si>
    <t>c_base_kinds_icon</t>
  </si>
  <si>
    <t>c_base_stack</t>
  </si>
  <si>
    <t>c_ints_fetch_way</t>
  </si>
  <si>
    <t>a_ints_use_limit</t>
  </si>
  <si>
    <t>c_base_flash</t>
  </si>
  <si>
    <t>a_base_trade</t>
  </si>
  <si>
    <t>a_arrayints_item_use_id</t>
  </si>
  <si>
    <t>a_base_award_id</t>
  </si>
  <si>
    <t>a_base_card_group_id</t>
  </si>
  <si>
    <t>varchar(255)</t>
  </si>
  <si>
    <t>道具表</t>
  </si>
  <si>
    <t>主键ID</t>
  </si>
  <si>
    <t>平台ID，
默认为0</t>
  </si>
  <si>
    <t>备注名字</t>
  </si>
  <si>
    <t>背包排序（从小到大排）</t>
  </si>
  <si>
    <t>道具标签(策划填)</t>
  </si>
  <si>
    <t>a_base_type=1时该处填加速时间参数，单位为s。
a_base_type=5时该处填写恢复体力的值</t>
  </si>
  <si>
    <t>品质（4.传说 3.史诗 2.稀有 1.普通）</t>
  </si>
  <si>
    <t>卡牌兵种图标（仅限角色类使用）配置资源</t>
  </si>
  <si>
    <t>道具叠堆摆放（0代表不能叠放，数字代表叠放上限）</t>
  </si>
  <si>
    <t>获取途径（配置跳转）</t>
  </si>
  <si>
    <t>跳转备注</t>
  </si>
  <si>
    <t>道具使用条件：限制条件,数量,多语言id（0.无限制；1.等级限制；2.时代【数量1.石器2.青铜3.封建4.工业5.现代】；3.关卡）</t>
  </si>
  <si>
    <t>道具表现特效</t>
  </si>
  <si>
    <t>使用期限（单位时间s）</t>
  </si>
  <si>
    <t>道具描述</t>
  </si>
  <si>
    <t>能否交易（0.不可交易，1.可交易）</t>
  </si>
  <si>
    <t>道具使用ID,数量;道具使用ID,数量
a_base_type=2时配置</t>
  </si>
  <si>
    <t>宝箱奖励id
a_base_type=3时配置
对应奖励表a_base_award_id</t>
  </si>
  <si>
    <t>对应卡牌组ID</t>
  </si>
  <si>
    <t>金币</t>
  </si>
  <si>
    <t>金币的描述</t>
  </si>
  <si>
    <t>泉水</t>
  </si>
  <si>
    <t>泉水的描述</t>
  </si>
  <si>
    <t>食物</t>
  </si>
  <si>
    <t>食物的描述</t>
  </si>
  <si>
    <t>肉类</t>
  </si>
  <si>
    <t>肉类的描述</t>
  </si>
  <si>
    <t>木材</t>
  </si>
  <si>
    <t>木材的描述</t>
  </si>
  <si>
    <t>矿石</t>
  </si>
  <si>
    <t>矿石的描述</t>
  </si>
  <si>
    <t>日常活跃度</t>
  </si>
  <si>
    <t>日常活跃度的描述</t>
  </si>
  <si>
    <t>周常活跃度</t>
  </si>
  <si>
    <t>周常活跃度的描述</t>
  </si>
  <si>
    <t>加速1分钟</t>
  </si>
  <si>
    <t>加速1分钟的描述</t>
  </si>
  <si>
    <t>加速5分钟</t>
  </si>
  <si>
    <t>加速5分钟的描述</t>
  </si>
  <si>
    <t>加速15分钟</t>
  </si>
  <si>
    <t>加速15分钟的描述</t>
  </si>
  <si>
    <t>加速30分钟</t>
  </si>
  <si>
    <t>加速30分钟的描述</t>
  </si>
  <si>
    <t>加速60分钟</t>
  </si>
  <si>
    <t>加速60分钟的描述</t>
  </si>
  <si>
    <t>加速3小时</t>
  </si>
  <si>
    <t>加速3小时的描述</t>
  </si>
  <si>
    <t>加速6小时</t>
  </si>
  <si>
    <t>加速6小时的描述</t>
  </si>
  <si>
    <t>加速8小时</t>
  </si>
  <si>
    <t>加速8小时的描述</t>
  </si>
  <si>
    <t>加速12小时</t>
  </si>
  <si>
    <t>加速12小时的描述</t>
  </si>
  <si>
    <t>加速16小时</t>
  </si>
  <si>
    <t>加速16小时的描述</t>
  </si>
  <si>
    <t>加速1天</t>
  </si>
  <si>
    <t>加速1天的描述</t>
  </si>
  <si>
    <t>加速3天</t>
  </si>
  <si>
    <t>加速3天的描述</t>
  </si>
  <si>
    <t>获得10钻石</t>
  </si>
  <si>
    <t>获得10钻石的描述</t>
  </si>
  <si>
    <t>-1,10</t>
  </si>
  <si>
    <t>获得10金币</t>
  </si>
  <si>
    <t>获得10金币的描述</t>
  </si>
  <si>
    <t>-2,10</t>
  </si>
  <si>
    <t>获得10泉水</t>
  </si>
  <si>
    <t>获得10泉水的描述</t>
  </si>
  <si>
    <t>-3,10</t>
  </si>
  <si>
    <t>小金币福袋</t>
  </si>
  <si>
    <t>使用后获得1000金币</t>
  </si>
  <si>
    <t>-2,1000</t>
  </si>
  <si>
    <t>资源宝箱</t>
  </si>
  <si>
    <t>使用后获得少量资源</t>
  </si>
  <si>
    <t>自选资源宝箱</t>
  </si>
  <si>
    <t>使用后可在以下奖励中自选一种</t>
  </si>
  <si>
    <t>随机资源宝箱</t>
  </si>
  <si>
    <t>使用后随机获取一种奖励</t>
  </si>
  <si>
    <t>万箭齐发的描述</t>
  </si>
  <si>
    <t>电击法术的描述</t>
  </si>
  <si>
    <t>毒药法术的描述</t>
  </si>
  <si>
    <t>火球的描述</t>
  </si>
  <si>
    <t>滚木的描述</t>
  </si>
  <si>
    <t>无敌法术的描述</t>
  </si>
  <si>
    <t>狂暴法术的描述</t>
  </si>
  <si>
    <t>冰冻法术的描述</t>
  </si>
  <si>
    <t>雷电法术的描述</t>
  </si>
  <si>
    <t>禁疗法术的描述</t>
  </si>
  <si>
    <t>治疗法术的描述</t>
  </si>
  <si>
    <t>炮火支援的描述</t>
  </si>
  <si>
    <t>导弹的描述</t>
  </si>
  <si>
    <t>野牛剑士大队的描述</t>
  </si>
  <si>
    <t>松鼠投手小组的描述</t>
  </si>
  <si>
    <t>弩手小队的描述</t>
  </si>
  <si>
    <t>狼骑兵小队的描述</t>
  </si>
  <si>
    <t>长枪骑兵小队的描述</t>
  </si>
  <si>
    <t>龙骑兵小组的描述</t>
  </si>
  <si>
    <t>蒸汽小飞龙小组的描述</t>
  </si>
  <si>
    <t>旋风战士的描述</t>
  </si>
  <si>
    <t>巨猿人的描述</t>
  </si>
  <si>
    <t>装甲机枪车的描述</t>
  </si>
  <si>
    <t>猛犸象狼骑的描述</t>
  </si>
  <si>
    <t>精英长枪骑士的描述</t>
  </si>
  <si>
    <t>飞艇的描述</t>
  </si>
  <si>
    <t>坦克的描述</t>
  </si>
  <si>
    <t>神箭游侠的描述</t>
  </si>
  <si>
    <t>狙击手的描述</t>
  </si>
  <si>
    <t>导弹车的描述</t>
  </si>
  <si>
    <t>火龙的描述</t>
  </si>
  <si>
    <t>精灵捕手的描述</t>
  </si>
  <si>
    <t>光明法师的描述</t>
  </si>
  <si>
    <t>皇家狮鹫的描述</t>
  </si>
  <si>
    <t>魔像的描述</t>
  </si>
  <si>
    <t>鬼武士的描述</t>
  </si>
  <si>
    <t>吸血鬼贵族的描述</t>
  </si>
  <si>
    <t>地狱飞龙的描述</t>
  </si>
  <si>
    <t>勇士小屋的描述</t>
  </si>
  <si>
    <t>长弓手营地的描述</t>
  </si>
  <si>
    <t>拒马的描述</t>
  </si>
  <si>
    <t>弓箭塔的描述</t>
  </si>
  <si>
    <t>落石塔的描述</t>
  </si>
  <si>
    <t>投石机的描述</t>
  </si>
  <si>
    <t>弩车的描述</t>
  </si>
  <si>
    <t>资源收集器的描述</t>
  </si>
  <si>
    <t>战旗的描述</t>
  </si>
  <si>
    <t>碉堡的描述</t>
  </si>
  <si>
    <t>电磁塔的描述</t>
  </si>
  <si>
    <t>青蛙锅的描述</t>
  </si>
  <si>
    <t>a_arrayints_item_time</t>
    <phoneticPr fontId="25" type="noConversion"/>
  </si>
  <si>
    <t>道具使用ID,时间（s）;道具使用ID,时间
a_base_type=5时配置
获取X小时资源时填写该内容，获取的数量=当前生产速率*时间</t>
    <phoneticPr fontId="25" type="noConversion"/>
  </si>
  <si>
    <t>价值类型</t>
    <phoneticPr fontId="25" type="noConversion"/>
  </si>
  <si>
    <t>价值类型</t>
  </si>
  <si>
    <t xml:space="preserve">背包页签
-1.不显示
1.道具
2.资源
3.宝箱
</t>
  </si>
  <si>
    <t xml:space="preserve">背包页签
-1.不显示
1.道具
2.资源
3.宝箱
</t>
    <phoneticPr fontId="25" type="noConversion"/>
  </si>
  <si>
    <t>tips所属类型：背包外,背包内（0.不使用tips 1.信息面板 2.使用面板 3.固定+随机宝箱 4.宝箱信息 5.宝箱自选 6.宝箱固定/随机）</t>
    <phoneticPr fontId="25" type="noConversion"/>
  </si>
  <si>
    <t>白金宝箱</t>
  </si>
  <si>
    <t>白金宝箱</t>
    <phoneticPr fontId="25" type="noConversion"/>
  </si>
  <si>
    <t>打开后获取以下奖励</t>
    <phoneticPr fontId="25" type="noConversion"/>
  </si>
  <si>
    <t>新手宝箱</t>
  </si>
  <si>
    <t>新手宝箱</t>
    <phoneticPr fontId="25" type="noConversion"/>
  </si>
  <si>
    <t>打开后获取以下奖励</t>
  </si>
  <si>
    <t>a_ints_price</t>
  </si>
  <si>
    <t>a_ints_price</t>
    <phoneticPr fontId="25" type="noConversion"/>
  </si>
  <si>
    <t>使用其它道具替换的价格
道具id,数量</t>
  </si>
  <si>
    <t>使用其它道具替换的价格
道具id,数量</t>
    <phoneticPr fontId="25" type="noConversion"/>
  </si>
  <si>
    <t>-1,1</t>
  </si>
  <si>
    <t>-1,1</t>
    <phoneticPr fontId="25" type="noConversion"/>
  </si>
  <si>
    <t>-1,5</t>
  </si>
  <si>
    <t>-1,5</t>
    <phoneticPr fontId="25" type="noConversion"/>
  </si>
  <si>
    <t>-1,15</t>
  </si>
  <si>
    <t>-1,15</t>
    <phoneticPr fontId="25" type="noConversion"/>
  </si>
  <si>
    <t>-1,30</t>
  </si>
  <si>
    <t>-1,30</t>
    <phoneticPr fontId="25" type="noConversion"/>
  </si>
  <si>
    <t>-1,60</t>
  </si>
  <si>
    <t>-1,60</t>
    <phoneticPr fontId="25" type="noConversion"/>
  </si>
  <si>
    <t>-1,180</t>
  </si>
  <si>
    <t>-1,180</t>
    <phoneticPr fontId="25" type="noConversion"/>
  </si>
  <si>
    <t>-1,360</t>
  </si>
  <si>
    <t>-1,360</t>
    <phoneticPr fontId="25" type="noConversion"/>
  </si>
  <si>
    <t>-1,480</t>
  </si>
  <si>
    <t>-1,480</t>
    <phoneticPr fontId="25" type="noConversion"/>
  </si>
  <si>
    <t>-1,720</t>
  </si>
  <si>
    <t>-1,720</t>
    <phoneticPr fontId="25" type="noConversion"/>
  </si>
  <si>
    <t>-1,960</t>
  </si>
  <si>
    <t>-1,960</t>
    <phoneticPr fontId="25" type="noConversion"/>
  </si>
  <si>
    <t>-1,1440</t>
  </si>
  <si>
    <t>-1,1440</t>
    <phoneticPr fontId="25" type="noConversion"/>
  </si>
  <si>
    <t>-1,4320</t>
  </si>
  <si>
    <t>-1,4320</t>
    <phoneticPr fontId="25" type="noConversion"/>
  </si>
  <si>
    <t>a_base_automatic_open</t>
  </si>
  <si>
    <t>合成配置</t>
  </si>
  <si>
    <t>贪婪币</t>
  </si>
  <si>
    <t>贪婪币</t>
    <phoneticPr fontId="25" type="noConversion"/>
  </si>
  <si>
    <t>查找类型（用于调用时筛选）
0默认
1基础货币
2资源
3代币
101使用获得钻石
102使用获得金币
103使用获得泉水
200卡牌
300家装材料
400建筑加速道具
501固定宝箱
502自选宝箱
503随机宝箱
504固定+随机宝箱</t>
    <phoneticPr fontId="25" type="noConversion"/>
  </si>
  <si>
    <t>贪婪币的描述</t>
  </si>
  <si>
    <t>宝箱1时代1,初始</t>
  </si>
  <si>
    <t>宝箱1时代1,初始</t>
    <phoneticPr fontId="25" type="noConversion"/>
  </si>
  <si>
    <t>宝箱1时代2,初始</t>
  </si>
  <si>
    <t>宝箱1时代2,初始</t>
    <phoneticPr fontId="25" type="noConversion"/>
  </si>
  <si>
    <t>宝箱1时代3,初始</t>
  </si>
  <si>
    <t>宝箱1时代4,初始</t>
  </si>
  <si>
    <t>宝箱1时代5,初始</t>
  </si>
  <si>
    <t>宝箱1时代1,大于100抽</t>
  </si>
  <si>
    <t>宝箱1时代2,大于100抽</t>
  </si>
  <si>
    <t>宝箱1时代3,大于100抽</t>
  </si>
  <si>
    <t>宝箱1时代4,大于100抽</t>
  </si>
  <si>
    <t>宝箱1时代5,大于100抽</t>
  </si>
  <si>
    <t>宝箱2时代1,初始</t>
  </si>
  <si>
    <t>宝箱2时代2,初始</t>
  </si>
  <si>
    <t>宝箱2时代3,初始</t>
  </si>
  <si>
    <t>宝箱2时代4,初始</t>
  </si>
  <si>
    <t>宝箱2时代5,初始</t>
  </si>
  <si>
    <t>宝箱2时代1,大于100抽</t>
  </si>
  <si>
    <t>宝箱2时代2,大于100抽</t>
  </si>
  <si>
    <t>宝箱2时代3,大于100抽</t>
  </si>
  <si>
    <t>宝箱2时代4,大于100抽</t>
  </si>
  <si>
    <t>宝箱2时代5,大于100抽</t>
  </si>
  <si>
    <t>宝箱3时代1,初始</t>
  </si>
  <si>
    <t>宝箱3时代2,初始</t>
  </si>
  <si>
    <t>宝箱3时代3,初始</t>
  </si>
  <si>
    <t>宝箱3时代4,初始</t>
  </si>
  <si>
    <t>宝箱3时代5,初始</t>
  </si>
  <si>
    <t>宝箱3时代1,大于100抽</t>
  </si>
  <si>
    <t>宝箱3时代2,大于100抽</t>
  </si>
  <si>
    <t>宝箱3时代3,大于100抽</t>
  </si>
  <si>
    <t>宝箱3时代4,大于100抽</t>
  </si>
  <si>
    <t>宝箱3时代5,大于100抽</t>
  </si>
  <si>
    <t>引用表格：</t>
    <phoneticPr fontId="25" type="noConversion"/>
  </si>
  <si>
    <t>数值规划</t>
    <phoneticPr fontId="25" type="noConversion"/>
  </si>
  <si>
    <t>卡牌数量</t>
    <phoneticPr fontId="25" type="noConversion"/>
  </si>
  <si>
    <t>宝箱1</t>
    <phoneticPr fontId="25" type="noConversion"/>
  </si>
  <si>
    <t>宝箱2</t>
  </si>
  <si>
    <t>宝箱3</t>
  </si>
  <si>
    <t>注：玩法表中数据引用</t>
    <phoneticPr fontId="25" type="noConversion"/>
  </si>
  <si>
    <t>道具ID,数量,是否绑定,限时类型,限时参数,权重；道具ID,数量,是否绑定,限时类型,限时参数,权重
限时类型：0,不限时
1，时间戳
2，获得后x秒
3，获得后x天的0点</t>
    <phoneticPr fontId="25" type="noConversion"/>
  </si>
  <si>
    <t>宝箱1数量</t>
    <phoneticPr fontId="25" type="noConversion"/>
  </si>
  <si>
    <t>宝箱2数量</t>
  </si>
  <si>
    <t>宝箱3数量</t>
  </si>
  <si>
    <t>宝箱1</t>
  </si>
  <si>
    <t>时代</t>
    <phoneticPr fontId="25" type="noConversion"/>
  </si>
  <si>
    <t>石器时代</t>
    <phoneticPr fontId="25" type="noConversion"/>
  </si>
  <si>
    <t>青铜时代</t>
  </si>
  <si>
    <t>封建时代</t>
  </si>
  <si>
    <t>工业时代</t>
  </si>
  <si>
    <t>现代</t>
  </si>
  <si>
    <t>编号</t>
    <phoneticPr fontId="25" type="noConversion"/>
  </si>
  <si>
    <t>宝箱</t>
    <phoneticPr fontId="25" type="noConversion"/>
  </si>
  <si>
    <t>时代:</t>
    <phoneticPr fontId="25" type="noConversion"/>
  </si>
  <si>
    <t>宝箱:</t>
    <phoneticPr fontId="25" type="noConversion"/>
  </si>
  <si>
    <t>初始</t>
    <phoneticPr fontId="25" type="noConversion"/>
  </si>
  <si>
    <t>拆除数</t>
    <phoneticPr fontId="25" type="noConversion"/>
  </si>
  <si>
    <t>商店宝箱</t>
    <phoneticPr fontId="25" type="noConversion"/>
  </si>
  <si>
    <t>1级卡宝箱</t>
    <phoneticPr fontId="25" type="noConversion"/>
  </si>
  <si>
    <t>2级卡宝箱</t>
  </si>
  <si>
    <t>3级卡宝箱</t>
  </si>
  <si>
    <t>4级卡宝箱</t>
  </si>
  <si>
    <t>固定奖励</t>
    <phoneticPr fontId="25" type="noConversion"/>
  </si>
  <si>
    <t>随机奖励</t>
  </si>
  <si>
    <t>随机奖励</t>
    <phoneticPr fontId="25" type="noConversion"/>
  </si>
  <si>
    <t>分配数量1</t>
    <phoneticPr fontId="25" type="noConversion"/>
  </si>
  <si>
    <t>分配数量2</t>
    <phoneticPr fontId="25" type="noConversion"/>
  </si>
  <si>
    <t>2级卡宝箱</t>
    <phoneticPr fontId="25" type="noConversion"/>
  </si>
  <si>
    <t>分配数量1宝箱</t>
    <phoneticPr fontId="25" type="noConversion"/>
  </si>
  <si>
    <t>分配数量2宝箱</t>
    <phoneticPr fontId="25" type="noConversion"/>
  </si>
  <si>
    <t>0=不打开
1=打开
是否立即打开？</t>
  </si>
  <si>
    <t>0=不打开
1=打开
是否立即打开？</t>
    <phoneticPr fontId="25" type="noConversion"/>
  </si>
  <si>
    <t>宝箱2</t>
    <phoneticPr fontId="25" type="noConversion"/>
  </si>
  <si>
    <t>名称</t>
    <phoneticPr fontId="25" type="noConversion"/>
  </si>
  <si>
    <t>第1部分</t>
    <phoneticPr fontId="25" type="noConversion"/>
  </si>
  <si>
    <t>第2部分</t>
    <phoneticPr fontId="25" type="noConversion"/>
  </si>
  <si>
    <t>部分</t>
    <phoneticPr fontId="25" type="noConversion"/>
  </si>
  <si>
    <t>卡牌品质</t>
    <phoneticPr fontId="25" type="noConversion"/>
  </si>
  <si>
    <t>宝箱3</t>
    <phoneticPr fontId="25" type="noConversion"/>
  </si>
  <si>
    <t>次数</t>
    <phoneticPr fontId="25" type="noConversion"/>
  </si>
  <si>
    <t>奖励格式</t>
    <phoneticPr fontId="25" type="noConversion"/>
  </si>
  <si>
    <t>奖励格式：</t>
    <phoneticPr fontId="25" type="noConversion"/>
  </si>
  <si>
    <t>id,数量,0,0,0,权重</t>
    <phoneticPr fontId="25" type="noConversion"/>
  </si>
  <si>
    <t>卡牌总数</t>
    <phoneticPr fontId="25" type="noConversion"/>
  </si>
  <si>
    <t>部分1数量</t>
    <phoneticPr fontId="25" type="noConversion"/>
  </si>
  <si>
    <t>部分1次数</t>
    <phoneticPr fontId="25" type="noConversion"/>
  </si>
  <si>
    <t>部分2数量</t>
    <phoneticPr fontId="25" type="noConversion"/>
  </si>
  <si>
    <t>部分2次数</t>
    <phoneticPr fontId="25" type="noConversion"/>
  </si>
  <si>
    <t>验证</t>
    <phoneticPr fontId="25" type="noConversion"/>
  </si>
  <si>
    <t>奖励组合</t>
    <phoneticPr fontId="25" type="noConversion"/>
  </si>
  <si>
    <t>ilorux</t>
    <phoneticPr fontId="25" type="noConversion"/>
  </si>
  <si>
    <t>a_arrayints_type</t>
    <phoneticPr fontId="25" type="noConversion"/>
  </si>
  <si>
    <t>a_arrayints_award</t>
    <phoneticPr fontId="25" type="noConversion"/>
  </si>
  <si>
    <t>序列</t>
  </si>
  <si>
    <t>备注类型</t>
    <phoneticPr fontId="25" type="noConversion"/>
  </si>
  <si>
    <t>备注</t>
  </si>
  <si>
    <t>获得次数</t>
  </si>
  <si>
    <t>固定奖励（道具id为0表示不奖励）</t>
  </si>
  <si>
    <t>次数,权重;次数,权重</t>
  </si>
  <si>
    <t>道具ID,数量,是否绑定,限时类型,限时参数；道具ID,数量,是否绑定,限时类型,限时参数
限时类型：
0,不限时
1，时间戳
2，获得后x秒
3，获得后x天的0点</t>
    <phoneticPr fontId="25" type="noConversion"/>
  </si>
  <si>
    <t>抽卡宝箱</t>
    <phoneticPr fontId="25" type="noConversion"/>
  </si>
  <si>
    <t>1,10000</t>
    <phoneticPr fontId="25" type="noConversion"/>
  </si>
  <si>
    <t>a_arrayints_random_award</t>
    <phoneticPr fontId="25" type="noConversion"/>
  </si>
  <si>
    <t>抽卡2级宝箱</t>
    <phoneticPr fontId="25" type="noConversion"/>
  </si>
  <si>
    <t>奖励次数</t>
    <phoneticPr fontId="25" type="noConversion"/>
  </si>
  <si>
    <t>卡牌数</t>
    <phoneticPr fontId="25" type="noConversion"/>
  </si>
  <si>
    <t>部分2</t>
    <phoneticPr fontId="25" type="noConversion"/>
  </si>
  <si>
    <t>组合</t>
    <phoneticPr fontId="25" type="noConversion"/>
  </si>
  <si>
    <t>1,10000</t>
  </si>
  <si>
    <t>-2,2000,0,0,0</t>
    <phoneticPr fontId="25" type="noConversion"/>
  </si>
  <si>
    <t>宝箱1时代1卡牌品质1部分1</t>
  </si>
  <si>
    <t>宝箱1时代2卡牌品质1部分1</t>
  </si>
  <si>
    <t>宝箱1时代3卡牌品质1部分1</t>
  </si>
  <si>
    <t>宝箱1时代4卡牌品质1部分1</t>
  </si>
  <si>
    <t>宝箱1时代5卡牌品质1部分1</t>
  </si>
  <si>
    <t>宝箱1时代1卡牌品质1部分2</t>
  </si>
  <si>
    <t>宝箱1时代2卡牌品质1部分2</t>
  </si>
  <si>
    <t>宝箱1时代3卡牌品质1部分2</t>
  </si>
  <si>
    <t>宝箱1时代4卡牌品质1部分2</t>
  </si>
  <si>
    <t>宝箱1时代5卡牌品质1部分2</t>
  </si>
  <si>
    <t>宝箱1时代1卡牌品质2部分1</t>
  </si>
  <si>
    <t>宝箱1时代2卡牌品质2部分1</t>
  </si>
  <si>
    <t>宝箱1时代3卡牌品质2部分1</t>
  </si>
  <si>
    <t>宝箱1时代4卡牌品质2部分1</t>
  </si>
  <si>
    <t>宝箱1时代5卡牌品质2部分1</t>
  </si>
  <si>
    <t>宝箱1时代1卡牌品质2部分2</t>
  </si>
  <si>
    <t>宝箱1时代2卡牌品质2部分2</t>
  </si>
  <si>
    <t>宝箱1时代3卡牌品质2部分2</t>
  </si>
  <si>
    <t>宝箱1时代4卡牌品质2部分2</t>
  </si>
  <si>
    <t>宝箱1时代5卡牌品质2部分2</t>
  </si>
  <si>
    <t>宝箱1时代1卡牌品质3部分1</t>
  </si>
  <si>
    <t>宝箱1时代2卡牌品质3部分1</t>
  </si>
  <si>
    <t>宝箱1时代3卡牌品质3部分1</t>
  </si>
  <si>
    <t>宝箱1时代4卡牌品质3部分1</t>
  </si>
  <si>
    <t>宝箱1时代5卡牌品质3部分1</t>
  </si>
  <si>
    <t>宝箱1时代1卡牌品质3部分2</t>
  </si>
  <si>
    <t>宝箱1时代2卡牌品质3部分2</t>
  </si>
  <si>
    <t>宝箱1时代3卡牌品质3部分2</t>
  </si>
  <si>
    <t>宝箱1时代4卡牌品质3部分2</t>
  </si>
  <si>
    <t>宝箱1时代5卡牌品质3部分2</t>
  </si>
  <si>
    <t>宝箱1时代1卡牌品质4部分1</t>
  </si>
  <si>
    <t>宝箱1时代2卡牌品质4部分1</t>
  </si>
  <si>
    <t>宝箱1时代3卡牌品质4部分1</t>
  </si>
  <si>
    <t>宝箱1时代4卡牌品质4部分1</t>
  </si>
  <si>
    <t>宝箱1时代5卡牌品质4部分1</t>
  </si>
  <si>
    <t>宝箱1时代1卡牌品质4部分2</t>
  </si>
  <si>
    <t>宝箱1时代2卡牌品质4部分2</t>
  </si>
  <si>
    <t>宝箱1时代3卡牌品质4部分2</t>
  </si>
  <si>
    <t>宝箱1时代4卡牌品质4部分2</t>
  </si>
  <si>
    <t>宝箱1时代5卡牌品质4部分2</t>
  </si>
  <si>
    <t>宝箱2时代1卡牌品质1部分3</t>
  </si>
  <si>
    <t>宝箱2时代2卡牌品质1部分3</t>
  </si>
  <si>
    <t>宝箱2时代3卡牌品质1部分3</t>
  </si>
  <si>
    <t>宝箱2时代4卡牌品质1部分3</t>
  </si>
  <si>
    <t>宝箱2时代5卡牌品质1部分3</t>
  </si>
  <si>
    <t>宝箱2时代1卡牌品质1部分4</t>
  </si>
  <si>
    <t>宝箱2时代2卡牌品质1部分4</t>
  </si>
  <si>
    <t>宝箱2时代3卡牌品质1部分4</t>
  </si>
  <si>
    <t>宝箱2时代4卡牌品质1部分4</t>
  </si>
  <si>
    <t>宝箱2时代5卡牌品质1部分4</t>
  </si>
  <si>
    <t>宝箱2时代1卡牌品质2部分3</t>
  </si>
  <si>
    <t>宝箱2时代2卡牌品质2部分3</t>
  </si>
  <si>
    <t>宝箱2时代3卡牌品质2部分3</t>
  </si>
  <si>
    <t>宝箱2时代4卡牌品质2部分3</t>
  </si>
  <si>
    <t>宝箱2时代5卡牌品质2部分3</t>
  </si>
  <si>
    <t>宝箱2时代1卡牌品质2部分4</t>
  </si>
  <si>
    <t>宝箱2时代2卡牌品质2部分4</t>
  </si>
  <si>
    <t>宝箱2时代3卡牌品质2部分4</t>
  </si>
  <si>
    <t>宝箱2时代4卡牌品质2部分4</t>
  </si>
  <si>
    <t>宝箱2时代5卡牌品质2部分4</t>
  </si>
  <si>
    <t>宝箱2时代1卡牌品质3部分3</t>
  </si>
  <si>
    <t>宝箱2时代2卡牌品质3部分3</t>
  </si>
  <si>
    <t>宝箱2时代3卡牌品质3部分3</t>
  </si>
  <si>
    <t>宝箱2时代4卡牌品质3部分3</t>
  </si>
  <si>
    <t>宝箱2时代5卡牌品质3部分3</t>
  </si>
  <si>
    <t>宝箱2时代1卡牌品质3部分4</t>
  </si>
  <si>
    <t>宝箱2时代2卡牌品质3部分4</t>
  </si>
  <si>
    <t>宝箱2时代3卡牌品质3部分4</t>
  </si>
  <si>
    <t>宝箱2时代4卡牌品质3部分4</t>
  </si>
  <si>
    <t>宝箱2时代5卡牌品质3部分4</t>
  </si>
  <si>
    <t>宝箱2时代1卡牌品质4部分3</t>
  </si>
  <si>
    <t>宝箱2时代2卡牌品质4部分3</t>
  </si>
  <si>
    <t>宝箱2时代3卡牌品质4部分3</t>
  </si>
  <si>
    <t>宝箱2时代4卡牌品质4部分3</t>
  </si>
  <si>
    <t>宝箱2时代5卡牌品质4部分3</t>
  </si>
  <si>
    <t>宝箱2时代1卡牌品质4部分4</t>
  </si>
  <si>
    <t>宝箱2时代2卡牌品质4部分4</t>
  </si>
  <si>
    <t>宝箱2时代3卡牌品质4部分4</t>
  </si>
  <si>
    <t>宝箱2时代4卡牌品质4部分4</t>
  </si>
  <si>
    <t>宝箱2时代5卡牌品质4部分4</t>
  </si>
  <si>
    <t>宝箱3时代1卡牌品质1部分5</t>
  </si>
  <si>
    <t>宝箱3时代2卡牌品质1部分5</t>
  </si>
  <si>
    <t>宝箱3时代3卡牌品质1部分5</t>
  </si>
  <si>
    <t>宝箱3时代4卡牌品质1部分5</t>
  </si>
  <si>
    <t>宝箱3时代5卡牌品质1部分5</t>
  </si>
  <si>
    <t>宝箱3时代1卡牌品质1部分6</t>
  </si>
  <si>
    <t>宝箱3时代2卡牌品质1部分6</t>
  </si>
  <si>
    <t>宝箱3时代3卡牌品质1部分6</t>
  </si>
  <si>
    <t>宝箱3时代4卡牌品质1部分6</t>
  </si>
  <si>
    <t>宝箱3时代5卡牌品质1部分6</t>
  </si>
  <si>
    <t>宝箱3时代1卡牌品质2部分5</t>
  </si>
  <si>
    <t>宝箱3时代2卡牌品质2部分5</t>
  </si>
  <si>
    <t>宝箱3时代3卡牌品质2部分5</t>
  </si>
  <si>
    <t>宝箱3时代4卡牌品质2部分5</t>
  </si>
  <si>
    <t>宝箱3时代5卡牌品质2部分5</t>
  </si>
  <si>
    <t>宝箱3时代1卡牌品质2部分6</t>
  </si>
  <si>
    <t>宝箱3时代2卡牌品质2部分6</t>
  </si>
  <si>
    <t>宝箱3时代3卡牌品质2部分6</t>
  </si>
  <si>
    <t>宝箱3时代4卡牌品质2部分6</t>
  </si>
  <si>
    <t>宝箱3时代5卡牌品质2部分6</t>
  </si>
  <si>
    <t>宝箱3时代1卡牌品质3部分5</t>
  </si>
  <si>
    <t>宝箱3时代2卡牌品质3部分5</t>
  </si>
  <si>
    <t>宝箱3时代3卡牌品质3部分5</t>
  </si>
  <si>
    <t>宝箱3时代4卡牌品质3部分5</t>
  </si>
  <si>
    <t>宝箱3时代5卡牌品质3部分5</t>
  </si>
  <si>
    <t>宝箱3时代1卡牌品质3部分6</t>
  </si>
  <si>
    <t>宝箱3时代2卡牌品质3部分6</t>
  </si>
  <si>
    <t>宝箱3时代3卡牌品质3部分6</t>
  </si>
  <si>
    <t>宝箱3时代4卡牌品质3部分6</t>
  </si>
  <si>
    <t>宝箱3时代5卡牌品质3部分6</t>
  </si>
  <si>
    <t>宝箱3时代1卡牌品质4部分5</t>
  </si>
  <si>
    <t>宝箱3时代2卡牌品质4部分5</t>
  </si>
  <si>
    <t>宝箱3时代3卡牌品质4部分5</t>
  </si>
  <si>
    <t>宝箱3时代4卡牌品质4部分5</t>
  </si>
  <si>
    <t>宝箱3时代5卡牌品质4部分5</t>
  </si>
  <si>
    <t>宝箱3时代1卡牌品质4部分6</t>
  </si>
  <si>
    <t>宝箱3时代2卡牌品质4部分6</t>
  </si>
  <si>
    <t>宝箱3时代3卡牌品质4部分6</t>
  </si>
  <si>
    <t>宝箱3时代4卡牌品质4部分6</t>
  </si>
  <si>
    <t>宝箱3时代5卡牌品质4部分6</t>
  </si>
  <si>
    <t>预留道具31</t>
  </si>
  <si>
    <t>预留道具32</t>
  </si>
  <si>
    <t>预留道具33</t>
  </si>
  <si>
    <t>预留道具34</t>
  </si>
  <si>
    <t>预留道具35</t>
  </si>
  <si>
    <t>预留道具36</t>
  </si>
  <si>
    <t>预留道具37</t>
  </si>
  <si>
    <t>预留道具38</t>
  </si>
  <si>
    <t>预留道具39</t>
  </si>
  <si>
    <t>预留道具40</t>
  </si>
  <si>
    <t>预留道具41</t>
  </si>
  <si>
    <t>预留道具42</t>
  </si>
  <si>
    <t>预留道具43</t>
  </si>
  <si>
    <t>预留道具44</t>
  </si>
  <si>
    <t>预留道具45</t>
  </si>
  <si>
    <t>预留道具46</t>
  </si>
  <si>
    <t>预留道具47</t>
  </si>
  <si>
    <t>预留道具48</t>
  </si>
  <si>
    <t>预留道具49</t>
  </si>
  <si>
    <t>预留道具50</t>
  </si>
  <si>
    <t>预留道具51</t>
  </si>
  <si>
    <t>预留道具52</t>
  </si>
  <si>
    <t>预留道具53</t>
  </si>
  <si>
    <t>预留道具54</t>
  </si>
  <si>
    <t>预留道具55</t>
  </si>
  <si>
    <t>预留道具56</t>
  </si>
  <si>
    <t>预留道具57</t>
  </si>
  <si>
    <t>预留道具58</t>
  </si>
  <si>
    <t>预留道具59</t>
  </si>
  <si>
    <t>预留道具60</t>
  </si>
  <si>
    <t>预留道具61</t>
  </si>
  <si>
    <t>预留道具62</t>
  </si>
  <si>
    <t>预留道具63</t>
  </si>
  <si>
    <t>预留道具64</t>
  </si>
  <si>
    <t>预留道具65</t>
  </si>
  <si>
    <t>预留道具66</t>
  </si>
  <si>
    <t>预留道具67</t>
  </si>
  <si>
    <t>预留道具68</t>
  </si>
  <si>
    <t>预留道具69</t>
  </si>
  <si>
    <t>预留道具70</t>
  </si>
  <si>
    <t>预留道具71</t>
  </si>
  <si>
    <t>预留道具72</t>
  </si>
  <si>
    <t>预留道具73</t>
  </si>
  <si>
    <t>预留道具74</t>
  </si>
  <si>
    <t>预留道具75</t>
  </si>
  <si>
    <t>预留道具76</t>
  </si>
  <si>
    <t>预留道具77</t>
  </si>
  <si>
    <t>预留道具78</t>
  </si>
  <si>
    <t>材料A</t>
    <phoneticPr fontId="25" type="noConversion"/>
  </si>
  <si>
    <t>材料B</t>
    <phoneticPr fontId="25" type="noConversion"/>
  </si>
  <si>
    <t>材料C</t>
    <phoneticPr fontId="25" type="noConversion"/>
  </si>
  <si>
    <t>材料D</t>
    <phoneticPr fontId="25" type="noConversion"/>
  </si>
  <si>
    <t>材料E</t>
    <phoneticPr fontId="25" type="noConversion"/>
  </si>
  <si>
    <t>材料F</t>
    <phoneticPr fontId="25" type="noConversion"/>
  </si>
  <si>
    <t>c_base_item_fly</t>
  </si>
  <si>
    <t>道具飞行路径</t>
  </si>
  <si>
    <t>1=钻石
2=金币
3=体力
4=资源
5=背包
6=卡牌</t>
  </si>
  <si>
    <t>材料A的描述</t>
  </si>
  <si>
    <t>材料B的描述</t>
  </si>
  <si>
    <t>材料C的描述</t>
  </si>
  <si>
    <t>材料D的描述</t>
  </si>
  <si>
    <t>材料E的描述</t>
  </si>
  <si>
    <t>材料F的描述</t>
  </si>
  <si>
    <t>预留道具31的描述</t>
  </si>
  <si>
    <t>预留道具32的描述</t>
  </si>
  <si>
    <t>预留道具33的描述</t>
  </si>
  <si>
    <t>预留道具34的描述</t>
  </si>
  <si>
    <t>预留道具35的描述</t>
  </si>
  <si>
    <t>预留道具36的描述</t>
  </si>
  <si>
    <t>预留道具37的描述</t>
  </si>
  <si>
    <t>预留道具38的描述</t>
  </si>
  <si>
    <t>预留道具39的描述</t>
  </si>
  <si>
    <t>预留道具40的描述</t>
  </si>
  <si>
    <t>预留道具41的描述</t>
  </si>
  <si>
    <t>预留道具42的描述</t>
  </si>
  <si>
    <t>预留道具43的描述</t>
  </si>
  <si>
    <t>预留道具44的描述</t>
  </si>
  <si>
    <t>预留道具45的描述</t>
  </si>
  <si>
    <t>预留道具46的描述</t>
  </si>
  <si>
    <t>预留道具47的描述</t>
  </si>
  <si>
    <t>预留道具48的描述</t>
  </si>
  <si>
    <t>预留道具49的描述</t>
  </si>
  <si>
    <t>预留道具50的描述</t>
  </si>
  <si>
    <t>预留道具51的描述</t>
  </si>
  <si>
    <t>预留道具52的描述</t>
  </si>
  <si>
    <t>预留道具53的描述</t>
  </si>
  <si>
    <t>预留道具54的描述</t>
  </si>
  <si>
    <t>预留道具55的描述</t>
  </si>
  <si>
    <t>预留道具56的描述</t>
  </si>
  <si>
    <t>预留道具57的描述</t>
  </si>
  <si>
    <t>预留道具58的描述</t>
  </si>
  <si>
    <t>预留道具59的描述</t>
  </si>
  <si>
    <t>预留道具60的描述</t>
  </si>
  <si>
    <t>预留道具61的描述</t>
  </si>
  <si>
    <t>预留道具62的描述</t>
  </si>
  <si>
    <t>预留道具63的描述</t>
  </si>
  <si>
    <t>预留道具64的描述</t>
  </si>
  <si>
    <t>预留道具65的描述</t>
  </si>
  <si>
    <t>预留道具66的描述</t>
  </si>
  <si>
    <t>预留道具67的描述</t>
  </si>
  <si>
    <t>预留道具68的描述</t>
  </si>
  <si>
    <t>预留道具69的描述</t>
  </si>
  <si>
    <t>预留道具70的描述</t>
  </si>
  <si>
    <t>预留道具71的描述</t>
  </si>
  <si>
    <t>预留道具72的描述</t>
  </si>
  <si>
    <t>预留道具73的描述</t>
  </si>
  <si>
    <t>预留道具74的描述</t>
  </si>
  <si>
    <t>预留道具75的描述</t>
  </si>
  <si>
    <t>预留道具76的描述</t>
  </si>
  <si>
    <t>预留道具77的描述</t>
  </si>
  <si>
    <t>预留道具78的描述</t>
  </si>
  <si>
    <t xml:space="preserve">功能类型
0，默认
1，建筑加速道具（需要读取a_base_property）的参数
2，可使用道具（需要读取a_base_item_use_id）的参数
3，宝箱（需要读取a_base_award_id）的参数
4，卡牌（需要读取a_base_card_group_id）的参数
5,  普通道具类型
</t>
    <phoneticPr fontId="25" type="noConversion"/>
  </si>
  <si>
    <t>通用卡牌品质（传说）</t>
  </si>
  <si>
    <t>通用卡牌品质（传说）</t>
    <phoneticPr fontId="25" type="noConversion"/>
  </si>
  <si>
    <t>通用卡牌品质（史诗）</t>
  </si>
  <si>
    <t>通用卡牌品质（史诗）</t>
    <phoneticPr fontId="25" type="noConversion"/>
  </si>
  <si>
    <t>通用卡牌品质（稀有）</t>
  </si>
  <si>
    <t>通用卡牌品质（稀有）</t>
    <phoneticPr fontId="25" type="noConversion"/>
  </si>
  <si>
    <t>通用卡牌品质（普通）</t>
  </si>
  <si>
    <t>通用卡牌品质（普通）</t>
    <phoneticPr fontId="25" type="noConversion"/>
  </si>
  <si>
    <t>材料A</t>
  </si>
  <si>
    <t>材料B</t>
  </si>
  <si>
    <t>材料C</t>
  </si>
  <si>
    <t>材料D</t>
  </si>
  <si>
    <t>材料E</t>
  </si>
  <si>
    <t>材料F</t>
  </si>
  <si>
    <t>通用卡牌品质（传说）的描述</t>
  </si>
  <si>
    <t>通用卡牌品质（史诗）的描述</t>
  </si>
  <si>
    <t>通用卡牌品质（稀有）的描述</t>
  </si>
  <si>
    <t>通用卡牌品质（普通）的描述</t>
  </si>
  <si>
    <t>商城测试宝箱</t>
  </si>
  <si>
    <t>商城测试宝箱</t>
    <phoneticPr fontId="25" type="noConversion"/>
  </si>
  <si>
    <t>预留道具79</t>
  </si>
  <si>
    <t>预留道具80</t>
  </si>
  <si>
    <t>预留道具81</t>
  </si>
  <si>
    <t>预留道具82</t>
  </si>
  <si>
    <t>预留道具79的描述</t>
  </si>
  <si>
    <t>预留道具80的描述</t>
  </si>
  <si>
    <t>预留道具81的描述</t>
  </si>
  <si>
    <t>预留道具82的描述</t>
  </si>
  <si>
    <t>野牛勇士小队</t>
  </si>
  <si>
    <t>野牛盾兵小组</t>
  </si>
  <si>
    <t>火枪手小组</t>
  </si>
  <si>
    <t>现代步兵小队</t>
  </si>
  <si>
    <t>长弓手小队</t>
  </si>
  <si>
    <t>炮兵小组</t>
  </si>
  <si>
    <t>火箭筒兵小组</t>
  </si>
  <si>
    <t>狼游骑兵小组</t>
  </si>
  <si>
    <t>长刀摩托骑兵小组</t>
  </si>
  <si>
    <t>小飞龙小组</t>
  </si>
  <si>
    <t>传教士小组</t>
  </si>
  <si>
    <t>石头人战士大队</t>
  </si>
  <si>
    <t>骷髅射手小组</t>
  </si>
  <si>
    <t>迷你死神小队</t>
  </si>
  <si>
    <t>自爆青蛙小组</t>
  </si>
  <si>
    <t>地鼠挖掘者</t>
  </si>
  <si>
    <t>海象飞斧战士</t>
  </si>
  <si>
    <t>野牛勇士小队的描述</t>
  </si>
  <si>
    <t>野牛盾兵小组的描述</t>
  </si>
  <si>
    <t>火枪手小组的描述</t>
  </si>
  <si>
    <t>现代步兵小队的描述</t>
  </si>
  <si>
    <t>长弓手小队的描述</t>
  </si>
  <si>
    <t>炮兵小组的描述</t>
  </si>
  <si>
    <t>火箭筒兵小组的描述</t>
  </si>
  <si>
    <t>狼游骑兵小组的描述</t>
  </si>
  <si>
    <t>长刀摩托骑兵小组的描述</t>
  </si>
  <si>
    <t>独角兽小队的描述</t>
  </si>
  <si>
    <t>小精灵大军的描述</t>
  </si>
  <si>
    <t>小飞龙小组的描述</t>
  </si>
  <si>
    <t>传教士小组的描述</t>
  </si>
  <si>
    <t>石头人战士大队的描述</t>
  </si>
  <si>
    <t>骷髅射手小组的描述</t>
  </si>
  <si>
    <t>迷你死神小队的描述</t>
  </si>
  <si>
    <t>自爆青蛙小组的描述</t>
  </si>
  <si>
    <t>地鼠挖掘者的描述</t>
  </si>
  <si>
    <t>海象飞斧战士的描述</t>
  </si>
  <si>
    <t>c_base_icon_name</t>
    <phoneticPr fontId="25" type="noConversion"/>
  </si>
  <si>
    <t>icon后缀（程序拼接图标使用）</t>
    <phoneticPr fontId="25" type="noConversion"/>
  </si>
  <si>
    <t>box_chuanshuo</t>
  </si>
  <si>
    <t>box_chuanshuo</t>
    <phoneticPr fontId="25" type="noConversion"/>
  </si>
  <si>
    <t>box_xiyou</t>
  </si>
  <si>
    <t>box_xiyou</t>
    <phoneticPr fontId="25" type="noConversion"/>
  </si>
  <si>
    <t>box_putong</t>
  </si>
  <si>
    <t>box_putong</t>
    <phoneticPr fontId="25" type="noConversion"/>
  </si>
  <si>
    <t>-2,4000,0,0,0</t>
    <phoneticPr fontId="25" type="noConversion"/>
  </si>
  <si>
    <t>-2,8000,0,0,0</t>
    <phoneticPr fontId="25" type="noConversion"/>
  </si>
  <si>
    <t>固定金币</t>
    <phoneticPr fontId="25" type="noConversion"/>
  </si>
  <si>
    <t>小精灵大军</t>
  </si>
  <si>
    <t>独角兽小队</t>
  </si>
  <si>
    <t>（）</t>
    <phoneticPr fontId="25" type="noConversion"/>
  </si>
  <si>
    <t>id,A,0,0,0</t>
    <phoneticPr fontId="25" type="noConversion"/>
  </si>
  <si>
    <t>（）</t>
  </si>
  <si>
    <t>a_arrayints_use_limit</t>
    <phoneticPr fontId="25" type="noConversion"/>
  </si>
  <si>
    <t>大地图2星随机卡牌时代1</t>
  </si>
  <si>
    <t>大地图2星随机卡牌时代1</t>
    <phoneticPr fontId="25" type="noConversion"/>
  </si>
  <si>
    <t>大地图2星随机卡牌时代2</t>
  </si>
  <si>
    <t>大地图2星随机卡牌时代3</t>
  </si>
  <si>
    <t>大地图2星随机卡牌时代4</t>
  </si>
  <si>
    <t>大地图2星随机卡牌时代5</t>
  </si>
  <si>
    <t>大地图3星随机卡牌时代1</t>
  </si>
  <si>
    <t>大地图3星随机卡牌时代1</t>
    <phoneticPr fontId="25" type="noConversion"/>
  </si>
  <si>
    <t>大地图3星随机卡牌时代2</t>
  </si>
  <si>
    <t>大地图3星随机卡牌时代3</t>
  </si>
  <si>
    <t>大地图3星随机卡牌时代4</t>
  </si>
  <si>
    <t>大地图3星随机卡牌时代5</t>
  </si>
  <si>
    <t>大地图4星随机卡牌时代1</t>
  </si>
  <si>
    <t>大地图4星随机卡牌时代1</t>
    <phoneticPr fontId="25" type="noConversion"/>
  </si>
  <si>
    <t>大地图4星随机卡牌时代2</t>
  </si>
  <si>
    <t>大地图4星随机卡牌时代3</t>
  </si>
  <si>
    <t>大地图4星随机卡牌时代4</t>
  </si>
  <si>
    <t>大地图4星随机卡牌时代5</t>
  </si>
  <si>
    <t>大地图卡牌奖励随机格式</t>
    <phoneticPr fontId="25" type="noConversion"/>
  </si>
  <si>
    <t>,0,0,0,100</t>
    <phoneticPr fontId="25" type="noConversion"/>
  </si>
  <si>
    <t>2星卡牌</t>
    <phoneticPr fontId="25" type="noConversion"/>
  </si>
  <si>
    <t>3星卡牌</t>
  </si>
  <si>
    <t>4星卡牌</t>
  </si>
  <si>
    <t>5星卡牌</t>
  </si>
  <si>
    <t>随机卡牌</t>
    <phoneticPr fontId="25" type="noConversion"/>
  </si>
  <si>
    <t>数量</t>
    <phoneticPr fontId="25" type="noConversion"/>
  </si>
  <si>
    <t>大地图奖励</t>
    <phoneticPr fontId="25" type="noConversion"/>
  </si>
  <si>
    <t>卡牌时代</t>
    <phoneticPr fontId="25" type="noConversion"/>
  </si>
  <si>
    <t>道具使用条件：限制条件,数量,多语言id</t>
    <phoneticPr fontId="25" type="noConversion"/>
  </si>
  <si>
    <t>经验值</t>
  </si>
  <si>
    <t>经验值</t>
    <phoneticPr fontId="25" type="noConversion"/>
  </si>
  <si>
    <t>经验值的描述</t>
  </si>
  <si>
    <t>ID
7001-7999：头像框</t>
  </si>
  <si>
    <t>初始头像框</t>
  </si>
  <si>
    <t>精致头像</t>
  </si>
  <si>
    <t>史诗头像</t>
  </si>
  <si>
    <t>-2,7200</t>
    <phoneticPr fontId="25" type="noConversion"/>
  </si>
  <si>
    <t>5分钟</t>
    <phoneticPr fontId="25" type="noConversion"/>
  </si>
  <si>
    <t>1小时</t>
    <phoneticPr fontId="25" type="noConversion"/>
  </si>
  <si>
    <t>8小时</t>
    <phoneticPr fontId="25" type="noConversion"/>
  </si>
  <si>
    <t>体力</t>
    <phoneticPr fontId="25" type="noConversion"/>
  </si>
  <si>
    <t>开出1点</t>
    <phoneticPr fontId="25" type="noConversion"/>
  </si>
  <si>
    <t>开出10点</t>
    <phoneticPr fontId="25" type="noConversion"/>
  </si>
  <si>
    <t>开出100点</t>
    <phoneticPr fontId="25" type="noConversion"/>
  </si>
  <si>
    <t>付费金币</t>
  </si>
  <si>
    <t>付费金币</t>
    <phoneticPr fontId="25" type="noConversion"/>
  </si>
  <si>
    <t>付费金币的描述</t>
  </si>
  <si>
    <t>1=金币
2=银币
3=体力
4=资源
5=背包
6=卡牌
7=日常/周常任务
8=金币付费</t>
  </si>
  <si>
    <t>1=金币
2=银币
3=体力
4=资源
5=背包
6=卡牌
7=日常/周常任务
8=金币付费</t>
    <phoneticPr fontId="25" type="noConversion"/>
  </si>
  <si>
    <t>钻石</t>
    <phoneticPr fontId="25" type="noConversion"/>
  </si>
  <si>
    <t>通行证经验</t>
    <phoneticPr fontId="25" type="noConversion"/>
  </si>
  <si>
    <t>钻石</t>
  </si>
  <si>
    <t>钻石的描述</t>
  </si>
  <si>
    <t>通行证经验</t>
  </si>
  <si>
    <t>通行证经验的描述</t>
  </si>
  <si>
    <t>乌鸦小队</t>
  </si>
  <si>
    <t>乌鸦小队的描述</t>
  </si>
  <si>
    <t>七日积分</t>
  </si>
  <si>
    <t>七日积分</t>
    <phoneticPr fontId="25" type="noConversion"/>
  </si>
  <si>
    <t>七日积分的描述</t>
  </si>
  <si>
    <t>VIP经验</t>
  </si>
  <si>
    <t>VIP经验</t>
    <phoneticPr fontId="25" type="noConversion"/>
  </si>
  <si>
    <t>VIP经验的描述</t>
  </si>
  <si>
    <t>道具使用ID,时间（s）;道具使用ID,时间
a_base_type=6时配置
获取X小时资源时填写该内容，获取的数量=当前生产速率*时间</t>
    <phoneticPr fontId="25" type="noConversion"/>
  </si>
  <si>
    <t xml:space="preserve">功能类型
0，货币资源
1，建筑加速道具（需要读取a_base_property）的参数
2，可使用道具（需要读取a_base_item_use_id）的参数
3，宝箱（需要读取a_base_award_id）的参数
4，卡牌（需要读取a_base_card_group_id）的参数
5,  普通道具类型
6，快速挂机道具类型 
</t>
  </si>
  <si>
    <t xml:space="preserve">功能类型
0，货币资源
1，建筑加速道具（需要读取a_base_property）的参数
2，可使用道具（需要读取a_base_item_use_id）的参数
3，宝箱（需要读取a_base_award_id）的参数
4，卡牌（需要读取a_base_card_group_id）的参数
5,  普通道具类型
6，快速挂机道具类型 
</t>
    <phoneticPr fontId="25" type="noConversion"/>
  </si>
  <si>
    <t>查找类型（用于调用时筛选）
0默认
1基础货币
2资源
3代币
4头像框
6快速挂机道具类型 
101使用获得钻石
102使用获得金币
103使用获得泉水
200卡牌
300家装材料
400建筑加速道具
501固定宝箱
502自选宝箱
503随机宝箱
504固定+随机宝箱</t>
  </si>
  <si>
    <t>查找类型（用于调用时筛选）
0默认
1基础货币
2资源
3代币
4头像框
6快速挂机道具类型 
101使用获得钻石
102使用获得金币
103使用获得泉水
200卡牌
300家装材料
400建筑加速道具
501固定宝箱
502自选宝箱
503随机宝箱
504固定+随机宝箱</t>
    <phoneticPr fontId="25" type="noConversion"/>
  </si>
  <si>
    <t>VIP0免费宝箱</t>
  </si>
  <si>
    <t>VIP0免费宝箱</t>
    <phoneticPr fontId="25" type="noConversion"/>
  </si>
  <si>
    <t>VIP1免费宝箱</t>
  </si>
  <si>
    <t>VIP2免费宝箱</t>
  </si>
  <si>
    <t>VIP3免费宝箱</t>
  </si>
  <si>
    <t>VIP4免费宝箱</t>
  </si>
  <si>
    <t>VIP5免费宝箱</t>
  </si>
  <si>
    <t>VIP6免费宝箱</t>
  </si>
  <si>
    <t>VIP7免费宝箱</t>
  </si>
  <si>
    <t>VIP8免费宝箱</t>
  </si>
  <si>
    <t>VIP9免费宝箱</t>
  </si>
  <si>
    <t>VIP10免费宝箱</t>
  </si>
  <si>
    <t>VIP11免费宝箱</t>
  </si>
  <si>
    <t>VIP12免费宝箱</t>
  </si>
  <si>
    <t>VIP13免费宝箱</t>
  </si>
  <si>
    <t>VIP14免费宝箱</t>
  </si>
  <si>
    <t>VIP15免费宝箱</t>
  </si>
  <si>
    <t>VIP16免费宝箱</t>
  </si>
  <si>
    <t>VIP17免费宝箱</t>
  </si>
  <si>
    <t>VIP18免费宝箱</t>
  </si>
  <si>
    <t>VIP19免费宝箱</t>
  </si>
  <si>
    <t>VIP20免费宝箱</t>
  </si>
  <si>
    <t>VIP0付费宝箱</t>
  </si>
  <si>
    <t>VIP0付费宝箱</t>
    <phoneticPr fontId="25" type="noConversion"/>
  </si>
  <si>
    <t>VIP1付费宝箱</t>
  </si>
  <si>
    <t>VIP2付费宝箱</t>
  </si>
  <si>
    <t>VIP3付费宝箱</t>
  </si>
  <si>
    <t>VIP4付费宝箱</t>
  </si>
  <si>
    <t>VIP5付费宝箱</t>
  </si>
  <si>
    <t>VIP6付费宝箱</t>
  </si>
  <si>
    <t>VIP7付费宝箱</t>
  </si>
  <si>
    <t>VIP8付费宝箱</t>
  </si>
  <si>
    <t>VIP9付费宝箱</t>
  </si>
  <si>
    <t>VIP10付费宝箱</t>
  </si>
  <si>
    <t>VIP11付费宝箱</t>
  </si>
  <si>
    <t>VIP12付费宝箱</t>
  </si>
  <si>
    <t>VIP13付费宝箱</t>
  </si>
  <si>
    <t>VIP14付费宝箱</t>
  </si>
  <si>
    <t>VIP15付费宝箱</t>
  </si>
  <si>
    <t>VIP16付费宝箱</t>
  </si>
  <si>
    <t>VIP17付费宝箱</t>
  </si>
  <si>
    <t>VIP18付费宝箱</t>
  </si>
  <si>
    <t>VIP19付费宝箱</t>
  </si>
  <si>
    <t>VIP20付费宝箱</t>
  </si>
  <si>
    <t>2小时金币挂机（测试）</t>
  </si>
  <si>
    <t>2小时金币挂机（测试）</t>
    <phoneticPr fontId="25" type="noConversion"/>
  </si>
  <si>
    <t>1小时挂机食物</t>
  </si>
  <si>
    <t>1小时挂机食物</t>
    <phoneticPr fontId="25" type="noConversion"/>
  </si>
  <si>
    <t>1小时挂机肉类</t>
  </si>
  <si>
    <t>1小时挂机肉类</t>
    <phoneticPr fontId="25" type="noConversion"/>
  </si>
  <si>
    <t>1小时挂机木材</t>
  </si>
  <si>
    <t>1小时挂机木材</t>
    <phoneticPr fontId="25" type="noConversion"/>
  </si>
  <si>
    <t>1小时挂机矿石</t>
  </si>
  <si>
    <t>1小时挂机矿石</t>
    <phoneticPr fontId="25" type="noConversion"/>
  </si>
  <si>
    <t>3小时挂机食物</t>
  </si>
  <si>
    <t>6小时挂机食物</t>
  </si>
  <si>
    <t>8小时挂机食物</t>
  </si>
  <si>
    <t>12小时挂机食物</t>
  </si>
  <si>
    <t>16小时挂机食物</t>
  </si>
  <si>
    <t>1天挂机食物</t>
  </si>
  <si>
    <t>3天挂机食物</t>
  </si>
  <si>
    <t>3小时挂机肉类</t>
  </si>
  <si>
    <t>6小时挂机肉类</t>
  </si>
  <si>
    <t>8小时挂机肉类</t>
  </si>
  <si>
    <t>12小时挂机肉类</t>
  </si>
  <si>
    <t>16小时挂机肉类</t>
  </si>
  <si>
    <t>1天挂机肉类</t>
  </si>
  <si>
    <t>3天挂机肉类</t>
  </si>
  <si>
    <t>3小时挂机木材</t>
  </si>
  <si>
    <t>6小时挂机木材</t>
  </si>
  <si>
    <t>8小时挂机木材</t>
  </si>
  <si>
    <t>12小时挂机木材</t>
  </si>
  <si>
    <t>16小时挂机木材</t>
  </si>
  <si>
    <t>1天挂机木材</t>
  </si>
  <si>
    <t>3天挂机木材</t>
  </si>
  <si>
    <t>3小时挂机矿石</t>
  </si>
  <si>
    <t>6小时挂机矿石</t>
  </si>
  <si>
    <t>8小时挂机矿石</t>
  </si>
  <si>
    <t>12小时挂机矿石</t>
  </si>
  <si>
    <t>16小时挂机矿石</t>
  </si>
  <si>
    <t>1天挂机矿石</t>
  </si>
  <si>
    <t>3天挂机矿石</t>
  </si>
  <si>
    <t>1小时挂机银币</t>
  </si>
  <si>
    <t>3小时挂机银币</t>
  </si>
  <si>
    <t>6小时挂机银币</t>
  </si>
  <si>
    <t>8小时挂机银币</t>
  </si>
  <si>
    <t>12小时挂机银币</t>
  </si>
  <si>
    <t>16小时挂机银币</t>
  </si>
  <si>
    <t>1天挂机银币</t>
  </si>
  <si>
    <t>3天挂机银币</t>
  </si>
  <si>
    <t>-2,3600</t>
    <phoneticPr fontId="25" type="noConversion"/>
  </si>
  <si>
    <t>-2,21600</t>
    <phoneticPr fontId="25" type="noConversion"/>
  </si>
  <si>
    <t>-2,28800</t>
    <phoneticPr fontId="25" type="noConversion"/>
  </si>
  <si>
    <t>-2,43200</t>
    <phoneticPr fontId="25" type="noConversion"/>
  </si>
  <si>
    <t>-2,57600</t>
    <phoneticPr fontId="25" type="noConversion"/>
  </si>
  <si>
    <t>-2,86400</t>
    <phoneticPr fontId="25" type="noConversion"/>
  </si>
  <si>
    <t>-2,259200</t>
    <phoneticPr fontId="25" type="noConversion"/>
  </si>
  <si>
    <t>-101,3600</t>
    <phoneticPr fontId="25" type="noConversion"/>
  </si>
  <si>
    <t>-101,21600</t>
    <phoneticPr fontId="25" type="noConversion"/>
  </si>
  <si>
    <t>-101,28800</t>
    <phoneticPr fontId="25" type="noConversion"/>
  </si>
  <si>
    <t>-101,43200</t>
    <phoneticPr fontId="25" type="noConversion"/>
  </si>
  <si>
    <t>-101,57600</t>
    <phoneticPr fontId="25" type="noConversion"/>
  </si>
  <si>
    <t>-101,86400</t>
    <phoneticPr fontId="25" type="noConversion"/>
  </si>
  <si>
    <t>-101,259200</t>
    <phoneticPr fontId="25" type="noConversion"/>
  </si>
  <si>
    <t>-102,3600</t>
    <phoneticPr fontId="25" type="noConversion"/>
  </si>
  <si>
    <t>-102,21600</t>
    <phoneticPr fontId="25" type="noConversion"/>
  </si>
  <si>
    <t>-102,28800</t>
    <phoneticPr fontId="25" type="noConversion"/>
  </si>
  <si>
    <t>-102,43200</t>
    <phoneticPr fontId="25" type="noConversion"/>
  </si>
  <si>
    <t>-102,57600</t>
    <phoneticPr fontId="25" type="noConversion"/>
  </si>
  <si>
    <t>-102,86400</t>
    <phoneticPr fontId="25" type="noConversion"/>
  </si>
  <si>
    <t>-102,259200</t>
    <phoneticPr fontId="25" type="noConversion"/>
  </si>
  <si>
    <t>-103,3600</t>
    <phoneticPr fontId="25" type="noConversion"/>
  </si>
  <si>
    <t>-103,21600</t>
    <phoneticPr fontId="25" type="noConversion"/>
  </si>
  <si>
    <t>-103,28800</t>
    <phoneticPr fontId="25" type="noConversion"/>
  </si>
  <si>
    <t>-103,43200</t>
    <phoneticPr fontId="25" type="noConversion"/>
  </si>
  <si>
    <t>-103,57600</t>
    <phoneticPr fontId="25" type="noConversion"/>
  </si>
  <si>
    <t>-103,86400</t>
    <phoneticPr fontId="25" type="noConversion"/>
  </si>
  <si>
    <t>-103,259200</t>
    <phoneticPr fontId="25" type="noConversion"/>
  </si>
  <si>
    <t>-104,3600</t>
    <phoneticPr fontId="25" type="noConversion"/>
  </si>
  <si>
    <t>-104,21600</t>
    <phoneticPr fontId="25" type="noConversion"/>
  </si>
  <si>
    <t>-104,28800</t>
    <phoneticPr fontId="25" type="noConversion"/>
  </si>
  <si>
    <t>-104,43200</t>
    <phoneticPr fontId="25" type="noConversion"/>
  </si>
  <si>
    <t>-104,57600</t>
    <phoneticPr fontId="25" type="noConversion"/>
  </si>
  <si>
    <t>-104,86400</t>
    <phoneticPr fontId="25" type="noConversion"/>
  </si>
  <si>
    <t>-104,259200</t>
    <phoneticPr fontId="25" type="noConversion"/>
  </si>
  <si>
    <t>2小时金币挂机（测试）的描述</t>
  </si>
  <si>
    <t>1小时挂机银币的描述</t>
  </si>
  <si>
    <t>3小时挂机银币的描述</t>
  </si>
  <si>
    <t>6小时挂机银币的描述</t>
  </si>
  <si>
    <t>8小时挂机银币的描述</t>
  </si>
  <si>
    <t>12小时挂机银币的描述</t>
  </si>
  <si>
    <t>16小时挂机银币的描述</t>
  </si>
  <si>
    <t>1天挂机银币的描述</t>
  </si>
  <si>
    <t>3天挂机银币的描述</t>
  </si>
  <si>
    <t>1小时挂机食物的描述</t>
  </si>
  <si>
    <t>3小时挂机食物的描述</t>
  </si>
  <si>
    <t>6小时挂机食物的描述</t>
  </si>
  <si>
    <t>8小时挂机食物的描述</t>
  </si>
  <si>
    <t>12小时挂机食物的描述</t>
  </si>
  <si>
    <t>16小时挂机食物的描述</t>
  </si>
  <si>
    <t>1天挂机食物的描述</t>
  </si>
  <si>
    <t>3天挂机食物的描述</t>
  </si>
  <si>
    <t>1小时挂机肉类的描述</t>
  </si>
  <si>
    <t>3小时挂机肉类的描述</t>
  </si>
  <si>
    <t>6小时挂机肉类的描述</t>
  </si>
  <si>
    <t>8小时挂机肉类的描述</t>
  </si>
  <si>
    <t>12小时挂机肉类的描述</t>
  </si>
  <si>
    <t>16小时挂机肉类的描述</t>
  </si>
  <si>
    <t>1天挂机肉类的描述</t>
  </si>
  <si>
    <t>3天挂机肉类的描述</t>
  </si>
  <si>
    <t>1小时挂机木材的描述</t>
  </si>
  <si>
    <t>3小时挂机木材的描述</t>
  </si>
  <si>
    <t>6小时挂机木材的描述</t>
  </si>
  <si>
    <t>8小时挂机木材的描述</t>
  </si>
  <si>
    <t>12小时挂机木材的描述</t>
  </si>
  <si>
    <t>16小时挂机木材的描述</t>
  </si>
  <si>
    <t>1天挂机木材的描述</t>
  </si>
  <si>
    <t>3天挂机木材的描述</t>
  </si>
  <si>
    <t>1小时挂机矿石的描述</t>
  </si>
  <si>
    <t>3小时挂机矿石的描述</t>
  </si>
  <si>
    <t>6小时挂机矿石的描述</t>
  </si>
  <si>
    <t>8小时挂机矿石的描述</t>
  </si>
  <si>
    <t>12小时挂机矿石的描述</t>
  </si>
  <si>
    <t>16小时挂机矿石的描述</t>
  </si>
  <si>
    <t>1天挂机矿石的描述</t>
  </si>
  <si>
    <t>3天挂机矿石的描述</t>
  </si>
  <si>
    <t>a_base_type=1时该处填加速时间参数，单位为s。
a_base_type=5时该处填写恢复体力的值</t>
    <phoneticPr fontId="25" type="noConversion"/>
  </si>
  <si>
    <t>c_base_tips_type</t>
  </si>
  <si>
    <t>tips类型：
0=小tips
1=tips（无持有数量）
10=固定弹窗
11=随机弹窗
12=固定+随机弹窗
13=自选弹窗</t>
  </si>
  <si>
    <t>-2,10800</t>
    <phoneticPr fontId="25" type="noConversion"/>
  </si>
  <si>
    <t>-101,10800</t>
    <phoneticPr fontId="25" type="noConversion"/>
  </si>
  <si>
    <t>-102,10800</t>
    <phoneticPr fontId="25" type="noConversion"/>
  </si>
  <si>
    <t>-103,10800</t>
    <phoneticPr fontId="25" type="noConversion"/>
  </si>
  <si>
    <t>-104,10800</t>
    <phoneticPr fontId="25" type="noConversion"/>
  </si>
  <si>
    <t>商城</t>
    <phoneticPr fontId="25" type="noConversion"/>
  </si>
  <si>
    <t>12,13</t>
    <phoneticPr fontId="25" type="noConversion"/>
  </si>
  <si>
    <t>33,31</t>
    <phoneticPr fontId="25" type="noConversion"/>
  </si>
  <si>
    <t>泉水补助</t>
    <phoneticPr fontId="25" type="noConversion"/>
  </si>
  <si>
    <t>杂货店</t>
    <phoneticPr fontId="25" type="noConversion"/>
  </si>
  <si>
    <t>日常任务，周常任务</t>
    <phoneticPr fontId="25" type="noConversion"/>
  </si>
  <si>
    <t>魔像献祭</t>
    <phoneticPr fontId="25" type="noConversion"/>
  </si>
  <si>
    <t>工坊合成</t>
    <phoneticPr fontId="25" type="noConversion"/>
  </si>
  <si>
    <t>商店</t>
    <phoneticPr fontId="25" type="noConversion"/>
  </si>
  <si>
    <t>38,33</t>
    <phoneticPr fontId="25" type="noConversion"/>
  </si>
  <si>
    <t>征战，商城</t>
    <phoneticPr fontId="25" type="noConversion"/>
  </si>
  <si>
    <t xml:space="preserve">daoju </t>
    <phoneticPr fontId="25" type="noConversion"/>
  </si>
  <si>
    <t>石器时代随机卡牌（普通）</t>
  </si>
  <si>
    <t>石器时代随机卡牌（稀有）</t>
  </si>
  <si>
    <t>石器时代随机卡牌（史诗）</t>
  </si>
  <si>
    <t>石器时代随机卡牌（传说）</t>
  </si>
  <si>
    <t>青铜时代随机卡牌（普通）</t>
  </si>
  <si>
    <t>青铜时代随机卡牌（稀有）</t>
  </si>
  <si>
    <t>青铜时代随机卡牌（史诗）</t>
  </si>
  <si>
    <t>青铜时代随机卡牌（传说）</t>
  </si>
  <si>
    <t>封建时代随机卡牌（普通）</t>
  </si>
  <si>
    <t>封建时代随机卡牌（稀有）</t>
  </si>
  <si>
    <t>封建时代随机卡牌（史诗）</t>
  </si>
  <si>
    <t>封建时代随机卡牌（传说）</t>
  </si>
  <si>
    <t>工业时代随机卡牌（普通）</t>
  </si>
  <si>
    <t>工业时代随机卡牌（稀有）</t>
  </si>
  <si>
    <t>工业时代随机卡牌（史诗）</t>
  </si>
  <si>
    <t>工业时代随机卡牌（传说）</t>
  </si>
  <si>
    <t>现代随机卡牌（普通）</t>
  </si>
  <si>
    <t>现代随机卡牌（稀有）</t>
  </si>
  <si>
    <t>现代随机卡牌（史诗）</t>
  </si>
  <si>
    <t>现代随机卡牌（传说）</t>
  </si>
  <si>
    <t>道具使用条件：限制条件,数量,多语言id</t>
  </si>
  <si>
    <t>6,2</t>
  </si>
  <si>
    <t>6,2</t>
    <phoneticPr fontId="25" type="noConversion"/>
  </si>
  <si>
    <t>6,3</t>
  </si>
  <si>
    <t>6,3</t>
    <phoneticPr fontId="25" type="noConversion"/>
  </si>
  <si>
    <t>6,4</t>
  </si>
  <si>
    <t>6,4</t>
    <phoneticPr fontId="25" type="noConversion"/>
  </si>
  <si>
    <t>6,5</t>
  </si>
  <si>
    <t>6,5</t>
    <phoneticPr fontId="25" type="noConversion"/>
  </si>
  <si>
    <t>a_arrayints_use_limit</t>
  </si>
  <si>
    <t>a_arrayints_item_time</t>
  </si>
  <si>
    <t>道具使用ID,时间（s）;道具使用ID,时间
a_base_type=6时配置
获取X小时资源时填写该内容，获取的数量=当前生产速率*时间</t>
  </si>
  <si>
    <t>38,33</t>
  </si>
  <si>
    <t>征战，商城</t>
  </si>
  <si>
    <t>泉水补助</t>
  </si>
  <si>
    <t>33,31</t>
  </si>
  <si>
    <t>商城</t>
  </si>
  <si>
    <t>杂货店</t>
  </si>
  <si>
    <t>12,13</t>
  </si>
  <si>
    <t>日常任务，周常任务</t>
  </si>
  <si>
    <t>魔像献祭</t>
  </si>
  <si>
    <t>-2,7200</t>
  </si>
  <si>
    <t>-2,3600</t>
  </si>
  <si>
    <t>-2,10800</t>
  </si>
  <si>
    <t>-2,21600</t>
  </si>
  <si>
    <t>-2,28800</t>
  </si>
  <si>
    <t>-2,43200</t>
  </si>
  <si>
    <t>-2,57600</t>
  </si>
  <si>
    <t>-2,86400</t>
  </si>
  <si>
    <t>-2,259200</t>
  </si>
  <si>
    <t>-101,3600</t>
  </si>
  <si>
    <t>-101,10800</t>
  </si>
  <si>
    <t>-101,21600</t>
  </si>
  <si>
    <t>-101,28800</t>
  </si>
  <si>
    <t>-101,43200</t>
  </si>
  <si>
    <t>-101,57600</t>
  </si>
  <si>
    <t>-101,86400</t>
  </si>
  <si>
    <t>-101,259200</t>
  </si>
  <si>
    <t>-102,3600</t>
  </si>
  <si>
    <t>-102,10800</t>
  </si>
  <si>
    <t>-102,21600</t>
  </si>
  <si>
    <t>-102,28800</t>
  </si>
  <si>
    <t>-102,43200</t>
  </si>
  <si>
    <t>-102,57600</t>
  </si>
  <si>
    <t>-102,86400</t>
  </si>
  <si>
    <t>-102,259200</t>
  </si>
  <si>
    <t>-103,3600</t>
  </si>
  <si>
    <t>-103,10800</t>
  </si>
  <si>
    <t>-103,21600</t>
  </si>
  <si>
    <t>-103,28800</t>
  </si>
  <si>
    <t>-103,43200</t>
  </si>
  <si>
    <t>-103,57600</t>
  </si>
  <si>
    <t>-103,86400</t>
  </si>
  <si>
    <t>-103,259200</t>
  </si>
  <si>
    <t>-104,3600</t>
  </si>
  <si>
    <t>-104,10800</t>
  </si>
  <si>
    <t>-104,21600</t>
  </si>
  <si>
    <t>-104,28800</t>
  </si>
  <si>
    <t>-104,43200</t>
  </si>
  <si>
    <t>-104,57600</t>
  </si>
  <si>
    <t>-104,86400</t>
  </si>
  <si>
    <t>-104,259200</t>
  </si>
  <si>
    <t>工坊合成</t>
  </si>
  <si>
    <t>石器时代随机卡牌（普通）的描述</t>
  </si>
  <si>
    <t>石器时代随机卡牌（稀有）的描述</t>
  </si>
  <si>
    <t>石器时代随机卡牌（史诗）的描述</t>
  </si>
  <si>
    <t>石器时代随机卡牌（传说）的描述</t>
  </si>
  <si>
    <t>青铜时代随机卡牌（普通）的描述</t>
  </si>
  <si>
    <t>青铜时代随机卡牌（稀有）的描述</t>
  </si>
  <si>
    <t>青铜时代随机卡牌（史诗）的描述</t>
  </si>
  <si>
    <t>青铜时代随机卡牌（传说）的描述</t>
  </si>
  <si>
    <t>封建时代随机卡牌（普通）的描述</t>
  </si>
  <si>
    <t>封建时代随机卡牌（稀有）的描述</t>
  </si>
  <si>
    <t>封建时代随机卡牌（史诗）的描述</t>
  </si>
  <si>
    <t>封建时代随机卡牌（传说）的描述</t>
  </si>
  <si>
    <t>工业时代随机卡牌（普通）的描述</t>
  </si>
  <si>
    <t>工业时代随机卡牌（稀有）的描述</t>
  </si>
  <si>
    <t>工业时代随机卡牌（史诗）的描述</t>
  </si>
  <si>
    <t>工业时代随机卡牌（传说）的描述</t>
  </si>
  <si>
    <t>现代随机卡牌（普通）的描述</t>
  </si>
  <si>
    <t>现代随机卡牌（稀有）的描述</t>
  </si>
  <si>
    <t>现代随机卡牌（史诗）的描述</t>
  </si>
  <si>
    <t>现代随机卡牌（传说）的描述</t>
  </si>
  <si>
    <t>商店</t>
  </si>
  <si>
    <t>竞技积分-周积分</t>
  </si>
  <si>
    <t>竞技积分-月积分</t>
  </si>
  <si>
    <t>名称id
多语言id</t>
  </si>
  <si>
    <t>名称id
多语言id</t>
    <phoneticPr fontId="25" type="noConversion"/>
  </si>
  <si>
    <t>物品描述
多语言id</t>
  </si>
  <si>
    <t>物品描述
多语言id</t>
    <phoneticPr fontId="25" type="noConversion"/>
  </si>
  <si>
    <t>周竞技积分</t>
    <phoneticPr fontId="25" type="noConversion"/>
  </si>
  <si>
    <t>月竞技积分</t>
    <phoneticPr fontId="25" type="noConversion"/>
  </si>
  <si>
    <t>周竞技积分</t>
  </si>
  <si>
    <t>月竞技积分</t>
  </si>
  <si>
    <t>c_base_item_show_name</t>
    <phoneticPr fontId="25" type="noConversion"/>
  </si>
  <si>
    <t>c_base_item_name</t>
  </si>
  <si>
    <t>c_base_item_name</t>
    <phoneticPr fontId="25" type="noConversion"/>
  </si>
  <si>
    <t>icon后缀（程序拼接图标使用）
道具tips的大图标拼接使用该字段</t>
    <phoneticPr fontId="25" type="noConversion"/>
  </si>
  <si>
    <t>icon后缀（程序拼接图标使用）
道具icon常规图标拼接使用该字段</t>
  </si>
  <si>
    <t>icon后缀（程序拼接图标使用）
道具icon常规图标拼接使用该字段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</si>
</sst>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9" fillId="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</cellStyleXfs>
  <cellXfs count="77">
    <xf numFmtId="0" fontId="0" fillId="0" borderId="0" xfId="0"/>
    <xf numFmtId="0" fontId="27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8" fillId="0" borderId="0" xfId="0" applyFont="1"/>
    <xf numFmtId="0" fontId="23" fillId="0" borderId="0" xfId="0" applyFont="1"/>
    <xf numFmtId="0" fontId="29" fillId="2" borderId="0" xfId="1">
      <alignment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center"/>
    </xf>
    <xf numFmtId="0" fontId="26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49" fontId="26" fillId="0" borderId="0" xfId="0" applyNumberFormat="1" applyFont="1" applyAlignment="1">
      <alignment horizontal="left" vertical="top"/>
    </xf>
    <xf numFmtId="49" fontId="24" fillId="0" borderId="0" xfId="0" applyNumberFormat="1" applyFont="1" applyAlignment="1">
      <alignment horizontal="left" vertical="top"/>
    </xf>
    <xf numFmtId="49" fontId="26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30" fillId="3" borderId="0" xfId="2" applyAlignment="1"/>
    <xf numFmtId="0" fontId="0" fillId="0" borderId="1" xfId="0" applyBorder="1"/>
    <xf numFmtId="49" fontId="19" fillId="0" borderId="0" xfId="0" applyNumberFormat="1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6" fillId="0" borderId="0" xfId="0" applyFont="1"/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49" fontId="16" fillId="0" borderId="0" xfId="0" applyNumberFormat="1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0" fillId="5" borderId="2" xfId="0" applyFill="1" applyBorder="1"/>
    <xf numFmtId="0" fontId="0" fillId="6" borderId="2" xfId="0" applyFill="1" applyBorder="1"/>
    <xf numFmtId="0" fontId="0" fillId="7" borderId="3" xfId="0" applyFill="1" applyBorder="1"/>
    <xf numFmtId="0" fontId="29" fillId="2" borderId="0" xfId="1" applyAlignment="1"/>
    <xf numFmtId="0" fontId="15" fillId="0" borderId="0" xfId="0" applyFont="1" applyAlignment="1">
      <alignment horizontal="left" vertical="center" wrapText="1"/>
    </xf>
    <xf numFmtId="0" fontId="3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31" fillId="4" borderId="0" xfId="3" applyAlignment="1"/>
    <xf numFmtId="0" fontId="15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 wrapText="1"/>
    </xf>
    <xf numFmtId="0" fontId="30" fillId="3" borderId="1" xfId="2" applyBorder="1" applyAlignment="1"/>
    <xf numFmtId="0" fontId="30" fillId="3" borderId="0" xfId="2" applyBorder="1" applyAlignment="1"/>
    <xf numFmtId="49" fontId="30" fillId="3" borderId="0" xfId="2" applyNumberForma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49" fontId="10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5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9033;&#30446;/sanxiao/res_dev/d-&#36947;&#20855;&#34920;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&#31574;&#21010;SVN\&#25968;&#20540;\&#21345;&#29260;&#35774;&#35745;.xlsx" TargetMode="External"/><Relationship Id="rId1" Type="http://schemas.openxmlformats.org/officeDocument/2006/relationships/externalLinkPath" Target="file:///E:\&#31574;&#21010;SVN\&#25968;&#20540;\&#21345;&#29260;&#35774;&#3574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-&#21345;&#29260;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1574;&#21010;SVN\&#25968;&#20540;\&#29609;&#2786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_item_s"/>
      <sheetName val="t_item_说明表"/>
      <sheetName val="辅助表"/>
      <sheetName val="宝箱第1层"/>
      <sheetName val="宝箱第2层"/>
      <sheetName val="奖励计算"/>
      <sheetName val="奖励表"/>
      <sheetName val="t_item_链接表"/>
    </sheetNames>
    <sheetDataSet>
      <sheetData sheetId="0" refreshError="1"/>
      <sheetData sheetId="1" refreshError="1"/>
      <sheetData sheetId="2">
        <row r="1">
          <cell r="A1">
            <v>100000000</v>
          </cell>
        </row>
        <row r="2">
          <cell r="D2">
            <v>10000</v>
          </cell>
        </row>
        <row r="3">
          <cell r="A3">
            <v>-1</v>
          </cell>
          <cell r="B3">
            <v>0</v>
          </cell>
        </row>
        <row r="4">
          <cell r="A4">
            <v>1</v>
          </cell>
          <cell r="B4">
            <v>1</v>
          </cell>
          <cell r="D4">
            <v>1</v>
          </cell>
          <cell r="E4">
            <v>4</v>
          </cell>
        </row>
        <row r="5">
          <cell r="A5">
            <v>2</v>
          </cell>
          <cell r="B5">
            <v>2</v>
          </cell>
          <cell r="D5">
            <v>2</v>
          </cell>
          <cell r="E5">
            <v>3</v>
          </cell>
        </row>
        <row r="6">
          <cell r="A6">
            <v>3</v>
          </cell>
          <cell r="B6">
            <v>3</v>
          </cell>
          <cell r="D6">
            <v>3</v>
          </cell>
          <cell r="E6">
            <v>2</v>
          </cell>
        </row>
        <row r="7">
          <cell r="D7">
            <v>4</v>
          </cell>
          <cell r="E7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名词解释"/>
      <sheetName val="卡牌"/>
      <sheetName val="单位"/>
      <sheetName val="单位效果计算"/>
      <sheetName val="临时数据"/>
      <sheetName val="怪物"/>
      <sheetName val="单位统计"/>
      <sheetName val="卡牌统计"/>
      <sheetName val="卡牌表配置表"/>
      <sheetName val="卡牌表配置表排序前"/>
      <sheetName val="卡牌属性展示类型"/>
      <sheetName val="t_card_group_s"/>
      <sheetName val="t_card_group_s排序前"/>
      <sheetName val="角色配置表"/>
      <sheetName val="角色配置表排序前"/>
      <sheetName val="女神技能"/>
    </sheetNames>
    <sheetDataSet>
      <sheetData sheetId="0"/>
      <sheetData sheetId="1">
        <row r="1">
          <cell r="F1">
            <v>6</v>
          </cell>
        </row>
        <row r="3">
          <cell r="B3">
            <v>10200</v>
          </cell>
          <cell r="C3" t="str">
            <v>法术</v>
          </cell>
          <cell r="D3">
            <v>1</v>
          </cell>
          <cell r="E3" t="str">
            <v>万箭齐发</v>
          </cell>
          <cell r="F3" t="str">
            <v>石器时代</v>
          </cell>
        </row>
        <row r="4">
          <cell r="B4">
            <v>10201</v>
          </cell>
          <cell r="C4" t="str">
            <v>法术</v>
          </cell>
          <cell r="D4">
            <v>3</v>
          </cell>
          <cell r="E4" t="str">
            <v>电击法术</v>
          </cell>
          <cell r="F4" t="str">
            <v>石器时代</v>
          </cell>
        </row>
        <row r="5">
          <cell r="B5">
            <v>10202</v>
          </cell>
          <cell r="C5" t="str">
            <v>法术</v>
          </cell>
          <cell r="D5">
            <v>2</v>
          </cell>
          <cell r="E5" t="str">
            <v>毒药法术</v>
          </cell>
          <cell r="F5" t="str">
            <v>青铜时代</v>
          </cell>
        </row>
        <row r="6">
          <cell r="B6">
            <v>10203</v>
          </cell>
          <cell r="C6" t="str">
            <v>法术</v>
          </cell>
          <cell r="D6">
            <v>1</v>
          </cell>
          <cell r="E6" t="str">
            <v>火球</v>
          </cell>
          <cell r="F6" t="str">
            <v>青铜时代</v>
          </cell>
        </row>
        <row r="7">
          <cell r="B7">
            <v>10204</v>
          </cell>
          <cell r="C7" t="str">
            <v>法术</v>
          </cell>
          <cell r="D7">
            <v>4</v>
          </cell>
          <cell r="E7" t="str">
            <v>滚木</v>
          </cell>
          <cell r="F7" t="str">
            <v>石器时代</v>
          </cell>
        </row>
        <row r="8">
          <cell r="B8">
            <v>10300</v>
          </cell>
          <cell r="C8" t="str">
            <v>法术</v>
          </cell>
          <cell r="D8">
            <v>2</v>
          </cell>
          <cell r="E8" t="str">
            <v>无敌法术</v>
          </cell>
          <cell r="F8" t="str">
            <v>封建时代</v>
          </cell>
        </row>
        <row r="9">
          <cell r="B9">
            <v>10301</v>
          </cell>
          <cell r="C9" t="str">
            <v>法术</v>
          </cell>
          <cell r="D9">
            <v>3</v>
          </cell>
          <cell r="E9" t="str">
            <v>狂暴法术</v>
          </cell>
          <cell r="F9" t="str">
            <v>封建时代</v>
          </cell>
        </row>
        <row r="10">
          <cell r="B10">
            <v>10302</v>
          </cell>
          <cell r="C10" t="str">
            <v>法术</v>
          </cell>
          <cell r="D10">
            <v>4</v>
          </cell>
          <cell r="E10" t="str">
            <v>冰冻法术</v>
          </cell>
          <cell r="F10" t="str">
            <v>封建时代</v>
          </cell>
        </row>
        <row r="11">
          <cell r="B11">
            <v>10400</v>
          </cell>
          <cell r="C11" t="str">
            <v>法术</v>
          </cell>
          <cell r="D11">
            <v>3</v>
          </cell>
          <cell r="E11" t="str">
            <v>雷电法术</v>
          </cell>
          <cell r="F11" t="str">
            <v>工业时代</v>
          </cell>
        </row>
        <row r="12">
          <cell r="B12">
            <v>10401</v>
          </cell>
          <cell r="C12" t="str">
            <v>法术</v>
          </cell>
          <cell r="D12">
            <v>3</v>
          </cell>
          <cell r="E12" t="str">
            <v>禁疗法术</v>
          </cell>
          <cell r="F12" t="str">
            <v>工业时代</v>
          </cell>
        </row>
        <row r="13">
          <cell r="B13">
            <v>10402</v>
          </cell>
          <cell r="C13" t="str">
            <v>法术</v>
          </cell>
          <cell r="D13">
            <v>2</v>
          </cell>
          <cell r="E13" t="str">
            <v>治疗法术</v>
          </cell>
          <cell r="F13" t="str">
            <v>工业时代</v>
          </cell>
        </row>
        <row r="14">
          <cell r="B14">
            <v>10500</v>
          </cell>
          <cell r="C14" t="str">
            <v>法术</v>
          </cell>
          <cell r="D14">
            <v>4</v>
          </cell>
          <cell r="E14" t="str">
            <v>炮火支援</v>
          </cell>
          <cell r="F14" t="str">
            <v>现代</v>
          </cell>
        </row>
        <row r="15">
          <cell r="B15">
            <v>10501</v>
          </cell>
          <cell r="C15" t="str">
            <v>法术</v>
          </cell>
          <cell r="D15">
            <v>3</v>
          </cell>
          <cell r="E15" t="str">
            <v>导弹</v>
          </cell>
          <cell r="F15" t="str">
            <v>现代</v>
          </cell>
        </row>
        <row r="16">
          <cell r="B16">
            <v>21110</v>
          </cell>
          <cell r="C16" t="str">
            <v>多人军队</v>
          </cell>
          <cell r="D16">
            <v>1</v>
          </cell>
          <cell r="E16" t="str">
            <v>野牛勇士小队</v>
          </cell>
          <cell r="F16" t="str">
            <v>石器时代</v>
          </cell>
        </row>
        <row r="17">
          <cell r="B17">
            <v>21210</v>
          </cell>
          <cell r="C17" t="str">
            <v>多人军队</v>
          </cell>
          <cell r="D17">
            <v>1</v>
          </cell>
          <cell r="E17" t="str">
            <v>野牛剑士大队</v>
          </cell>
          <cell r="F17" t="str">
            <v>青铜时代</v>
          </cell>
        </row>
        <row r="18">
          <cell r="B18">
            <v>21310</v>
          </cell>
          <cell r="C18" t="str">
            <v>多人军队</v>
          </cell>
          <cell r="D18">
            <v>1</v>
          </cell>
          <cell r="E18" t="str">
            <v>野牛盾兵小组</v>
          </cell>
          <cell r="F18" t="str">
            <v>封建时代</v>
          </cell>
        </row>
        <row r="19">
          <cell r="B19">
            <v>21410</v>
          </cell>
          <cell r="C19" t="str">
            <v>多人军队</v>
          </cell>
          <cell r="D19">
            <v>1</v>
          </cell>
          <cell r="E19" t="str">
            <v>火枪手小组</v>
          </cell>
          <cell r="F19" t="str">
            <v>工业时代</v>
          </cell>
        </row>
        <row r="20">
          <cell r="B20">
            <v>21510</v>
          </cell>
          <cell r="C20" t="str">
            <v>多人军队</v>
          </cell>
          <cell r="D20">
            <v>1</v>
          </cell>
          <cell r="E20" t="str">
            <v>现代步兵小队</v>
          </cell>
          <cell r="F20" t="str">
            <v>现代</v>
          </cell>
        </row>
        <row r="21">
          <cell r="B21">
            <v>21120</v>
          </cell>
          <cell r="C21" t="str">
            <v>多人军队</v>
          </cell>
          <cell r="D21">
            <v>3</v>
          </cell>
          <cell r="E21" t="str">
            <v>松鼠投手小组</v>
          </cell>
          <cell r="F21" t="str">
            <v>石器时代</v>
          </cell>
        </row>
        <row r="22">
          <cell r="B22">
            <v>21220</v>
          </cell>
          <cell r="C22" t="str">
            <v>多人军队</v>
          </cell>
          <cell r="D22">
            <v>1</v>
          </cell>
          <cell r="E22" t="str">
            <v>长弓手小队</v>
          </cell>
          <cell r="F22" t="str">
            <v>青铜时代</v>
          </cell>
        </row>
        <row r="23">
          <cell r="B23">
            <v>21320</v>
          </cell>
          <cell r="C23" t="str">
            <v>多人军队</v>
          </cell>
          <cell r="D23">
            <v>1</v>
          </cell>
          <cell r="E23" t="str">
            <v>弩手小队</v>
          </cell>
          <cell r="F23" t="str">
            <v>封建时代</v>
          </cell>
        </row>
        <row r="24">
          <cell r="B24">
            <v>21420</v>
          </cell>
          <cell r="C24" t="str">
            <v>多人军队</v>
          </cell>
          <cell r="D24">
            <v>1</v>
          </cell>
          <cell r="E24" t="str">
            <v>炮兵小组</v>
          </cell>
          <cell r="F24" t="str">
            <v>工业时代</v>
          </cell>
        </row>
        <row r="25">
          <cell r="B25">
            <v>21520</v>
          </cell>
          <cell r="C25" t="str">
            <v>多人军队</v>
          </cell>
          <cell r="D25">
            <v>1</v>
          </cell>
          <cell r="E25" t="str">
            <v>火箭筒兵小组</v>
          </cell>
          <cell r="F25" t="str">
            <v>现代</v>
          </cell>
        </row>
        <row r="26">
          <cell r="B26">
            <v>21130</v>
          </cell>
          <cell r="C26" t="str">
            <v>多人军队</v>
          </cell>
          <cell r="D26">
            <v>1</v>
          </cell>
          <cell r="E26" t="str">
            <v>狼骑兵小队</v>
          </cell>
          <cell r="F26" t="str">
            <v>石器时代</v>
          </cell>
        </row>
        <row r="27">
          <cell r="B27">
            <v>21230</v>
          </cell>
          <cell r="C27" t="str">
            <v>多人军队</v>
          </cell>
          <cell r="D27">
            <v>1</v>
          </cell>
          <cell r="E27" t="str">
            <v>狼游骑兵小组</v>
          </cell>
          <cell r="F27" t="str">
            <v>青铜时代</v>
          </cell>
        </row>
        <row r="28">
          <cell r="B28">
            <v>21330</v>
          </cell>
          <cell r="C28" t="str">
            <v>多人军队</v>
          </cell>
          <cell r="D28">
            <v>1</v>
          </cell>
          <cell r="E28" t="str">
            <v>长枪骑兵小队</v>
          </cell>
          <cell r="F28" t="str">
            <v>封建时代</v>
          </cell>
        </row>
        <row r="29">
          <cell r="B29">
            <v>21430</v>
          </cell>
          <cell r="C29" t="str">
            <v>多人军队</v>
          </cell>
          <cell r="D29">
            <v>1</v>
          </cell>
          <cell r="E29" t="str">
            <v>龙骑兵小组</v>
          </cell>
          <cell r="F29" t="str">
            <v>工业时代</v>
          </cell>
        </row>
        <row r="30">
          <cell r="B30">
            <v>21530</v>
          </cell>
          <cell r="C30" t="str">
            <v>多人军队</v>
          </cell>
          <cell r="D30">
            <v>1</v>
          </cell>
          <cell r="E30" t="str">
            <v>长刀摩托骑兵小组</v>
          </cell>
          <cell r="F30" t="str">
            <v>现代</v>
          </cell>
        </row>
        <row r="31">
          <cell r="B31">
            <v>21140</v>
          </cell>
          <cell r="C31" t="str">
            <v>多人军队</v>
          </cell>
          <cell r="D31">
            <v>3</v>
          </cell>
          <cell r="E31" t="str">
            <v>小精灵大军</v>
          </cell>
          <cell r="F31" t="str">
            <v>石器时代</v>
          </cell>
        </row>
        <row r="32">
          <cell r="B32">
            <v>21240</v>
          </cell>
          <cell r="C32" t="str">
            <v>多人军队</v>
          </cell>
          <cell r="D32">
            <v>1</v>
          </cell>
          <cell r="E32" t="str">
            <v>独角兽小队</v>
          </cell>
          <cell r="F32" t="str">
            <v>青铜时代</v>
          </cell>
        </row>
        <row r="33">
          <cell r="B33">
            <v>21340</v>
          </cell>
          <cell r="C33" t="str">
            <v>多人军队</v>
          </cell>
          <cell r="D33">
            <v>1</v>
          </cell>
          <cell r="E33" t="str">
            <v>小飞龙小组</v>
          </cell>
          <cell r="F33" t="str">
            <v>封建时代</v>
          </cell>
        </row>
        <row r="34">
          <cell r="B34">
            <v>21440</v>
          </cell>
          <cell r="C34" t="str">
            <v>多人军队</v>
          </cell>
          <cell r="D34">
            <v>1</v>
          </cell>
          <cell r="E34" t="str">
            <v>蒸汽小飞龙小组</v>
          </cell>
          <cell r="F34" t="str">
            <v>工业时代</v>
          </cell>
        </row>
        <row r="35">
          <cell r="B35">
            <v>21540</v>
          </cell>
          <cell r="C35" t="str">
            <v>多人军队</v>
          </cell>
          <cell r="D35">
            <v>1</v>
          </cell>
          <cell r="E35" t="str">
            <v>传教士小组</v>
          </cell>
          <cell r="F35" t="str">
            <v>现代</v>
          </cell>
        </row>
        <row r="36">
          <cell r="B36">
            <v>21150</v>
          </cell>
          <cell r="C36" t="str">
            <v>多人军队</v>
          </cell>
          <cell r="D36">
            <v>3</v>
          </cell>
          <cell r="E36" t="str">
            <v>乌鸦小队</v>
          </cell>
          <cell r="F36" t="str">
            <v>石器时代</v>
          </cell>
        </row>
        <row r="37">
          <cell r="B37">
            <v>21250</v>
          </cell>
          <cell r="C37" t="str">
            <v>多人军队</v>
          </cell>
          <cell r="D37">
            <v>2</v>
          </cell>
          <cell r="E37" t="str">
            <v>石头人战士大队</v>
          </cell>
          <cell r="F37" t="str">
            <v>青铜时代</v>
          </cell>
        </row>
        <row r="38">
          <cell r="B38">
            <v>21350</v>
          </cell>
          <cell r="C38" t="str">
            <v>多人军队</v>
          </cell>
          <cell r="D38">
            <v>1</v>
          </cell>
          <cell r="E38" t="str">
            <v>骷髅射手小组</v>
          </cell>
          <cell r="F38" t="str">
            <v>封建时代</v>
          </cell>
        </row>
        <row r="39">
          <cell r="B39">
            <v>21450</v>
          </cell>
          <cell r="C39" t="str">
            <v>多人军队</v>
          </cell>
          <cell r="D39">
            <v>2</v>
          </cell>
          <cell r="E39" t="str">
            <v>迷你死神小队</v>
          </cell>
          <cell r="F39" t="str">
            <v>工业时代</v>
          </cell>
        </row>
        <row r="40">
          <cell r="B40">
            <v>21550</v>
          </cell>
          <cell r="C40" t="str">
            <v>多人军队</v>
          </cell>
          <cell r="D40">
            <v>1</v>
          </cell>
          <cell r="E40" t="str">
            <v>自爆青蛙小组</v>
          </cell>
          <cell r="F40" t="str">
            <v>现代</v>
          </cell>
        </row>
        <row r="41">
          <cell r="B41">
            <v>32210</v>
          </cell>
          <cell r="C41" t="str">
            <v>军队</v>
          </cell>
          <cell r="D41">
            <v>2</v>
          </cell>
          <cell r="E41" t="str">
            <v>地鼠挖掘者</v>
          </cell>
          <cell r="F41" t="str">
            <v>青铜时代</v>
          </cell>
        </row>
        <row r="42">
          <cell r="B42">
            <v>32310</v>
          </cell>
          <cell r="C42" t="str">
            <v>军队</v>
          </cell>
          <cell r="D42">
            <v>3</v>
          </cell>
          <cell r="E42" t="str">
            <v>旋风战士</v>
          </cell>
          <cell r="F42" t="str">
            <v>封建时代</v>
          </cell>
        </row>
        <row r="43">
          <cell r="B43">
            <v>32410</v>
          </cell>
          <cell r="C43" t="str">
            <v>军队</v>
          </cell>
          <cell r="D43">
            <v>2</v>
          </cell>
          <cell r="E43" t="str">
            <v>巨猿人</v>
          </cell>
          <cell r="F43" t="str">
            <v>工业时代</v>
          </cell>
        </row>
        <row r="44">
          <cell r="B44">
            <v>32510</v>
          </cell>
          <cell r="C44" t="str">
            <v>军队</v>
          </cell>
          <cell r="D44">
            <v>2</v>
          </cell>
          <cell r="E44" t="str">
            <v>装甲机枪车</v>
          </cell>
          <cell r="F44" t="str">
            <v>现代</v>
          </cell>
        </row>
        <row r="45">
          <cell r="B45">
            <v>34210</v>
          </cell>
          <cell r="C45" t="str">
            <v>军队</v>
          </cell>
          <cell r="D45">
            <v>4</v>
          </cell>
          <cell r="E45" t="str">
            <v>猛犸象狼骑</v>
          </cell>
          <cell r="F45" t="str">
            <v>石器时代</v>
          </cell>
        </row>
        <row r="46">
          <cell r="B46">
            <v>34310</v>
          </cell>
          <cell r="C46" t="str">
            <v>军队</v>
          </cell>
          <cell r="D46">
            <v>3</v>
          </cell>
          <cell r="E46" t="str">
            <v>精英长枪骑士</v>
          </cell>
          <cell r="F46" t="str">
            <v>封建时代</v>
          </cell>
        </row>
        <row r="47">
          <cell r="B47">
            <v>34410</v>
          </cell>
          <cell r="C47" t="str">
            <v>军队</v>
          </cell>
          <cell r="D47">
            <v>3</v>
          </cell>
          <cell r="E47" t="str">
            <v>飞艇</v>
          </cell>
          <cell r="F47" t="str">
            <v>工业时代</v>
          </cell>
        </row>
        <row r="48">
          <cell r="B48">
            <v>34510</v>
          </cell>
          <cell r="C48" t="str">
            <v>军队</v>
          </cell>
          <cell r="D48">
            <v>4</v>
          </cell>
          <cell r="E48" t="str">
            <v>坦克</v>
          </cell>
          <cell r="F48" t="str">
            <v>现代</v>
          </cell>
        </row>
        <row r="49">
          <cell r="B49">
            <v>33210</v>
          </cell>
          <cell r="C49" t="str">
            <v>军队</v>
          </cell>
          <cell r="D49">
            <v>3</v>
          </cell>
          <cell r="E49" t="str">
            <v>海象飞斧战士</v>
          </cell>
          <cell r="F49" t="str">
            <v>青铜时代</v>
          </cell>
        </row>
        <row r="50">
          <cell r="B50">
            <v>33310</v>
          </cell>
          <cell r="C50" t="str">
            <v>军队</v>
          </cell>
          <cell r="D50">
            <v>4</v>
          </cell>
          <cell r="E50" t="str">
            <v>神箭游侠</v>
          </cell>
          <cell r="F50" t="str">
            <v>封建时代</v>
          </cell>
        </row>
        <row r="51">
          <cell r="B51">
            <v>33410</v>
          </cell>
          <cell r="C51" t="str">
            <v>军队</v>
          </cell>
          <cell r="D51">
            <v>3</v>
          </cell>
          <cell r="E51" t="str">
            <v>狙击手</v>
          </cell>
          <cell r="F51" t="str">
            <v>工业时代</v>
          </cell>
        </row>
        <row r="52">
          <cell r="B52">
            <v>33510</v>
          </cell>
          <cell r="C52" t="str">
            <v>军队</v>
          </cell>
          <cell r="D52">
            <v>2</v>
          </cell>
          <cell r="E52" t="str">
            <v>导弹车</v>
          </cell>
          <cell r="F52" t="str">
            <v>现代</v>
          </cell>
        </row>
        <row r="53">
          <cell r="B53">
            <v>35210</v>
          </cell>
          <cell r="C53" t="str">
            <v>军队</v>
          </cell>
          <cell r="D53">
            <v>3</v>
          </cell>
          <cell r="E53" t="str">
            <v>火龙</v>
          </cell>
          <cell r="F53" t="str">
            <v>石器时代</v>
          </cell>
        </row>
        <row r="54">
          <cell r="B54">
            <v>35310</v>
          </cell>
          <cell r="C54" t="str">
            <v>军队</v>
          </cell>
          <cell r="D54">
            <v>3</v>
          </cell>
          <cell r="E54" t="str">
            <v>精灵捕手</v>
          </cell>
          <cell r="F54" t="str">
            <v>封建时代</v>
          </cell>
        </row>
        <row r="55">
          <cell r="B55">
            <v>35410</v>
          </cell>
          <cell r="C55" t="str">
            <v>军队</v>
          </cell>
          <cell r="D55">
            <v>2</v>
          </cell>
          <cell r="E55" t="str">
            <v>光明法师</v>
          </cell>
          <cell r="F55" t="str">
            <v>工业时代</v>
          </cell>
        </row>
        <row r="56">
          <cell r="B56">
            <v>35510</v>
          </cell>
          <cell r="C56" t="str">
            <v>军队</v>
          </cell>
          <cell r="D56">
            <v>4</v>
          </cell>
          <cell r="E56" t="str">
            <v>皇家狮鹫</v>
          </cell>
          <cell r="F56" t="str">
            <v>现代</v>
          </cell>
        </row>
        <row r="57">
          <cell r="B57">
            <v>36210</v>
          </cell>
          <cell r="C57" t="str">
            <v>军队</v>
          </cell>
          <cell r="D57">
            <v>2</v>
          </cell>
          <cell r="E57" t="str">
            <v>魔像</v>
          </cell>
          <cell r="F57" t="str">
            <v>石器时代</v>
          </cell>
        </row>
        <row r="58">
          <cell r="B58">
            <v>36310</v>
          </cell>
          <cell r="C58" t="str">
            <v>军队</v>
          </cell>
          <cell r="D58">
            <v>2</v>
          </cell>
          <cell r="E58" t="str">
            <v>鬼武士</v>
          </cell>
          <cell r="F58" t="str">
            <v>封建时代</v>
          </cell>
        </row>
        <row r="59">
          <cell r="B59">
            <v>36410</v>
          </cell>
          <cell r="C59" t="str">
            <v>军队</v>
          </cell>
          <cell r="D59">
            <v>3</v>
          </cell>
          <cell r="E59" t="str">
            <v>吸血鬼贵族</v>
          </cell>
          <cell r="F59" t="str">
            <v>工业时代</v>
          </cell>
        </row>
        <row r="60">
          <cell r="B60">
            <v>36510</v>
          </cell>
          <cell r="C60" t="str">
            <v>军队</v>
          </cell>
          <cell r="D60">
            <v>4</v>
          </cell>
          <cell r="E60" t="str">
            <v>地狱飞龙</v>
          </cell>
          <cell r="F60" t="str">
            <v>现代</v>
          </cell>
        </row>
        <row r="61">
          <cell r="B61">
            <v>47210</v>
          </cell>
          <cell r="C61" t="str">
            <v>建筑</v>
          </cell>
          <cell r="D61">
            <v>1</v>
          </cell>
          <cell r="E61" t="str">
            <v>勇士小屋</v>
          </cell>
          <cell r="F61" t="str">
            <v>石器时代</v>
          </cell>
        </row>
        <row r="62">
          <cell r="B62">
            <v>47220</v>
          </cell>
          <cell r="C62" t="str">
            <v>建筑</v>
          </cell>
          <cell r="D62">
            <v>1</v>
          </cell>
          <cell r="E62" t="str">
            <v>长弓手营地</v>
          </cell>
          <cell r="F62" t="str">
            <v>青铜时代</v>
          </cell>
        </row>
        <row r="63">
          <cell r="B63">
            <v>47230</v>
          </cell>
          <cell r="C63" t="str">
            <v>建筑</v>
          </cell>
          <cell r="D63">
            <v>2</v>
          </cell>
          <cell r="E63" t="str">
            <v>拒马</v>
          </cell>
          <cell r="F63" t="str">
            <v>石器时代</v>
          </cell>
        </row>
        <row r="64">
          <cell r="B64">
            <v>47240</v>
          </cell>
          <cell r="C64" t="str">
            <v>建筑</v>
          </cell>
          <cell r="D64">
            <v>1</v>
          </cell>
          <cell r="E64" t="str">
            <v>弓箭塔</v>
          </cell>
          <cell r="F64" t="str">
            <v>青铜时代</v>
          </cell>
        </row>
        <row r="65">
          <cell r="B65">
            <v>47250</v>
          </cell>
          <cell r="C65" t="str">
            <v>建筑</v>
          </cell>
          <cell r="D65">
            <v>2</v>
          </cell>
          <cell r="E65" t="str">
            <v>落石塔</v>
          </cell>
          <cell r="F65" t="str">
            <v>青铜时代</v>
          </cell>
        </row>
        <row r="66">
          <cell r="B66">
            <v>47310</v>
          </cell>
          <cell r="C66" t="str">
            <v>建筑</v>
          </cell>
          <cell r="D66">
            <v>2</v>
          </cell>
          <cell r="E66" t="str">
            <v>投石机</v>
          </cell>
          <cell r="F66" t="str">
            <v>封建时代</v>
          </cell>
        </row>
        <row r="67">
          <cell r="B67">
            <v>47320</v>
          </cell>
          <cell r="C67" t="str">
            <v>建筑</v>
          </cell>
          <cell r="D67">
            <v>3</v>
          </cell>
          <cell r="E67" t="str">
            <v>弩车</v>
          </cell>
          <cell r="F67" t="str">
            <v>封建时代</v>
          </cell>
        </row>
        <row r="68">
          <cell r="B68">
            <v>47330</v>
          </cell>
          <cell r="C68" t="str">
            <v>建筑</v>
          </cell>
          <cell r="D68">
            <v>3</v>
          </cell>
          <cell r="E68" t="str">
            <v>资源收集器</v>
          </cell>
          <cell r="F68" t="str">
            <v>封建时代</v>
          </cell>
        </row>
        <row r="69">
          <cell r="B69">
            <v>47410</v>
          </cell>
          <cell r="C69" t="str">
            <v>建筑</v>
          </cell>
          <cell r="D69">
            <v>3</v>
          </cell>
          <cell r="E69" t="str">
            <v>战旗</v>
          </cell>
          <cell r="F69" t="str">
            <v>工业时代</v>
          </cell>
        </row>
        <row r="70">
          <cell r="B70">
            <v>47420</v>
          </cell>
          <cell r="C70" t="str">
            <v>建筑</v>
          </cell>
          <cell r="D70">
            <v>2</v>
          </cell>
          <cell r="E70" t="str">
            <v>碉堡</v>
          </cell>
          <cell r="F70" t="str">
            <v>工业时代</v>
          </cell>
        </row>
        <row r="71">
          <cell r="B71">
            <v>47510</v>
          </cell>
          <cell r="C71" t="str">
            <v>建筑</v>
          </cell>
          <cell r="D71">
            <v>3</v>
          </cell>
          <cell r="E71" t="str">
            <v>电磁塔</v>
          </cell>
          <cell r="F71" t="str">
            <v>现代</v>
          </cell>
        </row>
        <row r="72">
          <cell r="B72">
            <v>47520</v>
          </cell>
          <cell r="C72" t="str">
            <v>建筑</v>
          </cell>
          <cell r="D72">
            <v>2</v>
          </cell>
          <cell r="E72" t="str">
            <v>青蛙锅</v>
          </cell>
          <cell r="F72" t="str">
            <v>现代</v>
          </cell>
        </row>
        <row r="73">
          <cell r="B73">
            <v>100001</v>
          </cell>
          <cell r="C73" t="str">
            <v>法术</v>
          </cell>
          <cell r="D73">
            <v>1</v>
          </cell>
          <cell r="E73" t="str">
            <v>TL,红,火龙天降</v>
          </cell>
          <cell r="F73" t="str">
            <v>石器时代</v>
          </cell>
        </row>
        <row r="74">
          <cell r="B74">
            <v>100002</v>
          </cell>
          <cell r="C74" t="str">
            <v>法术</v>
          </cell>
          <cell r="D74">
            <v>1</v>
          </cell>
          <cell r="E74" t="str">
            <v>TL,绿，全屏减速</v>
          </cell>
          <cell r="F74" t="str">
            <v>石器时代</v>
          </cell>
        </row>
        <row r="75">
          <cell r="B75">
            <v>100003</v>
          </cell>
          <cell r="C75" t="str">
            <v>法术</v>
          </cell>
          <cell r="D75">
            <v>1</v>
          </cell>
          <cell r="E75" t="str">
            <v>TL,蓝，全屏冰冻</v>
          </cell>
          <cell r="F75" t="str">
            <v>石器时代</v>
          </cell>
        </row>
        <row r="76">
          <cell r="B76">
            <v>100004</v>
          </cell>
          <cell r="C76" t="str">
            <v>法术</v>
          </cell>
          <cell r="D76">
            <v>1</v>
          </cell>
          <cell r="E76" t="str">
            <v>TL,金，能量波</v>
          </cell>
          <cell r="F76" t="str">
            <v>石器时代</v>
          </cell>
        </row>
        <row r="77">
          <cell r="B77">
            <v>100005</v>
          </cell>
          <cell r="C77" t="str">
            <v>法术</v>
          </cell>
          <cell r="D77">
            <v>1</v>
          </cell>
          <cell r="E77" t="str">
            <v>TL,紫，地狱火</v>
          </cell>
          <cell r="F77" t="str">
            <v>石器时代</v>
          </cell>
        </row>
        <row r="78">
          <cell r="B78">
            <v>100006</v>
          </cell>
          <cell r="C78" t="str">
            <v>军队</v>
          </cell>
          <cell r="D78">
            <v>1</v>
          </cell>
          <cell r="E78" t="str">
            <v>2*2步兵，召唤步兵</v>
          </cell>
          <cell r="F78" t="str">
            <v>石器时代</v>
          </cell>
        </row>
        <row r="79">
          <cell r="B79">
            <v>100007</v>
          </cell>
          <cell r="C79" t="str">
            <v>法术</v>
          </cell>
          <cell r="D79">
            <v>1</v>
          </cell>
          <cell r="E79" t="str">
            <v>2*2骑兵，骑兵冲锋</v>
          </cell>
          <cell r="F79" t="str">
            <v>石器时代</v>
          </cell>
        </row>
        <row r="80">
          <cell r="B80">
            <v>100008</v>
          </cell>
          <cell r="C80" t="str">
            <v>军队</v>
          </cell>
          <cell r="D80">
            <v>1</v>
          </cell>
          <cell r="E80" t="str">
            <v>2*2魔兵，召唤魔兵</v>
          </cell>
          <cell r="F80" t="str">
            <v>石器时代</v>
          </cell>
        </row>
        <row r="81">
          <cell r="B81">
            <v>100009</v>
          </cell>
          <cell r="C81" t="str">
            <v>法术</v>
          </cell>
          <cell r="D81">
            <v>1</v>
          </cell>
          <cell r="E81" t="str">
            <v>3消小火球-蓝</v>
          </cell>
          <cell r="F81" t="str">
            <v>石器时代</v>
          </cell>
        </row>
        <row r="82">
          <cell r="B82">
            <v>100010</v>
          </cell>
          <cell r="C82" t="str">
            <v>法术</v>
          </cell>
          <cell r="D82">
            <v>1</v>
          </cell>
          <cell r="E82" t="str">
            <v>3消小火球-绿</v>
          </cell>
          <cell r="F82" t="str">
            <v>石器时代</v>
          </cell>
        </row>
        <row r="83">
          <cell r="B83">
            <v>100011</v>
          </cell>
          <cell r="C83" t="str">
            <v>法术</v>
          </cell>
          <cell r="D83">
            <v>1</v>
          </cell>
          <cell r="E83" t="str">
            <v>3消小火球-红</v>
          </cell>
          <cell r="F83" t="str">
            <v>石器时代</v>
          </cell>
        </row>
        <row r="84">
          <cell r="B84">
            <v>100012</v>
          </cell>
          <cell r="C84" t="str">
            <v>法术</v>
          </cell>
          <cell r="D84">
            <v>1</v>
          </cell>
          <cell r="E84" t="str">
            <v>3消小火球-金</v>
          </cell>
          <cell r="F84" t="str">
            <v>石器时代</v>
          </cell>
        </row>
        <row r="85">
          <cell r="B85">
            <v>100013</v>
          </cell>
          <cell r="C85" t="str">
            <v>法术</v>
          </cell>
          <cell r="D85">
            <v>1</v>
          </cell>
          <cell r="E85" t="str">
            <v>3消小火球-紫</v>
          </cell>
          <cell r="F85" t="str">
            <v>石器时代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B6">
            <v>11101</v>
          </cell>
        </row>
      </sheetData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_card_s"/>
      <sheetName val="t_card_s说明表"/>
      <sheetName val="t_card_group_s"/>
      <sheetName val="t_card_group_s说明表"/>
      <sheetName val="Sheet2"/>
      <sheetName val="t_cardreleaseai_s"/>
      <sheetName val="Sheet1"/>
    </sheetNames>
    <sheetDataSet>
      <sheetData sheetId="0" refreshError="1"/>
      <sheetData sheetId="1" refreshError="1"/>
      <sheetData sheetId="2">
        <row r="6">
          <cell r="M6">
            <v>10000007</v>
          </cell>
        </row>
      </sheetData>
      <sheetData sheetId="3">
        <row r="1">
          <cell r="E1"/>
        </row>
        <row r="2">
          <cell r="F2" t="str">
            <v>c_base_is_show</v>
          </cell>
          <cell r="G2" t="str">
            <v>a_base_type</v>
          </cell>
          <cell r="H2" t="str">
            <v>a_base_quality</v>
          </cell>
        </row>
        <row r="5">
          <cell r="F5" t="str">
            <v>是否在卡牌背包显示</v>
          </cell>
          <cell r="G5" t="str">
            <v>类型（0军队，1召唤建筑，2法术）</v>
          </cell>
          <cell r="H5" t="str">
            <v>卡牌稀有度
1 普通 绿色
2 稀有 蓝色
3 史诗 紫色
4 传说 橙色</v>
          </cell>
        </row>
        <row r="6">
          <cell r="E6" t="str">
            <v>万箭齐发</v>
          </cell>
          <cell r="F6">
            <v>1</v>
          </cell>
          <cell r="G6">
            <v>2</v>
          </cell>
          <cell r="H6">
            <v>1</v>
          </cell>
        </row>
        <row r="7">
          <cell r="E7" t="str">
            <v>电击法术</v>
          </cell>
          <cell r="F7">
            <v>1</v>
          </cell>
          <cell r="G7">
            <v>2</v>
          </cell>
          <cell r="H7">
            <v>3</v>
          </cell>
        </row>
        <row r="8">
          <cell r="E8" t="str">
            <v>毒药法术</v>
          </cell>
          <cell r="F8">
            <v>1</v>
          </cell>
          <cell r="G8">
            <v>2</v>
          </cell>
          <cell r="H8">
            <v>2</v>
          </cell>
        </row>
        <row r="9">
          <cell r="E9" t="str">
            <v>火球</v>
          </cell>
          <cell r="F9">
            <v>1</v>
          </cell>
          <cell r="G9">
            <v>2</v>
          </cell>
          <cell r="H9">
            <v>1</v>
          </cell>
        </row>
        <row r="10">
          <cell r="E10" t="str">
            <v>滚木</v>
          </cell>
          <cell r="F10">
            <v>1</v>
          </cell>
          <cell r="G10">
            <v>2</v>
          </cell>
          <cell r="H10">
            <v>4</v>
          </cell>
        </row>
        <row r="11">
          <cell r="E11" t="str">
            <v>无敌法术</v>
          </cell>
          <cell r="F11">
            <v>0</v>
          </cell>
          <cell r="G11">
            <v>2</v>
          </cell>
          <cell r="H11">
            <v>2</v>
          </cell>
        </row>
        <row r="12">
          <cell r="E12" t="str">
            <v>狂暴法术</v>
          </cell>
          <cell r="F12">
            <v>0</v>
          </cell>
          <cell r="G12">
            <v>2</v>
          </cell>
          <cell r="H12">
            <v>3</v>
          </cell>
        </row>
        <row r="13">
          <cell r="E13" t="str">
            <v>冰冻法术</v>
          </cell>
          <cell r="F13">
            <v>0</v>
          </cell>
          <cell r="G13">
            <v>2</v>
          </cell>
          <cell r="H13">
            <v>4</v>
          </cell>
        </row>
        <row r="14">
          <cell r="E14" t="str">
            <v>雷电法术</v>
          </cell>
          <cell r="F14">
            <v>0</v>
          </cell>
          <cell r="G14">
            <v>2</v>
          </cell>
          <cell r="H14">
            <v>3</v>
          </cell>
        </row>
        <row r="15">
          <cell r="E15" t="str">
            <v>禁疗法术</v>
          </cell>
          <cell r="F15">
            <v>0</v>
          </cell>
          <cell r="G15">
            <v>2</v>
          </cell>
          <cell r="H15">
            <v>3</v>
          </cell>
        </row>
        <row r="16">
          <cell r="E16" t="str">
            <v>治疗法术</v>
          </cell>
          <cell r="F16">
            <v>0</v>
          </cell>
          <cell r="G16">
            <v>2</v>
          </cell>
          <cell r="H16">
            <v>2</v>
          </cell>
        </row>
        <row r="17">
          <cell r="E17" t="str">
            <v>炮火支援</v>
          </cell>
          <cell r="F17">
            <v>0</v>
          </cell>
          <cell r="G17">
            <v>2</v>
          </cell>
          <cell r="H17">
            <v>4</v>
          </cell>
        </row>
        <row r="18">
          <cell r="E18" t="str">
            <v>导弹</v>
          </cell>
          <cell r="F18">
            <v>0</v>
          </cell>
          <cell r="G18">
            <v>2</v>
          </cell>
          <cell r="H18">
            <v>3</v>
          </cell>
        </row>
        <row r="19">
          <cell r="E19" t="str">
            <v>野牛勇士小队</v>
          </cell>
          <cell r="F19">
            <v>1</v>
          </cell>
          <cell r="G19">
            <v>0</v>
          </cell>
          <cell r="H19">
            <v>1</v>
          </cell>
        </row>
        <row r="20">
          <cell r="E20" t="str">
            <v>松鼠投手小组</v>
          </cell>
          <cell r="F20">
            <v>1</v>
          </cell>
          <cell r="G20">
            <v>0</v>
          </cell>
          <cell r="H20">
            <v>3</v>
          </cell>
        </row>
        <row r="21">
          <cell r="E21" t="str">
            <v>狼骑兵小队</v>
          </cell>
          <cell r="F21">
            <v>1</v>
          </cell>
          <cell r="G21">
            <v>0</v>
          </cell>
          <cell r="H21">
            <v>1</v>
          </cell>
        </row>
        <row r="22">
          <cell r="E22" t="str">
            <v>小精灵大军</v>
          </cell>
          <cell r="F22">
            <v>1</v>
          </cell>
          <cell r="G22">
            <v>0</v>
          </cell>
          <cell r="H22">
            <v>3</v>
          </cell>
        </row>
        <row r="23">
          <cell r="E23" t="str">
            <v>乌鸦小队</v>
          </cell>
          <cell r="F23">
            <v>1</v>
          </cell>
          <cell r="G23">
            <v>0</v>
          </cell>
          <cell r="H23">
            <v>3</v>
          </cell>
        </row>
        <row r="24">
          <cell r="E24" t="str">
            <v>野牛剑士大队</v>
          </cell>
          <cell r="F24">
            <v>1</v>
          </cell>
          <cell r="G24">
            <v>0</v>
          </cell>
          <cell r="H24">
            <v>1</v>
          </cell>
        </row>
        <row r="25">
          <cell r="E25" t="str">
            <v>长弓手小队</v>
          </cell>
          <cell r="F25">
            <v>1</v>
          </cell>
          <cell r="G25">
            <v>0</v>
          </cell>
          <cell r="H25">
            <v>1</v>
          </cell>
        </row>
        <row r="26">
          <cell r="E26" t="str">
            <v>狼游骑兵小组</v>
          </cell>
          <cell r="F26">
            <v>1</v>
          </cell>
          <cell r="G26">
            <v>0</v>
          </cell>
          <cell r="H26">
            <v>1</v>
          </cell>
        </row>
        <row r="27">
          <cell r="E27" t="str">
            <v>独角兽小队</v>
          </cell>
          <cell r="F27">
            <v>1</v>
          </cell>
          <cell r="G27">
            <v>0</v>
          </cell>
          <cell r="H27">
            <v>1</v>
          </cell>
        </row>
        <row r="28">
          <cell r="E28" t="str">
            <v>石头人战士大队</v>
          </cell>
          <cell r="F28">
            <v>1</v>
          </cell>
          <cell r="G28">
            <v>0</v>
          </cell>
          <cell r="H28">
            <v>2</v>
          </cell>
        </row>
        <row r="29">
          <cell r="E29" t="str">
            <v>野牛盾兵小组</v>
          </cell>
          <cell r="F29">
            <v>0</v>
          </cell>
          <cell r="G29">
            <v>0</v>
          </cell>
          <cell r="H29">
            <v>1</v>
          </cell>
        </row>
        <row r="30">
          <cell r="E30" t="str">
            <v>弩手小队</v>
          </cell>
          <cell r="F30">
            <v>0</v>
          </cell>
          <cell r="G30">
            <v>0</v>
          </cell>
          <cell r="H30">
            <v>1</v>
          </cell>
        </row>
        <row r="31">
          <cell r="E31" t="str">
            <v>长枪骑兵小队</v>
          </cell>
          <cell r="F31">
            <v>0</v>
          </cell>
          <cell r="G31">
            <v>0</v>
          </cell>
          <cell r="H31">
            <v>1</v>
          </cell>
        </row>
        <row r="32">
          <cell r="E32" t="str">
            <v>小飞龙小组</v>
          </cell>
          <cell r="F32">
            <v>0</v>
          </cell>
          <cell r="G32">
            <v>0</v>
          </cell>
          <cell r="H32">
            <v>1</v>
          </cell>
        </row>
        <row r="33">
          <cell r="E33" t="str">
            <v>骷髅射手小组</v>
          </cell>
          <cell r="F33">
            <v>0</v>
          </cell>
          <cell r="G33">
            <v>0</v>
          </cell>
          <cell r="H33">
            <v>1</v>
          </cell>
        </row>
        <row r="34">
          <cell r="E34" t="str">
            <v>火枪手小组</v>
          </cell>
          <cell r="F34">
            <v>0</v>
          </cell>
          <cell r="G34">
            <v>0</v>
          </cell>
          <cell r="H34">
            <v>1</v>
          </cell>
        </row>
        <row r="35">
          <cell r="E35" t="str">
            <v>炮兵小组</v>
          </cell>
          <cell r="F35">
            <v>0</v>
          </cell>
          <cell r="G35">
            <v>0</v>
          </cell>
          <cell r="H35">
            <v>1</v>
          </cell>
        </row>
        <row r="36">
          <cell r="E36" t="str">
            <v>龙骑兵小组</v>
          </cell>
          <cell r="F36">
            <v>0</v>
          </cell>
          <cell r="G36">
            <v>0</v>
          </cell>
          <cell r="H36">
            <v>1</v>
          </cell>
        </row>
        <row r="37">
          <cell r="E37" t="str">
            <v>蒸汽小飞龙小组</v>
          </cell>
          <cell r="F37">
            <v>0</v>
          </cell>
          <cell r="G37">
            <v>0</v>
          </cell>
          <cell r="H37">
            <v>1</v>
          </cell>
        </row>
        <row r="38">
          <cell r="E38" t="str">
            <v>迷你死神小队</v>
          </cell>
          <cell r="F38">
            <v>0</v>
          </cell>
          <cell r="G38">
            <v>0</v>
          </cell>
          <cell r="H38">
            <v>2</v>
          </cell>
        </row>
        <row r="39">
          <cell r="E39" t="str">
            <v>现代步兵小队</v>
          </cell>
          <cell r="F39">
            <v>0</v>
          </cell>
          <cell r="G39">
            <v>0</v>
          </cell>
          <cell r="H39">
            <v>1</v>
          </cell>
        </row>
        <row r="40">
          <cell r="E40" t="str">
            <v>火箭筒兵小组</v>
          </cell>
          <cell r="F40">
            <v>0</v>
          </cell>
          <cell r="G40">
            <v>0</v>
          </cell>
          <cell r="H40">
            <v>1</v>
          </cell>
        </row>
        <row r="41">
          <cell r="E41" t="str">
            <v>长刀摩托骑兵小组</v>
          </cell>
          <cell r="F41">
            <v>0</v>
          </cell>
          <cell r="G41">
            <v>0</v>
          </cell>
          <cell r="H41">
            <v>1</v>
          </cell>
        </row>
        <row r="42">
          <cell r="E42" t="str">
            <v>传教士小组</v>
          </cell>
          <cell r="F42">
            <v>0</v>
          </cell>
          <cell r="G42">
            <v>0</v>
          </cell>
          <cell r="H42">
            <v>1</v>
          </cell>
        </row>
        <row r="43">
          <cell r="E43" t="str">
            <v>自爆青蛙小组</v>
          </cell>
          <cell r="F43">
            <v>0</v>
          </cell>
          <cell r="G43">
            <v>0</v>
          </cell>
          <cell r="H43">
            <v>1</v>
          </cell>
        </row>
        <row r="44">
          <cell r="E44" t="str">
            <v>地鼠挖掘者</v>
          </cell>
          <cell r="F44">
            <v>1</v>
          </cell>
          <cell r="G44">
            <v>0</v>
          </cell>
          <cell r="H44">
            <v>2</v>
          </cell>
        </row>
        <row r="45">
          <cell r="E45" t="str">
            <v>旋风战士</v>
          </cell>
          <cell r="F45">
            <v>0</v>
          </cell>
          <cell r="G45">
            <v>0</v>
          </cell>
          <cell r="H45">
            <v>3</v>
          </cell>
        </row>
        <row r="46">
          <cell r="E46" t="str">
            <v>巨猿人</v>
          </cell>
          <cell r="F46">
            <v>0</v>
          </cell>
          <cell r="G46">
            <v>0</v>
          </cell>
          <cell r="H46">
            <v>2</v>
          </cell>
        </row>
        <row r="47">
          <cell r="E47" t="str">
            <v>装甲机枪车</v>
          </cell>
          <cell r="F47">
            <v>0</v>
          </cell>
          <cell r="G47">
            <v>0</v>
          </cell>
          <cell r="H47">
            <v>2</v>
          </cell>
        </row>
        <row r="48">
          <cell r="E48" t="str">
            <v>海象飞斧战士</v>
          </cell>
          <cell r="F48">
            <v>1</v>
          </cell>
          <cell r="G48">
            <v>0</v>
          </cell>
          <cell r="H48">
            <v>3</v>
          </cell>
        </row>
        <row r="49">
          <cell r="E49" t="str">
            <v>神箭游侠</v>
          </cell>
          <cell r="F49">
            <v>0</v>
          </cell>
          <cell r="G49">
            <v>0</v>
          </cell>
          <cell r="H49">
            <v>4</v>
          </cell>
        </row>
        <row r="50">
          <cell r="E50" t="str">
            <v>狙击手</v>
          </cell>
          <cell r="F50">
            <v>0</v>
          </cell>
          <cell r="G50">
            <v>0</v>
          </cell>
          <cell r="H50">
            <v>3</v>
          </cell>
        </row>
        <row r="51">
          <cell r="E51" t="str">
            <v>导弹车</v>
          </cell>
          <cell r="F51">
            <v>0</v>
          </cell>
          <cell r="G51">
            <v>0</v>
          </cell>
          <cell r="H51">
            <v>2</v>
          </cell>
        </row>
        <row r="52">
          <cell r="E52" t="str">
            <v>猛犸象狼骑</v>
          </cell>
          <cell r="F52">
            <v>1</v>
          </cell>
          <cell r="G52">
            <v>0</v>
          </cell>
          <cell r="H52">
            <v>4</v>
          </cell>
        </row>
        <row r="53">
          <cell r="E53" t="str">
            <v>精英长枪骑士</v>
          </cell>
          <cell r="F53">
            <v>0</v>
          </cell>
          <cell r="G53">
            <v>0</v>
          </cell>
          <cell r="H53">
            <v>3</v>
          </cell>
        </row>
        <row r="54">
          <cell r="E54" t="str">
            <v>飞艇</v>
          </cell>
          <cell r="F54">
            <v>0</v>
          </cell>
          <cell r="G54">
            <v>0</v>
          </cell>
          <cell r="H54">
            <v>3</v>
          </cell>
        </row>
        <row r="55">
          <cell r="E55" t="str">
            <v>坦克</v>
          </cell>
          <cell r="F55">
            <v>0</v>
          </cell>
          <cell r="G55">
            <v>0</v>
          </cell>
          <cell r="H55">
            <v>4</v>
          </cell>
        </row>
        <row r="56">
          <cell r="E56" t="str">
            <v>火龙</v>
          </cell>
          <cell r="F56">
            <v>1</v>
          </cell>
          <cell r="G56">
            <v>0</v>
          </cell>
          <cell r="H56">
            <v>3</v>
          </cell>
        </row>
        <row r="57">
          <cell r="E57" t="str">
            <v>精灵捕手</v>
          </cell>
          <cell r="F57">
            <v>0</v>
          </cell>
          <cell r="G57">
            <v>0</v>
          </cell>
          <cell r="H57">
            <v>3</v>
          </cell>
        </row>
        <row r="58">
          <cell r="E58" t="str">
            <v>光明法师</v>
          </cell>
          <cell r="F58">
            <v>0</v>
          </cell>
          <cell r="G58">
            <v>0</v>
          </cell>
          <cell r="H58">
            <v>2</v>
          </cell>
        </row>
        <row r="59">
          <cell r="E59" t="str">
            <v>皇家狮鹫</v>
          </cell>
          <cell r="F59">
            <v>0</v>
          </cell>
          <cell r="G59">
            <v>0</v>
          </cell>
          <cell r="H59">
            <v>4</v>
          </cell>
        </row>
        <row r="60">
          <cell r="E60" t="str">
            <v>魔像</v>
          </cell>
          <cell r="F60">
            <v>1</v>
          </cell>
          <cell r="G60">
            <v>0</v>
          </cell>
          <cell r="H60">
            <v>2</v>
          </cell>
        </row>
        <row r="61">
          <cell r="E61" t="str">
            <v>鬼武士</v>
          </cell>
          <cell r="F61">
            <v>0</v>
          </cell>
          <cell r="G61">
            <v>0</v>
          </cell>
          <cell r="H61">
            <v>2</v>
          </cell>
        </row>
        <row r="62">
          <cell r="E62" t="str">
            <v>吸血鬼贵族</v>
          </cell>
          <cell r="F62">
            <v>0</v>
          </cell>
          <cell r="G62">
            <v>0</v>
          </cell>
          <cell r="H62">
            <v>3</v>
          </cell>
        </row>
        <row r="63">
          <cell r="E63" t="str">
            <v>地狱飞龙</v>
          </cell>
          <cell r="F63">
            <v>0</v>
          </cell>
          <cell r="G63">
            <v>0</v>
          </cell>
          <cell r="H63">
            <v>4</v>
          </cell>
        </row>
        <row r="64">
          <cell r="E64" t="str">
            <v>勇士小屋</v>
          </cell>
          <cell r="F64">
            <v>1</v>
          </cell>
          <cell r="G64">
            <v>1</v>
          </cell>
          <cell r="H64">
            <v>1</v>
          </cell>
        </row>
        <row r="65">
          <cell r="E65" t="str">
            <v>长弓手营地</v>
          </cell>
          <cell r="F65">
            <v>1</v>
          </cell>
          <cell r="G65">
            <v>1</v>
          </cell>
          <cell r="H65">
            <v>1</v>
          </cell>
        </row>
        <row r="66">
          <cell r="E66" t="str">
            <v>拒马</v>
          </cell>
          <cell r="F66">
            <v>1</v>
          </cell>
          <cell r="G66">
            <v>1</v>
          </cell>
          <cell r="H66">
            <v>2</v>
          </cell>
        </row>
        <row r="67">
          <cell r="E67" t="str">
            <v>弓箭塔</v>
          </cell>
          <cell r="F67">
            <v>1</v>
          </cell>
          <cell r="G67">
            <v>1</v>
          </cell>
          <cell r="H67">
            <v>1</v>
          </cell>
        </row>
        <row r="68">
          <cell r="E68" t="str">
            <v>落石塔</v>
          </cell>
          <cell r="F68">
            <v>1</v>
          </cell>
          <cell r="G68">
            <v>1</v>
          </cell>
          <cell r="H68">
            <v>2</v>
          </cell>
        </row>
        <row r="69">
          <cell r="E69" t="str">
            <v>投石机</v>
          </cell>
          <cell r="F69">
            <v>0</v>
          </cell>
          <cell r="G69">
            <v>1</v>
          </cell>
          <cell r="H69">
            <v>2</v>
          </cell>
        </row>
        <row r="70">
          <cell r="E70" t="str">
            <v>弩车</v>
          </cell>
          <cell r="F70">
            <v>0</v>
          </cell>
          <cell r="G70">
            <v>1</v>
          </cell>
          <cell r="H70">
            <v>3</v>
          </cell>
        </row>
        <row r="71">
          <cell r="E71" t="str">
            <v>资源收集器</v>
          </cell>
          <cell r="F71">
            <v>0</v>
          </cell>
          <cell r="G71">
            <v>1</v>
          </cell>
          <cell r="H71">
            <v>3</v>
          </cell>
        </row>
        <row r="72">
          <cell r="E72" t="str">
            <v>战旗</v>
          </cell>
          <cell r="F72">
            <v>0</v>
          </cell>
          <cell r="G72">
            <v>1</v>
          </cell>
          <cell r="H72">
            <v>3</v>
          </cell>
        </row>
        <row r="73">
          <cell r="E73" t="str">
            <v>碉堡</v>
          </cell>
          <cell r="F73">
            <v>0</v>
          </cell>
          <cell r="G73">
            <v>1</v>
          </cell>
          <cell r="H73">
            <v>2</v>
          </cell>
        </row>
        <row r="74">
          <cell r="E74" t="str">
            <v>电磁塔</v>
          </cell>
          <cell r="F74">
            <v>0</v>
          </cell>
          <cell r="G74">
            <v>1</v>
          </cell>
          <cell r="H74">
            <v>3</v>
          </cell>
        </row>
        <row r="75">
          <cell r="E75" t="str">
            <v>青蛙锅</v>
          </cell>
          <cell r="F75">
            <v>0</v>
          </cell>
          <cell r="G75">
            <v>1</v>
          </cell>
          <cell r="H75">
            <v>2</v>
          </cell>
        </row>
        <row r="76">
          <cell r="E76" t="str">
            <v>TL,红,火龙天降</v>
          </cell>
          <cell r="F76">
            <v>1</v>
          </cell>
          <cell r="G76">
            <v>2</v>
          </cell>
          <cell r="H76">
            <v>1</v>
          </cell>
        </row>
        <row r="77">
          <cell r="E77" t="str">
            <v>TL,绿，全屏减速</v>
          </cell>
          <cell r="F77">
            <v>0</v>
          </cell>
          <cell r="G77">
            <v>2</v>
          </cell>
          <cell r="H77">
            <v>1</v>
          </cell>
        </row>
        <row r="78">
          <cell r="E78" t="str">
            <v>TL,蓝，全屏冰冻</v>
          </cell>
          <cell r="F78">
            <v>0</v>
          </cell>
          <cell r="G78">
            <v>2</v>
          </cell>
          <cell r="H78">
            <v>1</v>
          </cell>
        </row>
        <row r="79">
          <cell r="E79" t="str">
            <v>TL,金，能量波</v>
          </cell>
          <cell r="F79">
            <v>0</v>
          </cell>
          <cell r="G79">
            <v>2</v>
          </cell>
          <cell r="H79">
            <v>1</v>
          </cell>
        </row>
        <row r="80">
          <cell r="E80" t="str">
            <v>TL,紫，地狱火</v>
          </cell>
          <cell r="F80">
            <v>0</v>
          </cell>
          <cell r="G80">
            <v>2</v>
          </cell>
          <cell r="H80">
            <v>1</v>
          </cell>
        </row>
        <row r="81">
          <cell r="E81" t="str">
            <v>2*2步兵，召唤步兵</v>
          </cell>
          <cell r="F81">
            <v>0</v>
          </cell>
          <cell r="G81">
            <v>0</v>
          </cell>
          <cell r="H81">
            <v>1</v>
          </cell>
        </row>
        <row r="82">
          <cell r="E82" t="str">
            <v>2*2骑兵，骑兵冲锋</v>
          </cell>
          <cell r="F82">
            <v>0</v>
          </cell>
          <cell r="G82">
            <v>2</v>
          </cell>
          <cell r="H82">
            <v>1</v>
          </cell>
        </row>
        <row r="83">
          <cell r="E83" t="str">
            <v>2*2魔兵，召唤魔兵</v>
          </cell>
          <cell r="F83">
            <v>0</v>
          </cell>
          <cell r="G83">
            <v>0</v>
          </cell>
          <cell r="H83">
            <v>1</v>
          </cell>
        </row>
        <row r="84">
          <cell r="E84" t="str">
            <v>3消小火球-蓝</v>
          </cell>
          <cell r="F84">
            <v>0</v>
          </cell>
          <cell r="G84">
            <v>2</v>
          </cell>
          <cell r="H84">
            <v>1</v>
          </cell>
        </row>
        <row r="85">
          <cell r="E85" t="str">
            <v>3消小火球-绿</v>
          </cell>
          <cell r="F85">
            <v>0</v>
          </cell>
          <cell r="G85">
            <v>2</v>
          </cell>
          <cell r="H85">
            <v>1</v>
          </cell>
        </row>
        <row r="86">
          <cell r="E86" t="str">
            <v>3消小火球-红</v>
          </cell>
          <cell r="F86">
            <v>0</v>
          </cell>
          <cell r="G86">
            <v>2</v>
          </cell>
          <cell r="H86">
            <v>1</v>
          </cell>
        </row>
        <row r="87">
          <cell r="E87" t="str">
            <v>3消小火球-金</v>
          </cell>
          <cell r="F87">
            <v>0</v>
          </cell>
          <cell r="G87">
            <v>2</v>
          </cell>
          <cell r="H87">
            <v>1</v>
          </cell>
        </row>
        <row r="88">
          <cell r="E88" t="str">
            <v>3消小火球-紫</v>
          </cell>
          <cell r="F88">
            <v>0</v>
          </cell>
          <cell r="G88">
            <v>2</v>
          </cell>
          <cell r="H88">
            <v>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大地图奖励"/>
      <sheetName val="大地图玩法"/>
      <sheetName val="开宝箱"/>
      <sheetName val="枚举"/>
    </sheetNames>
    <sheetDataSet>
      <sheetData sheetId="0">
        <row r="6">
          <cell r="S6">
            <v>8</v>
          </cell>
          <cell r="T6">
            <v>3</v>
          </cell>
          <cell r="U6">
            <v>2</v>
          </cell>
          <cell r="V6">
            <v>1</v>
          </cell>
        </row>
      </sheetData>
      <sheetData sheetId="1">
        <row r="4">
          <cell r="C4" t="str">
            <v>金币</v>
          </cell>
        </row>
      </sheetData>
      <sheetData sheetId="2">
        <row r="2">
          <cell r="C2" t="str">
            <v>金币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7"/>
  <sheetViews>
    <sheetView tabSelected="1" zoomScale="85" zoomScaleNormal="85" workbookViewId="0">
      <pane xSplit="4" ySplit="5" topLeftCell="E180" activePane="bottomRight" state="frozen"/>
      <selection pane="topRight" activeCell="E1" sqref="E1"/>
      <selection pane="bottomLeft" activeCell="A6" sqref="A6"/>
      <selection pane="bottomRight" activeCell="G182" sqref="G182"/>
    </sheetView>
  </sheetViews>
  <sheetFormatPr defaultRowHeight="14.25" x14ac:dyDescent="0.2"/>
  <cols>
    <col min="1" max="1" width="9" style="2"/>
    <col min="2" max="2" width="14.5" style="2" customWidth="1"/>
    <col min="3" max="3" width="19" style="2" customWidth="1"/>
    <col min="4" max="4" width="20.5" style="2" customWidth="1"/>
    <col min="5" max="5" width="13.625" style="2" customWidth="1"/>
    <col min="6" max="6" width="20.5" style="2" customWidth="1"/>
    <col min="7" max="7" width="25.25" style="2" customWidth="1"/>
    <col min="8" max="8" width="35.75" style="2" customWidth="1"/>
    <col min="9" max="9" width="19.5" style="2" customWidth="1"/>
    <col min="10" max="10" width="43.875" style="2" customWidth="1"/>
    <col min="11" max="11" width="15" style="2" customWidth="1"/>
    <col min="12" max="12" width="24.75" style="2" hidden="1" customWidth="1"/>
    <col min="13" max="13" width="18.125" style="2" customWidth="1"/>
    <col min="14" max="14" width="28.75" style="2" customWidth="1"/>
    <col min="15" max="15" width="19.5" style="2" customWidth="1"/>
    <col min="16" max="16" width="13.625" style="5" customWidth="1"/>
    <col min="17" max="17" width="33.75" style="5" customWidth="1"/>
    <col min="18" max="18" width="24.25" style="5" customWidth="1"/>
    <col min="19" max="19" width="21.875" style="2" customWidth="1"/>
    <col min="20" max="20" width="28.125" style="2" customWidth="1"/>
    <col min="21" max="21" width="21.875" style="2" customWidth="1"/>
    <col min="22" max="27" width="28.125" style="2" customWidth="1"/>
    <col min="28" max="28" width="37.125" style="17" customWidth="1"/>
    <col min="29" max="29" width="37.125" style="2" customWidth="1"/>
    <col min="30" max="30" width="23.375" style="2" customWidth="1"/>
    <col min="31" max="31" width="23.75" style="2" customWidth="1"/>
    <col min="32" max="32" width="21.875" style="2" customWidth="1"/>
    <col min="33" max="33" width="20.5" style="2" customWidth="1"/>
    <col min="34" max="16384" width="9" style="2"/>
  </cols>
  <sheetData>
    <row r="1" spans="1:34" ht="16.5" x14ac:dyDescent="0.2">
      <c r="A1" s="1">
        <v>1</v>
      </c>
      <c r="B1" s="1"/>
      <c r="C1" s="1"/>
      <c r="D1" s="1"/>
      <c r="E1" s="1"/>
      <c r="F1" s="1"/>
      <c r="G1" s="1"/>
      <c r="H1" s="1"/>
      <c r="I1" s="13"/>
      <c r="J1" s="13"/>
      <c r="K1" s="13"/>
      <c r="L1" s="13"/>
      <c r="M1" s="13"/>
      <c r="N1" s="1"/>
      <c r="O1" s="1"/>
      <c r="P1" s="1"/>
      <c r="Q1" s="1"/>
      <c r="R1" s="1"/>
      <c r="S1" s="63"/>
      <c r="T1" s="63"/>
      <c r="U1" s="1"/>
      <c r="V1" s="63"/>
      <c r="W1" s="1"/>
      <c r="X1" s="1"/>
      <c r="Y1" s="1"/>
      <c r="Z1" s="1"/>
      <c r="AA1" s="1"/>
      <c r="AB1" s="64"/>
    </row>
    <row r="2" spans="1:34" ht="17.25" x14ac:dyDescent="0.35">
      <c r="A2" s="1" t="s">
        <v>127</v>
      </c>
      <c r="B2" s="3" t="s">
        <v>128</v>
      </c>
      <c r="C2" s="1" t="s">
        <v>129</v>
      </c>
      <c r="D2" s="1"/>
      <c r="E2" s="3" t="s">
        <v>130</v>
      </c>
      <c r="F2" s="75" t="s">
        <v>1114</v>
      </c>
      <c r="G2" s="75" t="s">
        <v>1113</v>
      </c>
      <c r="H2" s="3" t="s">
        <v>131</v>
      </c>
      <c r="I2" s="13" t="s">
        <v>132</v>
      </c>
      <c r="J2" s="13" t="s">
        <v>133</v>
      </c>
      <c r="K2" s="13" t="s">
        <v>134</v>
      </c>
      <c r="L2" s="13"/>
      <c r="M2" s="13"/>
      <c r="N2" s="3" t="s">
        <v>135</v>
      </c>
      <c r="O2" s="3" t="s">
        <v>136</v>
      </c>
      <c r="P2" s="3" t="s">
        <v>137</v>
      </c>
      <c r="Q2" s="3" t="s">
        <v>138</v>
      </c>
      <c r="R2" s="3" t="s">
        <v>139</v>
      </c>
      <c r="S2" s="63" t="s">
        <v>140</v>
      </c>
      <c r="T2" s="63"/>
      <c r="U2" s="21" t="s">
        <v>980</v>
      </c>
      <c r="V2" s="63" t="s">
        <v>1028</v>
      </c>
      <c r="W2" s="21" t="s">
        <v>142</v>
      </c>
      <c r="X2" s="21" t="s">
        <v>35</v>
      </c>
      <c r="Y2" s="3"/>
      <c r="Z2" s="6" t="s">
        <v>143</v>
      </c>
      <c r="AA2" s="6" t="s">
        <v>144</v>
      </c>
      <c r="AB2" s="64" t="s">
        <v>1029</v>
      </c>
      <c r="AC2" s="11" t="s">
        <v>145</v>
      </c>
      <c r="AD2" s="2" t="s">
        <v>289</v>
      </c>
      <c r="AE2" s="7" t="s">
        <v>146</v>
      </c>
      <c r="AF2" s="27"/>
      <c r="AG2" s="2" t="s">
        <v>317</v>
      </c>
      <c r="AH2" s="2" t="s">
        <v>606</v>
      </c>
    </row>
    <row r="3" spans="1:34" ht="16.5" x14ac:dyDescent="0.2">
      <c r="A3" s="1"/>
      <c r="B3" s="1"/>
      <c r="C3" s="1"/>
      <c r="D3" s="1"/>
      <c r="E3" s="1"/>
      <c r="F3" s="1" t="s">
        <v>147</v>
      </c>
      <c r="G3" s="1" t="s">
        <v>147</v>
      </c>
      <c r="H3" s="1"/>
      <c r="I3" s="13"/>
      <c r="J3" s="13"/>
      <c r="K3" s="13"/>
      <c r="L3" s="13"/>
      <c r="M3" s="13"/>
      <c r="N3" s="1"/>
      <c r="O3" s="1"/>
      <c r="P3" s="1"/>
      <c r="Q3" s="1"/>
      <c r="R3" s="1"/>
      <c r="S3" s="63" t="s">
        <v>147</v>
      </c>
      <c r="T3" s="63"/>
      <c r="U3" s="3"/>
      <c r="V3" s="63" t="s">
        <v>147</v>
      </c>
      <c r="W3" s="3" t="s">
        <v>147</v>
      </c>
      <c r="X3" s="3"/>
      <c r="Y3" s="3"/>
      <c r="Z3" s="1"/>
      <c r="AA3" s="1" t="s">
        <v>147</v>
      </c>
      <c r="AB3" s="64" t="s">
        <v>147</v>
      </c>
      <c r="AD3" s="2" t="s">
        <v>147</v>
      </c>
      <c r="AF3" s="18"/>
    </row>
    <row r="4" spans="1:34" ht="16.5" x14ac:dyDescent="0.2">
      <c r="A4" s="1" t="s">
        <v>148</v>
      </c>
      <c r="B4" s="1" t="s">
        <v>743</v>
      </c>
      <c r="C4" s="1"/>
      <c r="D4" s="1"/>
      <c r="E4" s="1"/>
      <c r="F4" s="1"/>
      <c r="G4" s="1"/>
      <c r="H4" s="1"/>
      <c r="I4" s="13"/>
      <c r="J4" s="13"/>
      <c r="K4" s="13"/>
      <c r="L4" s="13"/>
      <c r="M4" s="13"/>
      <c r="N4" s="1"/>
      <c r="O4" s="1"/>
      <c r="P4" s="1"/>
      <c r="Q4" s="1"/>
      <c r="R4" s="1"/>
      <c r="S4" s="63"/>
      <c r="T4" s="63"/>
      <c r="U4" s="1"/>
      <c r="V4" s="63"/>
      <c r="W4" s="1"/>
      <c r="X4" s="1"/>
      <c r="Y4" s="1"/>
      <c r="Z4" s="1"/>
      <c r="AA4" s="1"/>
      <c r="AB4" s="64"/>
      <c r="AG4" s="2" t="s">
        <v>318</v>
      </c>
      <c r="AH4" s="2" t="s">
        <v>607</v>
      </c>
    </row>
    <row r="5" spans="1:34" ht="196.5" customHeight="1" x14ac:dyDescent="0.2">
      <c r="A5" s="21" t="s">
        <v>149</v>
      </c>
      <c r="B5" s="60" t="s">
        <v>777</v>
      </c>
      <c r="C5" s="1" t="s">
        <v>150</v>
      </c>
      <c r="D5" s="1" t="s">
        <v>151</v>
      </c>
      <c r="E5" s="1" t="s">
        <v>1105</v>
      </c>
      <c r="F5" s="76" t="s">
        <v>1117</v>
      </c>
      <c r="G5" s="76" t="s">
        <v>1116</v>
      </c>
      <c r="H5" s="29" t="s">
        <v>1107</v>
      </c>
      <c r="I5" s="62" t="s">
        <v>811</v>
      </c>
      <c r="J5" s="14" t="s">
        <v>809</v>
      </c>
      <c r="K5" s="14" t="s">
        <v>152</v>
      </c>
      <c r="L5" s="14" t="s">
        <v>152</v>
      </c>
      <c r="M5" s="20" t="s">
        <v>153</v>
      </c>
      <c r="N5" s="10" t="s">
        <v>280</v>
      </c>
      <c r="O5" s="16" t="s">
        <v>154</v>
      </c>
      <c r="P5" s="4" t="s">
        <v>155</v>
      </c>
      <c r="Q5" s="4" t="s">
        <v>156</v>
      </c>
      <c r="R5" s="4" t="s">
        <v>157</v>
      </c>
      <c r="S5" s="65" t="s">
        <v>158</v>
      </c>
      <c r="T5" s="65" t="s">
        <v>159</v>
      </c>
      <c r="U5" s="4" t="s">
        <v>981</v>
      </c>
      <c r="V5" s="65" t="s">
        <v>1019</v>
      </c>
      <c r="W5" s="4" t="s">
        <v>161</v>
      </c>
      <c r="X5" s="20" t="s">
        <v>162</v>
      </c>
      <c r="Y5" s="4" t="s">
        <v>163</v>
      </c>
      <c r="Z5" s="4" t="s">
        <v>164</v>
      </c>
      <c r="AA5" s="4" t="s">
        <v>165</v>
      </c>
      <c r="AB5" s="66" t="s">
        <v>1030</v>
      </c>
      <c r="AC5" s="12" t="s">
        <v>166</v>
      </c>
      <c r="AD5" s="2" t="s">
        <v>291</v>
      </c>
      <c r="AE5" s="2" t="s">
        <v>167</v>
      </c>
      <c r="AF5" s="12" t="s">
        <v>279</v>
      </c>
      <c r="AG5" s="12" t="s">
        <v>392</v>
      </c>
      <c r="AH5" s="2" t="s">
        <v>792</v>
      </c>
    </row>
    <row r="6" spans="1:34" ht="16.5" x14ac:dyDescent="0.3">
      <c r="A6" s="1">
        <v>1</v>
      </c>
      <c r="B6" s="1">
        <v>-1</v>
      </c>
      <c r="C6" s="1">
        <v>0</v>
      </c>
      <c r="D6" s="1" t="s">
        <v>796</v>
      </c>
      <c r="E6" s="1">
        <v>10000001</v>
      </c>
      <c r="F6" s="1">
        <v>-1</v>
      </c>
      <c r="G6" s="1">
        <v>-1</v>
      </c>
      <c r="H6" s="3">
        <v>11000001</v>
      </c>
      <c r="I6" s="13">
        <v>1</v>
      </c>
      <c r="J6" s="13">
        <v>0</v>
      </c>
      <c r="K6" s="13">
        <v>74</v>
      </c>
      <c r="L6" s="13">
        <v>33210006</v>
      </c>
      <c r="M6" s="21">
        <v>1</v>
      </c>
      <c r="N6" s="1">
        <v>-1</v>
      </c>
      <c r="O6" s="1">
        <v>0</v>
      </c>
      <c r="P6" s="1">
        <v>4</v>
      </c>
      <c r="Q6" s="27"/>
      <c r="R6" s="27">
        <v>0</v>
      </c>
      <c r="S6" s="75" t="s">
        <v>1037</v>
      </c>
      <c r="T6" s="75" t="s">
        <v>1038</v>
      </c>
      <c r="U6" s="3">
        <v>0</v>
      </c>
      <c r="V6" s="63"/>
      <c r="W6" s="3"/>
      <c r="X6" s="3"/>
      <c r="Y6" s="3" t="s">
        <v>797</v>
      </c>
      <c r="Z6" s="3">
        <v>0</v>
      </c>
      <c r="AA6" s="3"/>
      <c r="AB6" s="64"/>
      <c r="AF6" s="2">
        <v>1</v>
      </c>
      <c r="AH6" s="2">
        <v>1</v>
      </c>
    </row>
    <row r="7" spans="1:34" ht="16.5" x14ac:dyDescent="0.3">
      <c r="A7" s="1">
        <v>2</v>
      </c>
      <c r="B7" s="1">
        <v>-2</v>
      </c>
      <c r="C7" s="1">
        <v>0</v>
      </c>
      <c r="D7" s="1" t="s">
        <v>168</v>
      </c>
      <c r="E7" s="1">
        <v>10000002</v>
      </c>
      <c r="F7" s="1">
        <v>-2</v>
      </c>
      <c r="G7" s="1">
        <v>-2</v>
      </c>
      <c r="H7" s="3">
        <v>11000002</v>
      </c>
      <c r="I7" s="13">
        <v>1</v>
      </c>
      <c r="J7" s="13">
        <v>0</v>
      </c>
      <c r="K7" s="13">
        <v>76</v>
      </c>
      <c r="L7" s="13">
        <v>33420007</v>
      </c>
      <c r="M7" s="21">
        <v>2</v>
      </c>
      <c r="N7" s="1">
        <v>-1</v>
      </c>
      <c r="O7" s="1">
        <v>0</v>
      </c>
      <c r="P7" s="1">
        <v>3</v>
      </c>
      <c r="Q7" s="27"/>
      <c r="R7" s="27">
        <v>0</v>
      </c>
      <c r="S7" s="63" t="s">
        <v>1031</v>
      </c>
      <c r="T7" s="63" t="s">
        <v>1032</v>
      </c>
      <c r="U7" s="3">
        <v>0</v>
      </c>
      <c r="V7" s="63"/>
      <c r="W7" s="3"/>
      <c r="X7" s="1"/>
      <c r="Y7" s="1" t="s">
        <v>169</v>
      </c>
      <c r="Z7" s="1">
        <v>0</v>
      </c>
      <c r="AA7" s="1"/>
      <c r="AB7" s="64"/>
      <c r="AF7" s="2">
        <v>2</v>
      </c>
      <c r="AH7" s="2">
        <v>2</v>
      </c>
    </row>
    <row r="8" spans="1:34" ht="16.5" x14ac:dyDescent="0.3">
      <c r="A8" s="1">
        <v>3</v>
      </c>
      <c r="B8" s="1">
        <v>-3</v>
      </c>
      <c r="C8" s="1">
        <v>0</v>
      </c>
      <c r="D8" s="1" t="s">
        <v>170</v>
      </c>
      <c r="E8" s="1">
        <v>10000003</v>
      </c>
      <c r="F8" s="1">
        <v>-3</v>
      </c>
      <c r="G8" s="1">
        <v>-3</v>
      </c>
      <c r="H8" s="3">
        <v>11000003</v>
      </c>
      <c r="I8" s="13">
        <v>1</v>
      </c>
      <c r="J8" s="13">
        <v>0</v>
      </c>
      <c r="K8" s="13">
        <v>77</v>
      </c>
      <c r="L8" s="13">
        <v>33530008</v>
      </c>
      <c r="M8" s="21">
        <v>3</v>
      </c>
      <c r="N8" s="1">
        <v>-1</v>
      </c>
      <c r="O8" s="1">
        <v>0</v>
      </c>
      <c r="P8" s="1">
        <v>2</v>
      </c>
      <c r="Q8" s="27"/>
      <c r="R8" s="27">
        <v>0</v>
      </c>
      <c r="S8" s="63">
        <v>21</v>
      </c>
      <c r="T8" s="63" t="s">
        <v>1033</v>
      </c>
      <c r="U8" s="3">
        <v>1</v>
      </c>
      <c r="V8" s="63"/>
      <c r="W8" s="3"/>
      <c r="X8" s="1"/>
      <c r="Y8" s="1" t="s">
        <v>171</v>
      </c>
      <c r="Z8" s="1">
        <v>0</v>
      </c>
      <c r="AA8" s="1"/>
      <c r="AB8" s="64"/>
      <c r="AF8" s="2">
        <v>3</v>
      </c>
      <c r="AH8" s="2">
        <v>3</v>
      </c>
    </row>
    <row r="9" spans="1:34" ht="16.5" x14ac:dyDescent="0.3">
      <c r="A9" s="1">
        <v>4</v>
      </c>
      <c r="B9" s="1">
        <v>-4</v>
      </c>
      <c r="C9" s="1">
        <v>0</v>
      </c>
      <c r="D9" s="1" t="s">
        <v>774</v>
      </c>
      <c r="E9" s="50">
        <v>10000004</v>
      </c>
      <c r="F9" s="50">
        <v>-4</v>
      </c>
      <c r="G9" s="1">
        <v>-4</v>
      </c>
      <c r="H9" s="3">
        <v>11000004</v>
      </c>
      <c r="I9" s="13">
        <v>0</v>
      </c>
      <c r="J9" s="13">
        <v>0</v>
      </c>
      <c r="K9" s="13">
        <v>78</v>
      </c>
      <c r="L9" s="13">
        <v>33620009</v>
      </c>
      <c r="M9" s="21">
        <v>4</v>
      </c>
      <c r="N9" s="1">
        <v>-1</v>
      </c>
      <c r="O9" s="1">
        <v>0</v>
      </c>
      <c r="P9" s="1">
        <v>3</v>
      </c>
      <c r="Q9" s="27"/>
      <c r="R9" s="27">
        <v>0</v>
      </c>
      <c r="S9" s="63"/>
      <c r="T9" s="63"/>
      <c r="U9" s="3">
        <v>1</v>
      </c>
      <c r="V9" s="63"/>
      <c r="W9" s="3"/>
      <c r="X9" s="1"/>
      <c r="Y9" s="1" t="s">
        <v>776</v>
      </c>
      <c r="Z9" s="1">
        <v>0</v>
      </c>
      <c r="AA9" s="1"/>
      <c r="AB9" s="64"/>
    </row>
    <row r="10" spans="1:34" ht="16.5" x14ac:dyDescent="0.3">
      <c r="A10" s="1">
        <v>5</v>
      </c>
      <c r="B10" s="1">
        <v>-5</v>
      </c>
      <c r="C10" s="1">
        <v>0</v>
      </c>
      <c r="D10" s="1" t="s">
        <v>789</v>
      </c>
      <c r="E10" s="1">
        <v>10000005</v>
      </c>
      <c r="F10" s="1">
        <v>-5</v>
      </c>
      <c r="G10" s="1">
        <v>-5</v>
      </c>
      <c r="H10" s="3">
        <v>11000005</v>
      </c>
      <c r="I10" s="13">
        <v>1</v>
      </c>
      <c r="J10" s="13">
        <v>0</v>
      </c>
      <c r="K10" s="13">
        <v>75</v>
      </c>
      <c r="L10" s="13">
        <v>33210010</v>
      </c>
      <c r="M10" s="21">
        <v>1</v>
      </c>
      <c r="N10" s="1">
        <v>-1</v>
      </c>
      <c r="O10" s="1">
        <v>0</v>
      </c>
      <c r="P10" s="1">
        <v>4</v>
      </c>
      <c r="Q10" s="27"/>
      <c r="R10" s="27">
        <v>0</v>
      </c>
      <c r="S10" s="63" t="s">
        <v>1034</v>
      </c>
      <c r="T10" s="63" t="s">
        <v>1035</v>
      </c>
      <c r="U10" s="3">
        <v>0</v>
      </c>
      <c r="V10" s="63"/>
      <c r="W10" s="3"/>
      <c r="X10" s="1"/>
      <c r="Y10" s="1" t="s">
        <v>791</v>
      </c>
      <c r="Z10" s="1">
        <v>0</v>
      </c>
      <c r="AA10" s="1"/>
      <c r="AB10" s="64"/>
      <c r="AF10" s="2">
        <v>1</v>
      </c>
      <c r="AH10" s="2">
        <v>8</v>
      </c>
    </row>
    <row r="11" spans="1:34" ht="16.5" x14ac:dyDescent="0.3">
      <c r="A11" s="1">
        <v>6</v>
      </c>
      <c r="B11" s="1">
        <v>-101</v>
      </c>
      <c r="C11" s="1">
        <v>0</v>
      </c>
      <c r="D11" s="1" t="s">
        <v>172</v>
      </c>
      <c r="E11" s="1">
        <v>10000101</v>
      </c>
      <c r="F11" s="1">
        <v>-101</v>
      </c>
      <c r="G11" s="1">
        <v>-101</v>
      </c>
      <c r="H11" s="3">
        <v>11000101</v>
      </c>
      <c r="I11" s="13">
        <v>2</v>
      </c>
      <c r="J11" s="13">
        <v>0</v>
      </c>
      <c r="K11" s="13">
        <v>79</v>
      </c>
      <c r="L11" s="13">
        <v>33740011</v>
      </c>
      <c r="M11" s="21">
        <v>11</v>
      </c>
      <c r="N11" s="1">
        <v>-1</v>
      </c>
      <c r="O11" s="1">
        <v>0</v>
      </c>
      <c r="P11" s="1">
        <v>1</v>
      </c>
      <c r="Q11" s="27"/>
      <c r="R11" s="27">
        <v>0</v>
      </c>
      <c r="S11" s="63">
        <v>45</v>
      </c>
      <c r="T11" s="63" t="s">
        <v>1036</v>
      </c>
      <c r="U11" s="3">
        <v>0</v>
      </c>
      <c r="V11" s="63"/>
      <c r="W11" s="3"/>
      <c r="X11" s="1"/>
      <c r="Y11" s="1" t="s">
        <v>173</v>
      </c>
      <c r="Z11" s="1">
        <v>0</v>
      </c>
      <c r="AA11" s="1"/>
      <c r="AB11" s="64"/>
      <c r="AF11" s="2">
        <v>2</v>
      </c>
      <c r="AH11" s="2">
        <v>4</v>
      </c>
    </row>
    <row r="12" spans="1:34" ht="16.5" x14ac:dyDescent="0.3">
      <c r="A12" s="1">
        <v>7</v>
      </c>
      <c r="B12" s="1">
        <v>-102</v>
      </c>
      <c r="C12" s="1">
        <v>0</v>
      </c>
      <c r="D12" s="1" t="s">
        <v>174</v>
      </c>
      <c r="E12" s="1">
        <v>10000102</v>
      </c>
      <c r="F12" s="1">
        <v>-102</v>
      </c>
      <c r="G12" s="1">
        <v>-102</v>
      </c>
      <c r="H12" s="3">
        <v>11000102</v>
      </c>
      <c r="I12" s="13">
        <v>2</v>
      </c>
      <c r="J12" s="13">
        <v>0</v>
      </c>
      <c r="K12" s="13">
        <v>80</v>
      </c>
      <c r="L12" s="13">
        <v>33840012</v>
      </c>
      <c r="M12" s="21">
        <v>12</v>
      </c>
      <c r="N12" s="1">
        <v>-1</v>
      </c>
      <c r="O12" s="1">
        <v>0</v>
      </c>
      <c r="P12" s="1">
        <v>1</v>
      </c>
      <c r="Q12" s="27"/>
      <c r="R12" s="27">
        <v>0</v>
      </c>
      <c r="S12" s="63">
        <v>45</v>
      </c>
      <c r="T12" s="63" t="s">
        <v>1036</v>
      </c>
      <c r="U12" s="3">
        <v>0</v>
      </c>
      <c r="V12" s="63"/>
      <c r="W12" s="3"/>
      <c r="X12" s="1"/>
      <c r="Y12" s="1" t="s">
        <v>175</v>
      </c>
      <c r="Z12" s="1">
        <v>0</v>
      </c>
      <c r="AA12" s="1"/>
      <c r="AB12" s="64"/>
      <c r="AF12" s="2">
        <v>2</v>
      </c>
      <c r="AH12" s="2">
        <v>4</v>
      </c>
    </row>
    <row r="13" spans="1:34" ht="16.5" x14ac:dyDescent="0.3">
      <c r="A13" s="1">
        <v>8</v>
      </c>
      <c r="B13" s="1">
        <v>-103</v>
      </c>
      <c r="C13" s="1">
        <v>0</v>
      </c>
      <c r="D13" s="3" t="s">
        <v>176</v>
      </c>
      <c r="E13" s="1">
        <v>10000103</v>
      </c>
      <c r="F13" s="1">
        <v>-103</v>
      </c>
      <c r="G13" s="1">
        <v>-103</v>
      </c>
      <c r="H13" s="3">
        <v>11000103</v>
      </c>
      <c r="I13" s="13">
        <v>2</v>
      </c>
      <c r="J13" s="13">
        <v>0</v>
      </c>
      <c r="K13" s="13">
        <v>81</v>
      </c>
      <c r="L13" s="13">
        <v>33940013</v>
      </c>
      <c r="M13" s="21">
        <v>13</v>
      </c>
      <c r="N13" s="1">
        <v>-1</v>
      </c>
      <c r="O13" s="1">
        <v>0</v>
      </c>
      <c r="P13" s="1">
        <v>1</v>
      </c>
      <c r="Q13" s="27"/>
      <c r="R13" s="27">
        <v>0</v>
      </c>
      <c r="S13" s="63">
        <v>45</v>
      </c>
      <c r="T13" s="63" t="s">
        <v>1036</v>
      </c>
      <c r="U13" s="3">
        <v>0</v>
      </c>
      <c r="V13" s="63"/>
      <c r="W13" s="3"/>
      <c r="X13" s="1"/>
      <c r="Y13" s="1" t="s">
        <v>177</v>
      </c>
      <c r="Z13" s="1">
        <v>0</v>
      </c>
      <c r="AA13" s="1"/>
      <c r="AB13" s="64"/>
      <c r="AF13" s="2">
        <v>2</v>
      </c>
      <c r="AH13" s="2">
        <v>4</v>
      </c>
    </row>
    <row r="14" spans="1:34" ht="16.5" x14ac:dyDescent="0.3">
      <c r="A14" s="1">
        <v>9</v>
      </c>
      <c r="B14" s="1">
        <v>-104</v>
      </c>
      <c r="C14" s="1">
        <v>0</v>
      </c>
      <c r="D14" s="3" t="s">
        <v>178</v>
      </c>
      <c r="E14" s="1">
        <v>10000104</v>
      </c>
      <c r="F14" s="1">
        <v>-104</v>
      </c>
      <c r="G14" s="1">
        <v>-104</v>
      </c>
      <c r="H14" s="28">
        <v>11000104</v>
      </c>
      <c r="I14" s="13">
        <v>2</v>
      </c>
      <c r="J14" s="13">
        <v>0</v>
      </c>
      <c r="K14" s="13">
        <v>82</v>
      </c>
      <c r="L14" s="13">
        <v>34040014</v>
      </c>
      <c r="M14" s="21">
        <v>14</v>
      </c>
      <c r="N14" s="1">
        <v>-1</v>
      </c>
      <c r="O14" s="1">
        <v>0</v>
      </c>
      <c r="P14" s="1">
        <v>1</v>
      </c>
      <c r="Q14" s="27"/>
      <c r="R14" s="27">
        <v>0</v>
      </c>
      <c r="S14" s="63">
        <v>45</v>
      </c>
      <c r="T14" s="63" t="s">
        <v>1036</v>
      </c>
      <c r="U14" s="3">
        <v>0</v>
      </c>
      <c r="V14" s="63"/>
      <c r="W14" s="3"/>
      <c r="X14" s="1"/>
      <c r="Y14" s="1" t="s">
        <v>179</v>
      </c>
      <c r="Z14" s="1">
        <v>0</v>
      </c>
      <c r="AA14" s="1"/>
      <c r="AB14" s="64"/>
      <c r="AF14" s="2">
        <v>2</v>
      </c>
      <c r="AH14" s="2">
        <v>4</v>
      </c>
    </row>
    <row r="15" spans="1:34" ht="16.5" x14ac:dyDescent="0.3">
      <c r="A15" s="1">
        <v>10</v>
      </c>
      <c r="B15" s="1">
        <v>-201</v>
      </c>
      <c r="C15" s="1">
        <v>0</v>
      </c>
      <c r="D15" s="1" t="s">
        <v>180</v>
      </c>
      <c r="E15" s="1">
        <v>10000201</v>
      </c>
      <c r="F15" s="1">
        <v>-201</v>
      </c>
      <c r="G15" s="1">
        <v>-201</v>
      </c>
      <c r="H15" s="28">
        <v>11000201</v>
      </c>
      <c r="I15" s="13">
        <v>0</v>
      </c>
      <c r="J15" s="13">
        <v>0</v>
      </c>
      <c r="K15" s="13">
        <v>83</v>
      </c>
      <c r="L15" s="13">
        <v>34120015</v>
      </c>
      <c r="M15" s="21">
        <v>101</v>
      </c>
      <c r="N15" s="1">
        <v>-1</v>
      </c>
      <c r="O15" s="1">
        <v>0</v>
      </c>
      <c r="P15" s="1">
        <v>3</v>
      </c>
      <c r="Q15" s="27"/>
      <c r="R15" s="27">
        <v>0</v>
      </c>
      <c r="S15" s="63"/>
      <c r="T15" s="63"/>
      <c r="U15" s="3">
        <v>1</v>
      </c>
      <c r="V15" s="63"/>
      <c r="W15" s="3"/>
      <c r="X15" s="1"/>
      <c r="Y15" s="1" t="s">
        <v>181</v>
      </c>
      <c r="Z15" s="1">
        <v>0</v>
      </c>
      <c r="AA15" s="1"/>
      <c r="AB15" s="64"/>
      <c r="AF15" s="2">
        <v>0</v>
      </c>
      <c r="AH15" s="2">
        <v>7</v>
      </c>
    </row>
    <row r="16" spans="1:34" ht="16.5" x14ac:dyDescent="0.3">
      <c r="A16" s="1">
        <v>11</v>
      </c>
      <c r="B16" s="1">
        <v>-202</v>
      </c>
      <c r="C16" s="1">
        <v>0</v>
      </c>
      <c r="D16" s="1" t="s">
        <v>182</v>
      </c>
      <c r="E16" s="1">
        <v>10000202</v>
      </c>
      <c r="F16" s="1">
        <v>-202</v>
      </c>
      <c r="G16" s="1">
        <v>-202</v>
      </c>
      <c r="H16" s="28">
        <v>11000202</v>
      </c>
      <c r="I16" s="13">
        <v>0</v>
      </c>
      <c r="J16" s="13">
        <v>0</v>
      </c>
      <c r="K16" s="13">
        <v>84</v>
      </c>
      <c r="L16" s="13">
        <v>34220016</v>
      </c>
      <c r="M16" s="21">
        <v>102</v>
      </c>
      <c r="N16" s="1">
        <v>-1</v>
      </c>
      <c r="O16" s="1">
        <v>0</v>
      </c>
      <c r="P16" s="1">
        <v>3</v>
      </c>
      <c r="Q16" s="27"/>
      <c r="R16" s="27">
        <v>0</v>
      </c>
      <c r="S16" s="63"/>
      <c r="T16" s="63"/>
      <c r="U16" s="3">
        <v>1</v>
      </c>
      <c r="V16" s="63"/>
      <c r="W16" s="3"/>
      <c r="X16" s="1"/>
      <c r="Y16" s="1" t="s">
        <v>183</v>
      </c>
      <c r="Z16" s="1">
        <v>0</v>
      </c>
      <c r="AA16" s="1"/>
      <c r="AB16" s="64"/>
      <c r="AF16" s="2">
        <v>0</v>
      </c>
      <c r="AH16" s="2">
        <v>7</v>
      </c>
    </row>
    <row r="17" spans="1:34" ht="16.5" x14ac:dyDescent="0.3">
      <c r="A17" s="1">
        <v>12</v>
      </c>
      <c r="B17" s="1">
        <v>-203</v>
      </c>
      <c r="C17" s="1">
        <v>0</v>
      </c>
      <c r="D17" s="1" t="s">
        <v>798</v>
      </c>
      <c r="E17" s="1">
        <v>10000203</v>
      </c>
      <c r="F17" s="1">
        <v>-203</v>
      </c>
      <c r="G17" s="1">
        <v>-203</v>
      </c>
      <c r="H17" s="28">
        <v>11000203</v>
      </c>
      <c r="I17" s="13">
        <v>0</v>
      </c>
      <c r="J17" s="13">
        <v>0</v>
      </c>
      <c r="K17" s="13">
        <v>85</v>
      </c>
      <c r="L17" s="13">
        <v>34320017</v>
      </c>
      <c r="M17" s="21">
        <v>103</v>
      </c>
      <c r="N17" s="1">
        <v>-1</v>
      </c>
      <c r="O17" s="1">
        <v>0</v>
      </c>
      <c r="P17" s="1">
        <v>3</v>
      </c>
      <c r="Q17" s="27"/>
      <c r="R17" s="27">
        <v>0</v>
      </c>
      <c r="S17" s="63" t="s">
        <v>1037</v>
      </c>
      <c r="T17" s="63" t="s">
        <v>1038</v>
      </c>
      <c r="U17" s="3">
        <v>1</v>
      </c>
      <c r="V17" s="63"/>
      <c r="W17" s="3"/>
      <c r="X17" s="1"/>
      <c r="Y17" s="1" t="s">
        <v>799</v>
      </c>
      <c r="Z17" s="1">
        <v>0</v>
      </c>
      <c r="AA17" s="1"/>
      <c r="AB17" s="64"/>
      <c r="AF17" s="2">
        <v>0</v>
      </c>
      <c r="AH17" s="2">
        <v>5</v>
      </c>
    </row>
    <row r="18" spans="1:34" ht="16.5" x14ac:dyDescent="0.3">
      <c r="A18" s="1">
        <v>13</v>
      </c>
      <c r="B18" s="1">
        <v>-204</v>
      </c>
      <c r="C18" s="1">
        <v>0</v>
      </c>
      <c r="D18" s="1" t="s">
        <v>802</v>
      </c>
      <c r="E18" s="1">
        <v>10000204</v>
      </c>
      <c r="F18" s="1">
        <v>-204</v>
      </c>
      <c r="G18" s="1">
        <v>-204</v>
      </c>
      <c r="H18" s="28">
        <v>11000204</v>
      </c>
      <c r="I18" s="13">
        <v>0</v>
      </c>
      <c r="J18" s="13">
        <v>0</v>
      </c>
      <c r="K18" s="13">
        <v>86</v>
      </c>
      <c r="L18" s="13">
        <v>34420018</v>
      </c>
      <c r="M18" s="21">
        <v>104</v>
      </c>
      <c r="N18" s="1">
        <v>-1</v>
      </c>
      <c r="O18" s="1">
        <v>0</v>
      </c>
      <c r="P18" s="1">
        <v>3</v>
      </c>
      <c r="Q18" s="27"/>
      <c r="R18" s="27">
        <v>0</v>
      </c>
      <c r="S18" s="63"/>
      <c r="T18" s="63"/>
      <c r="U18" s="3">
        <v>1</v>
      </c>
      <c r="V18" s="63"/>
      <c r="W18" s="3"/>
      <c r="X18" s="1"/>
      <c r="Y18" s="1" t="s">
        <v>804</v>
      </c>
      <c r="Z18" s="1">
        <v>0</v>
      </c>
      <c r="AA18" s="1"/>
      <c r="AB18" s="64"/>
      <c r="AF18" s="2">
        <v>0</v>
      </c>
    </row>
    <row r="19" spans="1:34" ht="16.5" x14ac:dyDescent="0.3">
      <c r="A19" s="1">
        <v>14</v>
      </c>
      <c r="B19" s="1">
        <v>-205</v>
      </c>
      <c r="C19" s="1">
        <v>0</v>
      </c>
      <c r="D19" s="1" t="s">
        <v>805</v>
      </c>
      <c r="E19" s="1">
        <v>10000205</v>
      </c>
      <c r="F19" s="1">
        <v>-205</v>
      </c>
      <c r="G19" s="1">
        <v>-205</v>
      </c>
      <c r="H19" s="28">
        <v>11000205</v>
      </c>
      <c r="I19" s="13">
        <v>0</v>
      </c>
      <c r="J19" s="13">
        <v>0</v>
      </c>
      <c r="K19" s="13">
        <v>87</v>
      </c>
      <c r="L19" s="13">
        <v>34510019</v>
      </c>
      <c r="M19" s="21">
        <v>105</v>
      </c>
      <c r="N19" s="1">
        <v>-1</v>
      </c>
      <c r="O19" s="1">
        <v>0</v>
      </c>
      <c r="P19" s="1">
        <v>4</v>
      </c>
      <c r="Q19" s="27"/>
      <c r="R19" s="27">
        <v>0</v>
      </c>
      <c r="S19" s="63"/>
      <c r="T19" s="63"/>
      <c r="U19" s="28">
        <v>1</v>
      </c>
      <c r="V19" s="63"/>
      <c r="W19" s="3"/>
      <c r="X19" s="21"/>
      <c r="Y19" s="1" t="s">
        <v>807</v>
      </c>
      <c r="Z19" s="1">
        <v>0</v>
      </c>
      <c r="AA19" s="1"/>
      <c r="AB19" s="64"/>
      <c r="AF19" s="2">
        <v>0</v>
      </c>
    </row>
    <row r="20" spans="1:34" ht="16.5" x14ac:dyDescent="0.3">
      <c r="A20" s="1">
        <v>15</v>
      </c>
      <c r="B20" s="1">
        <v>-300</v>
      </c>
      <c r="C20" s="1">
        <v>0</v>
      </c>
      <c r="D20" s="1" t="s">
        <v>319</v>
      </c>
      <c r="E20" s="1">
        <v>10000300</v>
      </c>
      <c r="F20" s="1">
        <v>-300</v>
      </c>
      <c r="G20" s="1">
        <v>-300</v>
      </c>
      <c r="H20" s="28">
        <v>11000300</v>
      </c>
      <c r="I20" s="13">
        <v>3</v>
      </c>
      <c r="J20" s="13">
        <v>0</v>
      </c>
      <c r="K20" s="13">
        <v>88</v>
      </c>
      <c r="L20" s="13">
        <v>34610020</v>
      </c>
      <c r="M20" s="21">
        <v>300</v>
      </c>
      <c r="N20" s="1">
        <v>-1</v>
      </c>
      <c r="O20" s="1">
        <v>0</v>
      </c>
      <c r="P20" s="1">
        <v>4</v>
      </c>
      <c r="Q20" s="27"/>
      <c r="R20" s="27">
        <v>0</v>
      </c>
      <c r="S20" s="63">
        <v>19</v>
      </c>
      <c r="T20" s="63" t="s">
        <v>1039</v>
      </c>
      <c r="U20" s="28">
        <v>0</v>
      </c>
      <c r="V20" s="63"/>
      <c r="W20" s="3"/>
      <c r="X20" s="21"/>
      <c r="Y20" s="1" t="s">
        <v>322</v>
      </c>
      <c r="Z20" s="1">
        <v>0</v>
      </c>
      <c r="AA20" s="1"/>
      <c r="AB20" s="64"/>
      <c r="AF20" s="2">
        <v>5</v>
      </c>
    </row>
    <row r="21" spans="1:34" ht="16.5" x14ac:dyDescent="0.3">
      <c r="A21" s="1">
        <v>16</v>
      </c>
      <c r="B21" s="1">
        <v>-401</v>
      </c>
      <c r="C21" s="1">
        <v>0</v>
      </c>
      <c r="D21" s="1" t="s">
        <v>1103</v>
      </c>
      <c r="E21" s="74">
        <v>20001013</v>
      </c>
      <c r="F21" s="74">
        <v>-401</v>
      </c>
      <c r="G21" s="1">
        <v>-401</v>
      </c>
      <c r="H21" s="74">
        <v>20001013</v>
      </c>
      <c r="I21" s="13">
        <v>0</v>
      </c>
      <c r="J21" s="13">
        <v>0</v>
      </c>
      <c r="K21" s="13">
        <v>145</v>
      </c>
      <c r="L21" s="13">
        <v>42920021</v>
      </c>
      <c r="M21" s="21">
        <v>401</v>
      </c>
      <c r="N21" s="1">
        <v>-1</v>
      </c>
      <c r="O21" s="1">
        <v>0</v>
      </c>
      <c r="P21" s="1">
        <v>3</v>
      </c>
      <c r="Q21" s="27"/>
      <c r="R21" s="27">
        <v>0</v>
      </c>
      <c r="S21" s="63"/>
      <c r="T21" s="63"/>
      <c r="U21" s="28">
        <v>1</v>
      </c>
      <c r="V21" s="63">
        <v>0</v>
      </c>
      <c r="W21" s="3"/>
      <c r="X21" s="21"/>
      <c r="Y21" s="1" t="s">
        <v>1111</v>
      </c>
      <c r="Z21" s="1">
        <v>0</v>
      </c>
      <c r="AA21" s="1"/>
      <c r="AB21" s="64"/>
      <c r="AF21" s="2">
        <v>0</v>
      </c>
      <c r="AG21" s="2">
        <v>0</v>
      </c>
    </row>
    <row r="22" spans="1:34" ht="16.5" x14ac:dyDescent="0.3">
      <c r="A22" s="1">
        <v>17</v>
      </c>
      <c r="B22" s="1">
        <v>-402</v>
      </c>
      <c r="C22" s="1">
        <v>0</v>
      </c>
      <c r="D22" s="1" t="s">
        <v>1104</v>
      </c>
      <c r="E22" s="74">
        <v>20001014</v>
      </c>
      <c r="F22" s="74">
        <v>-402</v>
      </c>
      <c r="G22" s="1">
        <v>-402</v>
      </c>
      <c r="H22" s="74">
        <v>20001014</v>
      </c>
      <c r="I22" s="13">
        <v>0</v>
      </c>
      <c r="J22" s="13">
        <v>0</v>
      </c>
      <c r="K22" s="13">
        <v>146</v>
      </c>
      <c r="L22" s="13">
        <v>43020022</v>
      </c>
      <c r="M22" s="21">
        <v>402</v>
      </c>
      <c r="N22" s="1">
        <v>-1</v>
      </c>
      <c r="O22" s="1">
        <v>0</v>
      </c>
      <c r="P22" s="1">
        <v>3</v>
      </c>
      <c r="Q22" s="27"/>
      <c r="R22" s="27">
        <v>0</v>
      </c>
      <c r="S22" s="63"/>
      <c r="T22" s="63"/>
      <c r="U22" s="28">
        <v>0</v>
      </c>
      <c r="V22" s="63">
        <v>0</v>
      </c>
      <c r="W22" s="3"/>
      <c r="X22" s="21"/>
      <c r="Y22" s="1" t="s">
        <v>1112</v>
      </c>
      <c r="Z22" s="1">
        <v>0</v>
      </c>
      <c r="AA22" s="1"/>
      <c r="AB22" s="64"/>
      <c r="AF22" s="2">
        <v>0</v>
      </c>
      <c r="AG22" s="2">
        <v>0</v>
      </c>
    </row>
    <row r="23" spans="1:34" ht="16.5" x14ac:dyDescent="0.3">
      <c r="A23" s="1">
        <v>18</v>
      </c>
      <c r="B23" s="1">
        <v>1001</v>
      </c>
      <c r="C23" s="1">
        <v>0</v>
      </c>
      <c r="D23" s="1" t="s">
        <v>184</v>
      </c>
      <c r="E23" s="1">
        <v>20001001</v>
      </c>
      <c r="F23" s="1">
        <v>1001</v>
      </c>
      <c r="G23" s="1">
        <v>1001</v>
      </c>
      <c r="H23" s="28">
        <v>21001001</v>
      </c>
      <c r="I23" s="13">
        <v>400</v>
      </c>
      <c r="J23" s="13">
        <v>1</v>
      </c>
      <c r="K23" s="13">
        <v>163</v>
      </c>
      <c r="L23" s="13">
        <v>143140023</v>
      </c>
      <c r="M23" s="21">
        <v>1001</v>
      </c>
      <c r="N23" s="1">
        <v>1</v>
      </c>
      <c r="O23" s="1">
        <v>60</v>
      </c>
      <c r="P23" s="1">
        <v>1</v>
      </c>
      <c r="Q23" s="27"/>
      <c r="R23" s="27">
        <v>20</v>
      </c>
      <c r="S23" s="63"/>
      <c r="T23" s="63"/>
      <c r="U23" s="28">
        <v>0</v>
      </c>
      <c r="V23" s="63">
        <v>0</v>
      </c>
      <c r="W23" s="3"/>
      <c r="X23" s="21"/>
      <c r="Y23" s="1" t="s">
        <v>185</v>
      </c>
      <c r="Z23" s="1">
        <v>0</v>
      </c>
      <c r="AA23" s="1"/>
      <c r="AB23" s="64"/>
      <c r="AD23" s="2" t="s">
        <v>293</v>
      </c>
      <c r="AF23" s="2">
        <v>101</v>
      </c>
      <c r="AH23" s="2">
        <v>5</v>
      </c>
    </row>
    <row r="24" spans="1:34" ht="16.5" x14ac:dyDescent="0.3">
      <c r="A24" s="1">
        <v>19</v>
      </c>
      <c r="B24" s="1">
        <v>1002</v>
      </c>
      <c r="C24" s="1">
        <v>0</v>
      </c>
      <c r="D24" s="1" t="s">
        <v>186</v>
      </c>
      <c r="E24" s="1">
        <v>20001002</v>
      </c>
      <c r="F24" s="1">
        <v>1002</v>
      </c>
      <c r="G24" s="1">
        <v>1002</v>
      </c>
      <c r="H24" s="28">
        <v>21001002</v>
      </c>
      <c r="I24" s="13">
        <v>400</v>
      </c>
      <c r="J24" s="13">
        <v>1</v>
      </c>
      <c r="K24" s="13">
        <v>164</v>
      </c>
      <c r="L24" s="13">
        <v>143140024</v>
      </c>
      <c r="M24" s="21">
        <v>1001</v>
      </c>
      <c r="N24" s="1">
        <v>1</v>
      </c>
      <c r="O24" s="1">
        <v>300</v>
      </c>
      <c r="P24" s="1">
        <v>1</v>
      </c>
      <c r="Q24" s="27"/>
      <c r="R24" s="27">
        <v>20</v>
      </c>
      <c r="S24" s="63"/>
      <c r="T24" s="63"/>
      <c r="U24" s="28">
        <v>0</v>
      </c>
      <c r="V24" s="63">
        <v>0</v>
      </c>
      <c r="W24" s="3"/>
      <c r="X24" s="21"/>
      <c r="Y24" s="1" t="s">
        <v>187</v>
      </c>
      <c r="Z24" s="1">
        <v>0</v>
      </c>
      <c r="AA24" s="1"/>
      <c r="AB24" s="64"/>
      <c r="AD24" s="2" t="s">
        <v>295</v>
      </c>
      <c r="AF24" s="2">
        <v>102</v>
      </c>
      <c r="AH24" s="2">
        <v>5</v>
      </c>
    </row>
    <row r="25" spans="1:34" ht="16.5" x14ac:dyDescent="0.3">
      <c r="A25" s="1">
        <v>20</v>
      </c>
      <c r="B25" s="1">
        <v>1003</v>
      </c>
      <c r="C25" s="1">
        <v>0</v>
      </c>
      <c r="D25" s="1" t="s">
        <v>188</v>
      </c>
      <c r="E25" s="1">
        <v>20001003</v>
      </c>
      <c r="F25" s="1">
        <v>1003</v>
      </c>
      <c r="G25" s="1">
        <v>1003</v>
      </c>
      <c r="H25" s="28">
        <v>21001003</v>
      </c>
      <c r="I25" s="13">
        <v>400</v>
      </c>
      <c r="J25" s="13">
        <v>1</v>
      </c>
      <c r="K25" s="13">
        <v>161</v>
      </c>
      <c r="L25" s="13">
        <v>143130025</v>
      </c>
      <c r="M25" s="21">
        <v>1001</v>
      </c>
      <c r="N25" s="1">
        <v>1</v>
      </c>
      <c r="O25" s="1">
        <v>900</v>
      </c>
      <c r="P25" s="1">
        <v>2</v>
      </c>
      <c r="Q25" s="27"/>
      <c r="R25" s="27">
        <v>20</v>
      </c>
      <c r="S25" s="63"/>
      <c r="T25" s="63"/>
      <c r="U25" s="28">
        <v>0</v>
      </c>
      <c r="V25" s="63">
        <v>0</v>
      </c>
      <c r="W25" s="3"/>
      <c r="X25" s="21"/>
      <c r="Y25" s="1" t="s">
        <v>189</v>
      </c>
      <c r="Z25" s="1">
        <v>0</v>
      </c>
      <c r="AA25" s="1"/>
      <c r="AB25" s="64"/>
      <c r="AD25" s="2" t="s">
        <v>297</v>
      </c>
      <c r="AF25" s="2">
        <v>103</v>
      </c>
      <c r="AH25" s="2">
        <v>5</v>
      </c>
    </row>
    <row r="26" spans="1:34" ht="16.5" x14ac:dyDescent="0.3">
      <c r="A26" s="1">
        <v>21</v>
      </c>
      <c r="B26" s="1">
        <v>1004</v>
      </c>
      <c r="C26" s="1">
        <v>0</v>
      </c>
      <c r="D26" s="1" t="s">
        <v>190</v>
      </c>
      <c r="E26" s="1">
        <v>20001004</v>
      </c>
      <c r="F26" s="1">
        <v>1004</v>
      </c>
      <c r="G26" s="1">
        <v>1004</v>
      </c>
      <c r="H26" s="28">
        <v>21001004</v>
      </c>
      <c r="I26" s="13">
        <v>400</v>
      </c>
      <c r="J26" s="13">
        <v>1</v>
      </c>
      <c r="K26" s="13">
        <v>162</v>
      </c>
      <c r="L26" s="13">
        <v>143130026</v>
      </c>
      <c r="M26" s="21">
        <v>1001</v>
      </c>
      <c r="N26" s="1">
        <v>1</v>
      </c>
      <c r="O26" s="1">
        <v>1800</v>
      </c>
      <c r="P26" s="1">
        <v>2</v>
      </c>
      <c r="Q26" s="27"/>
      <c r="R26" s="27">
        <v>20</v>
      </c>
      <c r="S26" s="63"/>
      <c r="T26" s="63"/>
      <c r="U26" s="28">
        <v>0</v>
      </c>
      <c r="V26" s="63">
        <v>0</v>
      </c>
      <c r="W26" s="3"/>
      <c r="X26" s="21"/>
      <c r="Y26" s="1" t="s">
        <v>191</v>
      </c>
      <c r="Z26" s="1">
        <v>0</v>
      </c>
      <c r="AA26" s="1"/>
      <c r="AB26" s="64"/>
      <c r="AD26" s="2" t="s">
        <v>299</v>
      </c>
      <c r="AF26" s="2">
        <v>104</v>
      </c>
      <c r="AH26" s="2">
        <v>5</v>
      </c>
    </row>
    <row r="27" spans="1:34" ht="16.5" x14ac:dyDescent="0.3">
      <c r="A27" s="1">
        <v>22</v>
      </c>
      <c r="B27" s="1">
        <v>1005</v>
      </c>
      <c r="C27" s="1">
        <v>0</v>
      </c>
      <c r="D27" s="15" t="s">
        <v>192</v>
      </c>
      <c r="E27" s="1">
        <v>20001005</v>
      </c>
      <c r="F27" s="1">
        <v>1005</v>
      </c>
      <c r="G27" s="1">
        <v>1005</v>
      </c>
      <c r="H27" s="26">
        <v>21001005</v>
      </c>
      <c r="I27" s="13">
        <v>400</v>
      </c>
      <c r="J27" s="13">
        <v>1</v>
      </c>
      <c r="K27" s="13">
        <v>159</v>
      </c>
      <c r="L27" s="13">
        <v>143120027</v>
      </c>
      <c r="M27" s="13">
        <v>1001</v>
      </c>
      <c r="N27" s="1">
        <v>1</v>
      </c>
      <c r="O27" s="1">
        <v>3600</v>
      </c>
      <c r="P27" s="1">
        <v>3</v>
      </c>
      <c r="Q27" s="27"/>
      <c r="R27" s="27">
        <v>20</v>
      </c>
      <c r="S27" s="63"/>
      <c r="T27" s="63"/>
      <c r="U27" s="28">
        <v>0</v>
      </c>
      <c r="V27" s="63">
        <v>0</v>
      </c>
      <c r="W27" s="3"/>
      <c r="Y27" s="1" t="s">
        <v>193</v>
      </c>
      <c r="Z27" s="1">
        <v>0</v>
      </c>
      <c r="AA27" s="1"/>
      <c r="AB27" s="64"/>
      <c r="AD27" s="2" t="s">
        <v>301</v>
      </c>
      <c r="AF27" s="2">
        <v>105</v>
      </c>
      <c r="AH27" s="2">
        <v>5</v>
      </c>
    </row>
    <row r="28" spans="1:34" ht="16.5" x14ac:dyDescent="0.3">
      <c r="A28" s="1">
        <v>23</v>
      </c>
      <c r="B28" s="1">
        <v>1006</v>
      </c>
      <c r="C28" s="1">
        <v>0</v>
      </c>
      <c r="D28" s="15" t="s">
        <v>194</v>
      </c>
      <c r="E28" s="1">
        <v>20001006</v>
      </c>
      <c r="F28" s="1">
        <v>1006</v>
      </c>
      <c r="G28" s="1">
        <v>1006</v>
      </c>
      <c r="H28" s="26">
        <v>21001006</v>
      </c>
      <c r="I28" s="13">
        <v>400</v>
      </c>
      <c r="J28" s="13">
        <v>1</v>
      </c>
      <c r="K28" s="13">
        <v>160</v>
      </c>
      <c r="L28" s="13">
        <v>143120028</v>
      </c>
      <c r="M28" s="13">
        <v>1001</v>
      </c>
      <c r="N28" s="1">
        <v>1</v>
      </c>
      <c r="O28" s="1">
        <v>10800</v>
      </c>
      <c r="P28" s="1">
        <v>3</v>
      </c>
      <c r="Q28" s="27"/>
      <c r="R28" s="27">
        <v>10</v>
      </c>
      <c r="S28" s="63"/>
      <c r="T28" s="63"/>
      <c r="U28" s="28">
        <v>0</v>
      </c>
      <c r="V28" s="63">
        <v>0</v>
      </c>
      <c r="W28" s="3"/>
      <c r="Y28" s="1" t="s">
        <v>195</v>
      </c>
      <c r="Z28" s="1">
        <v>0</v>
      </c>
      <c r="AA28" s="1"/>
      <c r="AB28" s="64"/>
      <c r="AD28" s="2" t="s">
        <v>303</v>
      </c>
      <c r="AF28" s="2">
        <v>106</v>
      </c>
      <c r="AH28" s="2">
        <v>5</v>
      </c>
    </row>
    <row r="29" spans="1:34" ht="16.5" x14ac:dyDescent="0.3">
      <c r="A29" s="1">
        <v>24</v>
      </c>
      <c r="B29" s="1">
        <v>1007</v>
      </c>
      <c r="C29" s="1">
        <v>0</v>
      </c>
      <c r="D29" s="15" t="s">
        <v>196</v>
      </c>
      <c r="E29" s="1">
        <v>20001007</v>
      </c>
      <c r="F29" s="1">
        <v>1007</v>
      </c>
      <c r="G29" s="1">
        <v>1007</v>
      </c>
      <c r="H29" s="26">
        <v>21001007</v>
      </c>
      <c r="I29" s="13">
        <v>400</v>
      </c>
      <c r="J29" s="13">
        <v>1</v>
      </c>
      <c r="K29" s="13">
        <v>153</v>
      </c>
      <c r="L29" s="13">
        <v>143110029</v>
      </c>
      <c r="M29" s="13">
        <v>1001</v>
      </c>
      <c r="N29" s="1">
        <v>1</v>
      </c>
      <c r="O29" s="1">
        <v>21600</v>
      </c>
      <c r="P29" s="1">
        <v>4</v>
      </c>
      <c r="Q29" s="27"/>
      <c r="R29" s="27">
        <v>10</v>
      </c>
      <c r="S29" s="63"/>
      <c r="T29" s="63"/>
      <c r="U29" s="28">
        <v>0</v>
      </c>
      <c r="V29" s="63">
        <v>0</v>
      </c>
      <c r="W29" s="3"/>
      <c r="Y29" s="1" t="s">
        <v>197</v>
      </c>
      <c r="Z29" s="1">
        <v>0</v>
      </c>
      <c r="AA29" s="1"/>
      <c r="AB29" s="64"/>
      <c r="AD29" s="2" t="s">
        <v>305</v>
      </c>
      <c r="AF29" s="2">
        <v>107</v>
      </c>
      <c r="AH29" s="2">
        <v>5</v>
      </c>
    </row>
    <row r="30" spans="1:34" ht="16.5" x14ac:dyDescent="0.3">
      <c r="A30" s="1">
        <v>25</v>
      </c>
      <c r="B30" s="1">
        <v>1008</v>
      </c>
      <c r="C30" s="1">
        <v>0</v>
      </c>
      <c r="D30" s="21" t="s">
        <v>198</v>
      </c>
      <c r="E30" s="1">
        <v>20001008</v>
      </c>
      <c r="F30" s="1">
        <v>1008</v>
      </c>
      <c r="G30" s="1">
        <v>1008</v>
      </c>
      <c r="H30" s="26">
        <v>21001008</v>
      </c>
      <c r="I30" s="13">
        <v>400</v>
      </c>
      <c r="J30" s="13">
        <v>1</v>
      </c>
      <c r="K30" s="13">
        <v>154</v>
      </c>
      <c r="L30" s="13">
        <v>143110030</v>
      </c>
      <c r="M30" s="13">
        <v>1001</v>
      </c>
      <c r="N30" s="1">
        <v>1</v>
      </c>
      <c r="O30" s="1">
        <v>28800</v>
      </c>
      <c r="P30" s="1">
        <v>4</v>
      </c>
      <c r="Q30" s="27"/>
      <c r="R30" s="27">
        <v>10</v>
      </c>
      <c r="S30" s="63"/>
      <c r="T30" s="63"/>
      <c r="U30" s="28">
        <v>0</v>
      </c>
      <c r="V30" s="63">
        <v>0</v>
      </c>
      <c r="W30" s="21"/>
      <c r="Y30" s="1" t="s">
        <v>199</v>
      </c>
      <c r="Z30" s="1">
        <v>0</v>
      </c>
      <c r="AA30" s="1"/>
      <c r="AB30" s="64"/>
      <c r="AD30" s="2" t="s">
        <v>307</v>
      </c>
      <c r="AF30" s="2">
        <v>108</v>
      </c>
      <c r="AH30" s="2">
        <v>5</v>
      </c>
    </row>
    <row r="31" spans="1:34" ht="16.5" x14ac:dyDescent="0.3">
      <c r="A31" s="1">
        <v>26</v>
      </c>
      <c r="B31" s="1">
        <v>1009</v>
      </c>
      <c r="C31" s="1">
        <v>0</v>
      </c>
      <c r="D31" s="48" t="s">
        <v>200</v>
      </c>
      <c r="E31" s="1">
        <v>20001009</v>
      </c>
      <c r="F31" s="1">
        <v>1009</v>
      </c>
      <c r="G31" s="1">
        <v>1009</v>
      </c>
      <c r="H31" s="26">
        <v>21001009</v>
      </c>
      <c r="I31" s="13">
        <v>400</v>
      </c>
      <c r="J31" s="13">
        <v>1</v>
      </c>
      <c r="K31" s="13">
        <v>155</v>
      </c>
      <c r="L31" s="13">
        <v>143110031</v>
      </c>
      <c r="M31" s="13">
        <v>1001</v>
      </c>
      <c r="N31" s="1">
        <v>1</v>
      </c>
      <c r="O31" s="1">
        <v>43200</v>
      </c>
      <c r="P31" s="1">
        <v>4</v>
      </c>
      <c r="Q31" s="27"/>
      <c r="R31" s="27">
        <v>10</v>
      </c>
      <c r="S31" s="63"/>
      <c r="T31" s="63"/>
      <c r="U31" s="28">
        <v>0</v>
      </c>
      <c r="V31" s="63">
        <v>0</v>
      </c>
      <c r="W31" s="21"/>
      <c r="Y31" s="1" t="s">
        <v>201</v>
      </c>
      <c r="Z31" s="1">
        <v>0</v>
      </c>
      <c r="AA31" s="1"/>
      <c r="AB31" s="64"/>
      <c r="AD31" s="2" t="s">
        <v>309</v>
      </c>
      <c r="AF31" s="2">
        <v>109</v>
      </c>
      <c r="AH31" s="2">
        <v>5</v>
      </c>
    </row>
    <row r="32" spans="1:34" ht="16.5" x14ac:dyDescent="0.3">
      <c r="A32" s="1">
        <v>27</v>
      </c>
      <c r="B32" s="1">
        <v>1010</v>
      </c>
      <c r="C32" s="1">
        <v>0</v>
      </c>
      <c r="D32" s="48" t="s">
        <v>202</v>
      </c>
      <c r="E32" s="1">
        <v>20001010</v>
      </c>
      <c r="F32" s="1">
        <v>1010</v>
      </c>
      <c r="G32" s="1">
        <v>1010</v>
      </c>
      <c r="H32" s="26">
        <v>21001010</v>
      </c>
      <c r="I32" s="13">
        <v>400</v>
      </c>
      <c r="J32" s="13">
        <v>1</v>
      </c>
      <c r="K32" s="13">
        <v>156</v>
      </c>
      <c r="L32" s="13">
        <v>143110032</v>
      </c>
      <c r="M32" s="13">
        <v>1001</v>
      </c>
      <c r="N32" s="1">
        <v>1</v>
      </c>
      <c r="O32" s="1">
        <v>57600</v>
      </c>
      <c r="P32" s="1">
        <v>4</v>
      </c>
      <c r="Q32" s="27"/>
      <c r="R32" s="27">
        <v>10</v>
      </c>
      <c r="S32" s="63"/>
      <c r="T32" s="63"/>
      <c r="U32" s="28">
        <v>0</v>
      </c>
      <c r="V32" s="63">
        <v>0</v>
      </c>
      <c r="W32" s="21"/>
      <c r="Y32" s="1" t="s">
        <v>203</v>
      </c>
      <c r="Z32" s="1">
        <v>0</v>
      </c>
      <c r="AA32" s="1"/>
      <c r="AB32" s="64"/>
      <c r="AD32" s="2" t="s">
        <v>311</v>
      </c>
      <c r="AF32" s="2">
        <v>110</v>
      </c>
      <c r="AH32" s="2">
        <v>5</v>
      </c>
    </row>
    <row r="33" spans="1:34" ht="16.5" x14ac:dyDescent="0.3">
      <c r="A33" s="1">
        <v>28</v>
      </c>
      <c r="B33" s="1">
        <v>1011</v>
      </c>
      <c r="C33" s="1">
        <v>0</v>
      </c>
      <c r="D33" s="48" t="s">
        <v>204</v>
      </c>
      <c r="E33" s="1">
        <v>20001011</v>
      </c>
      <c r="F33" s="1">
        <v>1011</v>
      </c>
      <c r="G33" s="1">
        <v>1011</v>
      </c>
      <c r="H33" s="26">
        <v>21001011</v>
      </c>
      <c r="I33" s="13">
        <v>400</v>
      </c>
      <c r="J33" s="13">
        <v>1</v>
      </c>
      <c r="K33" s="13">
        <v>157</v>
      </c>
      <c r="L33" s="13">
        <v>143110033</v>
      </c>
      <c r="M33" s="13">
        <v>1001</v>
      </c>
      <c r="N33" s="1">
        <v>1</v>
      </c>
      <c r="O33" s="1">
        <v>86400</v>
      </c>
      <c r="P33" s="1">
        <v>4</v>
      </c>
      <c r="Q33" s="27"/>
      <c r="R33" s="27">
        <v>8</v>
      </c>
      <c r="S33" s="63"/>
      <c r="T33" s="63"/>
      <c r="U33" s="3">
        <v>0</v>
      </c>
      <c r="V33" s="63">
        <v>0</v>
      </c>
      <c r="W33" s="21"/>
      <c r="Y33" s="1" t="s">
        <v>205</v>
      </c>
      <c r="Z33" s="1">
        <v>0</v>
      </c>
      <c r="AA33" s="1"/>
      <c r="AB33" s="64"/>
      <c r="AD33" s="2" t="s">
        <v>313</v>
      </c>
      <c r="AF33" s="2">
        <v>111</v>
      </c>
      <c r="AH33" s="2">
        <v>5</v>
      </c>
    </row>
    <row r="34" spans="1:34" ht="16.5" x14ac:dyDescent="0.3">
      <c r="A34" s="1">
        <v>29</v>
      </c>
      <c r="B34" s="1">
        <v>1012</v>
      </c>
      <c r="C34" s="1">
        <v>0</v>
      </c>
      <c r="D34" s="48" t="s">
        <v>206</v>
      </c>
      <c r="E34" s="1">
        <v>20001012</v>
      </c>
      <c r="F34" s="1">
        <v>1012</v>
      </c>
      <c r="G34" s="1">
        <v>1012</v>
      </c>
      <c r="H34" s="26">
        <v>21001012</v>
      </c>
      <c r="I34" s="13">
        <v>400</v>
      </c>
      <c r="J34" s="13">
        <v>1</v>
      </c>
      <c r="K34" s="13">
        <v>158</v>
      </c>
      <c r="L34" s="13">
        <v>143110034</v>
      </c>
      <c r="M34" s="13">
        <v>1001</v>
      </c>
      <c r="N34" s="1">
        <v>1</v>
      </c>
      <c r="O34" s="1">
        <v>259200</v>
      </c>
      <c r="P34" s="1">
        <v>4</v>
      </c>
      <c r="Q34" s="27"/>
      <c r="R34" s="27">
        <v>5</v>
      </c>
      <c r="S34" s="63"/>
      <c r="T34" s="63"/>
      <c r="U34" s="3">
        <v>0</v>
      </c>
      <c r="V34" s="63">
        <v>0</v>
      </c>
      <c r="W34" s="21"/>
      <c r="Y34" s="1" t="s">
        <v>207</v>
      </c>
      <c r="Z34" s="1">
        <v>0</v>
      </c>
      <c r="AA34" s="1"/>
      <c r="AB34" s="64"/>
      <c r="AD34" s="2" t="s">
        <v>315</v>
      </c>
      <c r="AF34" s="2">
        <v>112</v>
      </c>
      <c r="AH34" s="2">
        <v>5</v>
      </c>
    </row>
    <row r="35" spans="1:34" ht="16.5" x14ac:dyDescent="0.3">
      <c r="A35" s="1">
        <v>30</v>
      </c>
      <c r="B35" s="2">
        <v>2001</v>
      </c>
      <c r="C35" s="1">
        <v>0</v>
      </c>
      <c r="D35" s="48" t="s">
        <v>208</v>
      </c>
      <c r="E35" s="1">
        <v>20002001</v>
      </c>
      <c r="F35" s="1">
        <v>2001</v>
      </c>
      <c r="G35" s="1">
        <v>2001</v>
      </c>
      <c r="H35" s="2">
        <v>21002001</v>
      </c>
      <c r="I35" s="2">
        <v>101</v>
      </c>
      <c r="J35" s="2">
        <v>2</v>
      </c>
      <c r="K35" s="13">
        <v>202</v>
      </c>
      <c r="L35" s="13">
        <v>200140035</v>
      </c>
      <c r="M35" s="13">
        <v>0</v>
      </c>
      <c r="N35" s="2">
        <v>2</v>
      </c>
      <c r="O35" s="2">
        <v>0</v>
      </c>
      <c r="P35" s="5">
        <v>1</v>
      </c>
      <c r="R35" s="27">
        <v>9999</v>
      </c>
      <c r="S35" s="63"/>
      <c r="T35" s="63"/>
      <c r="U35" s="3">
        <v>10</v>
      </c>
      <c r="V35" s="63">
        <v>0</v>
      </c>
      <c r="W35" s="3"/>
      <c r="Y35" s="2" t="s">
        <v>209</v>
      </c>
      <c r="Z35" s="2">
        <v>0</v>
      </c>
      <c r="AA35" s="2" t="s">
        <v>210</v>
      </c>
      <c r="AB35" s="64"/>
      <c r="AE35" s="8"/>
      <c r="AF35" s="2">
        <v>201</v>
      </c>
      <c r="AH35" s="2">
        <v>5</v>
      </c>
    </row>
    <row r="36" spans="1:34" ht="16.5" x14ac:dyDescent="0.3">
      <c r="A36" s="1">
        <v>31</v>
      </c>
      <c r="B36" s="2">
        <v>2101</v>
      </c>
      <c r="C36" s="1">
        <v>0</v>
      </c>
      <c r="D36" s="2" t="s">
        <v>211</v>
      </c>
      <c r="E36" s="1">
        <v>20002101</v>
      </c>
      <c r="F36" s="1">
        <v>2101</v>
      </c>
      <c r="G36" s="1">
        <v>2101</v>
      </c>
      <c r="H36" s="2">
        <v>21002101</v>
      </c>
      <c r="I36" s="2">
        <v>102</v>
      </c>
      <c r="J36" s="2">
        <v>2</v>
      </c>
      <c r="K36" s="13">
        <v>203</v>
      </c>
      <c r="L36" s="13">
        <v>200140036</v>
      </c>
      <c r="M36" s="13">
        <v>0</v>
      </c>
      <c r="N36" s="2">
        <v>2</v>
      </c>
      <c r="O36" s="2">
        <v>0</v>
      </c>
      <c r="P36" s="5">
        <v>1</v>
      </c>
      <c r="R36" s="27">
        <v>9999</v>
      </c>
      <c r="S36" s="63"/>
      <c r="T36" s="63"/>
      <c r="U36" s="3">
        <v>10</v>
      </c>
      <c r="V36" s="63">
        <v>0</v>
      </c>
      <c r="W36" s="3"/>
      <c r="Y36" s="2" t="s">
        <v>212</v>
      </c>
      <c r="Z36" s="2">
        <v>0</v>
      </c>
      <c r="AA36" s="2" t="s">
        <v>213</v>
      </c>
      <c r="AB36" s="64"/>
      <c r="AE36" s="8"/>
      <c r="AF36" s="2">
        <v>202</v>
      </c>
      <c r="AH36" s="2">
        <v>5</v>
      </c>
    </row>
    <row r="37" spans="1:34" ht="16.5" x14ac:dyDescent="0.2">
      <c r="A37" s="1">
        <v>32</v>
      </c>
      <c r="B37" s="2">
        <v>2102</v>
      </c>
      <c r="C37" s="2">
        <v>0</v>
      </c>
      <c r="D37" s="2" t="s">
        <v>857</v>
      </c>
      <c r="E37" s="1">
        <v>20002102</v>
      </c>
      <c r="F37" s="1">
        <v>2102</v>
      </c>
      <c r="G37" s="1">
        <v>2102</v>
      </c>
      <c r="H37" s="2">
        <v>21002102</v>
      </c>
      <c r="I37" s="2">
        <v>6</v>
      </c>
      <c r="J37" s="2">
        <v>6</v>
      </c>
      <c r="K37" s="2">
        <v>195</v>
      </c>
      <c r="L37" s="2">
        <v>200130037</v>
      </c>
      <c r="M37" s="2">
        <v>0</v>
      </c>
      <c r="N37" s="2">
        <v>2</v>
      </c>
      <c r="O37" s="2">
        <v>0</v>
      </c>
      <c r="P37" s="5">
        <v>2</v>
      </c>
      <c r="R37" s="5">
        <v>9999</v>
      </c>
      <c r="S37" s="63"/>
      <c r="T37" s="63"/>
      <c r="U37" s="2">
        <v>10</v>
      </c>
      <c r="V37" s="63">
        <v>0</v>
      </c>
      <c r="Y37" s="2" t="s">
        <v>938</v>
      </c>
      <c r="Z37" s="2">
        <v>0</v>
      </c>
      <c r="AB37" s="64" t="s">
        <v>1040</v>
      </c>
      <c r="AF37" s="2">
        <v>202</v>
      </c>
      <c r="AH37" s="2">
        <v>5</v>
      </c>
    </row>
    <row r="38" spans="1:34" ht="16.5" x14ac:dyDescent="0.2">
      <c r="A38" s="1">
        <v>33</v>
      </c>
      <c r="B38" s="2">
        <v>2201</v>
      </c>
      <c r="C38" s="2">
        <v>0</v>
      </c>
      <c r="D38" s="2" t="s">
        <v>214</v>
      </c>
      <c r="E38" s="1">
        <v>20002201</v>
      </c>
      <c r="F38" s="1">
        <v>2201</v>
      </c>
      <c r="G38" s="1">
        <v>2201</v>
      </c>
      <c r="H38" s="2">
        <v>21002201</v>
      </c>
      <c r="I38" s="2">
        <v>103</v>
      </c>
      <c r="J38" s="2">
        <v>2</v>
      </c>
      <c r="K38" s="2">
        <v>204</v>
      </c>
      <c r="L38" s="2">
        <v>200140038</v>
      </c>
      <c r="M38" s="2">
        <v>0</v>
      </c>
      <c r="N38" s="2">
        <v>2</v>
      </c>
      <c r="O38" s="2">
        <v>0</v>
      </c>
      <c r="P38" s="5">
        <v>1</v>
      </c>
      <c r="R38" s="5">
        <v>9999</v>
      </c>
      <c r="S38" s="63"/>
      <c r="T38" s="63"/>
      <c r="U38" s="2">
        <v>10</v>
      </c>
      <c r="V38" s="63">
        <v>0</v>
      </c>
      <c r="Y38" s="2" t="s">
        <v>215</v>
      </c>
      <c r="Z38" s="2">
        <v>0</v>
      </c>
      <c r="AA38" s="2" t="s">
        <v>216</v>
      </c>
      <c r="AB38" s="64"/>
      <c r="AF38" s="2">
        <v>203</v>
      </c>
      <c r="AH38" s="2">
        <v>5</v>
      </c>
    </row>
    <row r="39" spans="1:34" ht="16.5" x14ac:dyDescent="0.2">
      <c r="A39" s="1">
        <v>34</v>
      </c>
      <c r="B39" s="2">
        <v>2301</v>
      </c>
      <c r="C39" s="2">
        <v>0</v>
      </c>
      <c r="D39" s="2" t="s">
        <v>895</v>
      </c>
      <c r="E39" s="1">
        <v>20002301</v>
      </c>
      <c r="F39" s="1">
        <v>2301</v>
      </c>
      <c r="G39" s="1">
        <v>2301</v>
      </c>
      <c r="H39" s="2">
        <v>21002301</v>
      </c>
      <c r="I39" s="2">
        <v>6</v>
      </c>
      <c r="J39" s="2">
        <v>6</v>
      </c>
      <c r="K39" s="2">
        <v>205</v>
      </c>
      <c r="L39" s="2">
        <v>200140039</v>
      </c>
      <c r="M39" s="2">
        <v>0</v>
      </c>
      <c r="N39" s="2">
        <v>2</v>
      </c>
      <c r="O39" s="2">
        <v>0</v>
      </c>
      <c r="P39" s="5">
        <v>1</v>
      </c>
      <c r="R39" s="5">
        <v>99</v>
      </c>
      <c r="S39" s="63"/>
      <c r="T39" s="63"/>
      <c r="U39" s="2">
        <v>10</v>
      </c>
      <c r="V39" s="63">
        <v>0</v>
      </c>
      <c r="Y39" s="2" t="s">
        <v>939</v>
      </c>
      <c r="Z39" s="2">
        <v>0</v>
      </c>
      <c r="AB39" s="64" t="s">
        <v>1041</v>
      </c>
      <c r="AF39" s="2">
        <v>4001</v>
      </c>
      <c r="AH39" s="2">
        <v>5</v>
      </c>
    </row>
    <row r="40" spans="1:34" ht="16.5" x14ac:dyDescent="0.2">
      <c r="A40" s="1">
        <v>35</v>
      </c>
      <c r="B40" s="2">
        <v>2302</v>
      </c>
      <c r="C40" s="2">
        <v>0</v>
      </c>
      <c r="D40" s="2" t="s">
        <v>896</v>
      </c>
      <c r="E40" s="1">
        <v>20002302</v>
      </c>
      <c r="F40" s="1">
        <v>2302</v>
      </c>
      <c r="G40" s="1">
        <v>2301</v>
      </c>
      <c r="H40" s="2">
        <v>21002302</v>
      </c>
      <c r="I40" s="2">
        <v>6</v>
      </c>
      <c r="J40" s="2">
        <v>6</v>
      </c>
      <c r="K40" s="2">
        <v>196</v>
      </c>
      <c r="L40" s="2">
        <v>200130040</v>
      </c>
      <c r="M40" s="2">
        <v>0</v>
      </c>
      <c r="N40" s="2">
        <v>2</v>
      </c>
      <c r="O40" s="2">
        <v>0</v>
      </c>
      <c r="P40" s="5">
        <v>2</v>
      </c>
      <c r="R40" s="5">
        <v>99</v>
      </c>
      <c r="S40" s="63"/>
      <c r="T40" s="63"/>
      <c r="U40" s="2">
        <v>10</v>
      </c>
      <c r="V40" s="63">
        <v>0</v>
      </c>
      <c r="Y40" s="2" t="s">
        <v>940</v>
      </c>
      <c r="Z40" s="2">
        <v>0</v>
      </c>
      <c r="AB40" s="64" t="s">
        <v>1042</v>
      </c>
      <c r="AF40" s="2">
        <v>4002</v>
      </c>
      <c r="AH40" s="2">
        <v>5</v>
      </c>
    </row>
    <row r="41" spans="1:34" ht="16.5" x14ac:dyDescent="0.3">
      <c r="A41" s="1">
        <v>36</v>
      </c>
      <c r="B41" s="2">
        <v>2303</v>
      </c>
      <c r="C41" s="1">
        <v>0</v>
      </c>
      <c r="D41" s="2" t="s">
        <v>897</v>
      </c>
      <c r="E41" s="1">
        <v>20002303</v>
      </c>
      <c r="F41" s="1">
        <v>2303</v>
      </c>
      <c r="G41" s="1">
        <v>2301</v>
      </c>
      <c r="H41" s="2">
        <v>21002303</v>
      </c>
      <c r="I41" s="2">
        <v>6</v>
      </c>
      <c r="J41" s="2">
        <v>6</v>
      </c>
      <c r="K41" s="13">
        <v>190</v>
      </c>
      <c r="L41" s="13">
        <v>200120041</v>
      </c>
      <c r="M41" s="13">
        <v>0</v>
      </c>
      <c r="N41" s="2">
        <v>2</v>
      </c>
      <c r="O41" s="2">
        <v>0</v>
      </c>
      <c r="P41" s="5">
        <v>3</v>
      </c>
      <c r="R41" s="27">
        <v>99</v>
      </c>
      <c r="S41" s="63"/>
      <c r="T41" s="63"/>
      <c r="U41" s="3">
        <v>10</v>
      </c>
      <c r="V41" s="63">
        <v>0</v>
      </c>
      <c r="W41" s="3"/>
      <c r="Y41" s="2" t="s">
        <v>941</v>
      </c>
      <c r="Z41" s="2">
        <v>0</v>
      </c>
      <c r="AB41" s="64" t="s">
        <v>1043</v>
      </c>
      <c r="AE41" s="8"/>
      <c r="AF41" s="2">
        <v>4003</v>
      </c>
      <c r="AH41" s="2">
        <v>5</v>
      </c>
    </row>
    <row r="42" spans="1:34" ht="16.5" x14ac:dyDescent="0.3">
      <c r="A42" s="1">
        <v>37</v>
      </c>
      <c r="B42" s="2">
        <v>2304</v>
      </c>
      <c r="C42" s="1">
        <v>0</v>
      </c>
      <c r="D42" s="2" t="s">
        <v>898</v>
      </c>
      <c r="E42" s="1">
        <v>20002304</v>
      </c>
      <c r="F42" s="1">
        <v>2304</v>
      </c>
      <c r="G42" s="1">
        <v>2301</v>
      </c>
      <c r="H42" s="2">
        <v>21002304</v>
      </c>
      <c r="I42" s="2">
        <v>6</v>
      </c>
      <c r="J42" s="2">
        <v>6</v>
      </c>
      <c r="K42" s="13">
        <v>165</v>
      </c>
      <c r="L42" s="13">
        <v>200110042</v>
      </c>
      <c r="M42" s="13">
        <v>0</v>
      </c>
      <c r="N42" s="2">
        <v>2</v>
      </c>
      <c r="O42" s="2">
        <v>0</v>
      </c>
      <c r="P42" s="5">
        <v>4</v>
      </c>
      <c r="R42" s="27">
        <v>99</v>
      </c>
      <c r="S42" s="63"/>
      <c r="T42" s="63"/>
      <c r="U42" s="3">
        <v>10</v>
      </c>
      <c r="V42" s="63">
        <v>0</v>
      </c>
      <c r="W42" s="3"/>
      <c r="Y42" s="2" t="s">
        <v>942</v>
      </c>
      <c r="Z42" s="2">
        <v>0</v>
      </c>
      <c r="AB42" s="64" t="s">
        <v>1044</v>
      </c>
      <c r="AE42" s="8"/>
      <c r="AF42" s="2">
        <v>4004</v>
      </c>
      <c r="AH42" s="2">
        <v>5</v>
      </c>
    </row>
    <row r="43" spans="1:34" ht="16.5" x14ac:dyDescent="0.3">
      <c r="A43" s="1">
        <v>38</v>
      </c>
      <c r="B43" s="2">
        <v>2305</v>
      </c>
      <c r="C43" s="1">
        <v>0</v>
      </c>
      <c r="D43" s="2" t="s">
        <v>899</v>
      </c>
      <c r="E43" s="1">
        <v>20002305</v>
      </c>
      <c r="F43" s="1">
        <v>2305</v>
      </c>
      <c r="G43" s="1">
        <v>2301</v>
      </c>
      <c r="H43" s="2">
        <v>21002305</v>
      </c>
      <c r="I43" s="2">
        <v>6</v>
      </c>
      <c r="J43" s="2">
        <v>6</v>
      </c>
      <c r="K43" s="13">
        <v>166</v>
      </c>
      <c r="L43" s="13">
        <v>200110043</v>
      </c>
      <c r="M43" s="13">
        <v>0</v>
      </c>
      <c r="N43" s="2">
        <v>2</v>
      </c>
      <c r="O43" s="2">
        <v>0</v>
      </c>
      <c r="P43" s="5">
        <v>4</v>
      </c>
      <c r="R43" s="27">
        <v>99</v>
      </c>
      <c r="S43" s="63"/>
      <c r="T43" s="63"/>
      <c r="U43" s="3">
        <v>10</v>
      </c>
      <c r="V43" s="63">
        <v>0</v>
      </c>
      <c r="W43" s="3"/>
      <c r="Y43" s="2" t="s">
        <v>943</v>
      </c>
      <c r="Z43" s="2">
        <v>0</v>
      </c>
      <c r="AB43" s="64" t="s">
        <v>1045</v>
      </c>
      <c r="AE43" s="8"/>
      <c r="AF43" s="2">
        <v>4005</v>
      </c>
      <c r="AH43" s="2">
        <v>5</v>
      </c>
    </row>
    <row r="44" spans="1:34" ht="16.5" x14ac:dyDescent="0.3">
      <c r="A44" s="1">
        <v>39</v>
      </c>
      <c r="B44" s="2">
        <v>2306</v>
      </c>
      <c r="C44" s="1">
        <v>0</v>
      </c>
      <c r="D44" s="2" t="s">
        <v>900</v>
      </c>
      <c r="E44" s="1">
        <v>20002306</v>
      </c>
      <c r="F44" s="1">
        <v>2306</v>
      </c>
      <c r="G44" s="1">
        <v>2301</v>
      </c>
      <c r="H44" s="2">
        <v>21002306</v>
      </c>
      <c r="I44" s="2">
        <v>6</v>
      </c>
      <c r="J44" s="2">
        <v>6</v>
      </c>
      <c r="K44" s="13">
        <v>167</v>
      </c>
      <c r="L44" s="13">
        <v>200110044</v>
      </c>
      <c r="M44" s="13">
        <v>0</v>
      </c>
      <c r="N44" s="2">
        <v>2</v>
      </c>
      <c r="O44" s="2">
        <v>0</v>
      </c>
      <c r="P44" s="5">
        <v>4</v>
      </c>
      <c r="R44" s="27">
        <v>99</v>
      </c>
      <c r="S44" s="63"/>
      <c r="T44" s="63"/>
      <c r="U44" s="3">
        <v>10</v>
      </c>
      <c r="V44" s="63">
        <v>0</v>
      </c>
      <c r="W44" s="3"/>
      <c r="Y44" s="2" t="s">
        <v>944</v>
      </c>
      <c r="Z44" s="2">
        <v>0</v>
      </c>
      <c r="AB44" s="64" t="s">
        <v>1046</v>
      </c>
      <c r="AE44" s="8"/>
      <c r="AF44" s="2">
        <v>4006</v>
      </c>
      <c r="AH44" s="2">
        <v>5</v>
      </c>
    </row>
    <row r="45" spans="1:34" ht="16.5" x14ac:dyDescent="0.3">
      <c r="A45" s="1">
        <v>40</v>
      </c>
      <c r="B45" s="2">
        <v>2307</v>
      </c>
      <c r="C45" s="1">
        <v>0</v>
      </c>
      <c r="D45" s="2" t="s">
        <v>901</v>
      </c>
      <c r="E45" s="1">
        <v>20002307</v>
      </c>
      <c r="F45" s="1">
        <v>2307</v>
      </c>
      <c r="G45" s="1">
        <v>2301</v>
      </c>
      <c r="H45" s="2">
        <v>21002307</v>
      </c>
      <c r="I45" s="2">
        <v>6</v>
      </c>
      <c r="J45" s="2">
        <v>6</v>
      </c>
      <c r="K45" s="13">
        <v>168</v>
      </c>
      <c r="L45" s="13">
        <v>200110045</v>
      </c>
      <c r="M45" s="13">
        <v>0</v>
      </c>
      <c r="N45" s="2">
        <v>2</v>
      </c>
      <c r="O45" s="2">
        <v>0</v>
      </c>
      <c r="P45" s="5">
        <v>4</v>
      </c>
      <c r="R45" s="27">
        <v>99</v>
      </c>
      <c r="S45" s="63"/>
      <c r="T45" s="63"/>
      <c r="U45" s="3">
        <v>10</v>
      </c>
      <c r="V45" s="63">
        <v>0</v>
      </c>
      <c r="W45" s="3"/>
      <c r="Y45" s="2" t="s">
        <v>945</v>
      </c>
      <c r="Z45" s="2">
        <v>0</v>
      </c>
      <c r="AB45" s="64" t="s">
        <v>1047</v>
      </c>
      <c r="AE45" s="8"/>
      <c r="AF45" s="2">
        <v>4007</v>
      </c>
      <c r="AH45" s="2">
        <v>5</v>
      </c>
    </row>
    <row r="46" spans="1:34" ht="16.5" x14ac:dyDescent="0.3">
      <c r="A46" s="1">
        <v>41</v>
      </c>
      <c r="B46" s="2">
        <v>2308</v>
      </c>
      <c r="C46" s="1">
        <v>0</v>
      </c>
      <c r="D46" s="2" t="s">
        <v>902</v>
      </c>
      <c r="E46" s="1">
        <v>20002308</v>
      </c>
      <c r="F46" s="1">
        <v>2308</v>
      </c>
      <c r="G46" s="1">
        <v>2301</v>
      </c>
      <c r="H46" s="2">
        <v>21002308</v>
      </c>
      <c r="I46" s="2">
        <v>6</v>
      </c>
      <c r="J46" s="2">
        <v>6</v>
      </c>
      <c r="K46" s="13">
        <v>169</v>
      </c>
      <c r="L46" s="13">
        <v>200110046</v>
      </c>
      <c r="M46" s="13">
        <v>0</v>
      </c>
      <c r="N46" s="2">
        <v>2</v>
      </c>
      <c r="O46" s="2">
        <v>0</v>
      </c>
      <c r="P46" s="5">
        <v>4</v>
      </c>
      <c r="R46" s="27">
        <v>99</v>
      </c>
      <c r="S46" s="63"/>
      <c r="T46" s="63"/>
      <c r="U46" s="3">
        <v>10</v>
      </c>
      <c r="V46" s="63">
        <v>0</v>
      </c>
      <c r="W46" s="3"/>
      <c r="Y46" s="2" t="s">
        <v>946</v>
      </c>
      <c r="Z46" s="2">
        <v>0</v>
      </c>
      <c r="AB46" s="64" t="s">
        <v>1048</v>
      </c>
      <c r="AE46" s="8"/>
      <c r="AF46" s="2">
        <v>4008</v>
      </c>
      <c r="AH46" s="2">
        <v>5</v>
      </c>
    </row>
    <row r="47" spans="1:34" ht="16.5" x14ac:dyDescent="0.3">
      <c r="A47" s="1">
        <v>42</v>
      </c>
      <c r="B47" s="2">
        <v>2401</v>
      </c>
      <c r="C47" s="1">
        <v>0</v>
      </c>
      <c r="D47" s="2" t="s">
        <v>859</v>
      </c>
      <c r="E47" s="1">
        <v>20002401</v>
      </c>
      <c r="F47" s="1">
        <v>2401</v>
      </c>
      <c r="G47" s="1">
        <v>2401</v>
      </c>
      <c r="H47" s="2">
        <v>21002401</v>
      </c>
      <c r="I47" s="2">
        <v>6</v>
      </c>
      <c r="J47" s="2">
        <v>6</v>
      </c>
      <c r="K47" s="13">
        <v>206</v>
      </c>
      <c r="L47" s="13">
        <v>200140047</v>
      </c>
      <c r="M47" s="13">
        <v>0</v>
      </c>
      <c r="N47" s="2">
        <v>2</v>
      </c>
      <c r="O47" s="2">
        <v>0</v>
      </c>
      <c r="P47" s="5">
        <v>1</v>
      </c>
      <c r="R47" s="27">
        <v>99</v>
      </c>
      <c r="S47" s="63"/>
      <c r="T47" s="63"/>
      <c r="U47" s="3">
        <v>10</v>
      </c>
      <c r="V47" s="63">
        <v>0</v>
      </c>
      <c r="W47" s="3"/>
      <c r="Y47" s="2" t="s">
        <v>947</v>
      </c>
      <c r="Z47" s="2">
        <v>0</v>
      </c>
      <c r="AB47" s="64" t="s">
        <v>1049</v>
      </c>
      <c r="AE47" s="8"/>
      <c r="AF47" s="2">
        <v>4001</v>
      </c>
      <c r="AH47" s="2">
        <v>5</v>
      </c>
    </row>
    <row r="48" spans="1:34" ht="16.5" x14ac:dyDescent="0.3">
      <c r="A48" s="1">
        <v>43</v>
      </c>
      <c r="B48" s="2">
        <v>2402</v>
      </c>
      <c r="C48" s="1">
        <v>0</v>
      </c>
      <c r="D48" s="2" t="s">
        <v>867</v>
      </c>
      <c r="E48" s="1">
        <v>20002402</v>
      </c>
      <c r="F48" s="1">
        <v>2402</v>
      </c>
      <c r="G48" s="1">
        <v>2401</v>
      </c>
      <c r="H48" s="2">
        <v>21002402</v>
      </c>
      <c r="I48" s="2">
        <v>6</v>
      </c>
      <c r="J48" s="2">
        <v>6</v>
      </c>
      <c r="K48" s="13">
        <v>197</v>
      </c>
      <c r="L48" s="13">
        <v>200130048</v>
      </c>
      <c r="M48" s="13">
        <v>0</v>
      </c>
      <c r="N48" s="2">
        <v>2</v>
      </c>
      <c r="O48" s="2">
        <v>0</v>
      </c>
      <c r="P48" s="5">
        <v>2</v>
      </c>
      <c r="R48" s="27">
        <v>99</v>
      </c>
      <c r="S48" s="63"/>
      <c r="T48" s="63"/>
      <c r="U48" s="3">
        <v>10</v>
      </c>
      <c r="V48" s="63">
        <v>0</v>
      </c>
      <c r="W48" s="3"/>
      <c r="Y48" s="2" t="s">
        <v>948</v>
      </c>
      <c r="Z48" s="2">
        <v>0</v>
      </c>
      <c r="AB48" s="64" t="s">
        <v>1050</v>
      </c>
      <c r="AE48" s="9"/>
      <c r="AF48" s="2">
        <v>4002</v>
      </c>
      <c r="AH48" s="2">
        <v>5</v>
      </c>
    </row>
    <row r="49" spans="1:34" ht="16.5" x14ac:dyDescent="0.3">
      <c r="A49" s="1">
        <v>44</v>
      </c>
      <c r="B49" s="2">
        <v>2403</v>
      </c>
      <c r="C49" s="1">
        <v>0</v>
      </c>
      <c r="D49" s="2" t="s">
        <v>868</v>
      </c>
      <c r="E49" s="1">
        <v>20002403</v>
      </c>
      <c r="F49" s="1">
        <v>2403</v>
      </c>
      <c r="G49" s="1">
        <v>2401</v>
      </c>
      <c r="H49" s="2">
        <v>21002403</v>
      </c>
      <c r="I49" s="2">
        <v>6</v>
      </c>
      <c r="J49" s="2">
        <v>6</v>
      </c>
      <c r="K49" s="13">
        <v>191</v>
      </c>
      <c r="L49" s="13">
        <v>200120049</v>
      </c>
      <c r="M49" s="13">
        <v>0</v>
      </c>
      <c r="N49" s="2">
        <v>2</v>
      </c>
      <c r="O49" s="2">
        <v>0</v>
      </c>
      <c r="P49" s="5">
        <v>3</v>
      </c>
      <c r="R49" s="27">
        <v>99</v>
      </c>
      <c r="S49" s="63"/>
      <c r="T49" s="63"/>
      <c r="U49" s="3">
        <v>10</v>
      </c>
      <c r="V49" s="63">
        <v>0</v>
      </c>
      <c r="W49" s="3"/>
      <c r="Y49" s="2" t="s">
        <v>949</v>
      </c>
      <c r="Z49" s="2">
        <v>0</v>
      </c>
      <c r="AB49" s="64" t="s">
        <v>1051</v>
      </c>
      <c r="AE49" s="9"/>
      <c r="AF49" s="2">
        <v>4003</v>
      </c>
      <c r="AH49" s="2">
        <v>5</v>
      </c>
    </row>
    <row r="50" spans="1:34" ht="16.5" x14ac:dyDescent="0.3">
      <c r="A50" s="1">
        <v>45</v>
      </c>
      <c r="B50" s="2">
        <v>2404</v>
      </c>
      <c r="C50" s="1">
        <v>0</v>
      </c>
      <c r="D50" s="2" t="s">
        <v>869</v>
      </c>
      <c r="E50" s="1">
        <v>20002404</v>
      </c>
      <c r="F50" s="1">
        <v>2404</v>
      </c>
      <c r="G50" s="1">
        <v>2401</v>
      </c>
      <c r="H50" s="2">
        <v>21002404</v>
      </c>
      <c r="I50" s="2">
        <v>6</v>
      </c>
      <c r="J50" s="2">
        <v>6</v>
      </c>
      <c r="K50" s="13">
        <v>170</v>
      </c>
      <c r="L50" s="13">
        <v>200110050</v>
      </c>
      <c r="M50" s="13">
        <v>0</v>
      </c>
      <c r="N50" s="2">
        <v>2</v>
      </c>
      <c r="O50" s="2">
        <v>0</v>
      </c>
      <c r="P50" s="5">
        <v>4</v>
      </c>
      <c r="R50" s="27">
        <v>99</v>
      </c>
      <c r="S50" s="63"/>
      <c r="T50" s="63"/>
      <c r="U50" s="3">
        <v>10</v>
      </c>
      <c r="V50" s="63">
        <v>0</v>
      </c>
      <c r="W50" s="3"/>
      <c r="Y50" s="2" t="s">
        <v>950</v>
      </c>
      <c r="Z50" s="2">
        <v>0</v>
      </c>
      <c r="AB50" s="64" t="s">
        <v>1052</v>
      </c>
      <c r="AE50" s="9"/>
      <c r="AF50" s="2">
        <v>4004</v>
      </c>
      <c r="AH50" s="2">
        <v>5</v>
      </c>
    </row>
    <row r="51" spans="1:34" ht="16.5" x14ac:dyDescent="0.3">
      <c r="A51" s="1">
        <v>46</v>
      </c>
      <c r="B51" s="2">
        <v>2405</v>
      </c>
      <c r="C51" s="1">
        <v>0</v>
      </c>
      <c r="D51" s="2" t="s">
        <v>870</v>
      </c>
      <c r="E51" s="1">
        <v>20002405</v>
      </c>
      <c r="F51" s="1">
        <v>2405</v>
      </c>
      <c r="G51" s="1">
        <v>2401</v>
      </c>
      <c r="H51" s="2">
        <v>21002405</v>
      </c>
      <c r="I51" s="2">
        <v>6</v>
      </c>
      <c r="J51" s="2">
        <v>6</v>
      </c>
      <c r="K51" s="13">
        <v>171</v>
      </c>
      <c r="L51" s="13">
        <v>200110051</v>
      </c>
      <c r="M51" s="13">
        <v>0</v>
      </c>
      <c r="N51" s="2">
        <v>2</v>
      </c>
      <c r="O51" s="2">
        <v>0</v>
      </c>
      <c r="P51" s="5">
        <v>4</v>
      </c>
      <c r="R51" s="27">
        <v>99</v>
      </c>
      <c r="S51" s="63"/>
      <c r="T51" s="63"/>
      <c r="U51" s="3">
        <v>10</v>
      </c>
      <c r="V51" s="63">
        <v>0</v>
      </c>
      <c r="W51" s="3"/>
      <c r="Y51" s="2" t="s">
        <v>951</v>
      </c>
      <c r="Z51" s="2">
        <v>0</v>
      </c>
      <c r="AB51" s="64" t="s">
        <v>1053</v>
      </c>
      <c r="AE51" s="9"/>
      <c r="AF51" s="2">
        <v>4005</v>
      </c>
      <c r="AH51" s="2">
        <v>5</v>
      </c>
    </row>
    <row r="52" spans="1:34" ht="16.5" x14ac:dyDescent="0.3">
      <c r="A52" s="1">
        <v>47</v>
      </c>
      <c r="B52" s="2">
        <v>2406</v>
      </c>
      <c r="C52" s="1">
        <v>0</v>
      </c>
      <c r="D52" s="2" t="s">
        <v>871</v>
      </c>
      <c r="E52" s="1">
        <v>20002406</v>
      </c>
      <c r="F52" s="1">
        <v>2406</v>
      </c>
      <c r="G52" s="1">
        <v>2401</v>
      </c>
      <c r="H52" s="2">
        <v>21002406</v>
      </c>
      <c r="I52" s="2">
        <v>6</v>
      </c>
      <c r="J52" s="2">
        <v>6</v>
      </c>
      <c r="K52" s="13">
        <v>172</v>
      </c>
      <c r="L52" s="13">
        <v>200110052</v>
      </c>
      <c r="M52" s="13">
        <v>0</v>
      </c>
      <c r="N52" s="2">
        <v>2</v>
      </c>
      <c r="O52" s="2">
        <v>0</v>
      </c>
      <c r="P52" s="5">
        <v>4</v>
      </c>
      <c r="R52" s="27">
        <v>99</v>
      </c>
      <c r="S52" s="63"/>
      <c r="T52" s="63"/>
      <c r="U52" s="3">
        <v>10</v>
      </c>
      <c r="V52" s="63">
        <v>0</v>
      </c>
      <c r="W52" s="3"/>
      <c r="Y52" s="2" t="s">
        <v>952</v>
      </c>
      <c r="Z52" s="2">
        <v>0</v>
      </c>
      <c r="AB52" s="64" t="s">
        <v>1054</v>
      </c>
      <c r="AE52" s="9"/>
      <c r="AF52" s="2">
        <v>4006</v>
      </c>
      <c r="AH52" s="2">
        <v>5</v>
      </c>
    </row>
    <row r="53" spans="1:34" ht="16.5" x14ac:dyDescent="0.3">
      <c r="A53" s="1">
        <v>48</v>
      </c>
      <c r="B53" s="2">
        <v>2407</v>
      </c>
      <c r="C53" s="1">
        <v>0</v>
      </c>
      <c r="D53" s="2" t="s">
        <v>872</v>
      </c>
      <c r="E53" s="1">
        <v>20002407</v>
      </c>
      <c r="F53" s="1">
        <v>2407</v>
      </c>
      <c r="G53" s="1">
        <v>2401</v>
      </c>
      <c r="H53" s="2">
        <v>21002407</v>
      </c>
      <c r="I53" s="2">
        <v>6</v>
      </c>
      <c r="J53" s="2">
        <v>6</v>
      </c>
      <c r="K53" s="13">
        <v>173</v>
      </c>
      <c r="L53" s="13">
        <v>200110053</v>
      </c>
      <c r="M53" s="13">
        <v>0</v>
      </c>
      <c r="N53" s="2">
        <v>2</v>
      </c>
      <c r="O53" s="2">
        <v>0</v>
      </c>
      <c r="P53" s="5">
        <v>4</v>
      </c>
      <c r="R53" s="27">
        <v>99</v>
      </c>
      <c r="S53" s="63"/>
      <c r="T53" s="63"/>
      <c r="U53" s="3">
        <v>10</v>
      </c>
      <c r="V53" s="63">
        <v>0</v>
      </c>
      <c r="W53" s="3"/>
      <c r="Y53" s="2" t="s">
        <v>953</v>
      </c>
      <c r="Z53" s="2">
        <v>0</v>
      </c>
      <c r="AB53" s="64" t="s">
        <v>1055</v>
      </c>
      <c r="AE53" s="9"/>
      <c r="AF53" s="2">
        <v>4007</v>
      </c>
      <c r="AH53" s="2">
        <v>5</v>
      </c>
    </row>
    <row r="54" spans="1:34" ht="16.5" x14ac:dyDescent="0.3">
      <c r="A54" s="1">
        <v>49</v>
      </c>
      <c r="B54" s="2">
        <v>2408</v>
      </c>
      <c r="C54" s="1">
        <v>0</v>
      </c>
      <c r="D54" s="2" t="s">
        <v>873</v>
      </c>
      <c r="E54" s="1">
        <v>20002408</v>
      </c>
      <c r="F54" s="1">
        <v>2408</v>
      </c>
      <c r="G54" s="1">
        <v>2401</v>
      </c>
      <c r="H54" s="2">
        <v>21002408</v>
      </c>
      <c r="I54" s="2">
        <v>6</v>
      </c>
      <c r="J54" s="2">
        <v>6</v>
      </c>
      <c r="K54" s="13">
        <v>174</v>
      </c>
      <c r="L54" s="13">
        <v>200110054</v>
      </c>
      <c r="M54" s="13">
        <v>0</v>
      </c>
      <c r="N54" s="2">
        <v>2</v>
      </c>
      <c r="O54" s="2">
        <v>0</v>
      </c>
      <c r="P54" s="5">
        <v>4</v>
      </c>
      <c r="R54" s="27">
        <v>99</v>
      </c>
      <c r="S54" s="63"/>
      <c r="T54" s="63"/>
      <c r="U54" s="3">
        <v>10</v>
      </c>
      <c r="V54" s="63">
        <v>0</v>
      </c>
      <c r="W54" s="3"/>
      <c r="Y54" s="2" t="s">
        <v>954</v>
      </c>
      <c r="Z54" s="2">
        <v>0</v>
      </c>
      <c r="AB54" s="64" t="s">
        <v>1056</v>
      </c>
      <c r="AE54" s="9"/>
      <c r="AF54" s="2">
        <v>4008</v>
      </c>
      <c r="AH54" s="2">
        <v>5</v>
      </c>
    </row>
    <row r="55" spans="1:34" ht="16.5" x14ac:dyDescent="0.3">
      <c r="A55" s="1">
        <v>50</v>
      </c>
      <c r="B55" s="2">
        <v>2501</v>
      </c>
      <c r="C55" s="1">
        <v>0</v>
      </c>
      <c r="D55" s="2" t="s">
        <v>861</v>
      </c>
      <c r="E55" s="1">
        <v>20002501</v>
      </c>
      <c r="F55" s="1">
        <v>2501</v>
      </c>
      <c r="G55" s="1">
        <v>2501</v>
      </c>
      <c r="H55" s="2">
        <v>21002501</v>
      </c>
      <c r="I55" s="2">
        <v>6</v>
      </c>
      <c r="J55" s="2">
        <v>6</v>
      </c>
      <c r="K55" s="13">
        <v>207</v>
      </c>
      <c r="L55" s="13">
        <v>200140055</v>
      </c>
      <c r="M55" s="13">
        <v>0</v>
      </c>
      <c r="N55" s="2">
        <v>2</v>
      </c>
      <c r="O55" s="2">
        <v>0</v>
      </c>
      <c r="P55" s="5">
        <v>1</v>
      </c>
      <c r="R55" s="27">
        <v>99</v>
      </c>
      <c r="S55" s="63"/>
      <c r="T55" s="63"/>
      <c r="U55" s="3">
        <v>10</v>
      </c>
      <c r="V55" s="63">
        <v>0</v>
      </c>
      <c r="W55" s="3"/>
      <c r="Y55" s="2" t="s">
        <v>955</v>
      </c>
      <c r="Z55" s="2">
        <v>0</v>
      </c>
      <c r="AB55" s="64" t="s">
        <v>1057</v>
      </c>
      <c r="AE55" s="9"/>
      <c r="AF55" s="2">
        <v>4001</v>
      </c>
      <c r="AH55" s="2">
        <v>5</v>
      </c>
    </row>
    <row r="56" spans="1:34" ht="16.5" x14ac:dyDescent="0.3">
      <c r="A56" s="1">
        <v>51</v>
      </c>
      <c r="B56" s="2">
        <v>2502</v>
      </c>
      <c r="C56" s="1">
        <v>0</v>
      </c>
      <c r="D56" s="2" t="s">
        <v>874</v>
      </c>
      <c r="E56" s="1">
        <v>20002502</v>
      </c>
      <c r="F56" s="1">
        <v>2502</v>
      </c>
      <c r="G56" s="1">
        <v>2501</v>
      </c>
      <c r="H56" s="2">
        <v>21002502</v>
      </c>
      <c r="I56" s="2">
        <v>6</v>
      </c>
      <c r="J56" s="2">
        <v>6</v>
      </c>
      <c r="K56" s="13">
        <v>198</v>
      </c>
      <c r="L56" s="13">
        <v>200130056</v>
      </c>
      <c r="M56" s="13">
        <v>0</v>
      </c>
      <c r="N56" s="2">
        <v>2</v>
      </c>
      <c r="O56" s="2">
        <v>0</v>
      </c>
      <c r="P56" s="5">
        <v>2</v>
      </c>
      <c r="R56" s="27">
        <v>99</v>
      </c>
      <c r="S56" s="63"/>
      <c r="T56" s="63"/>
      <c r="U56" s="3">
        <v>10</v>
      </c>
      <c r="V56" s="63">
        <v>0</v>
      </c>
      <c r="W56" s="3"/>
      <c r="Y56" s="2" t="s">
        <v>956</v>
      </c>
      <c r="Z56" s="2">
        <v>0</v>
      </c>
      <c r="AB56" s="64" t="s">
        <v>1058</v>
      </c>
      <c r="AE56" s="9"/>
      <c r="AF56" s="2">
        <v>4002</v>
      </c>
      <c r="AH56" s="2">
        <v>5</v>
      </c>
    </row>
    <row r="57" spans="1:34" ht="16.5" x14ac:dyDescent="0.3">
      <c r="A57" s="1">
        <v>52</v>
      </c>
      <c r="B57" s="2">
        <v>2503</v>
      </c>
      <c r="C57" s="1">
        <v>0</v>
      </c>
      <c r="D57" s="2" t="s">
        <v>875</v>
      </c>
      <c r="E57" s="1">
        <v>20002503</v>
      </c>
      <c r="F57" s="1">
        <v>2503</v>
      </c>
      <c r="G57" s="1">
        <v>2501</v>
      </c>
      <c r="H57" s="2">
        <v>21002503</v>
      </c>
      <c r="I57" s="2">
        <v>6</v>
      </c>
      <c r="J57" s="2">
        <v>6</v>
      </c>
      <c r="K57" s="13">
        <v>192</v>
      </c>
      <c r="L57" s="13">
        <v>200120057</v>
      </c>
      <c r="M57" s="13">
        <v>0</v>
      </c>
      <c r="N57" s="2">
        <v>2</v>
      </c>
      <c r="O57" s="2">
        <v>0</v>
      </c>
      <c r="P57" s="5">
        <v>3</v>
      </c>
      <c r="R57" s="27">
        <v>99</v>
      </c>
      <c r="S57" s="63"/>
      <c r="T57" s="63"/>
      <c r="U57" s="3">
        <v>10</v>
      </c>
      <c r="V57" s="63">
        <v>0</v>
      </c>
      <c r="W57" s="3"/>
      <c r="Y57" s="2" t="s">
        <v>957</v>
      </c>
      <c r="Z57" s="2">
        <v>0</v>
      </c>
      <c r="AB57" s="64" t="s">
        <v>1059</v>
      </c>
      <c r="AE57" s="9"/>
      <c r="AF57" s="2">
        <v>4003</v>
      </c>
      <c r="AH57" s="2">
        <v>5</v>
      </c>
    </row>
    <row r="58" spans="1:34" ht="16.5" x14ac:dyDescent="0.3">
      <c r="A58" s="1">
        <v>53</v>
      </c>
      <c r="B58" s="2">
        <v>2504</v>
      </c>
      <c r="C58" s="1">
        <v>0</v>
      </c>
      <c r="D58" s="2" t="s">
        <v>876</v>
      </c>
      <c r="E58" s="1">
        <v>20002504</v>
      </c>
      <c r="F58" s="1">
        <v>2504</v>
      </c>
      <c r="G58" s="1">
        <v>2501</v>
      </c>
      <c r="H58" s="2">
        <v>21002504</v>
      </c>
      <c r="I58" s="2">
        <v>6</v>
      </c>
      <c r="J58" s="2">
        <v>6</v>
      </c>
      <c r="K58" s="13">
        <v>175</v>
      </c>
      <c r="L58" s="13">
        <v>200110058</v>
      </c>
      <c r="M58" s="13">
        <v>0</v>
      </c>
      <c r="N58" s="2">
        <v>2</v>
      </c>
      <c r="O58" s="2">
        <v>0</v>
      </c>
      <c r="P58" s="5">
        <v>4</v>
      </c>
      <c r="R58" s="27">
        <v>99</v>
      </c>
      <c r="S58" s="63"/>
      <c r="T58" s="63"/>
      <c r="U58" s="3">
        <v>10</v>
      </c>
      <c r="V58" s="63">
        <v>0</v>
      </c>
      <c r="W58" s="3"/>
      <c r="Y58" s="2" t="s">
        <v>958</v>
      </c>
      <c r="Z58" s="2">
        <v>0</v>
      </c>
      <c r="AB58" s="64" t="s">
        <v>1060</v>
      </c>
      <c r="AE58" s="9"/>
      <c r="AF58" s="2">
        <v>4004</v>
      </c>
      <c r="AH58" s="2">
        <v>5</v>
      </c>
    </row>
    <row r="59" spans="1:34" ht="16.5" x14ac:dyDescent="0.3">
      <c r="A59" s="1">
        <v>54</v>
      </c>
      <c r="B59" s="2">
        <v>2505</v>
      </c>
      <c r="C59" s="1">
        <v>0</v>
      </c>
      <c r="D59" s="2" t="s">
        <v>877</v>
      </c>
      <c r="E59" s="1">
        <v>20002505</v>
      </c>
      <c r="F59" s="1">
        <v>2505</v>
      </c>
      <c r="G59" s="1">
        <v>2501</v>
      </c>
      <c r="H59" s="2">
        <v>21002505</v>
      </c>
      <c r="I59" s="2">
        <v>6</v>
      </c>
      <c r="J59" s="2">
        <v>6</v>
      </c>
      <c r="K59" s="13">
        <v>176</v>
      </c>
      <c r="L59" s="13">
        <v>200110059</v>
      </c>
      <c r="M59" s="13">
        <v>0</v>
      </c>
      <c r="N59" s="2">
        <v>2</v>
      </c>
      <c r="O59" s="2">
        <v>0</v>
      </c>
      <c r="P59" s="5">
        <v>4</v>
      </c>
      <c r="R59" s="27">
        <v>99</v>
      </c>
      <c r="S59" s="63"/>
      <c r="T59" s="63"/>
      <c r="U59" s="3">
        <v>10</v>
      </c>
      <c r="V59" s="63">
        <v>0</v>
      </c>
      <c r="W59" s="3"/>
      <c r="Y59" s="2" t="s">
        <v>959</v>
      </c>
      <c r="Z59" s="2">
        <v>0</v>
      </c>
      <c r="AB59" s="64" t="s">
        <v>1061</v>
      </c>
      <c r="AE59" s="9"/>
      <c r="AF59" s="2">
        <v>4005</v>
      </c>
      <c r="AH59" s="2">
        <v>5</v>
      </c>
    </row>
    <row r="60" spans="1:34" ht="16.5" x14ac:dyDescent="0.3">
      <c r="A60" s="1">
        <v>55</v>
      </c>
      <c r="B60" s="2">
        <v>2506</v>
      </c>
      <c r="C60" s="1">
        <v>0</v>
      </c>
      <c r="D60" s="2" t="s">
        <v>878</v>
      </c>
      <c r="E60" s="1">
        <v>20002506</v>
      </c>
      <c r="F60" s="1">
        <v>2506</v>
      </c>
      <c r="G60" s="1">
        <v>2501</v>
      </c>
      <c r="H60" s="2">
        <v>21002506</v>
      </c>
      <c r="I60" s="2">
        <v>6</v>
      </c>
      <c r="J60" s="2">
        <v>6</v>
      </c>
      <c r="K60" s="13">
        <v>177</v>
      </c>
      <c r="L60" s="13">
        <v>200110060</v>
      </c>
      <c r="M60" s="13">
        <v>0</v>
      </c>
      <c r="N60" s="2">
        <v>2</v>
      </c>
      <c r="O60" s="2">
        <v>0</v>
      </c>
      <c r="P60" s="5">
        <v>4</v>
      </c>
      <c r="R60" s="27">
        <v>99</v>
      </c>
      <c r="S60" s="63"/>
      <c r="T60" s="63"/>
      <c r="U60" s="3">
        <v>10</v>
      </c>
      <c r="V60" s="63">
        <v>0</v>
      </c>
      <c r="W60" s="3"/>
      <c r="Y60" s="2" t="s">
        <v>960</v>
      </c>
      <c r="Z60" s="2">
        <v>0</v>
      </c>
      <c r="AB60" s="64" t="s">
        <v>1062</v>
      </c>
      <c r="AE60" s="9"/>
      <c r="AF60" s="2">
        <v>4006</v>
      </c>
      <c r="AH60" s="2">
        <v>5</v>
      </c>
    </row>
    <row r="61" spans="1:34" ht="16.5" x14ac:dyDescent="0.3">
      <c r="A61" s="1">
        <v>56</v>
      </c>
      <c r="B61" s="2">
        <v>2507</v>
      </c>
      <c r="C61" s="1">
        <v>0</v>
      </c>
      <c r="D61" s="2" t="s">
        <v>879</v>
      </c>
      <c r="E61" s="1">
        <v>20002507</v>
      </c>
      <c r="F61" s="1">
        <v>2507</v>
      </c>
      <c r="G61" s="1">
        <v>2501</v>
      </c>
      <c r="H61" s="2">
        <v>21002507</v>
      </c>
      <c r="I61" s="2">
        <v>6</v>
      </c>
      <c r="J61" s="2">
        <v>6</v>
      </c>
      <c r="K61" s="13">
        <v>178</v>
      </c>
      <c r="L61" s="13">
        <v>200110061</v>
      </c>
      <c r="M61" s="13">
        <v>0</v>
      </c>
      <c r="N61" s="2">
        <v>2</v>
      </c>
      <c r="O61" s="2">
        <v>0</v>
      </c>
      <c r="P61" s="5">
        <v>4</v>
      </c>
      <c r="R61" s="27">
        <v>99</v>
      </c>
      <c r="S61" s="63"/>
      <c r="T61" s="63"/>
      <c r="U61" s="3">
        <v>10</v>
      </c>
      <c r="V61" s="63">
        <v>0</v>
      </c>
      <c r="W61" s="3"/>
      <c r="Y61" s="2" t="s">
        <v>961</v>
      </c>
      <c r="Z61" s="2">
        <v>0</v>
      </c>
      <c r="AB61" s="64" t="s">
        <v>1063</v>
      </c>
      <c r="AE61" s="9"/>
      <c r="AF61" s="2">
        <v>4007</v>
      </c>
      <c r="AH61" s="2">
        <v>5</v>
      </c>
    </row>
    <row r="62" spans="1:34" ht="16.5" x14ac:dyDescent="0.3">
      <c r="A62" s="1">
        <v>57</v>
      </c>
      <c r="B62" s="2">
        <v>2508</v>
      </c>
      <c r="C62" s="1">
        <v>0</v>
      </c>
      <c r="D62" s="2" t="s">
        <v>880</v>
      </c>
      <c r="E62" s="1">
        <v>20002508</v>
      </c>
      <c r="F62" s="1">
        <v>2508</v>
      </c>
      <c r="G62" s="1">
        <v>2501</v>
      </c>
      <c r="H62" s="2">
        <v>21002508</v>
      </c>
      <c r="I62" s="2">
        <v>6</v>
      </c>
      <c r="J62" s="2">
        <v>6</v>
      </c>
      <c r="K62" s="13">
        <v>179</v>
      </c>
      <c r="L62" s="13">
        <v>200110062</v>
      </c>
      <c r="M62" s="13">
        <v>0</v>
      </c>
      <c r="N62" s="2">
        <v>2</v>
      </c>
      <c r="O62" s="2">
        <v>0</v>
      </c>
      <c r="P62" s="5">
        <v>4</v>
      </c>
      <c r="R62" s="27">
        <v>99</v>
      </c>
      <c r="S62" s="63"/>
      <c r="T62" s="63"/>
      <c r="U62" s="3">
        <v>10</v>
      </c>
      <c r="V62" s="63">
        <v>0</v>
      </c>
      <c r="W62" s="3"/>
      <c r="Y62" s="2" t="s">
        <v>962</v>
      </c>
      <c r="Z62" s="2">
        <v>0</v>
      </c>
      <c r="AB62" s="64" t="s">
        <v>1064</v>
      </c>
      <c r="AE62" s="9"/>
      <c r="AF62" s="2">
        <v>4008</v>
      </c>
      <c r="AH62" s="2">
        <v>5</v>
      </c>
    </row>
    <row r="63" spans="1:34" ht="16.5" x14ac:dyDescent="0.3">
      <c r="A63" s="1">
        <v>58</v>
      </c>
      <c r="B63" s="2">
        <v>2601</v>
      </c>
      <c r="C63" s="1">
        <v>0</v>
      </c>
      <c r="D63" s="2" t="s">
        <v>863</v>
      </c>
      <c r="E63" s="1">
        <v>20002601</v>
      </c>
      <c r="F63" s="1">
        <v>2601</v>
      </c>
      <c r="G63" s="1">
        <v>2601</v>
      </c>
      <c r="H63" s="2">
        <v>21002601</v>
      </c>
      <c r="I63" s="2">
        <v>6</v>
      </c>
      <c r="J63" s="2">
        <v>6</v>
      </c>
      <c r="K63" s="13">
        <v>208</v>
      </c>
      <c r="L63" s="13">
        <v>200140063</v>
      </c>
      <c r="M63" s="13">
        <v>0</v>
      </c>
      <c r="N63" s="2">
        <v>2</v>
      </c>
      <c r="O63" s="2">
        <v>0</v>
      </c>
      <c r="P63" s="5">
        <v>1</v>
      </c>
      <c r="R63" s="27">
        <v>99</v>
      </c>
      <c r="S63" s="63"/>
      <c r="T63" s="63"/>
      <c r="U63" s="3">
        <v>10</v>
      </c>
      <c r="V63" s="63">
        <v>0</v>
      </c>
      <c r="W63" s="3"/>
      <c r="Y63" s="2" t="s">
        <v>963</v>
      </c>
      <c r="Z63" s="2">
        <v>0</v>
      </c>
      <c r="AB63" s="64" t="s">
        <v>1065</v>
      </c>
      <c r="AE63" s="9"/>
      <c r="AF63" s="2">
        <v>4001</v>
      </c>
      <c r="AH63" s="2">
        <v>5</v>
      </c>
    </row>
    <row r="64" spans="1:34" ht="16.5" x14ac:dyDescent="0.3">
      <c r="A64" s="1">
        <v>59</v>
      </c>
      <c r="B64" s="2">
        <v>2602</v>
      </c>
      <c r="C64" s="1">
        <v>0</v>
      </c>
      <c r="D64" s="2" t="s">
        <v>881</v>
      </c>
      <c r="E64" s="1">
        <v>20002602</v>
      </c>
      <c r="F64" s="1">
        <v>2602</v>
      </c>
      <c r="G64" s="1">
        <v>2601</v>
      </c>
      <c r="H64" s="2">
        <v>21002602</v>
      </c>
      <c r="I64" s="2">
        <v>6</v>
      </c>
      <c r="J64" s="2">
        <v>6</v>
      </c>
      <c r="K64" s="13">
        <v>199</v>
      </c>
      <c r="L64" s="13">
        <v>200130064</v>
      </c>
      <c r="M64" s="13">
        <v>0</v>
      </c>
      <c r="N64" s="2">
        <v>2</v>
      </c>
      <c r="O64" s="2">
        <v>0</v>
      </c>
      <c r="P64" s="5">
        <v>2</v>
      </c>
      <c r="R64" s="27">
        <v>99</v>
      </c>
      <c r="S64" s="63"/>
      <c r="T64" s="63"/>
      <c r="U64" s="3">
        <v>10</v>
      </c>
      <c r="V64" s="63">
        <v>0</v>
      </c>
      <c r="W64" s="3"/>
      <c r="Y64" s="2" t="s">
        <v>964</v>
      </c>
      <c r="Z64" s="2">
        <v>0</v>
      </c>
      <c r="AB64" s="64" t="s">
        <v>1066</v>
      </c>
      <c r="AE64" s="9"/>
      <c r="AF64" s="2">
        <v>4002</v>
      </c>
      <c r="AH64" s="2">
        <v>5</v>
      </c>
    </row>
    <row r="65" spans="1:34" ht="16.5" x14ac:dyDescent="0.3">
      <c r="A65" s="1">
        <v>60</v>
      </c>
      <c r="B65" s="2">
        <v>2603</v>
      </c>
      <c r="C65" s="1">
        <v>0</v>
      </c>
      <c r="D65" s="2" t="s">
        <v>882</v>
      </c>
      <c r="E65" s="1">
        <v>20002603</v>
      </c>
      <c r="F65" s="1">
        <v>2603</v>
      </c>
      <c r="G65" s="1">
        <v>2601</v>
      </c>
      <c r="H65" s="2">
        <v>21002603</v>
      </c>
      <c r="I65" s="2">
        <v>6</v>
      </c>
      <c r="J65" s="2">
        <v>6</v>
      </c>
      <c r="K65" s="13">
        <v>193</v>
      </c>
      <c r="L65" s="13">
        <v>200120065</v>
      </c>
      <c r="M65" s="13">
        <v>0</v>
      </c>
      <c r="N65" s="2">
        <v>2</v>
      </c>
      <c r="O65" s="2">
        <v>0</v>
      </c>
      <c r="P65" s="5">
        <v>3</v>
      </c>
      <c r="R65" s="27">
        <v>99</v>
      </c>
      <c r="S65" s="63"/>
      <c r="T65" s="63"/>
      <c r="U65" s="3">
        <v>10</v>
      </c>
      <c r="V65" s="63">
        <v>0</v>
      </c>
      <c r="W65" s="3"/>
      <c r="Y65" s="2" t="s">
        <v>965</v>
      </c>
      <c r="Z65" s="2">
        <v>0</v>
      </c>
      <c r="AB65" s="64" t="s">
        <v>1067</v>
      </c>
      <c r="AE65" s="9"/>
      <c r="AF65" s="2">
        <v>4003</v>
      </c>
      <c r="AH65" s="2">
        <v>5</v>
      </c>
    </row>
    <row r="66" spans="1:34" ht="16.5" x14ac:dyDescent="0.3">
      <c r="A66" s="1">
        <v>61</v>
      </c>
      <c r="B66" s="2">
        <v>2604</v>
      </c>
      <c r="C66" s="1">
        <v>0</v>
      </c>
      <c r="D66" s="2" t="s">
        <v>883</v>
      </c>
      <c r="E66" s="1">
        <v>20002604</v>
      </c>
      <c r="F66" s="1">
        <v>2604</v>
      </c>
      <c r="G66" s="1">
        <v>2601</v>
      </c>
      <c r="H66" s="2">
        <v>21002604</v>
      </c>
      <c r="I66" s="2">
        <v>6</v>
      </c>
      <c r="J66" s="2">
        <v>6</v>
      </c>
      <c r="K66" s="13">
        <v>180</v>
      </c>
      <c r="L66" s="13">
        <v>200110066</v>
      </c>
      <c r="M66" s="13">
        <v>0</v>
      </c>
      <c r="N66" s="2">
        <v>2</v>
      </c>
      <c r="O66" s="2">
        <v>0</v>
      </c>
      <c r="P66" s="5">
        <v>4</v>
      </c>
      <c r="R66" s="27">
        <v>99</v>
      </c>
      <c r="S66" s="63"/>
      <c r="T66" s="63"/>
      <c r="U66" s="3">
        <v>10</v>
      </c>
      <c r="V66" s="63">
        <v>0</v>
      </c>
      <c r="W66" s="3"/>
      <c r="Y66" s="2" t="s">
        <v>966</v>
      </c>
      <c r="Z66" s="2">
        <v>0</v>
      </c>
      <c r="AB66" s="64" t="s">
        <v>1068</v>
      </c>
      <c r="AE66" s="9"/>
      <c r="AF66" s="2">
        <v>4004</v>
      </c>
      <c r="AH66" s="2">
        <v>5</v>
      </c>
    </row>
    <row r="67" spans="1:34" ht="16.5" x14ac:dyDescent="0.3">
      <c r="A67" s="1">
        <v>62</v>
      </c>
      <c r="B67" s="2">
        <v>2605</v>
      </c>
      <c r="C67" s="1">
        <v>0</v>
      </c>
      <c r="D67" s="2" t="s">
        <v>884</v>
      </c>
      <c r="E67" s="1">
        <v>20002605</v>
      </c>
      <c r="F67" s="1">
        <v>2605</v>
      </c>
      <c r="G67" s="1">
        <v>2601</v>
      </c>
      <c r="H67" s="2">
        <v>21002605</v>
      </c>
      <c r="I67" s="2">
        <v>6</v>
      </c>
      <c r="J67" s="2">
        <v>6</v>
      </c>
      <c r="K67" s="13">
        <v>181</v>
      </c>
      <c r="L67" s="13">
        <v>200110067</v>
      </c>
      <c r="M67" s="13">
        <v>0</v>
      </c>
      <c r="N67" s="2">
        <v>2</v>
      </c>
      <c r="O67" s="2">
        <v>0</v>
      </c>
      <c r="P67" s="5">
        <v>4</v>
      </c>
      <c r="R67" s="27">
        <v>99</v>
      </c>
      <c r="S67" s="63"/>
      <c r="T67" s="63"/>
      <c r="U67" s="3">
        <v>10</v>
      </c>
      <c r="V67" s="63">
        <v>0</v>
      </c>
      <c r="W67" s="3"/>
      <c r="Y67" s="2" t="s">
        <v>967</v>
      </c>
      <c r="Z67" s="2">
        <v>0</v>
      </c>
      <c r="AB67" s="64" t="s">
        <v>1069</v>
      </c>
      <c r="AE67" s="9"/>
      <c r="AF67" s="2">
        <v>4005</v>
      </c>
      <c r="AH67" s="2">
        <v>5</v>
      </c>
    </row>
    <row r="68" spans="1:34" ht="16.5" x14ac:dyDescent="0.3">
      <c r="A68" s="1">
        <v>63</v>
      </c>
      <c r="B68" s="2">
        <v>2606</v>
      </c>
      <c r="C68" s="1">
        <v>0</v>
      </c>
      <c r="D68" s="2" t="s">
        <v>885</v>
      </c>
      <c r="E68" s="1">
        <v>20002606</v>
      </c>
      <c r="F68" s="1">
        <v>2606</v>
      </c>
      <c r="G68" s="1">
        <v>2601</v>
      </c>
      <c r="H68" s="2">
        <v>21002606</v>
      </c>
      <c r="I68" s="2">
        <v>6</v>
      </c>
      <c r="J68" s="2">
        <v>6</v>
      </c>
      <c r="K68" s="13">
        <v>182</v>
      </c>
      <c r="L68" s="13">
        <v>200110068</v>
      </c>
      <c r="M68" s="13">
        <v>0</v>
      </c>
      <c r="N68" s="2">
        <v>2</v>
      </c>
      <c r="O68" s="2">
        <v>0</v>
      </c>
      <c r="P68" s="5">
        <v>4</v>
      </c>
      <c r="R68" s="27">
        <v>99</v>
      </c>
      <c r="S68" s="63"/>
      <c r="T68" s="63"/>
      <c r="U68" s="3">
        <v>10</v>
      </c>
      <c r="V68" s="63">
        <v>0</v>
      </c>
      <c r="W68" s="3"/>
      <c r="Y68" s="2" t="s">
        <v>968</v>
      </c>
      <c r="Z68" s="2">
        <v>0</v>
      </c>
      <c r="AB68" s="64" t="s">
        <v>1070</v>
      </c>
      <c r="AE68" s="9"/>
      <c r="AF68" s="2">
        <v>4006</v>
      </c>
      <c r="AH68" s="2">
        <v>5</v>
      </c>
    </row>
    <row r="69" spans="1:34" ht="16.5" x14ac:dyDescent="0.3">
      <c r="A69" s="1">
        <v>64</v>
      </c>
      <c r="B69" s="2">
        <v>2607</v>
      </c>
      <c r="C69" s="1">
        <v>0</v>
      </c>
      <c r="D69" s="2" t="s">
        <v>886</v>
      </c>
      <c r="E69" s="1">
        <v>20002607</v>
      </c>
      <c r="F69" s="1">
        <v>2607</v>
      </c>
      <c r="G69" s="1">
        <v>2601</v>
      </c>
      <c r="H69" s="2">
        <v>21002607</v>
      </c>
      <c r="I69" s="2">
        <v>6</v>
      </c>
      <c r="J69" s="2">
        <v>6</v>
      </c>
      <c r="K69" s="13">
        <v>183</v>
      </c>
      <c r="L69" s="13">
        <v>200110069</v>
      </c>
      <c r="M69" s="13">
        <v>0</v>
      </c>
      <c r="N69" s="2">
        <v>2</v>
      </c>
      <c r="O69" s="2">
        <v>0</v>
      </c>
      <c r="P69" s="5">
        <v>4</v>
      </c>
      <c r="R69" s="27">
        <v>99</v>
      </c>
      <c r="S69" s="63"/>
      <c r="T69" s="63"/>
      <c r="U69" s="3">
        <v>10</v>
      </c>
      <c r="V69" s="63">
        <v>0</v>
      </c>
      <c r="W69" s="3"/>
      <c r="Y69" s="2" t="s">
        <v>969</v>
      </c>
      <c r="Z69" s="2">
        <v>0</v>
      </c>
      <c r="AB69" s="64" t="s">
        <v>1071</v>
      </c>
      <c r="AE69" s="9"/>
      <c r="AF69" s="2">
        <v>4007</v>
      </c>
      <c r="AH69" s="2">
        <v>5</v>
      </c>
    </row>
    <row r="70" spans="1:34" ht="16.5" x14ac:dyDescent="0.3">
      <c r="A70" s="1">
        <v>65</v>
      </c>
      <c r="B70" s="2">
        <v>2608</v>
      </c>
      <c r="C70" s="1">
        <v>0</v>
      </c>
      <c r="D70" s="2" t="s">
        <v>887</v>
      </c>
      <c r="E70" s="1">
        <v>20002608</v>
      </c>
      <c r="F70" s="1">
        <v>2608</v>
      </c>
      <c r="G70" s="1">
        <v>2601</v>
      </c>
      <c r="H70" s="2">
        <v>21002608</v>
      </c>
      <c r="I70" s="2">
        <v>6</v>
      </c>
      <c r="J70" s="2">
        <v>6</v>
      </c>
      <c r="K70" s="13">
        <v>184</v>
      </c>
      <c r="L70" s="13">
        <v>200110070</v>
      </c>
      <c r="M70" s="13">
        <v>0</v>
      </c>
      <c r="N70" s="2">
        <v>2</v>
      </c>
      <c r="O70" s="2">
        <v>0</v>
      </c>
      <c r="P70" s="5">
        <v>4</v>
      </c>
      <c r="R70" s="27">
        <v>99</v>
      </c>
      <c r="S70" s="63"/>
      <c r="T70" s="63"/>
      <c r="U70" s="3">
        <v>10</v>
      </c>
      <c r="V70" s="63">
        <v>0</v>
      </c>
      <c r="W70" s="3"/>
      <c r="Y70" s="2" t="s">
        <v>970</v>
      </c>
      <c r="Z70" s="2">
        <v>0</v>
      </c>
      <c r="AB70" s="64" t="s">
        <v>1072</v>
      </c>
      <c r="AE70" s="9"/>
      <c r="AF70" s="2">
        <v>4008</v>
      </c>
      <c r="AH70" s="2">
        <v>5</v>
      </c>
    </row>
    <row r="71" spans="1:34" ht="16.5" x14ac:dyDescent="0.3">
      <c r="A71" s="1">
        <v>66</v>
      </c>
      <c r="B71" s="2">
        <v>2701</v>
      </c>
      <c r="C71" s="1">
        <v>0</v>
      </c>
      <c r="D71" s="2" t="s">
        <v>865</v>
      </c>
      <c r="E71" s="1">
        <v>20002701</v>
      </c>
      <c r="F71" s="1">
        <v>2701</v>
      </c>
      <c r="G71" s="1">
        <v>2701</v>
      </c>
      <c r="H71" s="2">
        <v>21002701</v>
      </c>
      <c r="I71" s="2">
        <v>6</v>
      </c>
      <c r="J71" s="2">
        <v>6</v>
      </c>
      <c r="K71" s="13">
        <v>209</v>
      </c>
      <c r="L71" s="13">
        <v>200140071</v>
      </c>
      <c r="M71" s="13">
        <v>0</v>
      </c>
      <c r="N71" s="2">
        <v>2</v>
      </c>
      <c r="O71" s="2">
        <v>0</v>
      </c>
      <c r="P71" s="5">
        <v>1</v>
      </c>
      <c r="R71" s="27">
        <v>99</v>
      </c>
      <c r="S71" s="63"/>
      <c r="T71" s="63"/>
      <c r="U71" s="3">
        <v>10</v>
      </c>
      <c r="V71" s="63">
        <v>0</v>
      </c>
      <c r="W71" s="3"/>
      <c r="Y71" s="2" t="s">
        <v>971</v>
      </c>
      <c r="Z71" s="2">
        <v>0</v>
      </c>
      <c r="AB71" s="64" t="s">
        <v>1073</v>
      </c>
      <c r="AE71" s="9"/>
      <c r="AF71" s="2">
        <v>4001</v>
      </c>
      <c r="AH71" s="2">
        <v>5</v>
      </c>
    </row>
    <row r="72" spans="1:34" ht="16.5" x14ac:dyDescent="0.3">
      <c r="A72" s="1">
        <v>67</v>
      </c>
      <c r="B72" s="2">
        <v>2702</v>
      </c>
      <c r="C72" s="1">
        <v>0</v>
      </c>
      <c r="D72" s="2" t="s">
        <v>888</v>
      </c>
      <c r="E72" s="1">
        <v>20002702</v>
      </c>
      <c r="F72" s="1">
        <v>2702</v>
      </c>
      <c r="G72" s="1">
        <v>2701</v>
      </c>
      <c r="H72" s="2">
        <v>21002702</v>
      </c>
      <c r="I72" s="2">
        <v>6</v>
      </c>
      <c r="J72" s="2">
        <v>6</v>
      </c>
      <c r="K72" s="13">
        <v>200</v>
      </c>
      <c r="L72" s="13">
        <v>200130072</v>
      </c>
      <c r="M72" s="13">
        <v>0</v>
      </c>
      <c r="N72" s="2">
        <v>2</v>
      </c>
      <c r="O72" s="2">
        <v>0</v>
      </c>
      <c r="P72" s="5">
        <v>2</v>
      </c>
      <c r="R72" s="27">
        <v>99</v>
      </c>
      <c r="S72" s="63"/>
      <c r="T72" s="63"/>
      <c r="U72" s="3">
        <v>10</v>
      </c>
      <c r="V72" s="63">
        <v>0</v>
      </c>
      <c r="W72" s="3"/>
      <c r="Y72" s="2" t="s">
        <v>972</v>
      </c>
      <c r="Z72" s="2">
        <v>0</v>
      </c>
      <c r="AB72" s="64" t="s">
        <v>1074</v>
      </c>
      <c r="AE72" s="9"/>
      <c r="AF72" s="2">
        <v>4002</v>
      </c>
      <c r="AH72" s="2">
        <v>5</v>
      </c>
    </row>
    <row r="73" spans="1:34" ht="16.5" x14ac:dyDescent="0.3">
      <c r="A73" s="1">
        <v>68</v>
      </c>
      <c r="B73" s="2">
        <v>2703</v>
      </c>
      <c r="C73" s="1">
        <v>0</v>
      </c>
      <c r="D73" s="2" t="s">
        <v>889</v>
      </c>
      <c r="E73" s="1">
        <v>20002703</v>
      </c>
      <c r="F73" s="1">
        <v>2703</v>
      </c>
      <c r="G73" s="1">
        <v>2701</v>
      </c>
      <c r="H73" s="2">
        <v>21002703</v>
      </c>
      <c r="I73" s="2">
        <v>6</v>
      </c>
      <c r="J73" s="2">
        <v>6</v>
      </c>
      <c r="K73" s="13">
        <v>194</v>
      </c>
      <c r="L73" s="13">
        <v>200120073</v>
      </c>
      <c r="M73" s="13">
        <v>0</v>
      </c>
      <c r="N73" s="2">
        <v>2</v>
      </c>
      <c r="O73" s="2">
        <v>0</v>
      </c>
      <c r="P73" s="5">
        <v>3</v>
      </c>
      <c r="R73" s="27">
        <v>99</v>
      </c>
      <c r="S73" s="63"/>
      <c r="T73" s="63"/>
      <c r="U73" s="3">
        <v>10</v>
      </c>
      <c r="V73" s="63">
        <v>0</v>
      </c>
      <c r="W73" s="3"/>
      <c r="Y73" s="2" t="s">
        <v>973</v>
      </c>
      <c r="Z73" s="2">
        <v>0</v>
      </c>
      <c r="AB73" s="64" t="s">
        <v>1075</v>
      </c>
      <c r="AE73" s="9"/>
      <c r="AF73" s="2">
        <v>4003</v>
      </c>
      <c r="AH73" s="2">
        <v>5</v>
      </c>
    </row>
    <row r="74" spans="1:34" ht="16.5" x14ac:dyDescent="0.3">
      <c r="A74" s="1">
        <v>69</v>
      </c>
      <c r="B74" s="2">
        <v>2704</v>
      </c>
      <c r="C74" s="1">
        <v>0</v>
      </c>
      <c r="D74" s="2" t="s">
        <v>890</v>
      </c>
      <c r="E74" s="1">
        <v>20002704</v>
      </c>
      <c r="F74" s="1">
        <v>2704</v>
      </c>
      <c r="G74" s="1">
        <v>2701</v>
      </c>
      <c r="H74" s="2">
        <v>21002704</v>
      </c>
      <c r="I74" s="2">
        <v>6</v>
      </c>
      <c r="J74" s="2">
        <v>6</v>
      </c>
      <c r="K74" s="13">
        <v>185</v>
      </c>
      <c r="L74" s="13">
        <v>200110074</v>
      </c>
      <c r="M74" s="13">
        <v>0</v>
      </c>
      <c r="N74" s="2">
        <v>2</v>
      </c>
      <c r="O74" s="2">
        <v>0</v>
      </c>
      <c r="P74" s="5">
        <v>4</v>
      </c>
      <c r="R74" s="27">
        <v>99</v>
      </c>
      <c r="S74" s="63"/>
      <c r="T74" s="63"/>
      <c r="U74" s="3">
        <v>10</v>
      </c>
      <c r="V74" s="63">
        <v>0</v>
      </c>
      <c r="W74" s="3"/>
      <c r="Y74" s="2" t="s">
        <v>974</v>
      </c>
      <c r="Z74" s="2">
        <v>0</v>
      </c>
      <c r="AB74" s="64" t="s">
        <v>1076</v>
      </c>
      <c r="AE74" s="9"/>
      <c r="AF74" s="2">
        <v>4004</v>
      </c>
      <c r="AH74" s="2">
        <v>5</v>
      </c>
    </row>
    <row r="75" spans="1:34" ht="16.5" x14ac:dyDescent="0.3">
      <c r="A75" s="1">
        <v>70</v>
      </c>
      <c r="B75" s="2">
        <v>2705</v>
      </c>
      <c r="C75" s="1">
        <v>0</v>
      </c>
      <c r="D75" s="2" t="s">
        <v>891</v>
      </c>
      <c r="E75" s="1">
        <v>20002705</v>
      </c>
      <c r="F75" s="1">
        <v>2705</v>
      </c>
      <c r="G75" s="1">
        <v>2701</v>
      </c>
      <c r="H75" s="2">
        <v>21002705</v>
      </c>
      <c r="I75" s="2">
        <v>6</v>
      </c>
      <c r="J75" s="2">
        <v>6</v>
      </c>
      <c r="K75" s="13">
        <v>186</v>
      </c>
      <c r="L75" s="13">
        <v>200110075</v>
      </c>
      <c r="M75" s="13">
        <v>0</v>
      </c>
      <c r="N75" s="2">
        <v>2</v>
      </c>
      <c r="O75" s="2">
        <v>0</v>
      </c>
      <c r="P75" s="5">
        <v>4</v>
      </c>
      <c r="R75" s="27">
        <v>99</v>
      </c>
      <c r="S75" s="63"/>
      <c r="T75" s="63"/>
      <c r="U75" s="3">
        <v>10</v>
      </c>
      <c r="V75" s="63">
        <v>0</v>
      </c>
      <c r="W75" s="3"/>
      <c r="Y75" s="2" t="s">
        <v>975</v>
      </c>
      <c r="Z75" s="2">
        <v>0</v>
      </c>
      <c r="AB75" s="64" t="s">
        <v>1077</v>
      </c>
      <c r="AE75" s="9"/>
      <c r="AF75" s="2">
        <v>4005</v>
      </c>
      <c r="AH75" s="2">
        <v>5</v>
      </c>
    </row>
    <row r="76" spans="1:34" ht="16.5" x14ac:dyDescent="0.3">
      <c r="A76" s="1">
        <v>71</v>
      </c>
      <c r="B76" s="2">
        <v>2706</v>
      </c>
      <c r="C76" s="1">
        <v>0</v>
      </c>
      <c r="D76" s="2" t="s">
        <v>892</v>
      </c>
      <c r="E76" s="1">
        <v>20002706</v>
      </c>
      <c r="F76" s="1">
        <v>2706</v>
      </c>
      <c r="G76" s="1">
        <v>2701</v>
      </c>
      <c r="H76" s="2">
        <v>21002706</v>
      </c>
      <c r="I76" s="2">
        <v>6</v>
      </c>
      <c r="J76" s="2">
        <v>6</v>
      </c>
      <c r="K76" s="13">
        <v>187</v>
      </c>
      <c r="L76" s="13">
        <v>200110076</v>
      </c>
      <c r="M76" s="13">
        <v>0</v>
      </c>
      <c r="N76" s="2">
        <v>2</v>
      </c>
      <c r="O76" s="2">
        <v>0</v>
      </c>
      <c r="P76" s="5">
        <v>4</v>
      </c>
      <c r="R76" s="27">
        <v>99</v>
      </c>
      <c r="S76" s="63"/>
      <c r="T76" s="63"/>
      <c r="U76" s="3">
        <v>10</v>
      </c>
      <c r="V76" s="63">
        <v>0</v>
      </c>
      <c r="W76" s="3"/>
      <c r="Y76" s="2" t="s">
        <v>976</v>
      </c>
      <c r="Z76" s="2">
        <v>0</v>
      </c>
      <c r="AB76" s="64" t="s">
        <v>1078</v>
      </c>
      <c r="AE76" s="9"/>
      <c r="AF76" s="2">
        <v>4006</v>
      </c>
      <c r="AH76" s="2">
        <v>5</v>
      </c>
    </row>
    <row r="77" spans="1:34" ht="16.5" x14ac:dyDescent="0.3">
      <c r="A77" s="1">
        <v>72</v>
      </c>
      <c r="B77" s="2">
        <v>2707</v>
      </c>
      <c r="C77" s="1">
        <v>0</v>
      </c>
      <c r="D77" s="2" t="s">
        <v>893</v>
      </c>
      <c r="E77" s="1">
        <v>20002707</v>
      </c>
      <c r="F77" s="1">
        <v>2707</v>
      </c>
      <c r="G77" s="1">
        <v>2701</v>
      </c>
      <c r="H77" s="2">
        <v>21002707</v>
      </c>
      <c r="I77" s="2">
        <v>6</v>
      </c>
      <c r="J77" s="2">
        <v>6</v>
      </c>
      <c r="K77" s="13">
        <v>188</v>
      </c>
      <c r="L77" s="13">
        <v>200110077</v>
      </c>
      <c r="M77" s="13">
        <v>0</v>
      </c>
      <c r="N77" s="2">
        <v>2</v>
      </c>
      <c r="O77" s="2">
        <v>0</v>
      </c>
      <c r="P77" s="5">
        <v>4</v>
      </c>
      <c r="R77" s="27">
        <v>99</v>
      </c>
      <c r="S77" s="63"/>
      <c r="T77" s="63"/>
      <c r="U77" s="3">
        <v>10</v>
      </c>
      <c r="V77" s="63">
        <v>0</v>
      </c>
      <c r="W77" s="3"/>
      <c r="Y77" s="2" t="s">
        <v>977</v>
      </c>
      <c r="Z77" s="2">
        <v>0</v>
      </c>
      <c r="AB77" s="64" t="s">
        <v>1079</v>
      </c>
      <c r="AE77" s="9"/>
      <c r="AF77" s="2">
        <v>4007</v>
      </c>
      <c r="AH77" s="2">
        <v>5</v>
      </c>
    </row>
    <row r="78" spans="1:34" ht="16.5" x14ac:dyDescent="0.3">
      <c r="A78" s="1">
        <v>73</v>
      </c>
      <c r="B78" s="2">
        <v>2708</v>
      </c>
      <c r="C78" s="1">
        <v>0</v>
      </c>
      <c r="D78" s="2" t="s">
        <v>894</v>
      </c>
      <c r="E78" s="1">
        <v>20002708</v>
      </c>
      <c r="F78" s="1">
        <v>2708</v>
      </c>
      <c r="G78" s="1">
        <v>2701</v>
      </c>
      <c r="H78" s="2">
        <v>21002708</v>
      </c>
      <c r="I78" s="2">
        <v>6</v>
      </c>
      <c r="J78" s="2">
        <v>6</v>
      </c>
      <c r="K78" s="13">
        <v>189</v>
      </c>
      <c r="L78" s="13">
        <v>200110078</v>
      </c>
      <c r="M78" s="13">
        <v>0</v>
      </c>
      <c r="N78" s="2">
        <v>2</v>
      </c>
      <c r="O78" s="2">
        <v>0</v>
      </c>
      <c r="P78" s="5">
        <v>4</v>
      </c>
      <c r="R78" s="27">
        <v>99</v>
      </c>
      <c r="S78" s="63"/>
      <c r="T78" s="63"/>
      <c r="U78" s="3">
        <v>10</v>
      </c>
      <c r="V78" s="63">
        <v>0</v>
      </c>
      <c r="W78" s="3"/>
      <c r="Y78" s="2" t="s">
        <v>978</v>
      </c>
      <c r="Z78" s="2">
        <v>0</v>
      </c>
      <c r="AB78" s="64" t="s">
        <v>1080</v>
      </c>
      <c r="AE78" s="9"/>
      <c r="AF78" s="2">
        <v>4008</v>
      </c>
      <c r="AH78" s="2">
        <v>5</v>
      </c>
    </row>
    <row r="79" spans="1:34" ht="16.5" x14ac:dyDescent="0.3">
      <c r="A79" s="1">
        <v>74</v>
      </c>
      <c r="B79" s="2">
        <v>3001</v>
      </c>
      <c r="C79" s="1">
        <v>0</v>
      </c>
      <c r="D79" s="2" t="s">
        <v>672</v>
      </c>
      <c r="E79" s="1">
        <v>20003001</v>
      </c>
      <c r="F79" s="1">
        <v>3001</v>
      </c>
      <c r="G79" s="1">
        <v>3001</v>
      </c>
      <c r="H79" s="2">
        <v>21003001</v>
      </c>
      <c r="I79" s="2">
        <v>300</v>
      </c>
      <c r="J79" s="2">
        <v>5</v>
      </c>
      <c r="K79" s="13">
        <v>151</v>
      </c>
      <c r="L79" s="13">
        <v>134630079</v>
      </c>
      <c r="M79" s="13">
        <v>300</v>
      </c>
      <c r="N79" s="2">
        <v>1</v>
      </c>
      <c r="O79" s="2">
        <v>0</v>
      </c>
      <c r="P79" s="5">
        <v>2</v>
      </c>
      <c r="R79" s="27">
        <v>99</v>
      </c>
      <c r="S79" s="63">
        <v>22</v>
      </c>
      <c r="T79" s="63" t="s">
        <v>1081</v>
      </c>
      <c r="U79" s="3">
        <v>10</v>
      </c>
      <c r="V79" s="63">
        <v>0</v>
      </c>
      <c r="W79" s="3"/>
      <c r="Y79" s="2" t="s">
        <v>609</v>
      </c>
      <c r="Z79" s="2">
        <v>0</v>
      </c>
      <c r="AB79" s="64"/>
      <c r="AE79" s="9"/>
      <c r="AF79" s="2">
        <v>5</v>
      </c>
      <c r="AH79" s="2">
        <v>5</v>
      </c>
    </row>
    <row r="80" spans="1:34" ht="16.5" x14ac:dyDescent="0.3">
      <c r="A80" s="1">
        <v>75</v>
      </c>
      <c r="B80" s="2">
        <v>3002</v>
      </c>
      <c r="C80" s="1">
        <v>0</v>
      </c>
      <c r="D80" s="2" t="s">
        <v>673</v>
      </c>
      <c r="E80" s="1">
        <v>20003002</v>
      </c>
      <c r="F80" s="1">
        <v>3002</v>
      </c>
      <c r="G80" s="1">
        <v>3002</v>
      </c>
      <c r="H80" s="2">
        <v>21003002</v>
      </c>
      <c r="I80" s="2">
        <v>300</v>
      </c>
      <c r="J80" s="2">
        <v>5</v>
      </c>
      <c r="K80" s="13">
        <v>152</v>
      </c>
      <c r="L80" s="13">
        <v>134630080</v>
      </c>
      <c r="M80" s="13">
        <v>300</v>
      </c>
      <c r="N80" s="2">
        <v>1</v>
      </c>
      <c r="O80" s="2">
        <v>0</v>
      </c>
      <c r="P80" s="5">
        <v>2</v>
      </c>
      <c r="R80" s="27">
        <v>99</v>
      </c>
      <c r="S80" s="63">
        <v>22</v>
      </c>
      <c r="T80" s="63" t="s">
        <v>1081</v>
      </c>
      <c r="U80" s="3">
        <v>10</v>
      </c>
      <c r="V80" s="63">
        <v>0</v>
      </c>
      <c r="W80" s="3"/>
      <c r="Y80" s="2" t="s">
        <v>610</v>
      </c>
      <c r="Z80" s="2">
        <v>0</v>
      </c>
      <c r="AB80" s="64"/>
      <c r="AE80" s="9"/>
      <c r="AF80" s="2">
        <v>5</v>
      </c>
      <c r="AH80" s="2">
        <v>5</v>
      </c>
    </row>
    <row r="81" spans="1:34" ht="16.5" x14ac:dyDescent="0.3">
      <c r="A81" s="1">
        <v>76</v>
      </c>
      <c r="B81" s="2">
        <v>3003</v>
      </c>
      <c r="C81" s="1">
        <v>0</v>
      </c>
      <c r="D81" s="2" t="s">
        <v>674</v>
      </c>
      <c r="E81" s="1">
        <v>20003003</v>
      </c>
      <c r="F81" s="1">
        <v>3003</v>
      </c>
      <c r="G81" s="1">
        <v>3003</v>
      </c>
      <c r="H81" s="2">
        <v>21003003</v>
      </c>
      <c r="I81" s="2">
        <v>300</v>
      </c>
      <c r="J81" s="2">
        <v>5</v>
      </c>
      <c r="K81" s="13">
        <v>149</v>
      </c>
      <c r="L81" s="13">
        <v>134620081</v>
      </c>
      <c r="M81" s="13">
        <v>300</v>
      </c>
      <c r="N81" s="2">
        <v>1</v>
      </c>
      <c r="O81" s="2">
        <v>0</v>
      </c>
      <c r="P81" s="5">
        <v>3</v>
      </c>
      <c r="R81" s="27">
        <v>99</v>
      </c>
      <c r="S81" s="63">
        <v>22</v>
      </c>
      <c r="T81" s="63" t="s">
        <v>1081</v>
      </c>
      <c r="U81" s="3">
        <v>10</v>
      </c>
      <c r="V81" s="63">
        <v>0</v>
      </c>
      <c r="W81" s="3"/>
      <c r="Y81" s="2" t="s">
        <v>611</v>
      </c>
      <c r="Z81" s="2">
        <v>0</v>
      </c>
      <c r="AB81" s="64"/>
      <c r="AE81" s="9"/>
      <c r="AF81" s="2">
        <v>5</v>
      </c>
      <c r="AH81" s="2">
        <v>5</v>
      </c>
    </row>
    <row r="82" spans="1:34" ht="16.5" x14ac:dyDescent="0.3">
      <c r="A82" s="1">
        <v>77</v>
      </c>
      <c r="B82" s="2">
        <v>3004</v>
      </c>
      <c r="C82" s="1">
        <v>0</v>
      </c>
      <c r="D82" s="2" t="s">
        <v>675</v>
      </c>
      <c r="E82" s="1">
        <v>20003004</v>
      </c>
      <c r="F82" s="1">
        <v>3004</v>
      </c>
      <c r="G82" s="1">
        <v>3004</v>
      </c>
      <c r="H82" s="2">
        <v>21003004</v>
      </c>
      <c r="I82" s="2">
        <v>300</v>
      </c>
      <c r="J82" s="2">
        <v>5</v>
      </c>
      <c r="K82" s="13">
        <v>150</v>
      </c>
      <c r="L82" s="13">
        <v>134620082</v>
      </c>
      <c r="M82" s="13">
        <v>300</v>
      </c>
      <c r="N82" s="2">
        <v>1</v>
      </c>
      <c r="O82" s="2">
        <v>0</v>
      </c>
      <c r="P82" s="5">
        <v>3</v>
      </c>
      <c r="R82" s="27">
        <v>99</v>
      </c>
      <c r="S82" s="63">
        <v>22</v>
      </c>
      <c r="T82" s="63" t="s">
        <v>1081</v>
      </c>
      <c r="U82" s="3">
        <v>10</v>
      </c>
      <c r="V82" s="63">
        <v>0</v>
      </c>
      <c r="W82" s="3"/>
      <c r="Y82" s="2" t="s">
        <v>612</v>
      </c>
      <c r="Z82" s="2">
        <v>0</v>
      </c>
      <c r="AB82" s="64"/>
      <c r="AE82" s="9"/>
      <c r="AF82" s="2">
        <v>5</v>
      </c>
      <c r="AH82" s="2">
        <v>5</v>
      </c>
    </row>
    <row r="83" spans="1:34" ht="16.5" x14ac:dyDescent="0.3">
      <c r="A83" s="1">
        <v>78</v>
      </c>
      <c r="B83" s="2">
        <v>3005</v>
      </c>
      <c r="C83" s="1">
        <v>0</v>
      </c>
      <c r="D83" s="2" t="s">
        <v>676</v>
      </c>
      <c r="E83" s="1">
        <v>20003005</v>
      </c>
      <c r="F83" s="1">
        <v>3005</v>
      </c>
      <c r="G83" s="1">
        <v>3005</v>
      </c>
      <c r="H83" s="2">
        <v>21003005</v>
      </c>
      <c r="I83" s="2">
        <v>300</v>
      </c>
      <c r="J83" s="2">
        <v>5</v>
      </c>
      <c r="K83" s="13">
        <v>147</v>
      </c>
      <c r="L83" s="13">
        <v>134610083</v>
      </c>
      <c r="M83" s="13">
        <v>300</v>
      </c>
      <c r="N83" s="2">
        <v>1</v>
      </c>
      <c r="O83" s="2">
        <v>0</v>
      </c>
      <c r="P83" s="5">
        <v>4</v>
      </c>
      <c r="R83" s="27">
        <v>99</v>
      </c>
      <c r="S83" s="63">
        <v>22</v>
      </c>
      <c r="T83" s="63" t="s">
        <v>1081</v>
      </c>
      <c r="U83" s="3">
        <v>10</v>
      </c>
      <c r="V83" s="63">
        <v>0</v>
      </c>
      <c r="W83" s="3"/>
      <c r="Y83" s="2" t="s">
        <v>613</v>
      </c>
      <c r="Z83" s="2">
        <v>0</v>
      </c>
      <c r="AB83" s="64"/>
      <c r="AE83" s="9"/>
      <c r="AF83" s="2">
        <v>5</v>
      </c>
      <c r="AH83" s="2">
        <v>5</v>
      </c>
    </row>
    <row r="84" spans="1:34" ht="16.5" x14ac:dyDescent="0.3">
      <c r="A84" s="1">
        <v>79</v>
      </c>
      <c r="B84" s="2">
        <v>3006</v>
      </c>
      <c r="C84" s="1">
        <v>0</v>
      </c>
      <c r="D84" s="2" t="s">
        <v>677</v>
      </c>
      <c r="E84" s="1">
        <v>20003006</v>
      </c>
      <c r="F84" s="1">
        <v>3006</v>
      </c>
      <c r="G84" s="1">
        <v>3006</v>
      </c>
      <c r="H84" s="2">
        <v>21003006</v>
      </c>
      <c r="I84" s="2">
        <v>300</v>
      </c>
      <c r="J84" s="2">
        <v>5</v>
      </c>
      <c r="K84" s="13">
        <v>148</v>
      </c>
      <c r="L84" s="13">
        <v>134610084</v>
      </c>
      <c r="M84" s="13">
        <v>300</v>
      </c>
      <c r="N84" s="2">
        <v>1</v>
      </c>
      <c r="O84" s="2">
        <v>0</v>
      </c>
      <c r="P84" s="5">
        <v>4</v>
      </c>
      <c r="R84" s="27">
        <v>99</v>
      </c>
      <c r="S84" s="63">
        <v>22</v>
      </c>
      <c r="T84" s="63" t="s">
        <v>1081</v>
      </c>
      <c r="U84" s="3">
        <v>10</v>
      </c>
      <c r="V84" s="63">
        <v>0</v>
      </c>
      <c r="W84" s="3"/>
      <c r="Y84" s="2" t="s">
        <v>614</v>
      </c>
      <c r="Z84" s="2">
        <v>0</v>
      </c>
      <c r="AB84" s="64"/>
      <c r="AE84" s="9"/>
      <c r="AF84" s="2">
        <v>5</v>
      </c>
      <c r="AH84" s="2">
        <v>5</v>
      </c>
    </row>
    <row r="85" spans="1:34" ht="16.5" x14ac:dyDescent="0.3">
      <c r="A85" s="1">
        <v>80</v>
      </c>
      <c r="B85" s="2">
        <v>3101</v>
      </c>
      <c r="C85" s="1">
        <v>0</v>
      </c>
      <c r="D85" s="2" t="s">
        <v>670</v>
      </c>
      <c r="E85" s="1">
        <v>20003101</v>
      </c>
      <c r="F85" s="1">
        <v>3105</v>
      </c>
      <c r="G85" s="1">
        <v>3105</v>
      </c>
      <c r="H85" s="2">
        <v>21003101</v>
      </c>
      <c r="I85" s="2">
        <v>0</v>
      </c>
      <c r="J85" s="2">
        <v>0</v>
      </c>
      <c r="K85" s="13">
        <v>92</v>
      </c>
      <c r="L85" s="13">
        <v>34640085</v>
      </c>
      <c r="M85" s="13">
        <v>300</v>
      </c>
      <c r="N85" s="2">
        <v>-1</v>
      </c>
      <c r="O85" s="2">
        <v>0</v>
      </c>
      <c r="P85" s="5">
        <v>1</v>
      </c>
      <c r="R85" s="27">
        <v>0</v>
      </c>
      <c r="S85" s="63"/>
      <c r="T85" s="63"/>
      <c r="U85" s="3">
        <v>1</v>
      </c>
      <c r="V85" s="63"/>
      <c r="W85" s="3"/>
      <c r="Y85" s="2" t="s">
        <v>681</v>
      </c>
      <c r="Z85" s="2">
        <v>0</v>
      </c>
      <c r="AB85" s="64"/>
      <c r="AE85" s="9"/>
      <c r="AF85" s="2">
        <v>5</v>
      </c>
      <c r="AH85" s="2">
        <v>5</v>
      </c>
    </row>
    <row r="86" spans="1:34" ht="16.5" x14ac:dyDescent="0.3">
      <c r="A86" s="1">
        <v>81</v>
      </c>
      <c r="B86" s="2">
        <v>3102</v>
      </c>
      <c r="C86" s="1">
        <v>0</v>
      </c>
      <c r="D86" s="2" t="s">
        <v>668</v>
      </c>
      <c r="E86" s="1">
        <v>20003102</v>
      </c>
      <c r="F86" s="1">
        <v>3106</v>
      </c>
      <c r="G86" s="1">
        <v>3106</v>
      </c>
      <c r="H86" s="2">
        <v>21003102</v>
      </c>
      <c r="I86" s="2">
        <v>0</v>
      </c>
      <c r="J86" s="2">
        <v>0</v>
      </c>
      <c r="K86" s="13">
        <v>91</v>
      </c>
      <c r="L86" s="13">
        <v>34630086</v>
      </c>
      <c r="M86" s="13">
        <v>300</v>
      </c>
      <c r="N86" s="2">
        <v>-1</v>
      </c>
      <c r="O86" s="2">
        <v>0</v>
      </c>
      <c r="P86" s="5">
        <v>2</v>
      </c>
      <c r="R86" s="27">
        <v>0</v>
      </c>
      <c r="S86" s="63"/>
      <c r="T86" s="63"/>
      <c r="U86" s="3">
        <v>1</v>
      </c>
      <c r="V86" s="63"/>
      <c r="W86" s="3"/>
      <c r="Y86" s="2" t="s">
        <v>680</v>
      </c>
      <c r="Z86" s="2">
        <v>0</v>
      </c>
      <c r="AB86" s="64"/>
      <c r="AE86" s="9"/>
      <c r="AF86" s="2">
        <v>5</v>
      </c>
      <c r="AH86" s="2">
        <v>5</v>
      </c>
    </row>
    <row r="87" spans="1:34" ht="16.5" x14ac:dyDescent="0.3">
      <c r="A87" s="1">
        <v>82</v>
      </c>
      <c r="B87" s="2">
        <v>3103</v>
      </c>
      <c r="C87" s="1">
        <v>0</v>
      </c>
      <c r="D87" s="2" t="s">
        <v>666</v>
      </c>
      <c r="E87" s="1">
        <v>20003103</v>
      </c>
      <c r="F87" s="1">
        <v>3107</v>
      </c>
      <c r="G87" s="1">
        <v>3107</v>
      </c>
      <c r="H87" s="2">
        <v>21003103</v>
      </c>
      <c r="I87" s="2">
        <v>0</v>
      </c>
      <c r="J87" s="2">
        <v>0</v>
      </c>
      <c r="K87" s="13">
        <v>90</v>
      </c>
      <c r="L87" s="13">
        <v>34620087</v>
      </c>
      <c r="M87" s="13">
        <v>300</v>
      </c>
      <c r="N87" s="2">
        <v>-1</v>
      </c>
      <c r="O87" s="2">
        <v>0</v>
      </c>
      <c r="P87" s="5">
        <v>3</v>
      </c>
      <c r="R87" s="27">
        <v>0</v>
      </c>
      <c r="S87" s="63"/>
      <c r="T87" s="63"/>
      <c r="U87" s="3">
        <v>1</v>
      </c>
      <c r="V87" s="63"/>
      <c r="W87" s="3"/>
      <c r="Y87" s="2" t="s">
        <v>679</v>
      </c>
      <c r="Z87" s="2">
        <v>0</v>
      </c>
      <c r="AB87" s="64"/>
      <c r="AE87" s="9"/>
      <c r="AF87" s="2">
        <v>5</v>
      </c>
      <c r="AH87" s="2">
        <v>5</v>
      </c>
    </row>
    <row r="88" spans="1:34" ht="16.5" x14ac:dyDescent="0.3">
      <c r="A88" s="1">
        <v>83</v>
      </c>
      <c r="B88" s="2">
        <v>3104</v>
      </c>
      <c r="C88" s="1">
        <v>0</v>
      </c>
      <c r="D88" s="2" t="s">
        <v>664</v>
      </c>
      <c r="E88" s="1">
        <v>20003104</v>
      </c>
      <c r="F88" s="1">
        <v>3108</v>
      </c>
      <c r="G88" s="1">
        <v>3108</v>
      </c>
      <c r="H88" s="2">
        <v>21003104</v>
      </c>
      <c r="I88" s="2">
        <v>0</v>
      </c>
      <c r="J88" s="2">
        <v>0</v>
      </c>
      <c r="K88" s="13">
        <v>89</v>
      </c>
      <c r="L88" s="13">
        <v>34610088</v>
      </c>
      <c r="M88" s="13">
        <v>300</v>
      </c>
      <c r="N88" s="2">
        <v>-1</v>
      </c>
      <c r="O88" s="2">
        <v>0</v>
      </c>
      <c r="P88" s="5">
        <v>4</v>
      </c>
      <c r="R88" s="27">
        <v>0</v>
      </c>
      <c r="S88" s="63"/>
      <c r="T88" s="63"/>
      <c r="U88" s="3">
        <v>1</v>
      </c>
      <c r="V88" s="63"/>
      <c r="W88" s="3"/>
      <c r="Y88" s="2" t="s">
        <v>678</v>
      </c>
      <c r="Z88" s="2">
        <v>0</v>
      </c>
      <c r="AB88" s="64"/>
      <c r="AE88" s="9"/>
      <c r="AF88" s="2">
        <v>5</v>
      </c>
      <c r="AH88" s="2">
        <v>5</v>
      </c>
    </row>
    <row r="89" spans="1:34" ht="16.5" x14ac:dyDescent="0.3">
      <c r="A89" s="1">
        <v>84</v>
      </c>
      <c r="B89" s="2">
        <v>3105</v>
      </c>
      <c r="C89" s="1">
        <v>0</v>
      </c>
      <c r="D89" s="2" t="s">
        <v>999</v>
      </c>
      <c r="E89" s="1">
        <v>20003105</v>
      </c>
      <c r="F89" s="1">
        <v>3105</v>
      </c>
      <c r="G89" s="1">
        <v>3105</v>
      </c>
      <c r="H89" s="2">
        <v>21003105</v>
      </c>
      <c r="I89" s="2">
        <v>503</v>
      </c>
      <c r="J89" s="2">
        <v>3</v>
      </c>
      <c r="K89" s="13">
        <v>438</v>
      </c>
      <c r="L89" s="13">
        <v>334640089</v>
      </c>
      <c r="M89" s="13">
        <v>300</v>
      </c>
      <c r="N89" s="2">
        <v>3</v>
      </c>
      <c r="O89" s="2">
        <v>0</v>
      </c>
      <c r="P89" s="5">
        <v>1</v>
      </c>
      <c r="R89" s="27">
        <v>0</v>
      </c>
      <c r="S89" s="63"/>
      <c r="T89" s="63"/>
      <c r="U89" s="3">
        <v>11</v>
      </c>
      <c r="V89" s="63"/>
      <c r="W89" s="3"/>
      <c r="Y89" s="2" t="s">
        <v>1082</v>
      </c>
      <c r="Z89" s="2">
        <v>0</v>
      </c>
      <c r="AB89" s="64"/>
      <c r="AC89" s="2">
        <v>3105</v>
      </c>
      <c r="AE89" s="9"/>
      <c r="AF89" s="2">
        <v>5</v>
      </c>
      <c r="AH89" s="2">
        <v>5</v>
      </c>
    </row>
    <row r="90" spans="1:34" ht="16.5" x14ac:dyDescent="0.3">
      <c r="A90" s="1">
        <v>85</v>
      </c>
      <c r="B90" s="2">
        <v>3106</v>
      </c>
      <c r="C90" s="1">
        <v>0</v>
      </c>
      <c r="D90" s="2" t="s">
        <v>1000</v>
      </c>
      <c r="E90" s="1">
        <v>20003106</v>
      </c>
      <c r="F90" s="1">
        <v>3106</v>
      </c>
      <c r="G90" s="1">
        <v>3106</v>
      </c>
      <c r="H90" s="2">
        <v>21003106</v>
      </c>
      <c r="I90" s="2">
        <v>503</v>
      </c>
      <c r="J90" s="2">
        <v>3</v>
      </c>
      <c r="K90" s="13">
        <v>433</v>
      </c>
      <c r="L90" s="13">
        <v>334630090</v>
      </c>
      <c r="M90" s="13">
        <v>300</v>
      </c>
      <c r="N90" s="2">
        <v>3</v>
      </c>
      <c r="O90" s="2">
        <v>0</v>
      </c>
      <c r="P90" s="5">
        <v>2</v>
      </c>
      <c r="R90" s="27">
        <v>0</v>
      </c>
      <c r="S90" s="63"/>
      <c r="T90" s="63"/>
      <c r="U90" s="3">
        <v>11</v>
      </c>
      <c r="V90" s="63"/>
      <c r="W90" s="3"/>
      <c r="Y90" s="2" t="s">
        <v>1083</v>
      </c>
      <c r="Z90" s="2">
        <v>0</v>
      </c>
      <c r="AB90" s="64"/>
      <c r="AC90" s="2">
        <v>3106</v>
      </c>
      <c r="AE90" s="9"/>
      <c r="AF90" s="2">
        <v>5</v>
      </c>
      <c r="AH90" s="2">
        <v>5</v>
      </c>
    </row>
    <row r="91" spans="1:34" ht="16.5" x14ac:dyDescent="0.3">
      <c r="A91" s="1">
        <v>86</v>
      </c>
      <c r="B91" s="2">
        <v>3107</v>
      </c>
      <c r="C91" s="1">
        <v>0</v>
      </c>
      <c r="D91" s="2" t="s">
        <v>1001</v>
      </c>
      <c r="E91" s="1">
        <v>20003107</v>
      </c>
      <c r="F91" s="1">
        <v>3107</v>
      </c>
      <c r="G91" s="1">
        <v>3107</v>
      </c>
      <c r="H91" s="2">
        <v>21003107</v>
      </c>
      <c r="I91" s="2">
        <v>503</v>
      </c>
      <c r="J91" s="2">
        <v>3</v>
      </c>
      <c r="K91" s="13">
        <v>428</v>
      </c>
      <c r="L91" s="13">
        <v>334620091</v>
      </c>
      <c r="M91" s="13">
        <v>300</v>
      </c>
      <c r="N91" s="2">
        <v>3</v>
      </c>
      <c r="O91" s="2">
        <v>0</v>
      </c>
      <c r="P91" s="5">
        <v>3</v>
      </c>
      <c r="R91" s="27">
        <v>0</v>
      </c>
      <c r="S91" s="63"/>
      <c r="T91" s="63"/>
      <c r="U91" s="3">
        <v>11</v>
      </c>
      <c r="V91" s="63"/>
      <c r="W91" s="3"/>
      <c r="Y91" s="2" t="s">
        <v>1084</v>
      </c>
      <c r="Z91" s="2">
        <v>0</v>
      </c>
      <c r="AB91" s="64"/>
      <c r="AC91" s="2">
        <v>3107</v>
      </c>
      <c r="AE91" s="9"/>
      <c r="AF91" s="2">
        <v>5</v>
      </c>
      <c r="AH91" s="2">
        <v>5</v>
      </c>
    </row>
    <row r="92" spans="1:34" ht="16.5" x14ac:dyDescent="0.3">
      <c r="A92" s="1">
        <v>87</v>
      </c>
      <c r="B92" s="2">
        <v>3108</v>
      </c>
      <c r="C92" s="1">
        <v>0</v>
      </c>
      <c r="D92" s="2" t="s">
        <v>1002</v>
      </c>
      <c r="E92" s="1">
        <v>20003108</v>
      </c>
      <c r="F92" s="1">
        <v>3108</v>
      </c>
      <c r="G92" s="1">
        <v>3108</v>
      </c>
      <c r="H92" s="2">
        <v>21003108</v>
      </c>
      <c r="I92" s="2">
        <v>503</v>
      </c>
      <c r="J92" s="2">
        <v>3</v>
      </c>
      <c r="K92" s="13">
        <v>423</v>
      </c>
      <c r="L92" s="13">
        <v>334610092</v>
      </c>
      <c r="M92" s="13">
        <v>300</v>
      </c>
      <c r="N92" s="2">
        <v>3</v>
      </c>
      <c r="O92" s="2">
        <v>0</v>
      </c>
      <c r="P92" s="5">
        <v>4</v>
      </c>
      <c r="R92" s="27">
        <v>0</v>
      </c>
      <c r="S92" s="63"/>
      <c r="T92" s="63"/>
      <c r="U92" s="3">
        <v>11</v>
      </c>
      <c r="V92" s="63"/>
      <c r="W92" s="3"/>
      <c r="Y92" s="2" t="s">
        <v>1085</v>
      </c>
      <c r="Z92" s="2">
        <v>0</v>
      </c>
      <c r="AB92" s="64"/>
      <c r="AC92" s="2">
        <v>3108</v>
      </c>
      <c r="AE92" s="9"/>
      <c r="AF92" s="2">
        <v>5</v>
      </c>
      <c r="AH92" s="2">
        <v>5</v>
      </c>
    </row>
    <row r="93" spans="1:34" ht="16.5" x14ac:dyDescent="0.3">
      <c r="A93" s="1">
        <v>88</v>
      </c>
      <c r="B93" s="2">
        <v>3109</v>
      </c>
      <c r="C93" s="1">
        <v>0</v>
      </c>
      <c r="D93" s="2" t="s">
        <v>1003</v>
      </c>
      <c r="E93" s="1">
        <v>20003109</v>
      </c>
      <c r="F93" s="1">
        <v>3105</v>
      </c>
      <c r="G93" s="1">
        <v>3105</v>
      </c>
      <c r="H93" s="2">
        <v>21003109</v>
      </c>
      <c r="I93" s="2">
        <v>503</v>
      </c>
      <c r="J93" s="2">
        <v>3</v>
      </c>
      <c r="K93" s="13">
        <v>439</v>
      </c>
      <c r="L93" s="13">
        <v>334640093</v>
      </c>
      <c r="M93" s="13">
        <v>300</v>
      </c>
      <c r="N93" s="2">
        <v>3</v>
      </c>
      <c r="O93" s="2">
        <v>0</v>
      </c>
      <c r="P93" s="5">
        <v>1</v>
      </c>
      <c r="R93" s="27">
        <v>0</v>
      </c>
      <c r="S93" s="63"/>
      <c r="T93" s="63"/>
      <c r="U93" s="3">
        <v>11</v>
      </c>
      <c r="V93" s="63" t="s">
        <v>1020</v>
      </c>
      <c r="W93" s="3"/>
      <c r="Y93" s="2" t="s">
        <v>1086</v>
      </c>
      <c r="Z93" s="2">
        <v>0</v>
      </c>
      <c r="AB93" s="64"/>
      <c r="AC93" s="2">
        <v>3109</v>
      </c>
      <c r="AE93" s="9"/>
      <c r="AF93" s="2">
        <v>5</v>
      </c>
      <c r="AH93" s="2">
        <v>5</v>
      </c>
    </row>
    <row r="94" spans="1:34" ht="16.5" x14ac:dyDescent="0.3">
      <c r="A94" s="1">
        <v>89</v>
      </c>
      <c r="B94" s="2">
        <v>3110</v>
      </c>
      <c r="C94" s="1">
        <v>0</v>
      </c>
      <c r="D94" s="2" t="s">
        <v>1004</v>
      </c>
      <c r="E94" s="1">
        <v>20003110</v>
      </c>
      <c r="F94" s="1">
        <v>3106</v>
      </c>
      <c r="G94" s="1">
        <v>3106</v>
      </c>
      <c r="H94" s="2">
        <v>21003110</v>
      </c>
      <c r="I94" s="2">
        <v>503</v>
      </c>
      <c r="J94" s="2">
        <v>3</v>
      </c>
      <c r="K94" s="13">
        <v>434</v>
      </c>
      <c r="L94" s="13">
        <v>334630094</v>
      </c>
      <c r="M94" s="13">
        <v>300</v>
      </c>
      <c r="N94" s="2">
        <v>3</v>
      </c>
      <c r="O94" s="2">
        <v>0</v>
      </c>
      <c r="P94" s="5">
        <v>2</v>
      </c>
      <c r="R94" s="27">
        <v>0</v>
      </c>
      <c r="S94" s="63"/>
      <c r="T94" s="63"/>
      <c r="U94" s="3">
        <v>11</v>
      </c>
      <c r="V94" s="63" t="s">
        <v>1020</v>
      </c>
      <c r="W94" s="3"/>
      <c r="Y94" s="2" t="s">
        <v>1087</v>
      </c>
      <c r="Z94" s="2">
        <v>0</v>
      </c>
      <c r="AB94" s="64"/>
      <c r="AC94" s="2">
        <v>3110</v>
      </c>
      <c r="AE94" s="9"/>
      <c r="AF94" s="2">
        <v>5</v>
      </c>
      <c r="AH94" s="2">
        <v>5</v>
      </c>
    </row>
    <row r="95" spans="1:34" ht="16.5" x14ac:dyDescent="0.3">
      <c r="A95" s="1">
        <v>90</v>
      </c>
      <c r="B95" s="2">
        <v>3111</v>
      </c>
      <c r="C95" s="1">
        <v>0</v>
      </c>
      <c r="D95" s="2" t="s">
        <v>1005</v>
      </c>
      <c r="E95" s="1">
        <v>20003111</v>
      </c>
      <c r="F95" s="1">
        <v>3107</v>
      </c>
      <c r="G95" s="1">
        <v>3107</v>
      </c>
      <c r="H95" s="2">
        <v>21003111</v>
      </c>
      <c r="I95" s="2">
        <v>503</v>
      </c>
      <c r="J95" s="2">
        <v>3</v>
      </c>
      <c r="K95" s="13">
        <v>429</v>
      </c>
      <c r="L95" s="13">
        <v>334620095</v>
      </c>
      <c r="M95" s="13">
        <v>300</v>
      </c>
      <c r="N95" s="2">
        <v>3</v>
      </c>
      <c r="O95" s="2">
        <v>0</v>
      </c>
      <c r="P95" s="5">
        <v>3</v>
      </c>
      <c r="R95" s="27">
        <v>0</v>
      </c>
      <c r="S95" s="63"/>
      <c r="T95" s="63"/>
      <c r="U95" s="3">
        <v>11</v>
      </c>
      <c r="V95" s="63" t="s">
        <v>1020</v>
      </c>
      <c r="W95" s="3"/>
      <c r="Y95" s="2" t="s">
        <v>1088</v>
      </c>
      <c r="Z95" s="2">
        <v>0</v>
      </c>
      <c r="AB95" s="64"/>
      <c r="AC95" s="2">
        <v>3111</v>
      </c>
      <c r="AE95" s="9"/>
      <c r="AF95" s="2">
        <v>5</v>
      </c>
      <c r="AH95" s="2">
        <v>5</v>
      </c>
    </row>
    <row r="96" spans="1:34" ht="16.5" x14ac:dyDescent="0.3">
      <c r="A96" s="1">
        <v>91</v>
      </c>
      <c r="B96" s="2">
        <v>3112</v>
      </c>
      <c r="C96" s="1">
        <v>0</v>
      </c>
      <c r="D96" s="2" t="s">
        <v>1006</v>
      </c>
      <c r="E96" s="1">
        <v>20003112</v>
      </c>
      <c r="F96" s="1">
        <v>3108</v>
      </c>
      <c r="G96" s="1">
        <v>3108</v>
      </c>
      <c r="H96" s="2">
        <v>21003112</v>
      </c>
      <c r="I96" s="2">
        <v>503</v>
      </c>
      <c r="J96" s="2">
        <v>3</v>
      </c>
      <c r="K96" s="13">
        <v>424</v>
      </c>
      <c r="L96" s="13">
        <v>334610096</v>
      </c>
      <c r="M96" s="13">
        <v>300</v>
      </c>
      <c r="N96" s="2">
        <v>3</v>
      </c>
      <c r="O96" s="2">
        <v>0</v>
      </c>
      <c r="P96" s="5">
        <v>4</v>
      </c>
      <c r="R96" s="27">
        <v>0</v>
      </c>
      <c r="S96" s="63"/>
      <c r="T96" s="63"/>
      <c r="U96" s="3">
        <v>11</v>
      </c>
      <c r="V96" s="63" t="s">
        <v>1020</v>
      </c>
      <c r="W96" s="3"/>
      <c r="Y96" s="2" t="s">
        <v>1089</v>
      </c>
      <c r="Z96" s="2">
        <v>0</v>
      </c>
      <c r="AB96" s="64"/>
      <c r="AC96" s="2">
        <v>3112</v>
      </c>
      <c r="AE96" s="9"/>
      <c r="AF96" s="2">
        <v>5</v>
      </c>
      <c r="AH96" s="2">
        <v>5</v>
      </c>
    </row>
    <row r="97" spans="1:34" ht="16.5" x14ac:dyDescent="0.3">
      <c r="A97" s="1">
        <v>92</v>
      </c>
      <c r="B97" s="2">
        <v>3113</v>
      </c>
      <c r="C97" s="1">
        <v>0</v>
      </c>
      <c r="D97" s="2" t="s">
        <v>1007</v>
      </c>
      <c r="E97" s="1">
        <v>20003113</v>
      </c>
      <c r="F97" s="1">
        <v>3105</v>
      </c>
      <c r="G97" s="1">
        <v>3105</v>
      </c>
      <c r="H97" s="2">
        <v>21003113</v>
      </c>
      <c r="I97" s="2">
        <v>503</v>
      </c>
      <c r="J97" s="2">
        <v>3</v>
      </c>
      <c r="K97" s="13">
        <v>440</v>
      </c>
      <c r="L97" s="13">
        <v>334640097</v>
      </c>
      <c r="M97" s="13">
        <v>300</v>
      </c>
      <c r="N97" s="2">
        <v>3</v>
      </c>
      <c r="O97" s="2">
        <v>0</v>
      </c>
      <c r="P97" s="5">
        <v>1</v>
      </c>
      <c r="R97" s="27">
        <v>0</v>
      </c>
      <c r="S97" s="63"/>
      <c r="T97" s="63"/>
      <c r="U97" s="3">
        <v>11</v>
      </c>
      <c r="V97" s="63" t="s">
        <v>1022</v>
      </c>
      <c r="W97" s="3"/>
      <c r="Y97" s="2" t="s">
        <v>1090</v>
      </c>
      <c r="Z97" s="2">
        <v>0</v>
      </c>
      <c r="AB97" s="64"/>
      <c r="AC97" s="2">
        <v>3113</v>
      </c>
      <c r="AE97" s="9"/>
      <c r="AF97" s="2">
        <v>5</v>
      </c>
      <c r="AH97" s="2">
        <v>5</v>
      </c>
    </row>
    <row r="98" spans="1:34" ht="16.5" x14ac:dyDescent="0.3">
      <c r="A98" s="1">
        <v>93</v>
      </c>
      <c r="B98" s="2">
        <v>3114</v>
      </c>
      <c r="C98" s="1">
        <v>0</v>
      </c>
      <c r="D98" s="2" t="s">
        <v>1008</v>
      </c>
      <c r="E98" s="1">
        <v>20003114</v>
      </c>
      <c r="F98" s="1">
        <v>3106</v>
      </c>
      <c r="G98" s="1">
        <v>3106</v>
      </c>
      <c r="H98" s="2">
        <v>21003114</v>
      </c>
      <c r="I98" s="2">
        <v>503</v>
      </c>
      <c r="J98" s="2">
        <v>3</v>
      </c>
      <c r="K98" s="13">
        <v>435</v>
      </c>
      <c r="L98" s="13">
        <v>334630098</v>
      </c>
      <c r="M98" s="13">
        <v>300</v>
      </c>
      <c r="N98" s="2">
        <v>3</v>
      </c>
      <c r="O98" s="2">
        <v>0</v>
      </c>
      <c r="P98" s="5">
        <v>2</v>
      </c>
      <c r="R98" s="27">
        <v>0</v>
      </c>
      <c r="S98" s="63"/>
      <c r="T98" s="63"/>
      <c r="U98" s="3">
        <v>11</v>
      </c>
      <c r="V98" s="63" t="s">
        <v>1022</v>
      </c>
      <c r="W98" s="3"/>
      <c r="Y98" s="2" t="s">
        <v>1091</v>
      </c>
      <c r="Z98" s="2">
        <v>0</v>
      </c>
      <c r="AB98" s="64"/>
      <c r="AC98" s="2">
        <v>3114</v>
      </c>
      <c r="AE98" s="9"/>
      <c r="AF98" s="2">
        <v>5</v>
      </c>
      <c r="AH98" s="2">
        <v>5</v>
      </c>
    </row>
    <row r="99" spans="1:34" ht="16.5" x14ac:dyDescent="0.3">
      <c r="A99" s="1">
        <v>94</v>
      </c>
      <c r="B99" s="2">
        <v>3115</v>
      </c>
      <c r="C99" s="1">
        <v>0</v>
      </c>
      <c r="D99" s="2" t="s">
        <v>1009</v>
      </c>
      <c r="E99" s="1">
        <v>20003115</v>
      </c>
      <c r="F99" s="1">
        <v>3107</v>
      </c>
      <c r="G99" s="1">
        <v>3107</v>
      </c>
      <c r="H99" s="2">
        <v>21003115</v>
      </c>
      <c r="I99" s="2">
        <v>503</v>
      </c>
      <c r="J99" s="2">
        <v>3</v>
      </c>
      <c r="K99" s="13">
        <v>430</v>
      </c>
      <c r="L99" s="13">
        <v>334620099</v>
      </c>
      <c r="M99" s="13">
        <v>300</v>
      </c>
      <c r="N99" s="2">
        <v>3</v>
      </c>
      <c r="O99" s="2">
        <v>0</v>
      </c>
      <c r="P99" s="5">
        <v>3</v>
      </c>
      <c r="R99" s="27">
        <v>0</v>
      </c>
      <c r="S99" s="63"/>
      <c r="T99" s="63"/>
      <c r="U99" s="3">
        <v>11</v>
      </c>
      <c r="V99" s="63" t="s">
        <v>1022</v>
      </c>
      <c r="W99" s="3"/>
      <c r="Y99" s="2" t="s">
        <v>1092</v>
      </c>
      <c r="Z99" s="2">
        <v>0</v>
      </c>
      <c r="AB99" s="64"/>
      <c r="AC99" s="2">
        <v>3115</v>
      </c>
      <c r="AE99" s="9"/>
      <c r="AF99" s="2">
        <v>5</v>
      </c>
      <c r="AH99" s="2">
        <v>5</v>
      </c>
    </row>
    <row r="100" spans="1:34" ht="16.5" x14ac:dyDescent="0.3">
      <c r="A100" s="1">
        <v>95</v>
      </c>
      <c r="B100" s="2">
        <v>3116</v>
      </c>
      <c r="C100" s="1">
        <v>0</v>
      </c>
      <c r="D100" s="2" t="s">
        <v>1010</v>
      </c>
      <c r="E100" s="1">
        <v>20003116</v>
      </c>
      <c r="F100" s="1">
        <v>3108</v>
      </c>
      <c r="G100" s="1">
        <v>3108</v>
      </c>
      <c r="H100" s="2">
        <v>21003116</v>
      </c>
      <c r="I100" s="2">
        <v>503</v>
      </c>
      <c r="J100" s="2">
        <v>3</v>
      </c>
      <c r="K100" s="13">
        <v>425</v>
      </c>
      <c r="L100" s="13">
        <v>334610100</v>
      </c>
      <c r="M100" s="13">
        <v>300</v>
      </c>
      <c r="N100" s="2">
        <v>3</v>
      </c>
      <c r="O100" s="2">
        <v>0</v>
      </c>
      <c r="P100" s="5">
        <v>4</v>
      </c>
      <c r="R100" s="27">
        <v>0</v>
      </c>
      <c r="S100" s="63"/>
      <c r="T100" s="63"/>
      <c r="U100" s="3">
        <v>11</v>
      </c>
      <c r="V100" s="63" t="s">
        <v>1022</v>
      </c>
      <c r="W100" s="3"/>
      <c r="Y100" s="2" t="s">
        <v>1093</v>
      </c>
      <c r="Z100" s="2">
        <v>0</v>
      </c>
      <c r="AB100" s="64"/>
      <c r="AC100" s="2">
        <v>3116</v>
      </c>
      <c r="AE100" s="9"/>
      <c r="AF100" s="2">
        <v>5</v>
      </c>
      <c r="AH100" s="2">
        <v>5</v>
      </c>
    </row>
    <row r="101" spans="1:34" ht="16.5" x14ac:dyDescent="0.3">
      <c r="A101" s="1">
        <v>96</v>
      </c>
      <c r="B101" s="2">
        <v>3117</v>
      </c>
      <c r="C101" s="1">
        <v>0</v>
      </c>
      <c r="D101" s="2" t="s">
        <v>1011</v>
      </c>
      <c r="E101" s="1">
        <v>20003117</v>
      </c>
      <c r="F101" s="1">
        <v>3105</v>
      </c>
      <c r="G101" s="1">
        <v>3105</v>
      </c>
      <c r="H101" s="2">
        <v>21003117</v>
      </c>
      <c r="I101" s="2">
        <v>503</v>
      </c>
      <c r="J101" s="2">
        <v>3</v>
      </c>
      <c r="K101" s="13">
        <v>441</v>
      </c>
      <c r="L101" s="13">
        <v>334640101</v>
      </c>
      <c r="M101" s="13">
        <v>300</v>
      </c>
      <c r="N101" s="2">
        <v>3</v>
      </c>
      <c r="O101" s="2">
        <v>0</v>
      </c>
      <c r="P101" s="5">
        <v>1</v>
      </c>
      <c r="R101" s="27">
        <v>0</v>
      </c>
      <c r="S101" s="63"/>
      <c r="T101" s="63"/>
      <c r="U101" s="3">
        <v>11</v>
      </c>
      <c r="V101" s="63" t="s">
        <v>1024</v>
      </c>
      <c r="W101" s="3"/>
      <c r="Y101" s="2" t="s">
        <v>1094</v>
      </c>
      <c r="Z101" s="2">
        <v>0</v>
      </c>
      <c r="AB101" s="64"/>
      <c r="AC101" s="2">
        <v>3117</v>
      </c>
      <c r="AE101" s="9"/>
      <c r="AF101" s="2">
        <v>5</v>
      </c>
      <c r="AH101" s="2">
        <v>5</v>
      </c>
    </row>
    <row r="102" spans="1:34" ht="16.5" x14ac:dyDescent="0.3">
      <c r="A102" s="1">
        <v>97</v>
      </c>
      <c r="B102" s="2">
        <v>3118</v>
      </c>
      <c r="C102" s="1">
        <v>0</v>
      </c>
      <c r="D102" s="2" t="s">
        <v>1012</v>
      </c>
      <c r="E102" s="1">
        <v>20003118</v>
      </c>
      <c r="F102" s="1">
        <v>3106</v>
      </c>
      <c r="G102" s="1">
        <v>3106</v>
      </c>
      <c r="H102" s="2">
        <v>21003118</v>
      </c>
      <c r="I102" s="2">
        <v>503</v>
      </c>
      <c r="J102" s="2">
        <v>3</v>
      </c>
      <c r="K102" s="13">
        <v>436</v>
      </c>
      <c r="L102" s="13">
        <v>334630102</v>
      </c>
      <c r="M102" s="13">
        <v>300</v>
      </c>
      <c r="N102" s="2">
        <v>3</v>
      </c>
      <c r="O102" s="2">
        <v>0</v>
      </c>
      <c r="P102" s="5">
        <v>2</v>
      </c>
      <c r="R102" s="27">
        <v>0</v>
      </c>
      <c r="S102" s="63"/>
      <c r="T102" s="63"/>
      <c r="U102" s="3">
        <v>11</v>
      </c>
      <c r="V102" s="63" t="s">
        <v>1024</v>
      </c>
      <c r="W102" s="3"/>
      <c r="Y102" s="2" t="s">
        <v>1095</v>
      </c>
      <c r="Z102" s="2">
        <v>0</v>
      </c>
      <c r="AB102" s="64"/>
      <c r="AC102" s="2">
        <v>3118</v>
      </c>
      <c r="AE102" s="9"/>
      <c r="AF102" s="2">
        <v>5</v>
      </c>
      <c r="AH102" s="2">
        <v>5</v>
      </c>
    </row>
    <row r="103" spans="1:34" ht="16.5" x14ac:dyDescent="0.3">
      <c r="A103" s="1">
        <v>98</v>
      </c>
      <c r="B103" s="2">
        <v>3119</v>
      </c>
      <c r="C103" s="1">
        <v>0</v>
      </c>
      <c r="D103" s="2" t="s">
        <v>1013</v>
      </c>
      <c r="E103" s="1">
        <v>20003119</v>
      </c>
      <c r="F103" s="1">
        <v>3107</v>
      </c>
      <c r="G103" s="1">
        <v>3107</v>
      </c>
      <c r="H103" s="2">
        <v>21003119</v>
      </c>
      <c r="I103" s="2">
        <v>503</v>
      </c>
      <c r="J103" s="2">
        <v>3</v>
      </c>
      <c r="K103" s="13">
        <v>431</v>
      </c>
      <c r="L103" s="13">
        <v>334620103</v>
      </c>
      <c r="M103" s="13">
        <v>300</v>
      </c>
      <c r="N103" s="2">
        <v>3</v>
      </c>
      <c r="O103" s="2">
        <v>0</v>
      </c>
      <c r="P103" s="5">
        <v>3</v>
      </c>
      <c r="R103" s="27">
        <v>0</v>
      </c>
      <c r="S103" s="63"/>
      <c r="T103" s="63"/>
      <c r="U103" s="3">
        <v>11</v>
      </c>
      <c r="V103" s="63" t="s">
        <v>1024</v>
      </c>
      <c r="W103" s="3"/>
      <c r="Y103" s="2" t="s">
        <v>1096</v>
      </c>
      <c r="Z103" s="2">
        <v>0</v>
      </c>
      <c r="AB103" s="64"/>
      <c r="AC103" s="2">
        <v>3119</v>
      </c>
      <c r="AE103" s="9"/>
      <c r="AF103" s="2">
        <v>5</v>
      </c>
      <c r="AH103" s="2">
        <v>5</v>
      </c>
    </row>
    <row r="104" spans="1:34" ht="16.5" x14ac:dyDescent="0.3">
      <c r="A104" s="1">
        <v>99</v>
      </c>
      <c r="B104" s="2">
        <v>3120</v>
      </c>
      <c r="C104" s="1">
        <v>0</v>
      </c>
      <c r="D104" s="2" t="s">
        <v>1014</v>
      </c>
      <c r="E104" s="1">
        <v>20003120</v>
      </c>
      <c r="F104" s="1">
        <v>3108</v>
      </c>
      <c r="G104" s="1">
        <v>3108</v>
      </c>
      <c r="H104" s="2">
        <v>21003120</v>
      </c>
      <c r="I104" s="2">
        <v>503</v>
      </c>
      <c r="J104" s="2">
        <v>3</v>
      </c>
      <c r="K104" s="13">
        <v>426</v>
      </c>
      <c r="L104" s="13">
        <v>334610104</v>
      </c>
      <c r="M104" s="13">
        <v>300</v>
      </c>
      <c r="N104" s="2">
        <v>3</v>
      </c>
      <c r="O104" s="2">
        <v>0</v>
      </c>
      <c r="P104" s="5">
        <v>4</v>
      </c>
      <c r="R104" s="27">
        <v>0</v>
      </c>
      <c r="S104" s="63"/>
      <c r="T104" s="63"/>
      <c r="U104" s="3">
        <v>11</v>
      </c>
      <c r="V104" s="63" t="s">
        <v>1024</v>
      </c>
      <c r="W104" s="3"/>
      <c r="Y104" s="2" t="s">
        <v>1097</v>
      </c>
      <c r="Z104" s="2">
        <v>0</v>
      </c>
      <c r="AB104" s="64"/>
      <c r="AC104" s="2">
        <v>3120</v>
      </c>
      <c r="AE104" s="9"/>
      <c r="AF104" s="2">
        <v>5</v>
      </c>
      <c r="AH104" s="2">
        <v>5</v>
      </c>
    </row>
    <row r="105" spans="1:34" ht="16.5" x14ac:dyDescent="0.2">
      <c r="A105" s="1">
        <v>100</v>
      </c>
      <c r="B105" s="2">
        <v>3121</v>
      </c>
      <c r="C105" s="2">
        <v>0</v>
      </c>
      <c r="D105" s="2" t="s">
        <v>1015</v>
      </c>
      <c r="E105" s="1">
        <v>20003121</v>
      </c>
      <c r="F105" s="1">
        <v>3105</v>
      </c>
      <c r="G105" s="1">
        <v>3105</v>
      </c>
      <c r="H105" s="2">
        <v>21003121</v>
      </c>
      <c r="I105" s="2">
        <v>503</v>
      </c>
      <c r="J105" s="2">
        <v>3</v>
      </c>
      <c r="K105" s="2">
        <v>442</v>
      </c>
      <c r="L105" s="2">
        <v>334640105</v>
      </c>
      <c r="M105" s="2">
        <v>300</v>
      </c>
      <c r="N105" s="2">
        <v>3</v>
      </c>
      <c r="O105" s="2">
        <v>0</v>
      </c>
      <c r="P105" s="5">
        <v>1</v>
      </c>
      <c r="R105" s="5">
        <v>0</v>
      </c>
      <c r="S105" s="63"/>
      <c r="T105" s="63"/>
      <c r="U105" s="3">
        <v>11</v>
      </c>
      <c r="V105" s="63" t="s">
        <v>1026</v>
      </c>
      <c r="Y105" s="2" t="s">
        <v>1098</v>
      </c>
      <c r="Z105" s="2">
        <v>0</v>
      </c>
      <c r="AB105" s="64"/>
      <c r="AC105" s="2">
        <v>3121</v>
      </c>
      <c r="AF105" s="2">
        <v>5</v>
      </c>
      <c r="AH105" s="2">
        <v>5</v>
      </c>
    </row>
    <row r="106" spans="1:34" ht="16.5" x14ac:dyDescent="0.2">
      <c r="A106" s="1">
        <v>101</v>
      </c>
      <c r="B106" s="2">
        <v>3122</v>
      </c>
      <c r="C106" s="2">
        <v>0</v>
      </c>
      <c r="D106" s="2" t="s">
        <v>1016</v>
      </c>
      <c r="E106" s="1">
        <v>20003122</v>
      </c>
      <c r="F106" s="1">
        <v>3106</v>
      </c>
      <c r="G106" s="1">
        <v>3106</v>
      </c>
      <c r="H106" s="2">
        <v>21003122</v>
      </c>
      <c r="I106" s="2">
        <v>503</v>
      </c>
      <c r="J106" s="2">
        <v>3</v>
      </c>
      <c r="K106" s="2">
        <v>437</v>
      </c>
      <c r="L106" s="2">
        <v>334630106</v>
      </c>
      <c r="M106" s="2">
        <v>300</v>
      </c>
      <c r="N106" s="2">
        <v>3</v>
      </c>
      <c r="O106" s="2">
        <v>0</v>
      </c>
      <c r="P106" s="5">
        <v>2</v>
      </c>
      <c r="R106" s="5">
        <v>0</v>
      </c>
      <c r="S106" s="63"/>
      <c r="T106" s="63"/>
      <c r="U106" s="3">
        <v>11</v>
      </c>
      <c r="V106" s="63" t="s">
        <v>1026</v>
      </c>
      <c r="Y106" s="2" t="s">
        <v>1099</v>
      </c>
      <c r="Z106" s="2">
        <v>0</v>
      </c>
      <c r="AB106" s="64"/>
      <c r="AC106" s="2">
        <v>3122</v>
      </c>
      <c r="AF106" s="2">
        <v>5</v>
      </c>
      <c r="AH106" s="2">
        <v>5</v>
      </c>
    </row>
    <row r="107" spans="1:34" ht="16.5" x14ac:dyDescent="0.2">
      <c r="A107" s="1">
        <v>102</v>
      </c>
      <c r="B107" s="2">
        <v>3123</v>
      </c>
      <c r="C107" s="2">
        <v>0</v>
      </c>
      <c r="D107" s="2" t="s">
        <v>1017</v>
      </c>
      <c r="E107" s="1">
        <v>20003123</v>
      </c>
      <c r="F107" s="1">
        <v>3107</v>
      </c>
      <c r="G107" s="1">
        <v>3107</v>
      </c>
      <c r="H107" s="2">
        <v>21003123</v>
      </c>
      <c r="I107" s="2">
        <v>503</v>
      </c>
      <c r="J107" s="2">
        <v>3</v>
      </c>
      <c r="K107" s="2">
        <v>432</v>
      </c>
      <c r="L107" s="2">
        <v>334620107</v>
      </c>
      <c r="M107" s="2">
        <v>300</v>
      </c>
      <c r="N107" s="2">
        <v>3</v>
      </c>
      <c r="O107" s="2">
        <v>0</v>
      </c>
      <c r="P107" s="5">
        <v>3</v>
      </c>
      <c r="R107" s="5">
        <v>0</v>
      </c>
      <c r="S107" s="63"/>
      <c r="T107" s="63"/>
      <c r="U107" s="3">
        <v>11</v>
      </c>
      <c r="V107" s="63" t="s">
        <v>1026</v>
      </c>
      <c r="Y107" s="2" t="s">
        <v>1100</v>
      </c>
      <c r="Z107" s="2">
        <v>0</v>
      </c>
      <c r="AB107" s="64"/>
      <c r="AC107" s="2">
        <v>3123</v>
      </c>
      <c r="AF107" s="2">
        <v>5</v>
      </c>
      <c r="AH107" s="2">
        <v>5</v>
      </c>
    </row>
    <row r="108" spans="1:34" ht="16.5" x14ac:dyDescent="0.2">
      <c r="A108" s="1">
        <v>103</v>
      </c>
      <c r="B108" s="2">
        <v>3124</v>
      </c>
      <c r="C108" s="2">
        <v>0</v>
      </c>
      <c r="D108" s="2" t="s">
        <v>1018</v>
      </c>
      <c r="E108" s="1">
        <v>20003124</v>
      </c>
      <c r="F108" s="1">
        <v>3108</v>
      </c>
      <c r="G108" s="1">
        <v>3108</v>
      </c>
      <c r="H108" s="2">
        <v>21003124</v>
      </c>
      <c r="I108" s="2">
        <v>503</v>
      </c>
      <c r="J108" s="2">
        <v>3</v>
      </c>
      <c r="K108" s="2">
        <v>427</v>
      </c>
      <c r="L108" s="2">
        <v>334610108</v>
      </c>
      <c r="M108" s="2">
        <v>300</v>
      </c>
      <c r="N108" s="2">
        <v>3</v>
      </c>
      <c r="O108" s="2">
        <v>0</v>
      </c>
      <c r="P108" s="5">
        <v>4</v>
      </c>
      <c r="R108" s="5">
        <v>0</v>
      </c>
      <c r="S108" s="63"/>
      <c r="T108" s="63"/>
      <c r="U108" s="3">
        <v>11</v>
      </c>
      <c r="V108" s="63" t="s">
        <v>1026</v>
      </c>
      <c r="Y108" s="2" t="s">
        <v>1101</v>
      </c>
      <c r="Z108" s="2">
        <v>0</v>
      </c>
      <c r="AB108" s="64"/>
      <c r="AC108" s="2">
        <v>3124</v>
      </c>
      <c r="AF108" s="2">
        <v>5</v>
      </c>
      <c r="AH108" s="2">
        <v>5</v>
      </c>
    </row>
    <row r="109" spans="1:34" ht="16.5" x14ac:dyDescent="0.2">
      <c r="A109" s="1">
        <v>104</v>
      </c>
      <c r="B109" s="2">
        <v>3125</v>
      </c>
      <c r="C109" s="2">
        <v>0</v>
      </c>
      <c r="D109" s="2" t="s">
        <v>552</v>
      </c>
      <c r="E109" s="1">
        <v>20003125</v>
      </c>
      <c r="F109" s="1">
        <v>3125</v>
      </c>
      <c r="G109" s="1">
        <v>3125</v>
      </c>
      <c r="H109" s="2">
        <v>21003125</v>
      </c>
      <c r="I109" s="2">
        <v>0</v>
      </c>
      <c r="J109" s="2">
        <v>0</v>
      </c>
      <c r="K109" s="2">
        <v>93</v>
      </c>
      <c r="L109" s="2">
        <v>34640109</v>
      </c>
      <c r="M109" s="2">
        <v>300</v>
      </c>
      <c r="N109" s="2">
        <v>-1</v>
      </c>
      <c r="O109" s="2">
        <v>0</v>
      </c>
      <c r="P109" s="5">
        <v>1</v>
      </c>
      <c r="R109" s="5">
        <v>0</v>
      </c>
      <c r="S109" s="63"/>
      <c r="T109" s="63"/>
      <c r="U109" s="3">
        <v>0</v>
      </c>
      <c r="V109" s="63"/>
      <c r="Y109" s="2" t="s">
        <v>615</v>
      </c>
      <c r="Z109" s="2">
        <v>0</v>
      </c>
      <c r="AB109" s="64"/>
      <c r="AF109" s="2">
        <v>5</v>
      </c>
      <c r="AH109" s="2">
        <v>5</v>
      </c>
    </row>
    <row r="110" spans="1:34" ht="16.5" x14ac:dyDescent="0.2">
      <c r="A110" s="1">
        <v>105</v>
      </c>
      <c r="B110" s="2">
        <v>3126</v>
      </c>
      <c r="C110" s="2">
        <v>0</v>
      </c>
      <c r="D110" s="2" t="s">
        <v>553</v>
      </c>
      <c r="E110" s="1">
        <v>20003126</v>
      </c>
      <c r="F110" s="1">
        <v>3126</v>
      </c>
      <c r="G110" s="1">
        <v>3126</v>
      </c>
      <c r="H110" s="2">
        <v>21003126</v>
      </c>
      <c r="I110" s="2">
        <v>0</v>
      </c>
      <c r="J110" s="2">
        <v>0</v>
      </c>
      <c r="K110" s="2">
        <v>94</v>
      </c>
      <c r="L110" s="2">
        <v>34640110</v>
      </c>
      <c r="M110" s="2">
        <v>300</v>
      </c>
      <c r="N110" s="2">
        <v>-1</v>
      </c>
      <c r="O110" s="2">
        <v>0</v>
      </c>
      <c r="P110" s="5">
        <v>1</v>
      </c>
      <c r="R110" s="5">
        <v>0</v>
      </c>
      <c r="S110" s="63"/>
      <c r="T110" s="63"/>
      <c r="U110" s="3">
        <v>0</v>
      </c>
      <c r="V110" s="63"/>
      <c r="Y110" s="2" t="s">
        <v>616</v>
      </c>
      <c r="Z110" s="2">
        <v>0</v>
      </c>
      <c r="AB110" s="64"/>
      <c r="AF110" s="2">
        <v>5</v>
      </c>
      <c r="AH110" s="2">
        <v>5</v>
      </c>
    </row>
    <row r="111" spans="1:34" ht="16.5" x14ac:dyDescent="0.2">
      <c r="A111" s="1">
        <v>106</v>
      </c>
      <c r="B111" s="2">
        <v>3127</v>
      </c>
      <c r="C111" s="2">
        <v>0</v>
      </c>
      <c r="D111" s="2" t="s">
        <v>554</v>
      </c>
      <c r="E111" s="1">
        <v>20003127</v>
      </c>
      <c r="F111" s="1">
        <v>3127</v>
      </c>
      <c r="G111" s="1">
        <v>3127</v>
      </c>
      <c r="H111" s="2">
        <v>21003127</v>
      </c>
      <c r="I111" s="2">
        <v>0</v>
      </c>
      <c r="J111" s="2">
        <v>0</v>
      </c>
      <c r="K111" s="2">
        <v>95</v>
      </c>
      <c r="L111" s="2">
        <v>34640111</v>
      </c>
      <c r="M111" s="2">
        <v>300</v>
      </c>
      <c r="N111" s="2">
        <v>-1</v>
      </c>
      <c r="O111" s="2">
        <v>0</v>
      </c>
      <c r="P111" s="5">
        <v>1</v>
      </c>
      <c r="R111" s="5">
        <v>0</v>
      </c>
      <c r="S111" s="63"/>
      <c r="T111" s="63"/>
      <c r="U111" s="3">
        <v>0</v>
      </c>
      <c r="V111" s="63"/>
      <c r="Y111" s="2" t="s">
        <v>617</v>
      </c>
      <c r="Z111" s="2">
        <v>0</v>
      </c>
      <c r="AB111" s="64"/>
      <c r="AF111" s="2">
        <v>5</v>
      </c>
      <c r="AH111" s="2">
        <v>5</v>
      </c>
    </row>
    <row r="112" spans="1:34" ht="16.5" x14ac:dyDescent="0.2">
      <c r="A112" s="1">
        <v>107</v>
      </c>
      <c r="B112" s="2">
        <v>3128</v>
      </c>
      <c r="C112" s="2">
        <v>0</v>
      </c>
      <c r="D112" s="2" t="s">
        <v>555</v>
      </c>
      <c r="E112" s="1">
        <v>20003128</v>
      </c>
      <c r="F112" s="1">
        <v>3128</v>
      </c>
      <c r="G112" s="1">
        <v>3128</v>
      </c>
      <c r="H112" s="2">
        <v>21003128</v>
      </c>
      <c r="I112" s="2">
        <v>0</v>
      </c>
      <c r="J112" s="2">
        <v>0</v>
      </c>
      <c r="K112" s="2">
        <v>96</v>
      </c>
      <c r="L112" s="2">
        <v>34640112</v>
      </c>
      <c r="M112" s="2">
        <v>300</v>
      </c>
      <c r="N112" s="2">
        <v>-1</v>
      </c>
      <c r="O112" s="2">
        <v>0</v>
      </c>
      <c r="P112" s="5">
        <v>1</v>
      </c>
      <c r="R112" s="5">
        <v>0</v>
      </c>
      <c r="S112" s="63"/>
      <c r="T112" s="63"/>
      <c r="U112" s="3">
        <v>0</v>
      </c>
      <c r="V112" s="63"/>
      <c r="Y112" s="2" t="s">
        <v>618</v>
      </c>
      <c r="Z112" s="2">
        <v>0</v>
      </c>
      <c r="AB112" s="64"/>
      <c r="AF112" s="2">
        <v>5</v>
      </c>
      <c r="AH112" s="2">
        <v>5</v>
      </c>
    </row>
    <row r="113" spans="1:34" ht="16.5" x14ac:dyDescent="0.2">
      <c r="A113" s="1">
        <v>108</v>
      </c>
      <c r="B113" s="2">
        <v>3129</v>
      </c>
      <c r="C113" s="2">
        <v>0</v>
      </c>
      <c r="D113" s="2" t="s">
        <v>556</v>
      </c>
      <c r="E113" s="2">
        <v>20003129</v>
      </c>
      <c r="F113" s="2">
        <v>3129</v>
      </c>
      <c r="G113" s="2">
        <v>3129</v>
      </c>
      <c r="H113" s="2">
        <v>21003129</v>
      </c>
      <c r="I113" s="2">
        <v>0</v>
      </c>
      <c r="J113" s="2">
        <v>0</v>
      </c>
      <c r="K113" s="2">
        <v>97</v>
      </c>
      <c r="L113" s="2">
        <v>34640113</v>
      </c>
      <c r="M113" s="2">
        <v>300</v>
      </c>
      <c r="N113" s="2">
        <v>-1</v>
      </c>
      <c r="O113" s="2">
        <v>0</v>
      </c>
      <c r="P113" s="5">
        <v>1</v>
      </c>
      <c r="R113" s="5">
        <v>0</v>
      </c>
      <c r="S113" s="63"/>
      <c r="T113" s="63"/>
      <c r="U113" s="3">
        <v>0</v>
      </c>
      <c r="V113" s="63"/>
      <c r="Y113" s="2" t="s">
        <v>619</v>
      </c>
      <c r="Z113" s="2">
        <v>0</v>
      </c>
      <c r="AB113" s="64"/>
      <c r="AF113" s="2">
        <v>5</v>
      </c>
      <c r="AH113" s="2">
        <v>5</v>
      </c>
    </row>
    <row r="114" spans="1:34" ht="16.5" x14ac:dyDescent="0.2">
      <c r="A114" s="1">
        <v>109</v>
      </c>
      <c r="B114" s="2">
        <v>3130</v>
      </c>
      <c r="C114" s="2">
        <v>0</v>
      </c>
      <c r="D114" s="2" t="s">
        <v>557</v>
      </c>
      <c r="E114" s="2">
        <v>20003130</v>
      </c>
      <c r="F114" s="2">
        <v>3130</v>
      </c>
      <c r="G114" s="2">
        <v>3130</v>
      </c>
      <c r="H114" s="2">
        <v>21003130</v>
      </c>
      <c r="I114" s="2">
        <v>0</v>
      </c>
      <c r="J114" s="2">
        <v>0</v>
      </c>
      <c r="K114" s="2">
        <v>98</v>
      </c>
      <c r="L114" s="2">
        <v>34640114</v>
      </c>
      <c r="M114" s="2">
        <v>300</v>
      </c>
      <c r="N114" s="2">
        <v>-1</v>
      </c>
      <c r="O114" s="2">
        <v>0</v>
      </c>
      <c r="P114" s="5">
        <v>1</v>
      </c>
      <c r="R114" s="5">
        <v>0</v>
      </c>
      <c r="S114" s="63"/>
      <c r="T114" s="63"/>
      <c r="U114" s="3">
        <v>0</v>
      </c>
      <c r="V114" s="63"/>
      <c r="Y114" s="2" t="s">
        <v>620</v>
      </c>
      <c r="Z114" s="2">
        <v>0</v>
      </c>
      <c r="AB114" s="64"/>
      <c r="AF114" s="2">
        <v>5</v>
      </c>
      <c r="AH114" s="2">
        <v>5</v>
      </c>
    </row>
    <row r="115" spans="1:34" ht="16.5" x14ac:dyDescent="0.2">
      <c r="A115" s="1">
        <v>110</v>
      </c>
      <c r="B115" s="2">
        <v>3131</v>
      </c>
      <c r="C115" s="2">
        <v>0</v>
      </c>
      <c r="D115" s="2" t="s">
        <v>558</v>
      </c>
      <c r="E115" s="2">
        <v>20003131</v>
      </c>
      <c r="F115" s="2">
        <v>3131</v>
      </c>
      <c r="G115" s="2">
        <v>3131</v>
      </c>
      <c r="H115" s="2">
        <v>21003131</v>
      </c>
      <c r="I115" s="2">
        <v>0</v>
      </c>
      <c r="J115" s="2">
        <v>0</v>
      </c>
      <c r="K115" s="2">
        <v>99</v>
      </c>
      <c r="L115" s="2">
        <v>34640115</v>
      </c>
      <c r="M115" s="2">
        <v>300</v>
      </c>
      <c r="N115" s="2">
        <v>-1</v>
      </c>
      <c r="O115" s="2">
        <v>0</v>
      </c>
      <c r="P115" s="5">
        <v>1</v>
      </c>
      <c r="R115" s="5">
        <v>0</v>
      </c>
      <c r="S115" s="63"/>
      <c r="T115" s="63"/>
      <c r="U115" s="3">
        <v>0</v>
      </c>
      <c r="V115" s="63"/>
      <c r="Y115" s="2" t="s">
        <v>621</v>
      </c>
      <c r="Z115" s="2">
        <v>0</v>
      </c>
      <c r="AB115" s="64"/>
      <c r="AF115" s="2">
        <v>5</v>
      </c>
      <c r="AH115" s="2">
        <v>5</v>
      </c>
    </row>
    <row r="116" spans="1:34" ht="16.5" x14ac:dyDescent="0.2">
      <c r="A116" s="1">
        <v>111</v>
      </c>
      <c r="B116" s="2">
        <v>3132</v>
      </c>
      <c r="C116" s="2">
        <v>0</v>
      </c>
      <c r="D116" s="2" t="s">
        <v>559</v>
      </c>
      <c r="E116" s="2">
        <v>20003132</v>
      </c>
      <c r="F116" s="2">
        <v>3132</v>
      </c>
      <c r="G116" s="2">
        <v>3132</v>
      </c>
      <c r="H116" s="2">
        <v>21003132</v>
      </c>
      <c r="I116" s="2">
        <v>0</v>
      </c>
      <c r="J116" s="2">
        <v>0</v>
      </c>
      <c r="K116" s="2">
        <v>100</v>
      </c>
      <c r="L116" s="2">
        <v>34640116</v>
      </c>
      <c r="M116" s="2">
        <v>300</v>
      </c>
      <c r="N116" s="2">
        <v>-1</v>
      </c>
      <c r="O116" s="2">
        <v>0</v>
      </c>
      <c r="P116" s="5">
        <v>1</v>
      </c>
      <c r="R116" s="5">
        <v>0</v>
      </c>
      <c r="S116" s="63"/>
      <c r="T116" s="63"/>
      <c r="U116" s="3">
        <v>0</v>
      </c>
      <c r="V116" s="63"/>
      <c r="Y116" s="2" t="s">
        <v>622</v>
      </c>
      <c r="Z116" s="2">
        <v>0</v>
      </c>
      <c r="AB116" s="64"/>
      <c r="AF116" s="2">
        <v>5</v>
      </c>
      <c r="AH116" s="2">
        <v>5</v>
      </c>
    </row>
    <row r="117" spans="1:34" ht="16.5" x14ac:dyDescent="0.2">
      <c r="A117" s="1">
        <v>112</v>
      </c>
      <c r="B117" s="2">
        <v>3133</v>
      </c>
      <c r="C117" s="2">
        <v>0</v>
      </c>
      <c r="D117" s="2" t="s">
        <v>560</v>
      </c>
      <c r="E117" s="2">
        <v>20003133</v>
      </c>
      <c r="F117" s="2">
        <v>3133</v>
      </c>
      <c r="G117" s="2">
        <v>3133</v>
      </c>
      <c r="H117" s="2">
        <v>21003133</v>
      </c>
      <c r="I117" s="2">
        <v>0</v>
      </c>
      <c r="J117" s="2">
        <v>0</v>
      </c>
      <c r="K117" s="2">
        <v>101</v>
      </c>
      <c r="L117" s="2">
        <v>34640117</v>
      </c>
      <c r="M117" s="2">
        <v>300</v>
      </c>
      <c r="N117" s="2">
        <v>-1</v>
      </c>
      <c r="O117" s="2">
        <v>0</v>
      </c>
      <c r="P117" s="5">
        <v>1</v>
      </c>
      <c r="R117" s="5">
        <v>0</v>
      </c>
      <c r="S117" s="63"/>
      <c r="T117" s="63"/>
      <c r="U117" s="3">
        <v>0</v>
      </c>
      <c r="V117" s="63"/>
      <c r="Y117" s="2" t="s">
        <v>623</v>
      </c>
      <c r="Z117" s="2">
        <v>0</v>
      </c>
      <c r="AB117" s="64"/>
      <c r="AF117" s="2">
        <v>5</v>
      </c>
      <c r="AH117" s="2">
        <v>5</v>
      </c>
    </row>
    <row r="118" spans="1:34" ht="16.5" x14ac:dyDescent="0.2">
      <c r="A118" s="1">
        <v>113</v>
      </c>
      <c r="B118" s="2">
        <v>3134</v>
      </c>
      <c r="C118" s="2">
        <v>0</v>
      </c>
      <c r="D118" s="2" t="s">
        <v>561</v>
      </c>
      <c r="E118" s="2">
        <v>20003134</v>
      </c>
      <c r="F118" s="2">
        <v>3134</v>
      </c>
      <c r="G118" s="2">
        <v>3134</v>
      </c>
      <c r="H118" s="2">
        <v>21003134</v>
      </c>
      <c r="I118" s="2">
        <v>0</v>
      </c>
      <c r="J118" s="2">
        <v>0</v>
      </c>
      <c r="K118" s="2">
        <v>102</v>
      </c>
      <c r="L118" s="2">
        <v>34640118</v>
      </c>
      <c r="M118" s="2">
        <v>300</v>
      </c>
      <c r="N118" s="2">
        <v>-1</v>
      </c>
      <c r="O118" s="2">
        <v>0</v>
      </c>
      <c r="P118" s="5">
        <v>1</v>
      </c>
      <c r="R118" s="5">
        <v>0</v>
      </c>
      <c r="S118" s="63"/>
      <c r="T118" s="63"/>
      <c r="U118" s="3">
        <v>0</v>
      </c>
      <c r="V118" s="63"/>
      <c r="Y118" s="2" t="s">
        <v>624</v>
      </c>
      <c r="Z118" s="2">
        <v>0</v>
      </c>
      <c r="AB118" s="64"/>
      <c r="AF118" s="2">
        <v>5</v>
      </c>
      <c r="AH118" s="2">
        <v>5</v>
      </c>
    </row>
    <row r="119" spans="1:34" ht="16.5" x14ac:dyDescent="0.2">
      <c r="A119" s="1">
        <v>114</v>
      </c>
      <c r="B119" s="2">
        <v>3135</v>
      </c>
      <c r="C119" s="2">
        <v>0</v>
      </c>
      <c r="D119" s="2" t="s">
        <v>562</v>
      </c>
      <c r="E119" s="2">
        <v>20003135</v>
      </c>
      <c r="F119" s="2">
        <v>3135</v>
      </c>
      <c r="G119" s="2">
        <v>3135</v>
      </c>
      <c r="H119" s="2">
        <v>21003135</v>
      </c>
      <c r="I119" s="2">
        <v>0</v>
      </c>
      <c r="J119" s="2">
        <v>0</v>
      </c>
      <c r="K119" s="2">
        <v>103</v>
      </c>
      <c r="L119" s="2">
        <v>34640119</v>
      </c>
      <c r="M119" s="2">
        <v>300</v>
      </c>
      <c r="N119" s="2">
        <v>-1</v>
      </c>
      <c r="O119" s="2">
        <v>0</v>
      </c>
      <c r="P119" s="5">
        <v>1</v>
      </c>
      <c r="R119" s="5">
        <v>0</v>
      </c>
      <c r="S119" s="63"/>
      <c r="T119" s="63"/>
      <c r="U119" s="3">
        <v>0</v>
      </c>
      <c r="V119" s="63"/>
      <c r="Y119" s="2" t="s">
        <v>625</v>
      </c>
      <c r="Z119" s="2">
        <v>0</v>
      </c>
      <c r="AB119" s="64"/>
      <c r="AF119" s="2">
        <v>5</v>
      </c>
      <c r="AH119" s="2">
        <v>5</v>
      </c>
    </row>
    <row r="120" spans="1:34" ht="16.5" x14ac:dyDescent="0.2">
      <c r="A120" s="1">
        <v>115</v>
      </c>
      <c r="B120" s="2">
        <v>3136</v>
      </c>
      <c r="C120" s="2">
        <v>0</v>
      </c>
      <c r="D120" s="2" t="s">
        <v>563</v>
      </c>
      <c r="E120" s="2">
        <v>20003136</v>
      </c>
      <c r="F120" s="2">
        <v>3136</v>
      </c>
      <c r="G120" s="2">
        <v>3136</v>
      </c>
      <c r="H120" s="2">
        <v>21003136</v>
      </c>
      <c r="I120" s="2">
        <v>0</v>
      </c>
      <c r="J120" s="2">
        <v>0</v>
      </c>
      <c r="K120" s="2">
        <v>104</v>
      </c>
      <c r="L120" s="2">
        <v>34640120</v>
      </c>
      <c r="M120" s="2">
        <v>300</v>
      </c>
      <c r="N120" s="2">
        <v>-1</v>
      </c>
      <c r="O120" s="2">
        <v>0</v>
      </c>
      <c r="P120" s="5">
        <v>1</v>
      </c>
      <c r="R120" s="5">
        <v>0</v>
      </c>
      <c r="S120" s="63"/>
      <c r="T120" s="63"/>
      <c r="U120" s="3">
        <v>0</v>
      </c>
      <c r="V120" s="63"/>
      <c r="Y120" s="2" t="s">
        <v>626</v>
      </c>
      <c r="Z120" s="2">
        <v>0</v>
      </c>
      <c r="AB120" s="64"/>
      <c r="AF120" s="2">
        <v>5</v>
      </c>
      <c r="AH120" s="2">
        <v>5</v>
      </c>
    </row>
    <row r="121" spans="1:34" ht="16.5" x14ac:dyDescent="0.2">
      <c r="A121" s="1">
        <v>116</v>
      </c>
      <c r="B121" s="2">
        <v>3137</v>
      </c>
      <c r="C121" s="2">
        <v>0</v>
      </c>
      <c r="D121" s="2" t="s">
        <v>564</v>
      </c>
      <c r="E121" s="2">
        <v>20003137</v>
      </c>
      <c r="F121" s="2">
        <v>3137</v>
      </c>
      <c r="G121" s="2">
        <v>3137</v>
      </c>
      <c r="H121" s="2">
        <v>21003137</v>
      </c>
      <c r="I121" s="2">
        <v>0</v>
      </c>
      <c r="J121" s="2">
        <v>0</v>
      </c>
      <c r="K121" s="2">
        <v>105</v>
      </c>
      <c r="L121" s="2">
        <v>34640121</v>
      </c>
      <c r="M121" s="2">
        <v>300</v>
      </c>
      <c r="N121" s="2">
        <v>-1</v>
      </c>
      <c r="O121" s="2">
        <v>0</v>
      </c>
      <c r="P121" s="5">
        <v>1</v>
      </c>
      <c r="R121" s="5">
        <v>0</v>
      </c>
      <c r="S121" s="63"/>
      <c r="T121" s="63"/>
      <c r="U121" s="3">
        <v>0</v>
      </c>
      <c r="V121" s="63"/>
      <c r="Y121" s="2" t="s">
        <v>627</v>
      </c>
      <c r="Z121" s="2">
        <v>0</v>
      </c>
      <c r="AB121" s="64"/>
      <c r="AF121" s="2">
        <v>5</v>
      </c>
      <c r="AH121" s="2">
        <v>5</v>
      </c>
    </row>
    <row r="122" spans="1:34" ht="16.5" x14ac:dyDescent="0.2">
      <c r="A122" s="1">
        <v>117</v>
      </c>
      <c r="B122" s="2">
        <v>3138</v>
      </c>
      <c r="C122" s="2">
        <v>0</v>
      </c>
      <c r="D122" s="2" t="s">
        <v>565</v>
      </c>
      <c r="E122" s="2">
        <v>20003138</v>
      </c>
      <c r="F122" s="2">
        <v>3138</v>
      </c>
      <c r="G122" s="2">
        <v>3138</v>
      </c>
      <c r="H122" s="2">
        <v>21003138</v>
      </c>
      <c r="I122" s="2">
        <v>0</v>
      </c>
      <c r="J122" s="2">
        <v>0</v>
      </c>
      <c r="K122" s="2">
        <v>106</v>
      </c>
      <c r="L122" s="2">
        <v>34640122</v>
      </c>
      <c r="M122" s="2">
        <v>300</v>
      </c>
      <c r="N122" s="2">
        <v>-1</v>
      </c>
      <c r="O122" s="2">
        <v>0</v>
      </c>
      <c r="P122" s="5">
        <v>1</v>
      </c>
      <c r="R122" s="5">
        <v>0</v>
      </c>
      <c r="S122" s="63"/>
      <c r="T122" s="63"/>
      <c r="U122" s="3">
        <v>0</v>
      </c>
      <c r="V122" s="63"/>
      <c r="Y122" s="2" t="s">
        <v>628</v>
      </c>
      <c r="Z122" s="2">
        <v>0</v>
      </c>
      <c r="AB122" s="64"/>
      <c r="AF122" s="2">
        <v>5</v>
      </c>
      <c r="AH122" s="2">
        <v>5</v>
      </c>
    </row>
    <row r="123" spans="1:34" ht="16.5" x14ac:dyDescent="0.2">
      <c r="A123" s="1">
        <v>118</v>
      </c>
      <c r="B123" s="2">
        <v>3139</v>
      </c>
      <c r="C123" s="2">
        <v>0</v>
      </c>
      <c r="D123" s="2" t="s">
        <v>566</v>
      </c>
      <c r="E123" s="2">
        <v>20003139</v>
      </c>
      <c r="F123" s="2">
        <v>3139</v>
      </c>
      <c r="G123" s="2">
        <v>3139</v>
      </c>
      <c r="H123" s="2">
        <v>21003139</v>
      </c>
      <c r="I123" s="2">
        <v>0</v>
      </c>
      <c r="J123" s="2">
        <v>0</v>
      </c>
      <c r="K123" s="2">
        <v>107</v>
      </c>
      <c r="L123" s="2">
        <v>34640123</v>
      </c>
      <c r="M123" s="2">
        <v>300</v>
      </c>
      <c r="N123" s="2">
        <v>-1</v>
      </c>
      <c r="O123" s="2">
        <v>0</v>
      </c>
      <c r="P123" s="5">
        <v>1</v>
      </c>
      <c r="R123" s="5">
        <v>0</v>
      </c>
      <c r="S123" s="63"/>
      <c r="T123" s="63"/>
      <c r="U123" s="3">
        <v>0</v>
      </c>
      <c r="V123" s="63"/>
      <c r="Y123" s="2" t="s">
        <v>629</v>
      </c>
      <c r="Z123" s="2">
        <v>0</v>
      </c>
      <c r="AB123" s="64"/>
      <c r="AF123" s="2">
        <v>5</v>
      </c>
      <c r="AH123" s="2">
        <v>5</v>
      </c>
    </row>
    <row r="124" spans="1:34" ht="16.5" x14ac:dyDescent="0.2">
      <c r="A124" s="1">
        <v>119</v>
      </c>
      <c r="B124" s="2">
        <v>3140</v>
      </c>
      <c r="C124" s="2">
        <v>0</v>
      </c>
      <c r="D124" s="2" t="s">
        <v>567</v>
      </c>
      <c r="E124" s="2">
        <v>20003140</v>
      </c>
      <c r="F124" s="2">
        <v>3140</v>
      </c>
      <c r="G124" s="2">
        <v>3140</v>
      </c>
      <c r="H124" s="2">
        <v>21003140</v>
      </c>
      <c r="I124" s="2">
        <v>0</v>
      </c>
      <c r="J124" s="2">
        <v>0</v>
      </c>
      <c r="K124" s="2">
        <v>108</v>
      </c>
      <c r="L124" s="2">
        <v>34640124</v>
      </c>
      <c r="M124" s="2">
        <v>300</v>
      </c>
      <c r="N124" s="2">
        <v>-1</v>
      </c>
      <c r="O124" s="2">
        <v>0</v>
      </c>
      <c r="P124" s="5">
        <v>1</v>
      </c>
      <c r="R124" s="5">
        <v>0</v>
      </c>
      <c r="S124" s="63"/>
      <c r="T124" s="63"/>
      <c r="U124" s="3">
        <v>0</v>
      </c>
      <c r="V124" s="63"/>
      <c r="Y124" s="2" t="s">
        <v>630</v>
      </c>
      <c r="Z124" s="2">
        <v>0</v>
      </c>
      <c r="AB124" s="64"/>
      <c r="AF124" s="2">
        <v>5</v>
      </c>
      <c r="AH124" s="2">
        <v>5</v>
      </c>
    </row>
    <row r="125" spans="1:34" ht="16.5" x14ac:dyDescent="0.2">
      <c r="A125" s="1">
        <v>120</v>
      </c>
      <c r="B125" s="2">
        <v>3141</v>
      </c>
      <c r="C125" s="2">
        <v>0</v>
      </c>
      <c r="D125" s="2" t="s">
        <v>568</v>
      </c>
      <c r="E125" s="2">
        <v>20003141</v>
      </c>
      <c r="F125" s="2">
        <v>3141</v>
      </c>
      <c r="G125" s="2">
        <v>3141</v>
      </c>
      <c r="H125" s="2">
        <v>21003141</v>
      </c>
      <c r="I125" s="2">
        <v>0</v>
      </c>
      <c r="J125" s="2">
        <v>0</v>
      </c>
      <c r="K125" s="2">
        <v>109</v>
      </c>
      <c r="L125" s="2">
        <v>34640125</v>
      </c>
      <c r="M125" s="2">
        <v>300</v>
      </c>
      <c r="N125" s="2">
        <v>-1</v>
      </c>
      <c r="O125" s="2">
        <v>0</v>
      </c>
      <c r="P125" s="5">
        <v>1</v>
      </c>
      <c r="R125" s="5">
        <v>0</v>
      </c>
      <c r="S125" s="63"/>
      <c r="T125" s="63"/>
      <c r="U125" s="3">
        <v>0</v>
      </c>
      <c r="V125" s="63"/>
      <c r="Y125" s="2" t="s">
        <v>631</v>
      </c>
      <c r="Z125" s="2">
        <v>0</v>
      </c>
      <c r="AB125" s="64"/>
      <c r="AF125" s="2">
        <v>5</v>
      </c>
      <c r="AH125" s="2">
        <v>5</v>
      </c>
    </row>
    <row r="126" spans="1:34" ht="16.5" x14ac:dyDescent="0.2">
      <c r="A126" s="1">
        <v>121</v>
      </c>
      <c r="B126" s="2">
        <v>3142</v>
      </c>
      <c r="C126" s="2">
        <v>0</v>
      </c>
      <c r="D126" s="2" t="s">
        <v>569</v>
      </c>
      <c r="E126" s="2">
        <v>20003142</v>
      </c>
      <c r="F126" s="2">
        <v>3142</v>
      </c>
      <c r="G126" s="2">
        <v>3142</v>
      </c>
      <c r="H126" s="2">
        <v>21003142</v>
      </c>
      <c r="I126" s="2">
        <v>0</v>
      </c>
      <c r="J126" s="2">
        <v>0</v>
      </c>
      <c r="K126" s="2">
        <v>110</v>
      </c>
      <c r="L126" s="2">
        <v>34640126</v>
      </c>
      <c r="M126" s="2">
        <v>300</v>
      </c>
      <c r="N126" s="2">
        <v>-1</v>
      </c>
      <c r="O126" s="2">
        <v>0</v>
      </c>
      <c r="P126" s="5">
        <v>1</v>
      </c>
      <c r="R126" s="5">
        <v>0</v>
      </c>
      <c r="S126" s="63"/>
      <c r="T126" s="63"/>
      <c r="U126" s="3">
        <v>0</v>
      </c>
      <c r="V126" s="63"/>
      <c r="Y126" s="2" t="s">
        <v>632</v>
      </c>
      <c r="Z126" s="2">
        <v>0</v>
      </c>
      <c r="AB126" s="64"/>
      <c r="AF126" s="2">
        <v>5</v>
      </c>
      <c r="AH126" s="2">
        <v>5</v>
      </c>
    </row>
    <row r="127" spans="1:34" ht="16.5" x14ac:dyDescent="0.2">
      <c r="A127" s="1">
        <v>122</v>
      </c>
      <c r="B127" s="2">
        <v>3143</v>
      </c>
      <c r="C127" s="2">
        <v>0</v>
      </c>
      <c r="D127" s="2" t="s">
        <v>570</v>
      </c>
      <c r="E127" s="2">
        <v>20003143</v>
      </c>
      <c r="F127" s="2">
        <v>3143</v>
      </c>
      <c r="G127" s="2">
        <v>3143</v>
      </c>
      <c r="H127" s="2">
        <v>21003143</v>
      </c>
      <c r="I127" s="2">
        <v>0</v>
      </c>
      <c r="J127" s="2">
        <v>0</v>
      </c>
      <c r="K127" s="2">
        <v>111</v>
      </c>
      <c r="L127" s="2">
        <v>34640127</v>
      </c>
      <c r="M127" s="2">
        <v>300</v>
      </c>
      <c r="N127" s="2">
        <v>-1</v>
      </c>
      <c r="O127" s="2">
        <v>0</v>
      </c>
      <c r="P127" s="5">
        <v>1</v>
      </c>
      <c r="R127" s="5">
        <v>0</v>
      </c>
      <c r="S127" s="63"/>
      <c r="T127" s="63"/>
      <c r="U127" s="3">
        <v>0</v>
      </c>
      <c r="V127" s="63"/>
      <c r="Y127" s="2" t="s">
        <v>633</v>
      </c>
      <c r="Z127" s="2">
        <v>0</v>
      </c>
      <c r="AB127" s="64"/>
      <c r="AF127" s="2">
        <v>5</v>
      </c>
      <c r="AH127" s="2">
        <v>5</v>
      </c>
    </row>
    <row r="128" spans="1:34" ht="16.5" x14ac:dyDescent="0.2">
      <c r="A128" s="1">
        <v>123</v>
      </c>
      <c r="B128" s="2">
        <v>3144</v>
      </c>
      <c r="C128" s="2">
        <v>0</v>
      </c>
      <c r="D128" s="2" t="s">
        <v>571</v>
      </c>
      <c r="E128" s="2">
        <v>20003144</v>
      </c>
      <c r="F128" s="2">
        <v>3144</v>
      </c>
      <c r="G128" s="2">
        <v>3144</v>
      </c>
      <c r="H128" s="2">
        <v>21003144</v>
      </c>
      <c r="I128" s="2">
        <v>0</v>
      </c>
      <c r="J128" s="2">
        <v>0</v>
      </c>
      <c r="K128" s="2">
        <v>112</v>
      </c>
      <c r="L128" s="2">
        <v>34640128</v>
      </c>
      <c r="M128" s="2">
        <v>300</v>
      </c>
      <c r="N128" s="2">
        <v>-1</v>
      </c>
      <c r="O128" s="2">
        <v>0</v>
      </c>
      <c r="P128" s="5">
        <v>1</v>
      </c>
      <c r="R128" s="5">
        <v>0</v>
      </c>
      <c r="S128" s="63"/>
      <c r="T128" s="63"/>
      <c r="U128" s="3">
        <v>0</v>
      </c>
      <c r="V128" s="63"/>
      <c r="Y128" s="2" t="s">
        <v>634</v>
      </c>
      <c r="Z128" s="2">
        <v>0</v>
      </c>
      <c r="AB128" s="64"/>
      <c r="AF128" s="2">
        <v>5</v>
      </c>
      <c r="AH128" s="2">
        <v>5</v>
      </c>
    </row>
    <row r="129" spans="1:34" ht="16.5" x14ac:dyDescent="0.2">
      <c r="A129" s="1">
        <v>124</v>
      </c>
      <c r="B129" s="2">
        <v>3145</v>
      </c>
      <c r="C129" s="2">
        <v>0</v>
      </c>
      <c r="D129" s="2" t="s">
        <v>572</v>
      </c>
      <c r="E129" s="2">
        <v>20003145</v>
      </c>
      <c r="F129" s="2">
        <v>3145</v>
      </c>
      <c r="G129" s="2">
        <v>3145</v>
      </c>
      <c r="H129" s="2">
        <v>21003145</v>
      </c>
      <c r="I129" s="2">
        <v>0</v>
      </c>
      <c r="J129" s="2">
        <v>0</v>
      </c>
      <c r="K129" s="2">
        <v>113</v>
      </c>
      <c r="L129" s="2">
        <v>34640129</v>
      </c>
      <c r="M129" s="2">
        <v>300</v>
      </c>
      <c r="N129" s="2">
        <v>-1</v>
      </c>
      <c r="O129" s="2">
        <v>0</v>
      </c>
      <c r="P129" s="5">
        <v>1</v>
      </c>
      <c r="R129" s="5">
        <v>0</v>
      </c>
      <c r="S129" s="63"/>
      <c r="T129" s="63"/>
      <c r="U129" s="3">
        <v>0</v>
      </c>
      <c r="V129" s="63"/>
      <c r="Y129" s="2" t="s">
        <v>635</v>
      </c>
      <c r="Z129" s="2">
        <v>0</v>
      </c>
      <c r="AB129" s="64"/>
      <c r="AF129" s="2">
        <v>5</v>
      </c>
      <c r="AH129" s="2">
        <v>5</v>
      </c>
    </row>
    <row r="130" spans="1:34" ht="16.5" x14ac:dyDescent="0.2">
      <c r="A130" s="1">
        <v>125</v>
      </c>
      <c r="B130" s="2">
        <v>3146</v>
      </c>
      <c r="C130" s="2">
        <v>0</v>
      </c>
      <c r="D130" s="2" t="s">
        <v>573</v>
      </c>
      <c r="E130" s="2">
        <v>20003146</v>
      </c>
      <c r="F130" s="2">
        <v>3146</v>
      </c>
      <c r="G130" s="2">
        <v>3146</v>
      </c>
      <c r="H130" s="2">
        <v>21003146</v>
      </c>
      <c r="I130" s="2">
        <v>0</v>
      </c>
      <c r="J130" s="2">
        <v>0</v>
      </c>
      <c r="K130" s="2">
        <v>114</v>
      </c>
      <c r="L130" s="2">
        <v>34640130</v>
      </c>
      <c r="M130" s="2">
        <v>300</v>
      </c>
      <c r="N130" s="2">
        <v>-1</v>
      </c>
      <c r="O130" s="2">
        <v>0</v>
      </c>
      <c r="P130" s="5">
        <v>1</v>
      </c>
      <c r="R130" s="5">
        <v>0</v>
      </c>
      <c r="S130" s="63"/>
      <c r="T130" s="63"/>
      <c r="U130" s="3">
        <v>0</v>
      </c>
      <c r="V130" s="63"/>
      <c r="Y130" s="2" t="s">
        <v>636</v>
      </c>
      <c r="Z130" s="2">
        <v>0</v>
      </c>
      <c r="AB130" s="64"/>
      <c r="AF130" s="2">
        <v>5</v>
      </c>
      <c r="AH130" s="2">
        <v>5</v>
      </c>
    </row>
    <row r="131" spans="1:34" ht="16.5" x14ac:dyDescent="0.2">
      <c r="A131" s="1">
        <v>126</v>
      </c>
      <c r="B131" s="2">
        <v>3147</v>
      </c>
      <c r="C131" s="2">
        <v>0</v>
      </c>
      <c r="D131" s="2" t="s">
        <v>574</v>
      </c>
      <c r="E131" s="2">
        <v>20003147</v>
      </c>
      <c r="F131" s="2">
        <v>3147</v>
      </c>
      <c r="G131" s="2">
        <v>3147</v>
      </c>
      <c r="H131" s="2">
        <v>21003147</v>
      </c>
      <c r="I131" s="2">
        <v>0</v>
      </c>
      <c r="J131" s="2">
        <v>0</v>
      </c>
      <c r="K131" s="2">
        <v>115</v>
      </c>
      <c r="L131" s="2">
        <v>34640131</v>
      </c>
      <c r="M131" s="2">
        <v>300</v>
      </c>
      <c r="N131" s="2">
        <v>-1</v>
      </c>
      <c r="O131" s="2">
        <v>0</v>
      </c>
      <c r="P131" s="5">
        <v>1</v>
      </c>
      <c r="R131" s="5">
        <v>0</v>
      </c>
      <c r="S131" s="63"/>
      <c r="T131" s="63"/>
      <c r="U131" s="3">
        <v>0</v>
      </c>
      <c r="V131" s="63"/>
      <c r="Y131" s="2" t="s">
        <v>637</v>
      </c>
      <c r="Z131" s="2">
        <v>0</v>
      </c>
      <c r="AB131" s="64"/>
      <c r="AF131" s="2">
        <v>5</v>
      </c>
      <c r="AH131" s="2">
        <v>5</v>
      </c>
    </row>
    <row r="132" spans="1:34" ht="16.5" x14ac:dyDescent="0.2">
      <c r="A132" s="1">
        <v>127</v>
      </c>
      <c r="B132" s="2">
        <v>3148</v>
      </c>
      <c r="C132" s="2">
        <v>0</v>
      </c>
      <c r="D132" s="2" t="s">
        <v>575</v>
      </c>
      <c r="E132" s="2">
        <v>20003148</v>
      </c>
      <c r="F132" s="2">
        <v>3148</v>
      </c>
      <c r="G132" s="2">
        <v>3148</v>
      </c>
      <c r="H132" s="2">
        <v>21003148</v>
      </c>
      <c r="I132" s="2">
        <v>0</v>
      </c>
      <c r="J132" s="2">
        <v>0</v>
      </c>
      <c r="K132" s="2">
        <v>116</v>
      </c>
      <c r="L132" s="2">
        <v>34640132</v>
      </c>
      <c r="M132" s="2">
        <v>300</v>
      </c>
      <c r="N132" s="2">
        <v>-1</v>
      </c>
      <c r="O132" s="2">
        <v>0</v>
      </c>
      <c r="P132" s="5">
        <v>1</v>
      </c>
      <c r="R132" s="5">
        <v>0</v>
      </c>
      <c r="S132" s="63"/>
      <c r="T132" s="63"/>
      <c r="U132" s="3">
        <v>0</v>
      </c>
      <c r="V132" s="63"/>
      <c r="Y132" s="2" t="s">
        <v>638</v>
      </c>
      <c r="Z132" s="2">
        <v>0</v>
      </c>
      <c r="AB132" s="64"/>
      <c r="AF132" s="2">
        <v>5</v>
      </c>
      <c r="AH132" s="2">
        <v>5</v>
      </c>
    </row>
    <row r="133" spans="1:34" ht="16.5" x14ac:dyDescent="0.2">
      <c r="A133" s="1">
        <v>128</v>
      </c>
      <c r="B133" s="2">
        <v>3149</v>
      </c>
      <c r="C133" s="2">
        <v>0</v>
      </c>
      <c r="D133" s="2" t="s">
        <v>576</v>
      </c>
      <c r="E133" s="2">
        <v>20003149</v>
      </c>
      <c r="F133" s="2">
        <v>3149</v>
      </c>
      <c r="G133" s="2">
        <v>3149</v>
      </c>
      <c r="H133" s="2">
        <v>21003149</v>
      </c>
      <c r="I133" s="2">
        <v>0</v>
      </c>
      <c r="J133" s="2">
        <v>0</v>
      </c>
      <c r="K133" s="2">
        <v>117</v>
      </c>
      <c r="L133" s="2">
        <v>34640133</v>
      </c>
      <c r="M133" s="2">
        <v>300</v>
      </c>
      <c r="N133" s="2">
        <v>-1</v>
      </c>
      <c r="O133" s="2">
        <v>0</v>
      </c>
      <c r="P133" s="5">
        <v>1</v>
      </c>
      <c r="R133" s="5">
        <v>0</v>
      </c>
      <c r="S133" s="63"/>
      <c r="T133" s="63"/>
      <c r="U133" s="3">
        <v>0</v>
      </c>
      <c r="V133" s="63"/>
      <c r="Y133" s="2" t="s">
        <v>639</v>
      </c>
      <c r="Z133" s="2">
        <v>0</v>
      </c>
      <c r="AB133" s="64"/>
      <c r="AF133" s="2">
        <v>5</v>
      </c>
      <c r="AH133" s="2">
        <v>5</v>
      </c>
    </row>
    <row r="134" spans="1:34" ht="16.5" x14ac:dyDescent="0.2">
      <c r="A134" s="1">
        <v>129</v>
      </c>
      <c r="B134" s="2">
        <v>3150</v>
      </c>
      <c r="C134" s="2">
        <v>0</v>
      </c>
      <c r="D134" s="2" t="s">
        <v>577</v>
      </c>
      <c r="E134" s="2">
        <v>20003150</v>
      </c>
      <c r="F134" s="2">
        <v>3150</v>
      </c>
      <c r="G134" s="2">
        <v>3150</v>
      </c>
      <c r="H134" s="2">
        <v>21003150</v>
      </c>
      <c r="I134" s="2">
        <v>0</v>
      </c>
      <c r="J134" s="2">
        <v>0</v>
      </c>
      <c r="K134" s="2">
        <v>118</v>
      </c>
      <c r="L134" s="2">
        <v>34640134</v>
      </c>
      <c r="M134" s="2">
        <v>300</v>
      </c>
      <c r="N134" s="2">
        <v>-1</v>
      </c>
      <c r="O134" s="2">
        <v>0</v>
      </c>
      <c r="P134" s="5">
        <v>1</v>
      </c>
      <c r="R134" s="5">
        <v>0</v>
      </c>
      <c r="S134" s="63"/>
      <c r="T134" s="63"/>
      <c r="U134" s="3">
        <v>0</v>
      </c>
      <c r="V134" s="63"/>
      <c r="Y134" s="2" t="s">
        <v>640</v>
      </c>
      <c r="Z134" s="2">
        <v>0</v>
      </c>
      <c r="AB134" s="64"/>
      <c r="AF134" s="2">
        <v>5</v>
      </c>
      <c r="AH134" s="2">
        <v>5</v>
      </c>
    </row>
    <row r="135" spans="1:34" ht="16.5" x14ac:dyDescent="0.2">
      <c r="A135" s="1">
        <v>130</v>
      </c>
      <c r="B135" s="2">
        <v>3151</v>
      </c>
      <c r="C135" s="2">
        <v>0</v>
      </c>
      <c r="D135" s="2" t="s">
        <v>578</v>
      </c>
      <c r="E135" s="2">
        <v>20003151</v>
      </c>
      <c r="F135" s="2">
        <v>3151</v>
      </c>
      <c r="G135" s="2">
        <v>3151</v>
      </c>
      <c r="H135" s="2">
        <v>21003151</v>
      </c>
      <c r="I135" s="2">
        <v>0</v>
      </c>
      <c r="J135" s="2">
        <v>0</v>
      </c>
      <c r="K135" s="2">
        <v>119</v>
      </c>
      <c r="L135" s="2">
        <v>34640135</v>
      </c>
      <c r="M135" s="2">
        <v>300</v>
      </c>
      <c r="N135" s="2">
        <v>-1</v>
      </c>
      <c r="O135" s="2">
        <v>0</v>
      </c>
      <c r="P135" s="5">
        <v>1</v>
      </c>
      <c r="R135" s="5">
        <v>0</v>
      </c>
      <c r="S135" s="63"/>
      <c r="T135" s="63"/>
      <c r="U135" s="3">
        <v>0</v>
      </c>
      <c r="V135" s="63"/>
      <c r="Y135" s="2" t="s">
        <v>641</v>
      </c>
      <c r="Z135" s="2">
        <v>0</v>
      </c>
      <c r="AB135" s="64"/>
      <c r="AF135" s="2">
        <v>5</v>
      </c>
      <c r="AH135" s="2">
        <v>5</v>
      </c>
    </row>
    <row r="136" spans="1:34" ht="16.5" x14ac:dyDescent="0.2">
      <c r="A136" s="1">
        <v>131</v>
      </c>
      <c r="B136" s="2">
        <v>3152</v>
      </c>
      <c r="C136" s="2">
        <v>0</v>
      </c>
      <c r="D136" s="2" t="s">
        <v>579</v>
      </c>
      <c r="E136" s="2">
        <v>20003152</v>
      </c>
      <c r="F136" s="2">
        <v>3152</v>
      </c>
      <c r="G136" s="2">
        <v>3152</v>
      </c>
      <c r="H136" s="2">
        <v>21003152</v>
      </c>
      <c r="I136" s="2">
        <v>0</v>
      </c>
      <c r="J136" s="2">
        <v>0</v>
      </c>
      <c r="K136" s="2">
        <v>120</v>
      </c>
      <c r="L136" s="2">
        <v>34640136</v>
      </c>
      <c r="M136" s="2">
        <v>300</v>
      </c>
      <c r="N136" s="2">
        <v>-1</v>
      </c>
      <c r="O136" s="2">
        <v>0</v>
      </c>
      <c r="P136" s="5">
        <v>1</v>
      </c>
      <c r="R136" s="5">
        <v>0</v>
      </c>
      <c r="S136" s="63"/>
      <c r="T136" s="63"/>
      <c r="U136" s="3">
        <v>0</v>
      </c>
      <c r="V136" s="63"/>
      <c r="Y136" s="2" t="s">
        <v>642</v>
      </c>
      <c r="Z136" s="2">
        <v>0</v>
      </c>
      <c r="AB136" s="64"/>
      <c r="AF136" s="2">
        <v>5</v>
      </c>
      <c r="AH136" s="2">
        <v>5</v>
      </c>
    </row>
    <row r="137" spans="1:34" ht="16.5" x14ac:dyDescent="0.2">
      <c r="A137" s="1">
        <v>132</v>
      </c>
      <c r="B137" s="2">
        <v>3153</v>
      </c>
      <c r="C137" s="2">
        <v>0</v>
      </c>
      <c r="D137" s="2" t="s">
        <v>580</v>
      </c>
      <c r="E137" s="2">
        <v>20003153</v>
      </c>
      <c r="F137" s="2">
        <v>3153</v>
      </c>
      <c r="G137" s="2">
        <v>3153</v>
      </c>
      <c r="H137" s="2">
        <v>21003153</v>
      </c>
      <c r="I137" s="2">
        <v>0</v>
      </c>
      <c r="J137" s="2">
        <v>0</v>
      </c>
      <c r="K137" s="2">
        <v>121</v>
      </c>
      <c r="L137" s="2">
        <v>34640137</v>
      </c>
      <c r="M137" s="2">
        <v>300</v>
      </c>
      <c r="N137" s="2">
        <v>-1</v>
      </c>
      <c r="O137" s="2">
        <v>0</v>
      </c>
      <c r="P137" s="5">
        <v>1</v>
      </c>
      <c r="R137" s="5">
        <v>0</v>
      </c>
      <c r="S137" s="63"/>
      <c r="T137" s="63"/>
      <c r="U137" s="3">
        <v>0</v>
      </c>
      <c r="V137" s="63"/>
      <c r="Y137" s="2" t="s">
        <v>643</v>
      </c>
      <c r="Z137" s="2">
        <v>0</v>
      </c>
      <c r="AB137" s="64"/>
      <c r="AF137" s="2">
        <v>5</v>
      </c>
      <c r="AH137" s="2">
        <v>5</v>
      </c>
    </row>
    <row r="138" spans="1:34" ht="16.5" x14ac:dyDescent="0.2">
      <c r="A138" s="1">
        <v>133</v>
      </c>
      <c r="B138" s="2">
        <v>3154</v>
      </c>
      <c r="C138" s="2">
        <v>0</v>
      </c>
      <c r="D138" s="2" t="s">
        <v>581</v>
      </c>
      <c r="E138" s="2">
        <v>20003154</v>
      </c>
      <c r="F138" s="2">
        <v>3154</v>
      </c>
      <c r="G138" s="2">
        <v>3154</v>
      </c>
      <c r="H138" s="2">
        <v>21003154</v>
      </c>
      <c r="I138" s="2">
        <v>0</v>
      </c>
      <c r="J138" s="2">
        <v>0</v>
      </c>
      <c r="K138" s="2">
        <v>122</v>
      </c>
      <c r="L138" s="2">
        <v>34640138</v>
      </c>
      <c r="M138" s="2">
        <v>300</v>
      </c>
      <c r="N138" s="2">
        <v>-1</v>
      </c>
      <c r="O138" s="2">
        <v>0</v>
      </c>
      <c r="P138" s="5">
        <v>1</v>
      </c>
      <c r="R138" s="5">
        <v>0</v>
      </c>
      <c r="S138" s="63"/>
      <c r="T138" s="63"/>
      <c r="U138" s="3">
        <v>0</v>
      </c>
      <c r="V138" s="63"/>
      <c r="Y138" s="2" t="s">
        <v>644</v>
      </c>
      <c r="Z138" s="2">
        <v>0</v>
      </c>
      <c r="AB138" s="64"/>
      <c r="AF138" s="2">
        <v>5</v>
      </c>
      <c r="AH138" s="2">
        <v>5</v>
      </c>
    </row>
    <row r="139" spans="1:34" ht="16.5" x14ac:dyDescent="0.2">
      <c r="A139" s="1">
        <v>134</v>
      </c>
      <c r="B139" s="2">
        <v>3155</v>
      </c>
      <c r="C139" s="2">
        <v>0</v>
      </c>
      <c r="D139" s="2" t="s">
        <v>582</v>
      </c>
      <c r="E139" s="2">
        <v>20003155</v>
      </c>
      <c r="F139" s="2">
        <v>3155</v>
      </c>
      <c r="G139" s="2">
        <v>3155</v>
      </c>
      <c r="H139" s="2">
        <v>21003155</v>
      </c>
      <c r="I139" s="2">
        <v>0</v>
      </c>
      <c r="J139" s="2">
        <v>0</v>
      </c>
      <c r="K139" s="2">
        <v>123</v>
      </c>
      <c r="L139" s="2">
        <v>34640139</v>
      </c>
      <c r="M139" s="2">
        <v>300</v>
      </c>
      <c r="N139" s="2">
        <v>-1</v>
      </c>
      <c r="O139" s="2">
        <v>0</v>
      </c>
      <c r="P139" s="5">
        <v>1</v>
      </c>
      <c r="R139" s="5">
        <v>0</v>
      </c>
      <c r="S139" s="63"/>
      <c r="T139" s="63"/>
      <c r="U139" s="3">
        <v>0</v>
      </c>
      <c r="V139" s="63"/>
      <c r="Y139" s="2" t="s">
        <v>645</v>
      </c>
      <c r="Z139" s="2">
        <v>0</v>
      </c>
      <c r="AB139" s="64"/>
      <c r="AF139" s="2">
        <v>5</v>
      </c>
      <c r="AH139" s="2">
        <v>5</v>
      </c>
    </row>
    <row r="140" spans="1:34" ht="16.5" x14ac:dyDescent="0.2">
      <c r="A140" s="1">
        <v>135</v>
      </c>
      <c r="B140" s="2">
        <v>3156</v>
      </c>
      <c r="C140" s="2">
        <v>0</v>
      </c>
      <c r="D140" s="2" t="s">
        <v>583</v>
      </c>
      <c r="E140" s="2">
        <v>20003156</v>
      </c>
      <c r="F140" s="2">
        <v>3156</v>
      </c>
      <c r="G140" s="2">
        <v>3156</v>
      </c>
      <c r="H140" s="2">
        <v>21003156</v>
      </c>
      <c r="I140" s="2">
        <v>0</v>
      </c>
      <c r="J140" s="2">
        <v>0</v>
      </c>
      <c r="K140" s="2">
        <v>124</v>
      </c>
      <c r="L140" s="2">
        <v>34640140</v>
      </c>
      <c r="M140" s="2">
        <v>300</v>
      </c>
      <c r="N140" s="2">
        <v>-1</v>
      </c>
      <c r="O140" s="2">
        <v>0</v>
      </c>
      <c r="P140" s="5">
        <v>1</v>
      </c>
      <c r="R140" s="5">
        <v>0</v>
      </c>
      <c r="S140" s="63"/>
      <c r="T140" s="63"/>
      <c r="U140" s="3">
        <v>0</v>
      </c>
      <c r="V140" s="63"/>
      <c r="Y140" s="2" t="s">
        <v>646</v>
      </c>
      <c r="Z140" s="2">
        <v>0</v>
      </c>
      <c r="AB140" s="64"/>
      <c r="AF140" s="2">
        <v>5</v>
      </c>
      <c r="AH140" s="2">
        <v>5</v>
      </c>
    </row>
    <row r="141" spans="1:34" ht="16.5" x14ac:dyDescent="0.2">
      <c r="A141" s="1">
        <v>136</v>
      </c>
      <c r="B141" s="2">
        <v>3157</v>
      </c>
      <c r="C141" s="2">
        <v>0</v>
      </c>
      <c r="D141" s="2" t="s">
        <v>584</v>
      </c>
      <c r="E141" s="2">
        <v>20003157</v>
      </c>
      <c r="F141" s="2">
        <v>3157</v>
      </c>
      <c r="G141" s="2">
        <v>3157</v>
      </c>
      <c r="H141" s="2">
        <v>21003157</v>
      </c>
      <c r="I141" s="2">
        <v>0</v>
      </c>
      <c r="J141" s="2">
        <v>0</v>
      </c>
      <c r="K141" s="2">
        <v>125</v>
      </c>
      <c r="L141" s="2">
        <v>34640141</v>
      </c>
      <c r="M141" s="2">
        <v>300</v>
      </c>
      <c r="N141" s="2">
        <v>-1</v>
      </c>
      <c r="O141" s="2">
        <v>0</v>
      </c>
      <c r="P141" s="5">
        <v>1</v>
      </c>
      <c r="R141" s="5">
        <v>0</v>
      </c>
      <c r="S141" s="63"/>
      <c r="T141" s="63"/>
      <c r="U141" s="3">
        <v>0</v>
      </c>
      <c r="V141" s="63"/>
      <c r="Y141" s="2" t="s">
        <v>647</v>
      </c>
      <c r="Z141" s="2">
        <v>0</v>
      </c>
      <c r="AB141" s="64"/>
      <c r="AF141" s="2">
        <v>5</v>
      </c>
      <c r="AH141" s="2">
        <v>5</v>
      </c>
    </row>
    <row r="142" spans="1:34" ht="16.5" x14ac:dyDescent="0.2">
      <c r="A142" s="1">
        <v>137</v>
      </c>
      <c r="B142" s="2">
        <v>3158</v>
      </c>
      <c r="C142" s="2">
        <v>0</v>
      </c>
      <c r="D142" s="2" t="s">
        <v>585</v>
      </c>
      <c r="E142" s="2">
        <v>20003158</v>
      </c>
      <c r="F142" s="2">
        <v>3158</v>
      </c>
      <c r="G142" s="2">
        <v>3158</v>
      </c>
      <c r="H142" s="2">
        <v>21003158</v>
      </c>
      <c r="I142" s="2">
        <v>0</v>
      </c>
      <c r="J142" s="2">
        <v>0</v>
      </c>
      <c r="K142" s="2">
        <v>126</v>
      </c>
      <c r="L142" s="2">
        <v>34640142</v>
      </c>
      <c r="M142" s="2">
        <v>300</v>
      </c>
      <c r="N142" s="2">
        <v>-1</v>
      </c>
      <c r="O142" s="2">
        <v>0</v>
      </c>
      <c r="P142" s="5">
        <v>1</v>
      </c>
      <c r="R142" s="5">
        <v>0</v>
      </c>
      <c r="S142" s="63"/>
      <c r="T142" s="63"/>
      <c r="U142" s="3">
        <v>0</v>
      </c>
      <c r="V142" s="63"/>
      <c r="Y142" s="2" t="s">
        <v>648</v>
      </c>
      <c r="Z142" s="2">
        <v>0</v>
      </c>
      <c r="AB142" s="64"/>
      <c r="AF142" s="2">
        <v>5</v>
      </c>
      <c r="AH142" s="2">
        <v>5</v>
      </c>
    </row>
    <row r="143" spans="1:34" ht="16.5" x14ac:dyDescent="0.2">
      <c r="A143" s="1">
        <v>138</v>
      </c>
      <c r="B143" s="2">
        <v>3159</v>
      </c>
      <c r="C143" s="2">
        <v>0</v>
      </c>
      <c r="D143" s="2" t="s">
        <v>586</v>
      </c>
      <c r="E143" s="2">
        <v>20003159</v>
      </c>
      <c r="F143" s="2">
        <v>3159</v>
      </c>
      <c r="G143" s="2">
        <v>3159</v>
      </c>
      <c r="H143" s="2">
        <v>21003159</v>
      </c>
      <c r="I143" s="2">
        <v>0</v>
      </c>
      <c r="J143" s="2">
        <v>0</v>
      </c>
      <c r="K143" s="2">
        <v>127</v>
      </c>
      <c r="L143" s="2">
        <v>34640143</v>
      </c>
      <c r="M143" s="2">
        <v>300</v>
      </c>
      <c r="N143" s="2">
        <v>-1</v>
      </c>
      <c r="O143" s="2">
        <v>0</v>
      </c>
      <c r="P143" s="5">
        <v>1</v>
      </c>
      <c r="R143" s="5">
        <v>0</v>
      </c>
      <c r="S143" s="63"/>
      <c r="T143" s="63"/>
      <c r="U143" s="3">
        <v>0</v>
      </c>
      <c r="V143" s="63"/>
      <c r="Y143" s="2" t="s">
        <v>649</v>
      </c>
      <c r="Z143" s="2">
        <v>0</v>
      </c>
      <c r="AB143" s="64"/>
      <c r="AF143" s="2">
        <v>5</v>
      </c>
      <c r="AH143" s="2">
        <v>5</v>
      </c>
    </row>
    <row r="144" spans="1:34" ht="16.5" x14ac:dyDescent="0.2">
      <c r="A144" s="1">
        <v>139</v>
      </c>
      <c r="B144" s="2">
        <v>3160</v>
      </c>
      <c r="C144" s="2">
        <v>0</v>
      </c>
      <c r="D144" s="2" t="s">
        <v>587</v>
      </c>
      <c r="E144" s="2">
        <v>20003160</v>
      </c>
      <c r="F144" s="2">
        <v>3160</v>
      </c>
      <c r="G144" s="2">
        <v>3160</v>
      </c>
      <c r="H144" s="2">
        <v>21003160</v>
      </c>
      <c r="I144" s="2">
        <v>0</v>
      </c>
      <c r="J144" s="2">
        <v>0</v>
      </c>
      <c r="K144" s="2">
        <v>128</v>
      </c>
      <c r="L144" s="2">
        <v>34640144</v>
      </c>
      <c r="M144" s="2">
        <v>300</v>
      </c>
      <c r="N144" s="2">
        <v>-1</v>
      </c>
      <c r="O144" s="2">
        <v>0</v>
      </c>
      <c r="P144" s="5">
        <v>1</v>
      </c>
      <c r="R144" s="5">
        <v>0</v>
      </c>
      <c r="S144" s="63"/>
      <c r="T144" s="63"/>
      <c r="U144" s="3">
        <v>0</v>
      </c>
      <c r="V144" s="63"/>
      <c r="Y144" s="2" t="s">
        <v>650</v>
      </c>
      <c r="Z144" s="2">
        <v>0</v>
      </c>
      <c r="AB144" s="64"/>
      <c r="AF144" s="2">
        <v>5</v>
      </c>
      <c r="AH144" s="2">
        <v>5</v>
      </c>
    </row>
    <row r="145" spans="1:34" ht="16.5" x14ac:dyDescent="0.2">
      <c r="A145" s="1">
        <v>140</v>
      </c>
      <c r="B145" s="2">
        <v>3161</v>
      </c>
      <c r="C145" s="2">
        <v>0</v>
      </c>
      <c r="D145" s="2" t="s">
        <v>588</v>
      </c>
      <c r="E145" s="2">
        <v>20003161</v>
      </c>
      <c r="F145" s="2">
        <v>3161</v>
      </c>
      <c r="G145" s="2">
        <v>3161</v>
      </c>
      <c r="H145" s="2">
        <v>21003161</v>
      </c>
      <c r="I145" s="2">
        <v>0</v>
      </c>
      <c r="J145" s="2">
        <v>0</v>
      </c>
      <c r="K145" s="2">
        <v>129</v>
      </c>
      <c r="L145" s="2">
        <v>34640145</v>
      </c>
      <c r="M145" s="2">
        <v>300</v>
      </c>
      <c r="N145" s="2">
        <v>-1</v>
      </c>
      <c r="O145" s="2">
        <v>0</v>
      </c>
      <c r="P145" s="5">
        <v>1</v>
      </c>
      <c r="R145" s="5">
        <v>0</v>
      </c>
      <c r="S145" s="63"/>
      <c r="T145" s="63"/>
      <c r="U145" s="3">
        <v>0</v>
      </c>
      <c r="V145" s="63"/>
      <c r="Y145" s="2" t="s">
        <v>651</v>
      </c>
      <c r="Z145" s="2">
        <v>0</v>
      </c>
      <c r="AB145" s="64"/>
      <c r="AF145" s="2">
        <v>5</v>
      </c>
      <c r="AH145" s="2">
        <v>5</v>
      </c>
    </row>
    <row r="146" spans="1:34" ht="16.5" x14ac:dyDescent="0.2">
      <c r="A146" s="1">
        <v>141</v>
      </c>
      <c r="B146" s="2">
        <v>3162</v>
      </c>
      <c r="C146" s="2">
        <v>0</v>
      </c>
      <c r="D146" s="2" t="s">
        <v>589</v>
      </c>
      <c r="E146" s="2">
        <v>20003162</v>
      </c>
      <c r="F146" s="2">
        <v>3162</v>
      </c>
      <c r="G146" s="2">
        <v>3162</v>
      </c>
      <c r="H146" s="2">
        <v>21003162</v>
      </c>
      <c r="I146" s="2">
        <v>0</v>
      </c>
      <c r="J146" s="2">
        <v>0</v>
      </c>
      <c r="K146" s="2">
        <v>130</v>
      </c>
      <c r="L146" s="2">
        <v>34640146</v>
      </c>
      <c r="M146" s="2">
        <v>300</v>
      </c>
      <c r="N146" s="2">
        <v>-1</v>
      </c>
      <c r="O146" s="2">
        <v>0</v>
      </c>
      <c r="P146" s="5">
        <v>1</v>
      </c>
      <c r="R146" s="5">
        <v>0</v>
      </c>
      <c r="S146" s="63"/>
      <c r="T146" s="63"/>
      <c r="U146" s="3">
        <v>0</v>
      </c>
      <c r="V146" s="63"/>
      <c r="Y146" s="2" t="s">
        <v>652</v>
      </c>
      <c r="Z146" s="2">
        <v>0</v>
      </c>
      <c r="AB146" s="64"/>
      <c r="AF146" s="2">
        <v>5</v>
      </c>
      <c r="AH146" s="2">
        <v>5</v>
      </c>
    </row>
    <row r="147" spans="1:34" ht="16.5" x14ac:dyDescent="0.2">
      <c r="A147" s="1">
        <v>142</v>
      </c>
      <c r="B147" s="2">
        <v>3163</v>
      </c>
      <c r="C147" s="2">
        <v>0</v>
      </c>
      <c r="D147" s="2" t="s">
        <v>590</v>
      </c>
      <c r="E147" s="2">
        <v>20003163</v>
      </c>
      <c r="F147" s="2">
        <v>3163</v>
      </c>
      <c r="G147" s="2">
        <v>3163</v>
      </c>
      <c r="H147" s="2">
        <v>21003163</v>
      </c>
      <c r="I147" s="2">
        <v>0</v>
      </c>
      <c r="J147" s="2">
        <v>0</v>
      </c>
      <c r="K147" s="2">
        <v>131</v>
      </c>
      <c r="L147" s="2">
        <v>34640147</v>
      </c>
      <c r="M147" s="2">
        <v>300</v>
      </c>
      <c r="N147" s="2">
        <v>-1</v>
      </c>
      <c r="O147" s="2">
        <v>0</v>
      </c>
      <c r="P147" s="5">
        <v>1</v>
      </c>
      <c r="R147" s="5">
        <v>0</v>
      </c>
      <c r="S147" s="63"/>
      <c r="T147" s="63"/>
      <c r="U147" s="3">
        <v>0</v>
      </c>
      <c r="V147" s="63"/>
      <c r="Y147" s="2" t="s">
        <v>653</v>
      </c>
      <c r="Z147" s="2">
        <v>0</v>
      </c>
      <c r="AB147" s="64"/>
      <c r="AF147" s="2">
        <v>5</v>
      </c>
      <c r="AH147" s="2">
        <v>5</v>
      </c>
    </row>
    <row r="148" spans="1:34" ht="16.5" x14ac:dyDescent="0.2">
      <c r="A148" s="1">
        <v>143</v>
      </c>
      <c r="B148" s="2">
        <v>3164</v>
      </c>
      <c r="C148" s="2">
        <v>0</v>
      </c>
      <c r="D148" s="2" t="s">
        <v>591</v>
      </c>
      <c r="E148" s="2">
        <v>20003164</v>
      </c>
      <c r="F148" s="2">
        <v>3164</v>
      </c>
      <c r="G148" s="2">
        <v>3164</v>
      </c>
      <c r="H148" s="2">
        <v>21003164</v>
      </c>
      <c r="I148" s="2">
        <v>0</v>
      </c>
      <c r="J148" s="2">
        <v>0</v>
      </c>
      <c r="K148" s="2">
        <v>132</v>
      </c>
      <c r="L148" s="2">
        <v>34640148</v>
      </c>
      <c r="M148" s="2">
        <v>300</v>
      </c>
      <c r="N148" s="2">
        <v>-1</v>
      </c>
      <c r="O148" s="2">
        <v>0</v>
      </c>
      <c r="P148" s="5">
        <v>1</v>
      </c>
      <c r="R148" s="5">
        <v>0</v>
      </c>
      <c r="S148" s="63"/>
      <c r="T148" s="63"/>
      <c r="U148" s="3">
        <v>0</v>
      </c>
      <c r="V148" s="63"/>
      <c r="Y148" s="2" t="s">
        <v>654</v>
      </c>
      <c r="Z148" s="2">
        <v>0</v>
      </c>
      <c r="AB148" s="64"/>
      <c r="AF148" s="2">
        <v>5</v>
      </c>
      <c r="AH148" s="2">
        <v>5</v>
      </c>
    </row>
    <row r="149" spans="1:34" ht="16.5" x14ac:dyDescent="0.2">
      <c r="A149" s="1">
        <v>144</v>
      </c>
      <c r="B149" s="2">
        <v>3165</v>
      </c>
      <c r="C149" s="2">
        <v>0</v>
      </c>
      <c r="D149" s="2" t="s">
        <v>592</v>
      </c>
      <c r="E149" s="2">
        <v>20003165</v>
      </c>
      <c r="F149" s="2">
        <v>3165</v>
      </c>
      <c r="G149" s="2">
        <v>3165</v>
      </c>
      <c r="H149" s="2">
        <v>21003165</v>
      </c>
      <c r="I149" s="2">
        <v>0</v>
      </c>
      <c r="J149" s="2">
        <v>0</v>
      </c>
      <c r="K149" s="2">
        <v>133</v>
      </c>
      <c r="L149" s="2">
        <v>34640149</v>
      </c>
      <c r="M149" s="2">
        <v>300</v>
      </c>
      <c r="N149" s="2">
        <v>-1</v>
      </c>
      <c r="O149" s="2">
        <v>0</v>
      </c>
      <c r="P149" s="5">
        <v>1</v>
      </c>
      <c r="R149" s="5">
        <v>0</v>
      </c>
      <c r="S149" s="63"/>
      <c r="T149" s="63"/>
      <c r="U149" s="3">
        <v>0</v>
      </c>
      <c r="V149" s="63"/>
      <c r="Y149" s="2" t="s">
        <v>655</v>
      </c>
      <c r="Z149" s="2">
        <v>0</v>
      </c>
      <c r="AB149" s="64"/>
      <c r="AF149" s="2">
        <v>5</v>
      </c>
      <c r="AH149" s="2">
        <v>5</v>
      </c>
    </row>
    <row r="150" spans="1:34" ht="16.5" x14ac:dyDescent="0.2">
      <c r="A150" s="1">
        <v>145</v>
      </c>
      <c r="B150" s="2">
        <v>3166</v>
      </c>
      <c r="C150" s="2">
        <v>0</v>
      </c>
      <c r="D150" s="2" t="s">
        <v>593</v>
      </c>
      <c r="E150" s="2">
        <v>20003166</v>
      </c>
      <c r="F150" s="2">
        <v>3166</v>
      </c>
      <c r="G150" s="2">
        <v>3166</v>
      </c>
      <c r="H150" s="2">
        <v>21003166</v>
      </c>
      <c r="I150" s="2">
        <v>0</v>
      </c>
      <c r="J150" s="2">
        <v>0</v>
      </c>
      <c r="K150" s="2">
        <v>134</v>
      </c>
      <c r="L150" s="2">
        <v>34640150</v>
      </c>
      <c r="M150" s="2">
        <v>300</v>
      </c>
      <c r="N150" s="2">
        <v>-1</v>
      </c>
      <c r="O150" s="2">
        <v>0</v>
      </c>
      <c r="P150" s="5">
        <v>1</v>
      </c>
      <c r="R150" s="5">
        <v>0</v>
      </c>
      <c r="S150" s="63"/>
      <c r="T150" s="63"/>
      <c r="U150" s="3">
        <v>0</v>
      </c>
      <c r="V150" s="63"/>
      <c r="Y150" s="2" t="s">
        <v>656</v>
      </c>
      <c r="Z150" s="2">
        <v>0</v>
      </c>
      <c r="AB150" s="64"/>
      <c r="AF150" s="2">
        <v>5</v>
      </c>
      <c r="AH150" s="2">
        <v>5</v>
      </c>
    </row>
    <row r="151" spans="1:34" ht="16.5" x14ac:dyDescent="0.2">
      <c r="A151" s="1">
        <v>146</v>
      </c>
      <c r="B151" s="2">
        <v>3167</v>
      </c>
      <c r="C151" s="2">
        <v>0</v>
      </c>
      <c r="D151" s="2" t="s">
        <v>594</v>
      </c>
      <c r="E151" s="2">
        <v>20003167</v>
      </c>
      <c r="F151" s="2">
        <v>3167</v>
      </c>
      <c r="G151" s="2">
        <v>3167</v>
      </c>
      <c r="H151" s="2">
        <v>21003167</v>
      </c>
      <c r="I151" s="2">
        <v>0</v>
      </c>
      <c r="J151" s="2">
        <v>0</v>
      </c>
      <c r="K151" s="2">
        <v>135</v>
      </c>
      <c r="L151" s="2">
        <v>34640151</v>
      </c>
      <c r="M151" s="2">
        <v>300</v>
      </c>
      <c r="N151" s="2">
        <v>-1</v>
      </c>
      <c r="O151" s="2">
        <v>0</v>
      </c>
      <c r="P151" s="5">
        <v>1</v>
      </c>
      <c r="R151" s="5">
        <v>0</v>
      </c>
      <c r="S151" s="63"/>
      <c r="T151" s="63"/>
      <c r="U151" s="3">
        <v>0</v>
      </c>
      <c r="V151" s="63"/>
      <c r="Y151" s="2" t="s">
        <v>657</v>
      </c>
      <c r="Z151" s="2">
        <v>0</v>
      </c>
      <c r="AB151" s="64"/>
      <c r="AF151" s="2">
        <v>5</v>
      </c>
      <c r="AH151" s="2">
        <v>5</v>
      </c>
    </row>
    <row r="152" spans="1:34" ht="16.5" x14ac:dyDescent="0.2">
      <c r="A152" s="1">
        <v>147</v>
      </c>
      <c r="B152" s="2">
        <v>3168</v>
      </c>
      <c r="C152" s="2">
        <v>0</v>
      </c>
      <c r="D152" s="2" t="s">
        <v>595</v>
      </c>
      <c r="E152" s="2">
        <v>20003168</v>
      </c>
      <c r="F152" s="2">
        <v>3168</v>
      </c>
      <c r="G152" s="2">
        <v>3168</v>
      </c>
      <c r="H152" s="2">
        <v>21003168</v>
      </c>
      <c r="I152" s="2">
        <v>0</v>
      </c>
      <c r="J152" s="2">
        <v>0</v>
      </c>
      <c r="K152" s="2">
        <v>136</v>
      </c>
      <c r="L152" s="2">
        <v>34640152</v>
      </c>
      <c r="M152" s="2">
        <v>300</v>
      </c>
      <c r="N152" s="2">
        <v>-1</v>
      </c>
      <c r="O152" s="2">
        <v>0</v>
      </c>
      <c r="P152" s="5">
        <v>1</v>
      </c>
      <c r="R152" s="5">
        <v>0</v>
      </c>
      <c r="S152" s="63"/>
      <c r="T152" s="63"/>
      <c r="U152" s="3">
        <v>0</v>
      </c>
      <c r="V152" s="63"/>
      <c r="Y152" s="2" t="s">
        <v>658</v>
      </c>
      <c r="Z152" s="2">
        <v>0</v>
      </c>
      <c r="AB152" s="64"/>
      <c r="AF152" s="2">
        <v>5</v>
      </c>
      <c r="AH152" s="2">
        <v>5</v>
      </c>
    </row>
    <row r="153" spans="1:34" ht="16.5" x14ac:dyDescent="0.2">
      <c r="A153" s="1">
        <v>148</v>
      </c>
      <c r="B153" s="2">
        <v>3169</v>
      </c>
      <c r="C153" s="2">
        <v>0</v>
      </c>
      <c r="D153" s="2" t="s">
        <v>596</v>
      </c>
      <c r="E153" s="2">
        <v>20003169</v>
      </c>
      <c r="F153" s="2">
        <v>3169</v>
      </c>
      <c r="G153" s="2">
        <v>3169</v>
      </c>
      <c r="H153" s="2">
        <v>21003169</v>
      </c>
      <c r="I153" s="2">
        <v>0</v>
      </c>
      <c r="J153" s="2">
        <v>0</v>
      </c>
      <c r="K153" s="2">
        <v>137</v>
      </c>
      <c r="L153" s="2">
        <v>34640153</v>
      </c>
      <c r="M153" s="2">
        <v>300</v>
      </c>
      <c r="N153" s="2">
        <v>-1</v>
      </c>
      <c r="O153" s="2">
        <v>0</v>
      </c>
      <c r="P153" s="5">
        <v>1</v>
      </c>
      <c r="R153" s="5">
        <v>0</v>
      </c>
      <c r="S153" s="63"/>
      <c r="T153" s="63"/>
      <c r="U153" s="3">
        <v>0</v>
      </c>
      <c r="V153" s="63"/>
      <c r="Y153" s="2" t="s">
        <v>659</v>
      </c>
      <c r="Z153" s="2">
        <v>0</v>
      </c>
      <c r="AB153" s="64"/>
      <c r="AF153" s="2">
        <v>5</v>
      </c>
      <c r="AH153" s="2">
        <v>5</v>
      </c>
    </row>
    <row r="154" spans="1:34" ht="16.5" x14ac:dyDescent="0.2">
      <c r="A154" s="1">
        <v>149</v>
      </c>
      <c r="B154" s="2">
        <v>3170</v>
      </c>
      <c r="C154" s="2">
        <v>0</v>
      </c>
      <c r="D154" s="2" t="s">
        <v>597</v>
      </c>
      <c r="E154" s="2">
        <v>20003170</v>
      </c>
      <c r="F154" s="2">
        <v>3170</v>
      </c>
      <c r="G154" s="2">
        <v>3170</v>
      </c>
      <c r="H154" s="2">
        <v>21003170</v>
      </c>
      <c r="I154" s="2">
        <v>0</v>
      </c>
      <c r="J154" s="2">
        <v>0</v>
      </c>
      <c r="K154" s="2">
        <v>138</v>
      </c>
      <c r="L154" s="2">
        <v>34640154</v>
      </c>
      <c r="M154" s="2">
        <v>300</v>
      </c>
      <c r="N154" s="2">
        <v>-1</v>
      </c>
      <c r="O154" s="2">
        <v>0</v>
      </c>
      <c r="P154" s="5">
        <v>1</v>
      </c>
      <c r="R154" s="5">
        <v>0</v>
      </c>
      <c r="S154" s="63"/>
      <c r="T154" s="63"/>
      <c r="U154" s="3">
        <v>0</v>
      </c>
      <c r="V154" s="63"/>
      <c r="Y154" s="2" t="s">
        <v>660</v>
      </c>
      <c r="Z154" s="2">
        <v>0</v>
      </c>
      <c r="AB154" s="64"/>
      <c r="AF154" s="2">
        <v>5</v>
      </c>
      <c r="AH154" s="2">
        <v>5</v>
      </c>
    </row>
    <row r="155" spans="1:34" ht="16.5" x14ac:dyDescent="0.2">
      <c r="A155" s="1">
        <v>150</v>
      </c>
      <c r="B155" s="2">
        <v>3171</v>
      </c>
      <c r="C155" s="2">
        <v>0</v>
      </c>
      <c r="D155" s="2" t="s">
        <v>598</v>
      </c>
      <c r="E155" s="2">
        <v>20003171</v>
      </c>
      <c r="F155" s="2">
        <v>3171</v>
      </c>
      <c r="G155" s="2">
        <v>3171</v>
      </c>
      <c r="H155" s="2">
        <v>21003171</v>
      </c>
      <c r="I155" s="2">
        <v>0</v>
      </c>
      <c r="J155" s="2">
        <v>0</v>
      </c>
      <c r="K155" s="2">
        <v>139</v>
      </c>
      <c r="L155" s="2">
        <v>34640155</v>
      </c>
      <c r="M155" s="2">
        <v>300</v>
      </c>
      <c r="N155" s="2">
        <v>-1</v>
      </c>
      <c r="O155" s="2">
        <v>0</v>
      </c>
      <c r="P155" s="5">
        <v>1</v>
      </c>
      <c r="R155" s="5">
        <v>0</v>
      </c>
      <c r="S155" s="63"/>
      <c r="T155" s="63"/>
      <c r="U155" s="3">
        <v>0</v>
      </c>
      <c r="V155" s="63"/>
      <c r="Y155" s="2" t="s">
        <v>661</v>
      </c>
      <c r="Z155" s="2">
        <v>0</v>
      </c>
      <c r="AB155" s="64"/>
      <c r="AF155" s="2">
        <v>5</v>
      </c>
      <c r="AH155" s="2">
        <v>5</v>
      </c>
    </row>
    <row r="156" spans="1:34" ht="16.5" x14ac:dyDescent="0.2">
      <c r="A156" s="1">
        <v>151</v>
      </c>
      <c r="B156" s="2">
        <v>3172</v>
      </c>
      <c r="C156" s="2">
        <v>0</v>
      </c>
      <c r="D156" s="2" t="s">
        <v>599</v>
      </c>
      <c r="E156" s="2">
        <v>20003172</v>
      </c>
      <c r="F156" s="2">
        <v>3172</v>
      </c>
      <c r="G156" s="2">
        <v>3172</v>
      </c>
      <c r="H156" s="2">
        <v>21003172</v>
      </c>
      <c r="I156" s="2">
        <v>0</v>
      </c>
      <c r="J156" s="2">
        <v>0</v>
      </c>
      <c r="K156" s="2">
        <v>140</v>
      </c>
      <c r="L156" s="2">
        <v>34640156</v>
      </c>
      <c r="M156" s="2">
        <v>300</v>
      </c>
      <c r="N156" s="2">
        <v>-1</v>
      </c>
      <c r="O156" s="2">
        <v>0</v>
      </c>
      <c r="P156" s="5">
        <v>1</v>
      </c>
      <c r="R156" s="5">
        <v>0</v>
      </c>
      <c r="S156" s="63"/>
      <c r="T156" s="63"/>
      <c r="U156" s="3">
        <v>0</v>
      </c>
      <c r="V156" s="63"/>
      <c r="Y156" s="2" t="s">
        <v>662</v>
      </c>
      <c r="Z156" s="2">
        <v>0</v>
      </c>
      <c r="AB156" s="64"/>
      <c r="AF156" s="2">
        <v>5</v>
      </c>
      <c r="AH156" s="2">
        <v>5</v>
      </c>
    </row>
    <row r="157" spans="1:34" ht="16.5" x14ac:dyDescent="0.2">
      <c r="A157" s="1">
        <v>152</v>
      </c>
      <c r="B157" s="2">
        <v>3173</v>
      </c>
      <c r="C157" s="2">
        <v>0</v>
      </c>
      <c r="D157" s="2" t="s">
        <v>684</v>
      </c>
      <c r="E157" s="2">
        <v>20003173</v>
      </c>
      <c r="F157" s="2">
        <v>3173</v>
      </c>
      <c r="G157" s="2">
        <v>3173</v>
      </c>
      <c r="H157" s="2">
        <v>21003173</v>
      </c>
      <c r="I157" s="2">
        <v>0</v>
      </c>
      <c r="J157" s="2">
        <v>0</v>
      </c>
      <c r="K157" s="2">
        <v>141</v>
      </c>
      <c r="L157" s="2">
        <v>34640157</v>
      </c>
      <c r="M157" s="2">
        <v>300</v>
      </c>
      <c r="N157" s="2">
        <v>-1</v>
      </c>
      <c r="O157" s="2">
        <v>0</v>
      </c>
      <c r="P157" s="5">
        <v>1</v>
      </c>
      <c r="R157" s="5">
        <v>0</v>
      </c>
      <c r="S157" s="63"/>
      <c r="T157" s="63"/>
      <c r="U157" s="3">
        <v>0</v>
      </c>
      <c r="V157" s="63"/>
      <c r="Y157" s="2" t="s">
        <v>688</v>
      </c>
      <c r="Z157" s="2">
        <v>0</v>
      </c>
      <c r="AB157" s="64"/>
      <c r="AF157" s="2">
        <v>5</v>
      </c>
      <c r="AH157" s="2">
        <v>5</v>
      </c>
    </row>
    <row r="158" spans="1:34" ht="16.5" x14ac:dyDescent="0.2">
      <c r="A158" s="1">
        <v>153</v>
      </c>
      <c r="B158" s="2">
        <v>3174</v>
      </c>
      <c r="C158" s="2">
        <v>0</v>
      </c>
      <c r="D158" s="2" t="s">
        <v>685</v>
      </c>
      <c r="E158" s="2">
        <v>20003174</v>
      </c>
      <c r="F158" s="2">
        <v>3174</v>
      </c>
      <c r="G158" s="2">
        <v>3174</v>
      </c>
      <c r="H158" s="2">
        <v>21003174</v>
      </c>
      <c r="I158" s="2">
        <v>0</v>
      </c>
      <c r="J158" s="2">
        <v>0</v>
      </c>
      <c r="K158" s="2">
        <v>142</v>
      </c>
      <c r="L158" s="2">
        <v>34640158</v>
      </c>
      <c r="M158" s="2">
        <v>300</v>
      </c>
      <c r="N158" s="2">
        <v>-1</v>
      </c>
      <c r="O158" s="2">
        <v>0</v>
      </c>
      <c r="P158" s="5">
        <v>1</v>
      </c>
      <c r="R158" s="5">
        <v>0</v>
      </c>
      <c r="S158" s="63"/>
      <c r="T158" s="63"/>
      <c r="U158" s="3">
        <v>0</v>
      </c>
      <c r="V158" s="63"/>
      <c r="Y158" s="2" t="s">
        <v>689</v>
      </c>
      <c r="Z158" s="2">
        <v>0</v>
      </c>
      <c r="AB158" s="64"/>
      <c r="AF158" s="2">
        <v>5</v>
      </c>
      <c r="AH158" s="2">
        <v>5</v>
      </c>
    </row>
    <row r="159" spans="1:34" ht="16.5" x14ac:dyDescent="0.2">
      <c r="A159" s="1">
        <v>154</v>
      </c>
      <c r="B159" s="2">
        <v>3175</v>
      </c>
      <c r="C159" s="2">
        <v>0</v>
      </c>
      <c r="D159" s="2" t="s">
        <v>686</v>
      </c>
      <c r="E159" s="2">
        <v>20003175</v>
      </c>
      <c r="F159" s="2">
        <v>3175</v>
      </c>
      <c r="G159" s="2">
        <v>3175</v>
      </c>
      <c r="H159" s="2">
        <v>21003175</v>
      </c>
      <c r="I159" s="2">
        <v>0</v>
      </c>
      <c r="J159" s="2">
        <v>0</v>
      </c>
      <c r="K159" s="2">
        <v>143</v>
      </c>
      <c r="L159" s="2">
        <v>34640159</v>
      </c>
      <c r="M159" s="2">
        <v>300</v>
      </c>
      <c r="N159" s="2">
        <v>-1</v>
      </c>
      <c r="O159" s="2">
        <v>0</v>
      </c>
      <c r="P159" s="5">
        <v>1</v>
      </c>
      <c r="R159" s="5">
        <v>0</v>
      </c>
      <c r="S159" s="63"/>
      <c r="T159" s="63"/>
      <c r="U159" s="2">
        <v>0</v>
      </c>
      <c r="V159" s="63"/>
      <c r="Y159" s="2" t="s">
        <v>690</v>
      </c>
      <c r="Z159" s="2">
        <v>0</v>
      </c>
      <c r="AB159" s="64"/>
      <c r="AF159" s="2">
        <v>5</v>
      </c>
      <c r="AH159" s="2">
        <v>5</v>
      </c>
    </row>
    <row r="160" spans="1:34" ht="16.5" x14ac:dyDescent="0.2">
      <c r="A160" s="1">
        <v>155</v>
      </c>
      <c r="B160" s="2">
        <v>3176</v>
      </c>
      <c r="C160" s="2">
        <v>0</v>
      </c>
      <c r="D160" s="2" t="s">
        <v>687</v>
      </c>
      <c r="E160" s="2">
        <v>20003176</v>
      </c>
      <c r="F160" s="2">
        <v>3176</v>
      </c>
      <c r="G160" s="2">
        <v>3176</v>
      </c>
      <c r="H160" s="2">
        <v>21003176</v>
      </c>
      <c r="I160" s="2">
        <v>0</v>
      </c>
      <c r="J160" s="2">
        <v>0</v>
      </c>
      <c r="K160" s="2">
        <v>144</v>
      </c>
      <c r="L160" s="2">
        <v>34640160</v>
      </c>
      <c r="M160" s="2">
        <v>300</v>
      </c>
      <c r="N160" s="2">
        <v>-1</v>
      </c>
      <c r="O160" s="2">
        <v>0</v>
      </c>
      <c r="P160" s="5">
        <v>1</v>
      </c>
      <c r="R160" s="5">
        <v>0</v>
      </c>
      <c r="S160" s="63"/>
      <c r="T160" s="63"/>
      <c r="U160" s="2">
        <v>0</v>
      </c>
      <c r="V160" s="63"/>
      <c r="Y160" s="2" t="s">
        <v>691</v>
      </c>
      <c r="Z160" s="2">
        <v>0</v>
      </c>
      <c r="AB160" s="64"/>
      <c r="AF160" s="2">
        <v>5</v>
      </c>
      <c r="AH160" s="2">
        <v>5</v>
      </c>
    </row>
    <row r="161" spans="1:34" ht="16.5" x14ac:dyDescent="0.2">
      <c r="A161" s="1">
        <v>156</v>
      </c>
      <c r="B161" s="2">
        <v>4001</v>
      </c>
      <c r="C161" s="2">
        <v>0</v>
      </c>
      <c r="D161" s="2" t="s">
        <v>217</v>
      </c>
      <c r="E161" s="2">
        <v>20004001</v>
      </c>
      <c r="F161" s="2">
        <v>4001</v>
      </c>
      <c r="G161" s="2">
        <v>4001</v>
      </c>
      <c r="H161" s="2">
        <v>21004001</v>
      </c>
      <c r="I161" s="2">
        <v>102</v>
      </c>
      <c r="J161" s="2">
        <v>2</v>
      </c>
      <c r="K161" s="2">
        <v>201</v>
      </c>
      <c r="L161" s="2">
        <v>200130161</v>
      </c>
      <c r="M161" s="2">
        <v>0</v>
      </c>
      <c r="N161" s="2">
        <v>2</v>
      </c>
      <c r="O161" s="2">
        <v>0</v>
      </c>
      <c r="P161" s="5">
        <v>2</v>
      </c>
      <c r="R161" s="5">
        <v>99</v>
      </c>
      <c r="S161" s="63"/>
      <c r="T161" s="63"/>
      <c r="U161" s="2">
        <v>10</v>
      </c>
      <c r="V161" s="63">
        <v>0</v>
      </c>
      <c r="Y161" s="2" t="s">
        <v>218</v>
      </c>
      <c r="Z161" s="2">
        <v>0</v>
      </c>
      <c r="AA161" s="2" t="s">
        <v>219</v>
      </c>
      <c r="AB161" s="64"/>
      <c r="AF161" s="2">
        <v>0</v>
      </c>
      <c r="AH161" s="2">
        <v>5</v>
      </c>
    </row>
    <row r="162" spans="1:34" ht="16.5" x14ac:dyDescent="0.2">
      <c r="A162" s="1">
        <v>157</v>
      </c>
      <c r="B162" s="2">
        <v>4002</v>
      </c>
      <c r="C162" s="2">
        <v>0</v>
      </c>
      <c r="D162" s="2" t="s">
        <v>220</v>
      </c>
      <c r="E162" s="2">
        <v>20004002</v>
      </c>
      <c r="F162" s="2">
        <v>4007</v>
      </c>
      <c r="G162" s="2">
        <v>4007</v>
      </c>
      <c r="H162" s="2">
        <v>21004002</v>
      </c>
      <c r="I162" s="2">
        <v>501</v>
      </c>
      <c r="J162" s="2">
        <v>3</v>
      </c>
      <c r="K162" s="2">
        <v>244</v>
      </c>
      <c r="L162" s="2">
        <v>300120162</v>
      </c>
      <c r="M162" s="2">
        <v>0</v>
      </c>
      <c r="N162" s="2">
        <v>3</v>
      </c>
      <c r="O162" s="2">
        <v>0</v>
      </c>
      <c r="P162" s="5">
        <v>3</v>
      </c>
      <c r="R162" s="5">
        <v>99</v>
      </c>
      <c r="S162" s="63"/>
      <c r="T162" s="63"/>
      <c r="U162" s="2">
        <v>12</v>
      </c>
      <c r="V162" s="63">
        <v>0</v>
      </c>
      <c r="Y162" s="2" t="s">
        <v>221</v>
      </c>
      <c r="Z162" s="2">
        <v>0</v>
      </c>
      <c r="AB162" s="64"/>
      <c r="AC162" s="2">
        <v>1</v>
      </c>
      <c r="AF162" s="2">
        <v>0</v>
      </c>
      <c r="AG162" s="2">
        <v>1</v>
      </c>
      <c r="AH162" s="2">
        <v>5</v>
      </c>
    </row>
    <row r="163" spans="1:34" ht="16.5" x14ac:dyDescent="0.2">
      <c r="A163" s="1">
        <v>158</v>
      </c>
      <c r="B163" s="2">
        <v>4003</v>
      </c>
      <c r="C163" s="2">
        <v>0</v>
      </c>
      <c r="D163" s="2" t="s">
        <v>222</v>
      </c>
      <c r="E163" s="2">
        <v>20004003</v>
      </c>
      <c r="F163" s="2">
        <v>4007</v>
      </c>
      <c r="G163" s="2">
        <v>4007</v>
      </c>
      <c r="H163" s="2">
        <v>21004003</v>
      </c>
      <c r="I163" s="2">
        <v>502</v>
      </c>
      <c r="J163" s="2">
        <v>3</v>
      </c>
      <c r="K163" s="2">
        <v>245</v>
      </c>
      <c r="L163" s="2">
        <v>300120163</v>
      </c>
      <c r="M163" s="2">
        <v>0</v>
      </c>
      <c r="N163" s="2">
        <v>3</v>
      </c>
      <c r="O163" s="2">
        <v>0</v>
      </c>
      <c r="P163" s="5">
        <v>3</v>
      </c>
      <c r="R163" s="5">
        <v>99</v>
      </c>
      <c r="S163" s="63"/>
      <c r="T163" s="63"/>
      <c r="U163" s="2">
        <v>13</v>
      </c>
      <c r="V163" s="63">
        <v>0</v>
      </c>
      <c r="Y163" s="2" t="s">
        <v>223</v>
      </c>
      <c r="Z163" s="2">
        <v>0</v>
      </c>
      <c r="AB163" s="64"/>
      <c r="AC163" s="2">
        <v>3</v>
      </c>
      <c r="AF163" s="2">
        <v>0</v>
      </c>
      <c r="AH163" s="2">
        <v>5</v>
      </c>
    </row>
    <row r="164" spans="1:34" ht="16.5" x14ac:dyDescent="0.2">
      <c r="A164" s="1">
        <v>159</v>
      </c>
      <c r="B164" s="2">
        <v>4004</v>
      </c>
      <c r="C164" s="2">
        <v>0</v>
      </c>
      <c r="D164" s="2" t="s">
        <v>224</v>
      </c>
      <c r="E164" s="2">
        <v>20004004</v>
      </c>
      <c r="F164" s="2">
        <v>4007</v>
      </c>
      <c r="G164" s="2">
        <v>4007</v>
      </c>
      <c r="H164" s="2">
        <v>21004004</v>
      </c>
      <c r="I164" s="2">
        <v>503</v>
      </c>
      <c r="J164" s="2">
        <v>3</v>
      </c>
      <c r="K164" s="2">
        <v>246</v>
      </c>
      <c r="L164" s="2">
        <v>300120164</v>
      </c>
      <c r="M164" s="2">
        <v>0</v>
      </c>
      <c r="N164" s="2">
        <v>3</v>
      </c>
      <c r="O164" s="2">
        <v>0</v>
      </c>
      <c r="P164" s="5">
        <v>3</v>
      </c>
      <c r="R164" s="5">
        <v>99</v>
      </c>
      <c r="S164" s="63"/>
      <c r="T164" s="63"/>
      <c r="U164" s="2">
        <v>12</v>
      </c>
      <c r="V164" s="63">
        <v>0</v>
      </c>
      <c r="Y164" s="2" t="s">
        <v>225</v>
      </c>
      <c r="Z164" s="2">
        <v>0</v>
      </c>
      <c r="AB164" s="64"/>
      <c r="AC164" s="2">
        <v>2</v>
      </c>
      <c r="AF164" s="2">
        <v>0</v>
      </c>
      <c r="AH164" s="2">
        <v>5</v>
      </c>
    </row>
    <row r="165" spans="1:34" ht="16.5" x14ac:dyDescent="0.2">
      <c r="A165" s="1">
        <v>160</v>
      </c>
      <c r="B165" s="2">
        <v>4005</v>
      </c>
      <c r="C165" s="2">
        <v>0</v>
      </c>
      <c r="D165" s="2" t="s">
        <v>283</v>
      </c>
      <c r="E165" s="2">
        <v>20004005</v>
      </c>
      <c r="F165" s="2">
        <v>4007</v>
      </c>
      <c r="G165" s="2">
        <v>4007</v>
      </c>
      <c r="H165" s="2">
        <v>21004005</v>
      </c>
      <c r="I165" s="2">
        <v>504</v>
      </c>
      <c r="J165" s="2">
        <v>3</v>
      </c>
      <c r="K165" s="2">
        <v>210</v>
      </c>
      <c r="L165" s="2">
        <v>300110165</v>
      </c>
      <c r="M165" s="2">
        <v>0</v>
      </c>
      <c r="N165" s="2">
        <v>3</v>
      </c>
      <c r="O165" s="2">
        <v>0</v>
      </c>
      <c r="P165" s="5">
        <v>4</v>
      </c>
      <c r="R165" s="5">
        <v>99</v>
      </c>
      <c r="S165" s="63"/>
      <c r="T165" s="63"/>
      <c r="U165" s="2">
        <v>12</v>
      </c>
      <c r="V165" s="63">
        <v>0</v>
      </c>
      <c r="Y165" s="2" t="s">
        <v>288</v>
      </c>
      <c r="Z165" s="2">
        <v>0</v>
      </c>
      <c r="AB165" s="64"/>
      <c r="AC165" s="2">
        <v>5</v>
      </c>
      <c r="AF165" s="2">
        <v>0</v>
      </c>
      <c r="AH165" s="2">
        <v>5</v>
      </c>
    </row>
    <row r="166" spans="1:34" ht="16.5" x14ac:dyDescent="0.2">
      <c r="A166" s="1">
        <v>161</v>
      </c>
      <c r="B166" s="2">
        <v>4006</v>
      </c>
      <c r="C166" s="2">
        <v>0</v>
      </c>
      <c r="D166" s="2" t="s">
        <v>286</v>
      </c>
      <c r="E166" s="2">
        <v>20004006</v>
      </c>
      <c r="F166" s="2">
        <v>4007</v>
      </c>
      <c r="G166" s="2">
        <v>4007</v>
      </c>
      <c r="H166" s="2">
        <v>21004006</v>
      </c>
      <c r="I166" s="2">
        <v>501</v>
      </c>
      <c r="J166" s="2">
        <v>3</v>
      </c>
      <c r="K166" s="2">
        <v>211</v>
      </c>
      <c r="L166" s="2">
        <v>300110166</v>
      </c>
      <c r="M166" s="2">
        <v>0</v>
      </c>
      <c r="N166" s="2">
        <v>3</v>
      </c>
      <c r="O166" s="2">
        <v>0</v>
      </c>
      <c r="P166" s="5">
        <v>4</v>
      </c>
      <c r="R166" s="5">
        <v>99</v>
      </c>
      <c r="S166" s="63"/>
      <c r="T166" s="63"/>
      <c r="U166" s="2">
        <v>12</v>
      </c>
      <c r="V166" s="63">
        <v>0</v>
      </c>
      <c r="Y166" s="2" t="s">
        <v>288</v>
      </c>
      <c r="Z166" s="2">
        <v>0</v>
      </c>
      <c r="AB166" s="64"/>
      <c r="AC166" s="2">
        <v>6</v>
      </c>
      <c r="AF166" s="2">
        <v>0</v>
      </c>
      <c r="AH166" s="2">
        <v>5</v>
      </c>
    </row>
    <row r="167" spans="1:34" ht="16.5" x14ac:dyDescent="0.2">
      <c r="A167" s="1">
        <v>162</v>
      </c>
      <c r="B167" s="2">
        <v>4007</v>
      </c>
      <c r="C167" s="2">
        <v>0</v>
      </c>
      <c r="D167" s="2" t="s">
        <v>682</v>
      </c>
      <c r="E167" s="2">
        <v>20004007</v>
      </c>
      <c r="F167" s="2">
        <v>4007</v>
      </c>
      <c r="G167" s="2">
        <v>4007</v>
      </c>
      <c r="H167" s="2">
        <v>21004007</v>
      </c>
      <c r="I167" s="2">
        <v>501</v>
      </c>
      <c r="J167" s="2">
        <v>3</v>
      </c>
      <c r="K167" s="2">
        <v>212</v>
      </c>
      <c r="L167" s="2">
        <v>300110167</v>
      </c>
      <c r="M167" s="2">
        <v>0</v>
      </c>
      <c r="N167" s="2">
        <v>3</v>
      </c>
      <c r="O167" s="2">
        <v>0</v>
      </c>
      <c r="P167" s="5">
        <v>4</v>
      </c>
      <c r="R167" s="5">
        <v>0</v>
      </c>
      <c r="S167" s="63"/>
      <c r="T167" s="63"/>
      <c r="U167" s="2">
        <v>12</v>
      </c>
      <c r="V167" s="63">
        <v>0</v>
      </c>
      <c r="Y167" s="2" t="s">
        <v>288</v>
      </c>
      <c r="Z167" s="2">
        <v>0</v>
      </c>
      <c r="AB167" s="64"/>
      <c r="AC167" s="2">
        <v>7</v>
      </c>
      <c r="AF167" s="2">
        <v>0</v>
      </c>
      <c r="AG167" s="2">
        <v>0</v>
      </c>
      <c r="AH167" s="2">
        <v>5</v>
      </c>
    </row>
    <row r="168" spans="1:34" ht="16.5" x14ac:dyDescent="0.2">
      <c r="A168" s="1">
        <v>163</v>
      </c>
      <c r="B168" s="2">
        <v>5010</v>
      </c>
      <c r="C168" s="2">
        <v>0</v>
      </c>
      <c r="D168" s="2" t="s">
        <v>323</v>
      </c>
      <c r="E168" s="2">
        <v>20005010</v>
      </c>
      <c r="F168" s="2" t="s">
        <v>734</v>
      </c>
      <c r="G168" s="2" t="s">
        <v>734</v>
      </c>
      <c r="H168" s="2">
        <v>21005010</v>
      </c>
      <c r="I168" s="2">
        <v>503</v>
      </c>
      <c r="J168" s="2">
        <v>3</v>
      </c>
      <c r="K168" s="2">
        <v>288</v>
      </c>
      <c r="L168" s="2">
        <v>300140168</v>
      </c>
      <c r="M168" s="2">
        <v>0</v>
      </c>
      <c r="N168" s="2">
        <v>3</v>
      </c>
      <c r="O168" s="2">
        <v>0</v>
      </c>
      <c r="P168" s="5">
        <v>1</v>
      </c>
      <c r="R168" s="5">
        <v>0</v>
      </c>
      <c r="S168" s="63">
        <v>33</v>
      </c>
      <c r="T168" s="63" t="s">
        <v>1102</v>
      </c>
      <c r="U168" s="2">
        <v>12</v>
      </c>
      <c r="V168" s="63">
        <v>0</v>
      </c>
      <c r="Z168" s="2">
        <v>0</v>
      </c>
      <c r="AB168" s="64"/>
      <c r="AC168" s="2">
        <v>5010</v>
      </c>
      <c r="AG168" s="2">
        <v>1</v>
      </c>
      <c r="AH168" s="2">
        <v>5</v>
      </c>
    </row>
    <row r="169" spans="1:34" ht="16.5" x14ac:dyDescent="0.2">
      <c r="A169" s="1">
        <v>164</v>
      </c>
      <c r="B169" s="2">
        <v>5020</v>
      </c>
      <c r="C169" s="2">
        <v>0</v>
      </c>
      <c r="D169" s="2" t="s">
        <v>325</v>
      </c>
      <c r="E169" s="2">
        <v>20005020</v>
      </c>
      <c r="F169" s="2" t="s">
        <v>734</v>
      </c>
      <c r="G169" s="2" t="s">
        <v>734</v>
      </c>
      <c r="H169" s="2">
        <v>21005020</v>
      </c>
      <c r="I169" s="2">
        <v>503</v>
      </c>
      <c r="J169" s="2">
        <v>3</v>
      </c>
      <c r="K169" s="2">
        <v>289</v>
      </c>
      <c r="L169" s="2">
        <v>300140169</v>
      </c>
      <c r="M169" s="2">
        <v>0</v>
      </c>
      <c r="N169" s="2">
        <v>3</v>
      </c>
      <c r="O169" s="2">
        <v>0</v>
      </c>
      <c r="P169" s="5">
        <v>1</v>
      </c>
      <c r="R169" s="5">
        <v>0</v>
      </c>
      <c r="S169" s="63">
        <v>33</v>
      </c>
      <c r="T169" s="63" t="s">
        <v>1102</v>
      </c>
      <c r="U169" s="2">
        <v>12</v>
      </c>
      <c r="V169" s="63">
        <v>0</v>
      </c>
      <c r="Z169" s="2">
        <v>0</v>
      </c>
      <c r="AB169" s="64"/>
      <c r="AC169" s="2">
        <v>5020</v>
      </c>
      <c r="AG169" s="2">
        <v>1</v>
      </c>
      <c r="AH169" s="2">
        <v>5</v>
      </c>
    </row>
    <row r="170" spans="1:34" ht="16.5" x14ac:dyDescent="0.2">
      <c r="A170" s="1">
        <v>165</v>
      </c>
      <c r="B170" s="2">
        <v>5030</v>
      </c>
      <c r="C170" s="2">
        <v>0</v>
      </c>
      <c r="D170" s="2" t="s">
        <v>327</v>
      </c>
      <c r="E170" s="2">
        <v>20005030</v>
      </c>
      <c r="F170" s="2" t="s">
        <v>734</v>
      </c>
      <c r="G170" s="2" t="s">
        <v>734</v>
      </c>
      <c r="H170" s="2">
        <v>21005030</v>
      </c>
      <c r="I170" s="2">
        <v>503</v>
      </c>
      <c r="J170" s="2">
        <v>3</v>
      </c>
      <c r="K170" s="2">
        <v>290</v>
      </c>
      <c r="L170" s="2">
        <v>300140170</v>
      </c>
      <c r="M170" s="2">
        <v>0</v>
      </c>
      <c r="N170" s="2">
        <v>3</v>
      </c>
      <c r="O170" s="2">
        <v>0</v>
      </c>
      <c r="P170" s="5">
        <v>1</v>
      </c>
      <c r="R170" s="5">
        <v>0</v>
      </c>
      <c r="S170" s="63">
        <v>33</v>
      </c>
      <c r="T170" s="63" t="s">
        <v>1102</v>
      </c>
      <c r="U170" s="2">
        <v>12</v>
      </c>
      <c r="V170" s="63">
        <v>0</v>
      </c>
      <c r="Z170" s="2">
        <v>0</v>
      </c>
      <c r="AB170" s="64"/>
      <c r="AC170" s="2">
        <v>5030</v>
      </c>
      <c r="AG170" s="2">
        <v>1</v>
      </c>
      <c r="AH170" s="2">
        <v>5</v>
      </c>
    </row>
    <row r="171" spans="1:34" ht="16.5" x14ac:dyDescent="0.2">
      <c r="A171" s="1">
        <v>166</v>
      </c>
      <c r="B171" s="2">
        <v>5040</v>
      </c>
      <c r="C171" s="2">
        <v>0</v>
      </c>
      <c r="D171" s="2" t="s">
        <v>328</v>
      </c>
      <c r="E171" s="2">
        <v>20005040</v>
      </c>
      <c r="F171" s="2" t="s">
        <v>734</v>
      </c>
      <c r="G171" s="2" t="s">
        <v>734</v>
      </c>
      <c r="H171" s="2">
        <v>21005040</v>
      </c>
      <c r="I171" s="2">
        <v>503</v>
      </c>
      <c r="J171" s="2">
        <v>3</v>
      </c>
      <c r="K171" s="2">
        <v>291</v>
      </c>
      <c r="L171" s="2">
        <v>300140171</v>
      </c>
      <c r="M171" s="2">
        <v>0</v>
      </c>
      <c r="N171" s="2">
        <v>3</v>
      </c>
      <c r="O171" s="2">
        <v>0</v>
      </c>
      <c r="P171" s="5">
        <v>1</v>
      </c>
      <c r="R171" s="5">
        <v>0</v>
      </c>
      <c r="S171" s="63">
        <v>33</v>
      </c>
      <c r="T171" s="63" t="s">
        <v>1102</v>
      </c>
      <c r="U171" s="2">
        <v>12</v>
      </c>
      <c r="V171" s="63">
        <v>0</v>
      </c>
      <c r="Z171" s="2">
        <v>0</v>
      </c>
      <c r="AB171" s="64"/>
      <c r="AC171" s="2">
        <v>5040</v>
      </c>
      <c r="AG171" s="2">
        <v>1</v>
      </c>
      <c r="AH171" s="2">
        <v>5</v>
      </c>
    </row>
    <row r="172" spans="1:34" ht="16.5" x14ac:dyDescent="0.2">
      <c r="A172" s="1">
        <v>167</v>
      </c>
      <c r="B172" s="2">
        <v>5050</v>
      </c>
      <c r="C172" s="2">
        <v>0</v>
      </c>
      <c r="D172" s="2" t="s">
        <v>329</v>
      </c>
      <c r="E172" s="2">
        <v>20005050</v>
      </c>
      <c r="F172" s="2" t="s">
        <v>734</v>
      </c>
      <c r="G172" s="2" t="s">
        <v>734</v>
      </c>
      <c r="H172" s="2">
        <v>21005050</v>
      </c>
      <c r="I172" s="2">
        <v>503</v>
      </c>
      <c r="J172" s="2">
        <v>3</v>
      </c>
      <c r="K172" s="2">
        <v>292</v>
      </c>
      <c r="L172" s="2">
        <v>300140172</v>
      </c>
      <c r="M172" s="2">
        <v>0</v>
      </c>
      <c r="N172" s="2">
        <v>3</v>
      </c>
      <c r="O172" s="2">
        <v>0</v>
      </c>
      <c r="P172" s="5">
        <v>1</v>
      </c>
      <c r="R172" s="5">
        <v>0</v>
      </c>
      <c r="S172" s="63">
        <v>33</v>
      </c>
      <c r="T172" s="63" t="s">
        <v>1102</v>
      </c>
      <c r="U172" s="2">
        <v>12</v>
      </c>
      <c r="V172" s="63">
        <v>0</v>
      </c>
      <c r="Z172" s="2">
        <v>0</v>
      </c>
      <c r="AB172" s="64"/>
      <c r="AC172" s="2">
        <v>5050</v>
      </c>
      <c r="AG172" s="2">
        <v>1</v>
      </c>
      <c r="AH172" s="2">
        <v>5</v>
      </c>
    </row>
    <row r="173" spans="1:34" ht="16.5" x14ac:dyDescent="0.2">
      <c r="A173" s="1">
        <v>168</v>
      </c>
      <c r="B173" s="2">
        <v>5110</v>
      </c>
      <c r="C173" s="2">
        <v>0</v>
      </c>
      <c r="D173" s="2" t="s">
        <v>330</v>
      </c>
      <c r="E173" s="2">
        <v>20005110</v>
      </c>
      <c r="F173" s="2" t="s">
        <v>734</v>
      </c>
      <c r="G173" s="2" t="s">
        <v>734</v>
      </c>
      <c r="H173" s="2">
        <v>21005110</v>
      </c>
      <c r="I173" s="2">
        <v>503</v>
      </c>
      <c r="J173" s="2">
        <v>3</v>
      </c>
      <c r="K173" s="2">
        <v>293</v>
      </c>
      <c r="L173" s="2">
        <v>300140173</v>
      </c>
      <c r="M173" s="2">
        <v>0</v>
      </c>
      <c r="N173" s="2">
        <v>3</v>
      </c>
      <c r="O173" s="2">
        <v>0</v>
      </c>
      <c r="P173" s="5">
        <v>1</v>
      </c>
      <c r="R173" s="5">
        <v>0</v>
      </c>
      <c r="S173" s="63">
        <v>33</v>
      </c>
      <c r="T173" s="63" t="s">
        <v>1102</v>
      </c>
      <c r="U173" s="2">
        <v>12</v>
      </c>
      <c r="V173" s="63">
        <v>0</v>
      </c>
      <c r="Z173" s="2">
        <v>0</v>
      </c>
      <c r="AB173" s="64"/>
      <c r="AC173" s="2">
        <v>5110</v>
      </c>
      <c r="AG173" s="2">
        <v>1</v>
      </c>
      <c r="AH173" s="2">
        <v>5</v>
      </c>
    </row>
    <row r="174" spans="1:34" ht="16.5" x14ac:dyDescent="0.2">
      <c r="A174" s="1">
        <v>169</v>
      </c>
      <c r="B174" s="2">
        <v>5120</v>
      </c>
      <c r="C174" s="2">
        <v>0</v>
      </c>
      <c r="D174" s="2" t="s">
        <v>331</v>
      </c>
      <c r="E174" s="2">
        <v>20005120</v>
      </c>
      <c r="F174" s="2" t="s">
        <v>734</v>
      </c>
      <c r="G174" s="2" t="s">
        <v>734</v>
      </c>
      <c r="H174" s="2">
        <v>21005120</v>
      </c>
      <c r="I174" s="2">
        <v>503</v>
      </c>
      <c r="J174" s="2">
        <v>3</v>
      </c>
      <c r="K174" s="2">
        <v>294</v>
      </c>
      <c r="L174" s="2">
        <v>300140174</v>
      </c>
      <c r="M174" s="2">
        <v>0</v>
      </c>
      <c r="N174" s="2">
        <v>3</v>
      </c>
      <c r="O174" s="2">
        <v>0</v>
      </c>
      <c r="P174" s="5">
        <v>1</v>
      </c>
      <c r="R174" s="5">
        <v>0</v>
      </c>
      <c r="S174" s="63">
        <v>33</v>
      </c>
      <c r="T174" s="63" t="s">
        <v>1102</v>
      </c>
      <c r="U174" s="2">
        <v>12</v>
      </c>
      <c r="V174" s="63">
        <v>0</v>
      </c>
      <c r="Z174" s="2">
        <v>0</v>
      </c>
      <c r="AB174" s="64"/>
      <c r="AC174" s="2">
        <v>5120</v>
      </c>
      <c r="AG174" s="2">
        <v>1</v>
      </c>
      <c r="AH174" s="2">
        <v>5</v>
      </c>
    </row>
    <row r="175" spans="1:34" ht="16.5" x14ac:dyDescent="0.2">
      <c r="A175" s="1">
        <v>170</v>
      </c>
      <c r="B175" s="2">
        <v>5130</v>
      </c>
      <c r="C175" s="2">
        <v>0</v>
      </c>
      <c r="D175" s="2" t="s">
        <v>332</v>
      </c>
      <c r="E175" s="2">
        <v>20005130</v>
      </c>
      <c r="F175" s="2" t="s">
        <v>734</v>
      </c>
      <c r="G175" s="2" t="s">
        <v>734</v>
      </c>
      <c r="H175" s="2">
        <v>21005130</v>
      </c>
      <c r="I175" s="2">
        <v>503</v>
      </c>
      <c r="J175" s="2">
        <v>3</v>
      </c>
      <c r="K175" s="2">
        <v>295</v>
      </c>
      <c r="L175" s="2">
        <v>300140175</v>
      </c>
      <c r="M175" s="2">
        <v>0</v>
      </c>
      <c r="N175" s="2">
        <v>3</v>
      </c>
      <c r="O175" s="2">
        <v>0</v>
      </c>
      <c r="P175" s="5">
        <v>1</v>
      </c>
      <c r="R175" s="5">
        <v>0</v>
      </c>
      <c r="S175" s="63">
        <v>33</v>
      </c>
      <c r="T175" s="63" t="s">
        <v>1102</v>
      </c>
      <c r="U175" s="2">
        <v>12</v>
      </c>
      <c r="V175" s="63">
        <v>0</v>
      </c>
      <c r="Z175" s="2">
        <v>0</v>
      </c>
      <c r="AB175" s="64"/>
      <c r="AC175" s="2">
        <v>5130</v>
      </c>
      <c r="AG175" s="2">
        <v>1</v>
      </c>
      <c r="AH175" s="2">
        <v>5</v>
      </c>
    </row>
    <row r="176" spans="1:34" ht="16.5" x14ac:dyDescent="0.2">
      <c r="A176" s="1">
        <v>171</v>
      </c>
      <c r="B176" s="2">
        <v>5140</v>
      </c>
      <c r="C176" s="2">
        <v>0</v>
      </c>
      <c r="D176" s="2" t="s">
        <v>333</v>
      </c>
      <c r="E176" s="2">
        <v>20005140</v>
      </c>
      <c r="F176" s="2" t="s">
        <v>734</v>
      </c>
      <c r="G176" s="2" t="s">
        <v>734</v>
      </c>
      <c r="H176" s="2">
        <v>21005140</v>
      </c>
      <c r="I176" s="2">
        <v>503</v>
      </c>
      <c r="J176" s="2">
        <v>3</v>
      </c>
      <c r="K176" s="2">
        <v>296</v>
      </c>
      <c r="L176" s="2">
        <v>300140176</v>
      </c>
      <c r="M176" s="2">
        <v>0</v>
      </c>
      <c r="N176" s="2">
        <v>3</v>
      </c>
      <c r="O176" s="2">
        <v>0</v>
      </c>
      <c r="P176" s="5">
        <v>1</v>
      </c>
      <c r="R176" s="5">
        <v>0</v>
      </c>
      <c r="S176" s="63">
        <v>33</v>
      </c>
      <c r="T176" s="63" t="s">
        <v>1102</v>
      </c>
      <c r="U176" s="2">
        <v>12</v>
      </c>
      <c r="V176" s="63">
        <v>0</v>
      </c>
      <c r="Z176" s="2">
        <v>0</v>
      </c>
      <c r="AB176" s="64"/>
      <c r="AC176" s="2">
        <v>5140</v>
      </c>
      <c r="AG176" s="2">
        <v>1</v>
      </c>
      <c r="AH176" s="2">
        <v>5</v>
      </c>
    </row>
    <row r="177" spans="1:34" ht="16.5" x14ac:dyDescent="0.2">
      <c r="A177" s="1">
        <v>172</v>
      </c>
      <c r="B177" s="2">
        <v>5150</v>
      </c>
      <c r="C177" s="2">
        <v>0</v>
      </c>
      <c r="D177" s="2" t="s">
        <v>334</v>
      </c>
      <c r="E177" s="2">
        <v>20005150</v>
      </c>
      <c r="F177" s="2" t="s">
        <v>734</v>
      </c>
      <c r="G177" s="2" t="s">
        <v>734</v>
      </c>
      <c r="H177" s="2">
        <v>21005150</v>
      </c>
      <c r="I177" s="2">
        <v>503</v>
      </c>
      <c r="J177" s="2">
        <v>3</v>
      </c>
      <c r="K177" s="2">
        <v>297</v>
      </c>
      <c r="L177" s="2">
        <v>300140177</v>
      </c>
      <c r="M177" s="2">
        <v>0</v>
      </c>
      <c r="N177" s="2">
        <v>3</v>
      </c>
      <c r="O177" s="2">
        <v>0</v>
      </c>
      <c r="P177" s="5">
        <v>1</v>
      </c>
      <c r="R177" s="5">
        <v>0</v>
      </c>
      <c r="S177" s="63">
        <v>33</v>
      </c>
      <c r="T177" s="63" t="s">
        <v>1102</v>
      </c>
      <c r="U177" s="2">
        <v>12</v>
      </c>
      <c r="V177" s="63">
        <v>0</v>
      </c>
      <c r="Z177" s="2">
        <v>0</v>
      </c>
      <c r="AB177" s="64"/>
      <c r="AC177" s="2">
        <v>5150</v>
      </c>
      <c r="AG177" s="2">
        <v>1</v>
      </c>
      <c r="AH177" s="2">
        <v>5</v>
      </c>
    </row>
    <row r="178" spans="1:34" ht="16.5" x14ac:dyDescent="0.2">
      <c r="A178" s="1">
        <v>173</v>
      </c>
      <c r="B178" s="2">
        <v>5210</v>
      </c>
      <c r="C178" s="2">
        <v>0</v>
      </c>
      <c r="D178" s="2" t="s">
        <v>335</v>
      </c>
      <c r="E178" s="2">
        <v>20005210</v>
      </c>
      <c r="F178" s="2" t="s">
        <v>732</v>
      </c>
      <c r="G178" s="2" t="s">
        <v>732</v>
      </c>
      <c r="H178" s="2">
        <v>21005210</v>
      </c>
      <c r="I178" s="2">
        <v>503</v>
      </c>
      <c r="J178" s="2">
        <v>3</v>
      </c>
      <c r="K178" s="2">
        <v>273</v>
      </c>
      <c r="L178" s="2">
        <v>300130178</v>
      </c>
      <c r="M178" s="2">
        <v>0</v>
      </c>
      <c r="N178" s="2">
        <v>3</v>
      </c>
      <c r="O178" s="2">
        <v>0</v>
      </c>
      <c r="P178" s="5">
        <v>2</v>
      </c>
      <c r="R178" s="5">
        <v>0</v>
      </c>
      <c r="S178" s="63">
        <v>33</v>
      </c>
      <c r="T178" s="63" t="s">
        <v>1102</v>
      </c>
      <c r="U178" s="2">
        <v>12</v>
      </c>
      <c r="V178" s="63">
        <v>0</v>
      </c>
      <c r="Z178" s="2">
        <v>0</v>
      </c>
      <c r="AB178" s="64"/>
      <c r="AC178" s="2">
        <v>5210</v>
      </c>
      <c r="AG178" s="2">
        <v>1</v>
      </c>
      <c r="AH178" s="2">
        <v>5</v>
      </c>
    </row>
    <row r="179" spans="1:34" ht="16.5" x14ac:dyDescent="0.2">
      <c r="A179" s="1">
        <v>174</v>
      </c>
      <c r="B179" s="2">
        <v>5220</v>
      </c>
      <c r="C179" s="2">
        <v>0</v>
      </c>
      <c r="D179" s="2" t="s">
        <v>336</v>
      </c>
      <c r="E179" s="2">
        <v>20005220</v>
      </c>
      <c r="F179" s="2" t="s">
        <v>732</v>
      </c>
      <c r="G179" s="2" t="s">
        <v>732</v>
      </c>
      <c r="H179" s="2">
        <v>21005220</v>
      </c>
      <c r="I179" s="2">
        <v>503</v>
      </c>
      <c r="J179" s="2">
        <v>3</v>
      </c>
      <c r="K179" s="2">
        <v>274</v>
      </c>
      <c r="L179" s="2">
        <v>300130179</v>
      </c>
      <c r="M179" s="2">
        <v>0</v>
      </c>
      <c r="N179" s="2">
        <v>3</v>
      </c>
      <c r="O179" s="2">
        <v>0</v>
      </c>
      <c r="P179" s="5">
        <v>2</v>
      </c>
      <c r="R179" s="5">
        <v>0</v>
      </c>
      <c r="S179" s="63">
        <v>33</v>
      </c>
      <c r="T179" s="63" t="s">
        <v>1102</v>
      </c>
      <c r="U179" s="2">
        <v>12</v>
      </c>
      <c r="V179" s="63">
        <v>0</v>
      </c>
      <c r="Z179" s="2">
        <v>0</v>
      </c>
      <c r="AB179" s="64"/>
      <c r="AC179" s="2">
        <v>5220</v>
      </c>
      <c r="AG179" s="2">
        <v>1</v>
      </c>
      <c r="AH179" s="2">
        <v>5</v>
      </c>
    </row>
    <row r="180" spans="1:34" ht="16.5" x14ac:dyDescent="0.2">
      <c r="A180" s="1">
        <v>175</v>
      </c>
      <c r="B180" s="2">
        <v>5230</v>
      </c>
      <c r="C180" s="2">
        <v>0</v>
      </c>
      <c r="D180" s="2" t="s">
        <v>337</v>
      </c>
      <c r="E180" s="2">
        <v>20005230</v>
      </c>
      <c r="F180" s="2" t="s">
        <v>732</v>
      </c>
      <c r="G180" s="2" t="s">
        <v>732</v>
      </c>
      <c r="H180" s="2">
        <v>21005230</v>
      </c>
      <c r="I180" s="2">
        <v>503</v>
      </c>
      <c r="J180" s="2">
        <v>3</v>
      </c>
      <c r="K180" s="2">
        <v>275</v>
      </c>
      <c r="L180" s="2">
        <v>300130180</v>
      </c>
      <c r="M180" s="2">
        <v>0</v>
      </c>
      <c r="N180" s="2">
        <v>3</v>
      </c>
      <c r="O180" s="2">
        <v>0</v>
      </c>
      <c r="P180" s="5">
        <v>2</v>
      </c>
      <c r="R180" s="5">
        <v>0</v>
      </c>
      <c r="S180" s="63">
        <v>33</v>
      </c>
      <c r="T180" s="63" t="s">
        <v>1102</v>
      </c>
      <c r="U180" s="2">
        <v>12</v>
      </c>
      <c r="V180" s="63">
        <v>0</v>
      </c>
      <c r="Z180" s="2">
        <v>0</v>
      </c>
      <c r="AB180" s="64"/>
      <c r="AC180" s="2">
        <v>5230</v>
      </c>
      <c r="AG180" s="2">
        <v>1</v>
      </c>
      <c r="AH180" s="2">
        <v>5</v>
      </c>
    </row>
    <row r="181" spans="1:34" ht="16.5" x14ac:dyDescent="0.2">
      <c r="A181" s="1">
        <v>176</v>
      </c>
      <c r="B181" s="2">
        <v>5240</v>
      </c>
      <c r="C181" s="2">
        <v>0</v>
      </c>
      <c r="D181" s="2" t="s">
        <v>338</v>
      </c>
      <c r="E181" s="2">
        <v>20005240</v>
      </c>
      <c r="F181" s="2" t="s">
        <v>732</v>
      </c>
      <c r="G181" s="2" t="s">
        <v>732</v>
      </c>
      <c r="H181" s="2">
        <v>21005240</v>
      </c>
      <c r="I181" s="2">
        <v>503</v>
      </c>
      <c r="J181" s="2">
        <v>3</v>
      </c>
      <c r="K181" s="2">
        <v>276</v>
      </c>
      <c r="L181" s="2">
        <v>300130181</v>
      </c>
      <c r="M181" s="2">
        <v>0</v>
      </c>
      <c r="N181" s="2">
        <v>3</v>
      </c>
      <c r="O181" s="2">
        <v>0</v>
      </c>
      <c r="P181" s="5">
        <v>2</v>
      </c>
      <c r="R181" s="5">
        <v>0</v>
      </c>
      <c r="S181" s="63">
        <v>33</v>
      </c>
      <c r="T181" s="63" t="s">
        <v>1102</v>
      </c>
      <c r="U181" s="2">
        <v>12</v>
      </c>
      <c r="V181" s="63">
        <v>0</v>
      </c>
      <c r="Z181" s="2">
        <v>0</v>
      </c>
      <c r="AB181" s="64"/>
      <c r="AC181" s="2">
        <v>5240</v>
      </c>
      <c r="AG181" s="2">
        <v>1</v>
      </c>
      <c r="AH181" s="2">
        <v>5</v>
      </c>
    </row>
    <row r="182" spans="1:34" ht="16.5" x14ac:dyDescent="0.2">
      <c r="A182" s="1">
        <v>177</v>
      </c>
      <c r="B182" s="2">
        <v>5250</v>
      </c>
      <c r="C182" s="2">
        <v>0</v>
      </c>
      <c r="D182" s="2" t="s">
        <v>339</v>
      </c>
      <c r="E182" s="2">
        <v>20005250</v>
      </c>
      <c r="F182" s="2" t="s">
        <v>732</v>
      </c>
      <c r="G182" s="2" t="s">
        <v>732</v>
      </c>
      <c r="H182" s="2">
        <v>21005250</v>
      </c>
      <c r="I182" s="2">
        <v>503</v>
      </c>
      <c r="J182" s="2">
        <v>3</v>
      </c>
      <c r="K182" s="2">
        <v>277</v>
      </c>
      <c r="L182" s="2">
        <v>300130182</v>
      </c>
      <c r="M182" s="2">
        <v>0</v>
      </c>
      <c r="N182" s="2">
        <v>3</v>
      </c>
      <c r="O182" s="2">
        <v>0</v>
      </c>
      <c r="P182" s="5">
        <v>2</v>
      </c>
      <c r="R182" s="5">
        <v>0</v>
      </c>
      <c r="S182" s="63">
        <v>33</v>
      </c>
      <c r="T182" s="63" t="s">
        <v>1102</v>
      </c>
      <c r="U182" s="2">
        <v>12</v>
      </c>
      <c r="V182" s="63">
        <v>0</v>
      </c>
      <c r="Z182" s="2">
        <v>0</v>
      </c>
      <c r="AB182" s="64"/>
      <c r="AC182" s="2">
        <v>5250</v>
      </c>
      <c r="AG182" s="2">
        <v>1</v>
      </c>
      <c r="AH182" s="2">
        <v>5</v>
      </c>
    </row>
    <row r="183" spans="1:34" ht="16.5" x14ac:dyDescent="0.2">
      <c r="A183" s="1">
        <v>178</v>
      </c>
      <c r="B183" s="2">
        <v>5310</v>
      </c>
      <c r="C183" s="2">
        <v>0</v>
      </c>
      <c r="D183" s="2" t="s">
        <v>340</v>
      </c>
      <c r="E183" s="2">
        <v>20005310</v>
      </c>
      <c r="F183" s="2" t="s">
        <v>732</v>
      </c>
      <c r="G183" s="2" t="s">
        <v>732</v>
      </c>
      <c r="H183" s="2">
        <v>21005310</v>
      </c>
      <c r="I183" s="2">
        <v>503</v>
      </c>
      <c r="J183" s="2">
        <v>3</v>
      </c>
      <c r="K183" s="2">
        <v>278</v>
      </c>
      <c r="L183" s="2">
        <v>300130183</v>
      </c>
      <c r="M183" s="2">
        <v>0</v>
      </c>
      <c r="N183" s="2">
        <v>3</v>
      </c>
      <c r="O183" s="2">
        <v>0</v>
      </c>
      <c r="P183" s="5">
        <v>2</v>
      </c>
      <c r="R183" s="5">
        <v>0</v>
      </c>
      <c r="S183" s="63">
        <v>33</v>
      </c>
      <c r="T183" s="63" t="s">
        <v>1102</v>
      </c>
      <c r="U183" s="2">
        <v>12</v>
      </c>
      <c r="V183" s="63">
        <v>0</v>
      </c>
      <c r="Z183" s="2">
        <v>0</v>
      </c>
      <c r="AB183" s="64"/>
      <c r="AC183" s="2">
        <v>5310</v>
      </c>
      <c r="AG183" s="2">
        <v>1</v>
      </c>
      <c r="AH183" s="2">
        <v>5</v>
      </c>
    </row>
    <row r="184" spans="1:34" ht="16.5" x14ac:dyDescent="0.2">
      <c r="A184" s="1">
        <v>179</v>
      </c>
      <c r="B184" s="2">
        <v>5320</v>
      </c>
      <c r="C184" s="2">
        <v>0</v>
      </c>
      <c r="D184" s="2" t="s">
        <v>341</v>
      </c>
      <c r="E184" s="2">
        <v>20005320</v>
      </c>
      <c r="F184" s="2" t="s">
        <v>732</v>
      </c>
      <c r="G184" s="2" t="s">
        <v>732</v>
      </c>
      <c r="H184" s="2">
        <v>21005320</v>
      </c>
      <c r="I184" s="2">
        <v>503</v>
      </c>
      <c r="J184" s="2">
        <v>3</v>
      </c>
      <c r="K184" s="2">
        <v>279</v>
      </c>
      <c r="L184" s="2">
        <v>300130184</v>
      </c>
      <c r="M184" s="2">
        <v>0</v>
      </c>
      <c r="N184" s="2">
        <v>3</v>
      </c>
      <c r="O184" s="2">
        <v>0</v>
      </c>
      <c r="P184" s="5">
        <v>2</v>
      </c>
      <c r="R184" s="5">
        <v>0</v>
      </c>
      <c r="S184" s="63">
        <v>33</v>
      </c>
      <c r="T184" s="63" t="s">
        <v>1102</v>
      </c>
      <c r="U184" s="2">
        <v>12</v>
      </c>
      <c r="V184" s="63">
        <v>0</v>
      </c>
      <c r="Z184" s="2">
        <v>0</v>
      </c>
      <c r="AB184" s="64"/>
      <c r="AC184" s="2">
        <v>5320</v>
      </c>
      <c r="AG184" s="2">
        <v>1</v>
      </c>
      <c r="AH184" s="2">
        <v>5</v>
      </c>
    </row>
    <row r="185" spans="1:34" ht="16.5" x14ac:dyDescent="0.2">
      <c r="A185" s="1">
        <v>180</v>
      </c>
      <c r="B185" s="2">
        <v>5330</v>
      </c>
      <c r="C185" s="2">
        <v>0</v>
      </c>
      <c r="D185" s="2" t="s">
        <v>342</v>
      </c>
      <c r="E185" s="2">
        <v>20005330</v>
      </c>
      <c r="F185" s="2" t="s">
        <v>732</v>
      </c>
      <c r="G185" s="2" t="s">
        <v>732</v>
      </c>
      <c r="H185" s="2">
        <v>21005330</v>
      </c>
      <c r="I185" s="2">
        <v>503</v>
      </c>
      <c r="J185" s="2">
        <v>3</v>
      </c>
      <c r="K185" s="2">
        <v>280</v>
      </c>
      <c r="L185" s="2">
        <v>300130185</v>
      </c>
      <c r="M185" s="2">
        <v>0</v>
      </c>
      <c r="N185" s="2">
        <v>3</v>
      </c>
      <c r="O185" s="2">
        <v>0</v>
      </c>
      <c r="P185" s="5">
        <v>2</v>
      </c>
      <c r="R185" s="5">
        <v>0</v>
      </c>
      <c r="S185" s="63">
        <v>33</v>
      </c>
      <c r="T185" s="63" t="s">
        <v>1102</v>
      </c>
      <c r="U185" s="2">
        <v>12</v>
      </c>
      <c r="V185" s="63">
        <v>0</v>
      </c>
      <c r="Z185" s="2">
        <v>0</v>
      </c>
      <c r="AB185" s="64"/>
      <c r="AC185" s="2">
        <v>5330</v>
      </c>
      <c r="AG185" s="2">
        <v>1</v>
      </c>
      <c r="AH185" s="2">
        <v>5</v>
      </c>
    </row>
    <row r="186" spans="1:34" ht="16.5" x14ac:dyDescent="0.2">
      <c r="A186" s="1">
        <v>181</v>
      </c>
      <c r="B186" s="2">
        <v>5340</v>
      </c>
      <c r="C186" s="2">
        <v>0</v>
      </c>
      <c r="D186" s="2" t="s">
        <v>343</v>
      </c>
      <c r="E186" s="2">
        <v>20005340</v>
      </c>
      <c r="F186" s="2" t="s">
        <v>732</v>
      </c>
      <c r="G186" s="2" t="s">
        <v>732</v>
      </c>
      <c r="H186" s="2">
        <v>21005340</v>
      </c>
      <c r="I186" s="2">
        <v>503</v>
      </c>
      <c r="J186" s="2">
        <v>3</v>
      </c>
      <c r="K186" s="2">
        <v>281</v>
      </c>
      <c r="L186" s="2">
        <v>300130186</v>
      </c>
      <c r="M186" s="2">
        <v>0</v>
      </c>
      <c r="N186" s="2">
        <v>3</v>
      </c>
      <c r="O186" s="2">
        <v>0</v>
      </c>
      <c r="P186" s="5">
        <v>2</v>
      </c>
      <c r="R186" s="5">
        <v>0</v>
      </c>
      <c r="S186" s="63">
        <v>33</v>
      </c>
      <c r="T186" s="63" t="s">
        <v>1102</v>
      </c>
      <c r="U186" s="2">
        <v>12</v>
      </c>
      <c r="V186" s="63">
        <v>0</v>
      </c>
      <c r="Z186" s="2">
        <v>0</v>
      </c>
      <c r="AB186" s="64"/>
      <c r="AC186" s="2">
        <v>5340</v>
      </c>
      <c r="AG186" s="2">
        <v>1</v>
      </c>
      <c r="AH186" s="2">
        <v>5</v>
      </c>
    </row>
    <row r="187" spans="1:34" ht="16.5" x14ac:dyDescent="0.2">
      <c r="A187" s="1">
        <v>182</v>
      </c>
      <c r="B187" s="2">
        <v>5350</v>
      </c>
      <c r="C187" s="2">
        <v>0</v>
      </c>
      <c r="D187" s="2" t="s">
        <v>344</v>
      </c>
      <c r="E187" s="2">
        <v>20005350</v>
      </c>
      <c r="F187" s="2" t="s">
        <v>732</v>
      </c>
      <c r="G187" s="2" t="s">
        <v>732</v>
      </c>
      <c r="H187" s="2">
        <v>21005350</v>
      </c>
      <c r="I187" s="2">
        <v>503</v>
      </c>
      <c r="J187" s="2">
        <v>3</v>
      </c>
      <c r="K187" s="2">
        <v>282</v>
      </c>
      <c r="L187" s="2">
        <v>300130187</v>
      </c>
      <c r="M187" s="2">
        <v>0</v>
      </c>
      <c r="N187" s="2">
        <v>3</v>
      </c>
      <c r="O187" s="2">
        <v>0</v>
      </c>
      <c r="P187" s="5">
        <v>2</v>
      </c>
      <c r="R187" s="5">
        <v>0</v>
      </c>
      <c r="S187" s="63">
        <v>33</v>
      </c>
      <c r="T187" s="63" t="s">
        <v>1102</v>
      </c>
      <c r="U187" s="2">
        <v>12</v>
      </c>
      <c r="V187" s="63">
        <v>0</v>
      </c>
      <c r="Z187" s="2">
        <v>0</v>
      </c>
      <c r="AB187" s="64"/>
      <c r="AC187" s="2">
        <v>5350</v>
      </c>
      <c r="AG187" s="2">
        <v>1</v>
      </c>
      <c r="AH187" s="2">
        <v>5</v>
      </c>
    </row>
    <row r="188" spans="1:34" ht="16.5" x14ac:dyDescent="0.2">
      <c r="A188" s="1">
        <v>183</v>
      </c>
      <c r="B188" s="2">
        <v>5410</v>
      </c>
      <c r="C188" s="2">
        <v>0</v>
      </c>
      <c r="D188" s="2" t="s">
        <v>345</v>
      </c>
      <c r="E188" s="2">
        <v>20005410</v>
      </c>
      <c r="F188" s="2" t="s">
        <v>730</v>
      </c>
      <c r="G188" s="2" t="s">
        <v>730</v>
      </c>
      <c r="H188" s="2">
        <v>21005410</v>
      </c>
      <c r="I188" s="2">
        <v>503</v>
      </c>
      <c r="J188" s="2">
        <v>3</v>
      </c>
      <c r="K188" s="2">
        <v>213</v>
      </c>
      <c r="L188" s="2">
        <v>300110188</v>
      </c>
      <c r="M188" s="2">
        <v>0</v>
      </c>
      <c r="N188" s="2">
        <v>3</v>
      </c>
      <c r="O188" s="2">
        <v>0</v>
      </c>
      <c r="P188" s="5">
        <v>4</v>
      </c>
      <c r="R188" s="5">
        <v>0</v>
      </c>
      <c r="S188" s="63">
        <v>33</v>
      </c>
      <c r="T188" s="63" t="s">
        <v>1102</v>
      </c>
      <c r="U188" s="2">
        <v>12</v>
      </c>
      <c r="V188" s="63">
        <v>0</v>
      </c>
      <c r="Z188" s="2">
        <v>0</v>
      </c>
      <c r="AB188" s="64"/>
      <c r="AC188" s="2">
        <v>5410</v>
      </c>
      <c r="AF188" s="2">
        <v>5510</v>
      </c>
      <c r="AG188" s="2">
        <v>1</v>
      </c>
      <c r="AH188" s="2">
        <v>5</v>
      </c>
    </row>
    <row r="189" spans="1:34" ht="16.5" x14ac:dyDescent="0.2">
      <c r="A189" s="1">
        <v>184</v>
      </c>
      <c r="B189" s="2">
        <v>5420</v>
      </c>
      <c r="C189" s="2">
        <v>0</v>
      </c>
      <c r="D189" s="2" t="s">
        <v>346</v>
      </c>
      <c r="E189" s="2">
        <v>20005420</v>
      </c>
      <c r="F189" s="2" t="s">
        <v>730</v>
      </c>
      <c r="G189" s="2" t="s">
        <v>730</v>
      </c>
      <c r="H189" s="2">
        <v>21005420</v>
      </c>
      <c r="I189" s="2">
        <v>503</v>
      </c>
      <c r="J189" s="2">
        <v>3</v>
      </c>
      <c r="K189" s="2">
        <v>214</v>
      </c>
      <c r="L189" s="2">
        <v>300110189</v>
      </c>
      <c r="M189" s="2">
        <v>0</v>
      </c>
      <c r="N189" s="2">
        <v>3</v>
      </c>
      <c r="O189" s="2">
        <v>0</v>
      </c>
      <c r="P189" s="5">
        <v>4</v>
      </c>
      <c r="R189" s="5">
        <v>0</v>
      </c>
      <c r="S189" s="63">
        <v>33</v>
      </c>
      <c r="T189" s="63" t="s">
        <v>1102</v>
      </c>
      <c r="U189" s="2">
        <v>12</v>
      </c>
      <c r="V189" s="63">
        <v>0</v>
      </c>
      <c r="Z189" s="2">
        <v>0</v>
      </c>
      <c r="AB189" s="64"/>
      <c r="AC189" s="2">
        <v>5420</v>
      </c>
      <c r="AF189" s="2">
        <v>5510</v>
      </c>
      <c r="AG189" s="2">
        <v>1</v>
      </c>
      <c r="AH189" s="2">
        <v>5</v>
      </c>
    </row>
    <row r="190" spans="1:34" ht="16.5" x14ac:dyDescent="0.2">
      <c r="A190" s="1">
        <v>185</v>
      </c>
      <c r="B190" s="2">
        <v>5430</v>
      </c>
      <c r="C190" s="2">
        <v>0</v>
      </c>
      <c r="D190" s="2" t="s">
        <v>347</v>
      </c>
      <c r="E190" s="2">
        <v>20005430</v>
      </c>
      <c r="F190" s="2" t="s">
        <v>730</v>
      </c>
      <c r="G190" s="2" t="s">
        <v>730</v>
      </c>
      <c r="H190" s="2">
        <v>21005430</v>
      </c>
      <c r="I190" s="2">
        <v>503</v>
      </c>
      <c r="J190" s="2">
        <v>3</v>
      </c>
      <c r="K190" s="2">
        <v>215</v>
      </c>
      <c r="L190" s="2">
        <v>300110190</v>
      </c>
      <c r="M190" s="2">
        <v>0</v>
      </c>
      <c r="N190" s="2">
        <v>3</v>
      </c>
      <c r="O190" s="2">
        <v>0</v>
      </c>
      <c r="P190" s="5">
        <v>4</v>
      </c>
      <c r="R190" s="5">
        <v>0</v>
      </c>
      <c r="S190" s="63">
        <v>33</v>
      </c>
      <c r="T190" s="63" t="s">
        <v>1102</v>
      </c>
      <c r="U190" s="2">
        <v>12</v>
      </c>
      <c r="V190" s="63">
        <v>0</v>
      </c>
      <c r="Z190" s="2">
        <v>0</v>
      </c>
      <c r="AB190" s="64"/>
      <c r="AC190" s="2">
        <v>5430</v>
      </c>
      <c r="AF190" s="2">
        <v>5510</v>
      </c>
      <c r="AG190" s="2">
        <v>1</v>
      </c>
      <c r="AH190" s="2">
        <v>5</v>
      </c>
    </row>
    <row r="191" spans="1:34" ht="16.5" x14ac:dyDescent="0.2">
      <c r="A191" s="1">
        <v>186</v>
      </c>
      <c r="B191" s="2">
        <v>5440</v>
      </c>
      <c r="C191" s="2">
        <v>0</v>
      </c>
      <c r="D191" s="2" t="s">
        <v>348</v>
      </c>
      <c r="E191" s="2">
        <v>20005440</v>
      </c>
      <c r="F191" s="2" t="s">
        <v>730</v>
      </c>
      <c r="G191" s="2" t="s">
        <v>730</v>
      </c>
      <c r="H191" s="2">
        <v>21005440</v>
      </c>
      <c r="I191" s="2">
        <v>503</v>
      </c>
      <c r="J191" s="2">
        <v>3</v>
      </c>
      <c r="K191" s="2">
        <v>216</v>
      </c>
      <c r="L191" s="2">
        <v>300110191</v>
      </c>
      <c r="M191" s="2">
        <v>0</v>
      </c>
      <c r="N191" s="2">
        <v>3</v>
      </c>
      <c r="O191" s="2">
        <v>0</v>
      </c>
      <c r="P191" s="5">
        <v>4</v>
      </c>
      <c r="R191" s="5">
        <v>0</v>
      </c>
      <c r="S191" s="63">
        <v>33</v>
      </c>
      <c r="T191" s="63" t="s">
        <v>1102</v>
      </c>
      <c r="U191" s="2">
        <v>12</v>
      </c>
      <c r="V191" s="63">
        <v>0</v>
      </c>
      <c r="Z191" s="2">
        <v>0</v>
      </c>
      <c r="AB191" s="64"/>
      <c r="AC191" s="2">
        <v>5440</v>
      </c>
      <c r="AF191" s="2">
        <v>5510</v>
      </c>
      <c r="AG191" s="2">
        <v>1</v>
      </c>
      <c r="AH191" s="2">
        <v>5</v>
      </c>
    </row>
    <row r="192" spans="1:34" ht="16.5" x14ac:dyDescent="0.2">
      <c r="A192" s="1">
        <v>187</v>
      </c>
      <c r="B192" s="2">
        <v>5450</v>
      </c>
      <c r="C192" s="2">
        <v>0</v>
      </c>
      <c r="D192" s="2" t="s">
        <v>349</v>
      </c>
      <c r="E192" s="2">
        <v>20005450</v>
      </c>
      <c r="F192" s="2" t="s">
        <v>730</v>
      </c>
      <c r="G192" s="2" t="s">
        <v>730</v>
      </c>
      <c r="H192" s="2">
        <v>21005450</v>
      </c>
      <c r="I192" s="2">
        <v>503</v>
      </c>
      <c r="J192" s="2">
        <v>3</v>
      </c>
      <c r="K192" s="2">
        <v>217</v>
      </c>
      <c r="L192" s="2">
        <v>300110192</v>
      </c>
      <c r="M192" s="2">
        <v>0</v>
      </c>
      <c r="N192" s="2">
        <v>3</v>
      </c>
      <c r="O192" s="2">
        <v>0</v>
      </c>
      <c r="P192" s="5">
        <v>4</v>
      </c>
      <c r="R192" s="5">
        <v>0</v>
      </c>
      <c r="S192" s="63">
        <v>33</v>
      </c>
      <c r="T192" s="63" t="s">
        <v>1102</v>
      </c>
      <c r="U192" s="2">
        <v>12</v>
      </c>
      <c r="V192" s="63">
        <v>0</v>
      </c>
      <c r="Z192" s="2">
        <v>0</v>
      </c>
      <c r="AB192" s="64"/>
      <c r="AC192" s="2">
        <v>5450</v>
      </c>
      <c r="AF192" s="2">
        <v>5510</v>
      </c>
      <c r="AG192" s="2">
        <v>1</v>
      </c>
      <c r="AH192" s="2">
        <v>5</v>
      </c>
    </row>
    <row r="193" spans="1:34" ht="16.5" x14ac:dyDescent="0.2">
      <c r="A193" s="1">
        <v>188</v>
      </c>
      <c r="B193" s="2">
        <v>5510</v>
      </c>
      <c r="C193" s="2">
        <v>0</v>
      </c>
      <c r="D193" s="2" t="s">
        <v>350</v>
      </c>
      <c r="E193" s="2">
        <v>20005510</v>
      </c>
      <c r="F193" s="2" t="s">
        <v>730</v>
      </c>
      <c r="G193" s="2" t="s">
        <v>730</v>
      </c>
      <c r="H193" s="2">
        <v>21005510</v>
      </c>
      <c r="I193" s="2">
        <v>503</v>
      </c>
      <c r="J193" s="2">
        <v>3</v>
      </c>
      <c r="K193" s="2">
        <v>218</v>
      </c>
      <c r="L193" s="2">
        <v>300110193</v>
      </c>
      <c r="M193" s="2">
        <v>0</v>
      </c>
      <c r="N193" s="2">
        <v>3</v>
      </c>
      <c r="O193" s="2">
        <v>0</v>
      </c>
      <c r="P193" s="5">
        <v>4</v>
      </c>
      <c r="R193" s="5">
        <v>0</v>
      </c>
      <c r="S193" s="63">
        <v>33</v>
      </c>
      <c r="T193" s="63" t="s">
        <v>1102</v>
      </c>
      <c r="U193" s="2">
        <v>12</v>
      </c>
      <c r="V193" s="63">
        <v>0</v>
      </c>
      <c r="Z193" s="2">
        <v>0</v>
      </c>
      <c r="AB193" s="64"/>
      <c r="AC193" s="2">
        <v>5510</v>
      </c>
      <c r="AF193" s="2">
        <v>5510</v>
      </c>
      <c r="AG193" s="2">
        <v>1</v>
      </c>
      <c r="AH193" s="2">
        <v>5</v>
      </c>
    </row>
    <row r="194" spans="1:34" ht="16.5" x14ac:dyDescent="0.2">
      <c r="A194" s="1">
        <v>189</v>
      </c>
      <c r="B194" s="2">
        <v>5520</v>
      </c>
      <c r="C194" s="2">
        <v>0</v>
      </c>
      <c r="D194" s="2" t="s">
        <v>351</v>
      </c>
      <c r="E194" s="2">
        <v>20005520</v>
      </c>
      <c r="F194" s="2" t="s">
        <v>730</v>
      </c>
      <c r="G194" s="2" t="s">
        <v>730</v>
      </c>
      <c r="H194" s="2">
        <v>21005520</v>
      </c>
      <c r="I194" s="2">
        <v>503</v>
      </c>
      <c r="J194" s="2">
        <v>3</v>
      </c>
      <c r="K194" s="2">
        <v>219</v>
      </c>
      <c r="L194" s="2">
        <v>300110194</v>
      </c>
      <c r="M194" s="2">
        <v>0</v>
      </c>
      <c r="N194" s="2">
        <v>3</v>
      </c>
      <c r="O194" s="2">
        <v>0</v>
      </c>
      <c r="P194" s="5">
        <v>4</v>
      </c>
      <c r="R194" s="5">
        <v>0</v>
      </c>
      <c r="S194" s="63">
        <v>33</v>
      </c>
      <c r="T194" s="63" t="s">
        <v>1102</v>
      </c>
      <c r="U194" s="2">
        <v>12</v>
      </c>
      <c r="V194" s="63">
        <v>0</v>
      </c>
      <c r="Z194" s="2">
        <v>0</v>
      </c>
      <c r="AB194" s="64"/>
      <c r="AC194" s="2">
        <v>5520</v>
      </c>
      <c r="AF194" s="2">
        <v>5510</v>
      </c>
      <c r="AG194" s="2">
        <v>1</v>
      </c>
      <c r="AH194" s="2">
        <v>5</v>
      </c>
    </row>
    <row r="195" spans="1:34" ht="16.5" x14ac:dyDescent="0.2">
      <c r="A195" s="1">
        <v>190</v>
      </c>
      <c r="B195" s="2">
        <v>5530</v>
      </c>
      <c r="C195" s="2">
        <v>0</v>
      </c>
      <c r="D195" s="2" t="s">
        <v>352</v>
      </c>
      <c r="E195" s="2">
        <v>20005530</v>
      </c>
      <c r="F195" s="2" t="s">
        <v>730</v>
      </c>
      <c r="G195" s="2" t="s">
        <v>730</v>
      </c>
      <c r="H195" s="2">
        <v>21005530</v>
      </c>
      <c r="I195" s="2">
        <v>503</v>
      </c>
      <c r="J195" s="2">
        <v>3</v>
      </c>
      <c r="K195" s="2">
        <v>220</v>
      </c>
      <c r="L195" s="2">
        <v>300110195</v>
      </c>
      <c r="M195" s="2">
        <v>0</v>
      </c>
      <c r="N195" s="2">
        <v>3</v>
      </c>
      <c r="O195" s="2">
        <v>0</v>
      </c>
      <c r="P195" s="5">
        <v>4</v>
      </c>
      <c r="R195" s="5">
        <v>0</v>
      </c>
      <c r="S195" s="63">
        <v>33</v>
      </c>
      <c r="T195" s="63" t="s">
        <v>1102</v>
      </c>
      <c r="U195" s="2">
        <v>12</v>
      </c>
      <c r="V195" s="63">
        <v>0</v>
      </c>
      <c r="Z195" s="2">
        <v>0</v>
      </c>
      <c r="AB195" s="64"/>
      <c r="AC195" s="2">
        <v>5530</v>
      </c>
      <c r="AF195" s="2">
        <v>5510</v>
      </c>
      <c r="AG195" s="2">
        <v>1</v>
      </c>
      <c r="AH195" s="2">
        <v>5</v>
      </c>
    </row>
    <row r="196" spans="1:34" ht="16.5" x14ac:dyDescent="0.2">
      <c r="A196" s="1">
        <v>191</v>
      </c>
      <c r="B196" s="2">
        <v>5540</v>
      </c>
      <c r="C196" s="2">
        <v>0</v>
      </c>
      <c r="D196" s="2" t="s">
        <v>353</v>
      </c>
      <c r="E196" s="2">
        <v>20005540</v>
      </c>
      <c r="F196" s="2" t="s">
        <v>730</v>
      </c>
      <c r="G196" s="2" t="s">
        <v>730</v>
      </c>
      <c r="H196" s="2">
        <v>21005540</v>
      </c>
      <c r="I196" s="2">
        <v>503</v>
      </c>
      <c r="J196" s="2">
        <v>3</v>
      </c>
      <c r="K196" s="2">
        <v>221</v>
      </c>
      <c r="L196" s="2">
        <v>300110196</v>
      </c>
      <c r="M196" s="2">
        <v>0</v>
      </c>
      <c r="N196" s="2">
        <v>3</v>
      </c>
      <c r="O196" s="2">
        <v>0</v>
      </c>
      <c r="P196" s="5">
        <v>4</v>
      </c>
      <c r="R196" s="5">
        <v>0</v>
      </c>
      <c r="S196" s="63">
        <v>33</v>
      </c>
      <c r="T196" s="63" t="s">
        <v>1102</v>
      </c>
      <c r="U196" s="2">
        <v>12</v>
      </c>
      <c r="V196" s="63">
        <v>0</v>
      </c>
      <c r="Z196" s="2">
        <v>0</v>
      </c>
      <c r="AB196" s="64"/>
      <c r="AC196" s="2">
        <v>5540</v>
      </c>
      <c r="AF196" s="2">
        <v>5510</v>
      </c>
      <c r="AG196" s="2">
        <v>1</v>
      </c>
      <c r="AH196" s="2">
        <v>5</v>
      </c>
    </row>
    <row r="197" spans="1:34" ht="16.5" x14ac:dyDescent="0.2">
      <c r="A197" s="1">
        <v>192</v>
      </c>
      <c r="B197" s="2">
        <v>5550</v>
      </c>
      <c r="C197" s="2">
        <v>0</v>
      </c>
      <c r="D197" s="2" t="s">
        <v>354</v>
      </c>
      <c r="E197" s="2">
        <v>20005550</v>
      </c>
      <c r="F197" s="2" t="s">
        <v>730</v>
      </c>
      <c r="G197" s="2" t="s">
        <v>730</v>
      </c>
      <c r="H197" s="2">
        <v>21005550</v>
      </c>
      <c r="I197" s="2">
        <v>503</v>
      </c>
      <c r="J197" s="2">
        <v>3</v>
      </c>
      <c r="K197" s="2">
        <v>222</v>
      </c>
      <c r="L197" s="2">
        <v>300110197</v>
      </c>
      <c r="M197" s="2">
        <v>0</v>
      </c>
      <c r="N197" s="2">
        <v>3</v>
      </c>
      <c r="O197" s="2">
        <v>0</v>
      </c>
      <c r="P197" s="5">
        <v>4</v>
      </c>
      <c r="R197" s="5">
        <v>0</v>
      </c>
      <c r="S197" s="63">
        <v>33</v>
      </c>
      <c r="T197" s="63" t="s">
        <v>1102</v>
      </c>
      <c r="U197" s="2">
        <v>12</v>
      </c>
      <c r="V197" s="63">
        <v>0</v>
      </c>
      <c r="Z197" s="2">
        <v>0</v>
      </c>
      <c r="AB197" s="64"/>
      <c r="AC197" s="2">
        <v>5550</v>
      </c>
      <c r="AF197" s="2">
        <v>5510</v>
      </c>
      <c r="AG197" s="2">
        <v>1</v>
      </c>
      <c r="AH197" s="2">
        <v>5</v>
      </c>
    </row>
    <row r="198" spans="1:34" ht="16.5" x14ac:dyDescent="0.2">
      <c r="A198" s="1">
        <v>193</v>
      </c>
      <c r="B198" s="2">
        <v>6001</v>
      </c>
      <c r="C198" s="2">
        <v>0</v>
      </c>
      <c r="D198" s="2" t="s">
        <v>432</v>
      </c>
      <c r="F198" s="2">
        <v>6001</v>
      </c>
      <c r="G198" s="2">
        <v>6001</v>
      </c>
      <c r="I198" s="2">
        <v>503</v>
      </c>
      <c r="J198" s="2">
        <v>3</v>
      </c>
      <c r="K198" s="2">
        <v>298</v>
      </c>
      <c r="L198" s="2">
        <v>300140198</v>
      </c>
      <c r="M198" s="2">
        <v>0</v>
      </c>
      <c r="N198" s="2">
        <v>3</v>
      </c>
      <c r="O198" s="2">
        <v>0</v>
      </c>
      <c r="P198" s="5">
        <v>1</v>
      </c>
      <c r="R198" s="5">
        <v>0</v>
      </c>
      <c r="S198" s="63">
        <v>33</v>
      </c>
      <c r="T198" s="63" t="s">
        <v>1102</v>
      </c>
      <c r="U198" s="2">
        <v>12</v>
      </c>
      <c r="V198" s="63">
        <v>0</v>
      </c>
      <c r="Z198" s="2">
        <v>0</v>
      </c>
      <c r="AB198" s="64"/>
      <c r="AC198" s="2">
        <v>6001</v>
      </c>
      <c r="AG198" s="2">
        <v>1</v>
      </c>
      <c r="AH198" s="2">
        <v>5</v>
      </c>
    </row>
    <row r="199" spans="1:34" ht="16.5" x14ac:dyDescent="0.2">
      <c r="A199" s="1">
        <v>194</v>
      </c>
      <c r="B199" s="2">
        <v>6002</v>
      </c>
      <c r="C199" s="2">
        <v>0</v>
      </c>
      <c r="D199" s="2" t="s">
        <v>433</v>
      </c>
      <c r="F199" s="2">
        <v>6002</v>
      </c>
      <c r="G199" s="2">
        <v>6002</v>
      </c>
      <c r="I199" s="2">
        <v>503</v>
      </c>
      <c r="J199" s="2">
        <v>3</v>
      </c>
      <c r="K199" s="2">
        <v>299</v>
      </c>
      <c r="L199" s="2">
        <v>300140199</v>
      </c>
      <c r="M199" s="2">
        <v>0</v>
      </c>
      <c r="N199" s="2">
        <v>3</v>
      </c>
      <c r="O199" s="2">
        <v>0</v>
      </c>
      <c r="P199" s="5">
        <v>1</v>
      </c>
      <c r="R199" s="5">
        <v>0</v>
      </c>
      <c r="S199" s="63">
        <v>33</v>
      </c>
      <c r="T199" s="63" t="s">
        <v>1102</v>
      </c>
      <c r="U199" s="2">
        <v>12</v>
      </c>
      <c r="V199" s="63">
        <v>0</v>
      </c>
      <c r="Z199" s="2">
        <v>0</v>
      </c>
      <c r="AB199" s="64"/>
      <c r="AC199" s="2">
        <v>6002</v>
      </c>
      <c r="AG199" s="2">
        <v>1</v>
      </c>
      <c r="AH199" s="2">
        <v>5</v>
      </c>
    </row>
    <row r="200" spans="1:34" ht="16.5" x14ac:dyDescent="0.2">
      <c r="A200" s="1">
        <v>195</v>
      </c>
      <c r="B200" s="2">
        <v>6003</v>
      </c>
      <c r="C200" s="2">
        <v>0</v>
      </c>
      <c r="D200" s="2" t="s">
        <v>434</v>
      </c>
      <c r="F200" s="2">
        <v>6003</v>
      </c>
      <c r="G200" s="2">
        <v>6003</v>
      </c>
      <c r="I200" s="2">
        <v>503</v>
      </c>
      <c r="J200" s="2">
        <v>3</v>
      </c>
      <c r="K200" s="2">
        <v>300</v>
      </c>
      <c r="L200" s="2">
        <v>300140200</v>
      </c>
      <c r="M200" s="2">
        <v>0</v>
      </c>
      <c r="N200" s="2">
        <v>3</v>
      </c>
      <c r="O200" s="2">
        <v>0</v>
      </c>
      <c r="P200" s="5">
        <v>1</v>
      </c>
      <c r="R200" s="5">
        <v>0</v>
      </c>
      <c r="S200" s="63">
        <v>33</v>
      </c>
      <c r="T200" s="63" t="s">
        <v>1102</v>
      </c>
      <c r="U200" s="2">
        <v>12</v>
      </c>
      <c r="V200" s="63">
        <v>0</v>
      </c>
      <c r="Z200" s="2">
        <v>0</v>
      </c>
      <c r="AB200" s="64"/>
      <c r="AC200" s="2">
        <v>6003</v>
      </c>
      <c r="AG200" s="2">
        <v>1</v>
      </c>
      <c r="AH200" s="2">
        <v>5</v>
      </c>
    </row>
    <row r="201" spans="1:34" ht="16.5" x14ac:dyDescent="0.2">
      <c r="A201" s="1">
        <v>196</v>
      </c>
      <c r="B201" s="2">
        <v>6004</v>
      </c>
      <c r="C201" s="2">
        <v>0</v>
      </c>
      <c r="D201" s="2" t="s">
        <v>435</v>
      </c>
      <c r="F201" s="2">
        <v>6004</v>
      </c>
      <c r="G201" s="2">
        <v>6004</v>
      </c>
      <c r="I201" s="2">
        <v>503</v>
      </c>
      <c r="J201" s="2">
        <v>3</v>
      </c>
      <c r="K201" s="2">
        <v>301</v>
      </c>
      <c r="L201" s="2">
        <v>300140201</v>
      </c>
      <c r="M201" s="2">
        <v>0</v>
      </c>
      <c r="N201" s="2">
        <v>3</v>
      </c>
      <c r="O201" s="2">
        <v>0</v>
      </c>
      <c r="P201" s="5">
        <v>1</v>
      </c>
      <c r="R201" s="5">
        <v>0</v>
      </c>
      <c r="S201" s="63">
        <v>33</v>
      </c>
      <c r="T201" s="63" t="s">
        <v>1102</v>
      </c>
      <c r="U201" s="2">
        <v>12</v>
      </c>
      <c r="V201" s="63">
        <v>0</v>
      </c>
      <c r="Z201" s="2">
        <v>0</v>
      </c>
      <c r="AB201" s="64"/>
      <c r="AC201" s="2">
        <v>6004</v>
      </c>
      <c r="AG201" s="2">
        <v>1</v>
      </c>
      <c r="AH201" s="2">
        <v>5</v>
      </c>
    </row>
    <row r="202" spans="1:34" ht="16.5" x14ac:dyDescent="0.2">
      <c r="A202" s="1">
        <v>197</v>
      </c>
      <c r="B202" s="2">
        <v>6005</v>
      </c>
      <c r="C202" s="2">
        <v>0</v>
      </c>
      <c r="D202" s="2" t="s">
        <v>436</v>
      </c>
      <c r="F202" s="2">
        <v>6005</v>
      </c>
      <c r="G202" s="2">
        <v>6005</v>
      </c>
      <c r="I202" s="2">
        <v>503</v>
      </c>
      <c r="J202" s="2">
        <v>3</v>
      </c>
      <c r="K202" s="2">
        <v>302</v>
      </c>
      <c r="L202" s="2">
        <v>300140202</v>
      </c>
      <c r="M202" s="2">
        <v>0</v>
      </c>
      <c r="N202" s="2">
        <v>3</v>
      </c>
      <c r="O202" s="2">
        <v>0</v>
      </c>
      <c r="P202" s="5">
        <v>1</v>
      </c>
      <c r="R202" s="5">
        <v>0</v>
      </c>
      <c r="S202" s="63">
        <v>33</v>
      </c>
      <c r="T202" s="63" t="s">
        <v>1102</v>
      </c>
      <c r="U202" s="2">
        <v>12</v>
      </c>
      <c r="V202" s="63">
        <v>0</v>
      </c>
      <c r="Z202" s="2">
        <v>0</v>
      </c>
      <c r="AB202" s="64"/>
      <c r="AC202" s="2">
        <v>6005</v>
      </c>
      <c r="AG202" s="2">
        <v>1</v>
      </c>
      <c r="AH202" s="2">
        <v>5</v>
      </c>
    </row>
    <row r="203" spans="1:34" ht="16.5" x14ac:dyDescent="0.2">
      <c r="A203" s="1">
        <v>198</v>
      </c>
      <c r="B203" s="2">
        <v>6006</v>
      </c>
      <c r="C203" s="2">
        <v>0</v>
      </c>
      <c r="D203" s="2" t="s">
        <v>437</v>
      </c>
      <c r="F203" s="2">
        <v>6006</v>
      </c>
      <c r="G203" s="2">
        <v>6006</v>
      </c>
      <c r="I203" s="2">
        <v>503</v>
      </c>
      <c r="J203" s="2">
        <v>3</v>
      </c>
      <c r="K203" s="2">
        <v>303</v>
      </c>
      <c r="L203" s="2">
        <v>300140203</v>
      </c>
      <c r="M203" s="2">
        <v>0</v>
      </c>
      <c r="N203" s="2">
        <v>3</v>
      </c>
      <c r="O203" s="2">
        <v>0</v>
      </c>
      <c r="P203" s="5">
        <v>1</v>
      </c>
      <c r="R203" s="5">
        <v>0</v>
      </c>
      <c r="S203" s="63">
        <v>33</v>
      </c>
      <c r="T203" s="63" t="s">
        <v>1102</v>
      </c>
      <c r="U203" s="2">
        <v>12</v>
      </c>
      <c r="V203" s="63">
        <v>0</v>
      </c>
      <c r="Z203" s="2">
        <v>0</v>
      </c>
      <c r="AB203" s="64"/>
      <c r="AC203" s="2">
        <v>6006</v>
      </c>
      <c r="AG203" s="2">
        <v>1</v>
      </c>
      <c r="AH203" s="2">
        <v>5</v>
      </c>
    </row>
    <row r="204" spans="1:34" ht="16.5" x14ac:dyDescent="0.2">
      <c r="A204" s="1">
        <v>199</v>
      </c>
      <c r="B204" s="2">
        <v>6007</v>
      </c>
      <c r="C204" s="2">
        <v>0</v>
      </c>
      <c r="D204" s="2" t="s">
        <v>438</v>
      </c>
      <c r="F204" s="2">
        <v>6007</v>
      </c>
      <c r="G204" s="2">
        <v>6007</v>
      </c>
      <c r="I204" s="2">
        <v>503</v>
      </c>
      <c r="J204" s="2">
        <v>3</v>
      </c>
      <c r="K204" s="2">
        <v>304</v>
      </c>
      <c r="L204" s="2">
        <v>300140204</v>
      </c>
      <c r="M204" s="2">
        <v>0</v>
      </c>
      <c r="N204" s="2">
        <v>3</v>
      </c>
      <c r="O204" s="2">
        <v>0</v>
      </c>
      <c r="P204" s="5">
        <v>1</v>
      </c>
      <c r="R204" s="5">
        <v>0</v>
      </c>
      <c r="S204" s="63">
        <v>33</v>
      </c>
      <c r="T204" s="63" t="s">
        <v>1102</v>
      </c>
      <c r="U204" s="2">
        <v>12</v>
      </c>
      <c r="V204" s="63">
        <v>0</v>
      </c>
      <c r="Z204" s="2">
        <v>0</v>
      </c>
      <c r="AB204" s="64"/>
      <c r="AC204" s="2">
        <v>6007</v>
      </c>
      <c r="AG204" s="2">
        <v>1</v>
      </c>
      <c r="AH204" s="2">
        <v>5</v>
      </c>
    </row>
    <row r="205" spans="1:34" ht="16.5" x14ac:dyDescent="0.2">
      <c r="A205" s="1">
        <v>200</v>
      </c>
      <c r="B205" s="2">
        <v>6008</v>
      </c>
      <c r="C205" s="2">
        <v>0</v>
      </c>
      <c r="D205" s="2" t="s">
        <v>439</v>
      </c>
      <c r="F205" s="2">
        <v>6008</v>
      </c>
      <c r="G205" s="2">
        <v>6008</v>
      </c>
      <c r="I205" s="2">
        <v>503</v>
      </c>
      <c r="J205" s="2">
        <v>3</v>
      </c>
      <c r="K205" s="2">
        <v>305</v>
      </c>
      <c r="L205" s="2">
        <v>300140205</v>
      </c>
      <c r="M205" s="2">
        <v>0</v>
      </c>
      <c r="N205" s="2">
        <v>3</v>
      </c>
      <c r="O205" s="2">
        <v>0</v>
      </c>
      <c r="P205" s="5">
        <v>1</v>
      </c>
      <c r="R205" s="5">
        <v>0</v>
      </c>
      <c r="S205" s="63">
        <v>33</v>
      </c>
      <c r="T205" s="63" t="s">
        <v>1102</v>
      </c>
      <c r="U205" s="2">
        <v>12</v>
      </c>
      <c r="V205" s="63">
        <v>0</v>
      </c>
      <c r="Z205" s="2">
        <v>0</v>
      </c>
      <c r="AB205" s="64"/>
      <c r="AC205" s="2">
        <v>6008</v>
      </c>
      <c r="AG205" s="2">
        <v>1</v>
      </c>
      <c r="AH205" s="2">
        <v>5</v>
      </c>
    </row>
    <row r="206" spans="1:34" ht="16.5" x14ac:dyDescent="0.2">
      <c r="A206" s="1">
        <v>201</v>
      </c>
      <c r="B206" s="2">
        <v>6009</v>
      </c>
      <c r="C206" s="2">
        <v>0</v>
      </c>
      <c r="D206" s="2" t="s">
        <v>440</v>
      </c>
      <c r="F206" s="2">
        <v>6009</v>
      </c>
      <c r="G206" s="2">
        <v>6009</v>
      </c>
      <c r="I206" s="2">
        <v>503</v>
      </c>
      <c r="J206" s="2">
        <v>3</v>
      </c>
      <c r="K206" s="2">
        <v>306</v>
      </c>
      <c r="L206" s="2">
        <v>300140206</v>
      </c>
      <c r="M206" s="2">
        <v>0</v>
      </c>
      <c r="N206" s="2">
        <v>3</v>
      </c>
      <c r="O206" s="2">
        <v>0</v>
      </c>
      <c r="P206" s="5">
        <v>1</v>
      </c>
      <c r="R206" s="5">
        <v>0</v>
      </c>
      <c r="S206" s="63">
        <v>33</v>
      </c>
      <c r="T206" s="63" t="s">
        <v>1102</v>
      </c>
      <c r="U206" s="2">
        <v>12</v>
      </c>
      <c r="V206" s="63">
        <v>0</v>
      </c>
      <c r="Z206" s="2">
        <v>0</v>
      </c>
      <c r="AB206" s="64"/>
      <c r="AC206" s="2">
        <v>6009</v>
      </c>
      <c r="AG206" s="2">
        <v>1</v>
      </c>
      <c r="AH206" s="2">
        <v>5</v>
      </c>
    </row>
    <row r="207" spans="1:34" ht="16.5" x14ac:dyDescent="0.2">
      <c r="A207" s="1">
        <v>202</v>
      </c>
      <c r="B207" s="2">
        <v>6010</v>
      </c>
      <c r="C207" s="2">
        <v>0</v>
      </c>
      <c r="D207" s="2" t="s">
        <v>441</v>
      </c>
      <c r="F207" s="2">
        <v>6010</v>
      </c>
      <c r="G207" s="2">
        <v>6010</v>
      </c>
      <c r="I207" s="2">
        <v>503</v>
      </c>
      <c r="J207" s="2">
        <v>3</v>
      </c>
      <c r="K207" s="2">
        <v>307</v>
      </c>
      <c r="L207" s="2">
        <v>300140207</v>
      </c>
      <c r="M207" s="2">
        <v>0</v>
      </c>
      <c r="N207" s="2">
        <v>3</v>
      </c>
      <c r="O207" s="2">
        <v>0</v>
      </c>
      <c r="P207" s="5">
        <v>1</v>
      </c>
      <c r="R207" s="5">
        <v>0</v>
      </c>
      <c r="S207" s="63">
        <v>33</v>
      </c>
      <c r="T207" s="63" t="s">
        <v>1102</v>
      </c>
      <c r="U207" s="2">
        <v>12</v>
      </c>
      <c r="V207" s="63">
        <v>0</v>
      </c>
      <c r="Z207" s="2">
        <v>0</v>
      </c>
      <c r="AB207" s="64"/>
      <c r="AC207" s="2">
        <v>6010</v>
      </c>
      <c r="AG207" s="2">
        <v>1</v>
      </c>
      <c r="AH207" s="2">
        <v>5</v>
      </c>
    </row>
    <row r="208" spans="1:34" ht="16.5" x14ac:dyDescent="0.2">
      <c r="A208" s="1">
        <v>203</v>
      </c>
      <c r="B208" s="2">
        <v>6011</v>
      </c>
      <c r="C208" s="2">
        <v>0</v>
      </c>
      <c r="D208" s="2" t="s">
        <v>442</v>
      </c>
      <c r="F208" s="2">
        <v>6011</v>
      </c>
      <c r="G208" s="2">
        <v>6011</v>
      </c>
      <c r="I208" s="2">
        <v>503</v>
      </c>
      <c r="J208" s="2">
        <v>3</v>
      </c>
      <c r="K208" s="2">
        <v>308</v>
      </c>
      <c r="L208" s="2">
        <v>300140208</v>
      </c>
      <c r="M208" s="2">
        <v>0</v>
      </c>
      <c r="N208" s="2">
        <v>3</v>
      </c>
      <c r="O208" s="2">
        <v>0</v>
      </c>
      <c r="P208" s="5">
        <v>1</v>
      </c>
      <c r="R208" s="5">
        <v>0</v>
      </c>
      <c r="S208" s="63">
        <v>33</v>
      </c>
      <c r="T208" s="63" t="s">
        <v>1102</v>
      </c>
      <c r="U208" s="2">
        <v>12</v>
      </c>
      <c r="V208" s="63">
        <v>0</v>
      </c>
      <c r="Z208" s="2">
        <v>0</v>
      </c>
      <c r="AB208" s="64"/>
      <c r="AC208" s="2">
        <v>6011</v>
      </c>
      <c r="AG208" s="2">
        <v>1</v>
      </c>
      <c r="AH208" s="2">
        <v>5</v>
      </c>
    </row>
    <row r="209" spans="1:34" ht="16.5" x14ac:dyDescent="0.2">
      <c r="A209" s="1">
        <v>204</v>
      </c>
      <c r="B209" s="2">
        <v>6012</v>
      </c>
      <c r="C209" s="2">
        <v>0</v>
      </c>
      <c r="D209" s="2" t="s">
        <v>443</v>
      </c>
      <c r="F209" s="2">
        <v>6012</v>
      </c>
      <c r="G209" s="2">
        <v>6012</v>
      </c>
      <c r="I209" s="2">
        <v>503</v>
      </c>
      <c r="J209" s="2">
        <v>3</v>
      </c>
      <c r="K209" s="2">
        <v>309</v>
      </c>
      <c r="L209" s="2">
        <v>300140209</v>
      </c>
      <c r="M209" s="2">
        <v>0</v>
      </c>
      <c r="N209" s="2">
        <v>3</v>
      </c>
      <c r="O209" s="2">
        <v>0</v>
      </c>
      <c r="P209" s="5">
        <v>1</v>
      </c>
      <c r="R209" s="5">
        <v>0</v>
      </c>
      <c r="S209" s="63">
        <v>33</v>
      </c>
      <c r="T209" s="63" t="s">
        <v>1102</v>
      </c>
      <c r="U209" s="2">
        <v>12</v>
      </c>
      <c r="V209" s="63">
        <v>0</v>
      </c>
      <c r="Z209" s="2">
        <v>0</v>
      </c>
      <c r="AB209" s="64"/>
      <c r="AC209" s="2">
        <v>6012</v>
      </c>
      <c r="AG209" s="2">
        <v>1</v>
      </c>
      <c r="AH209" s="2">
        <v>5</v>
      </c>
    </row>
    <row r="210" spans="1:34" ht="16.5" x14ac:dyDescent="0.2">
      <c r="A210" s="1">
        <v>205</v>
      </c>
      <c r="B210" s="2">
        <v>6013</v>
      </c>
      <c r="C210" s="2">
        <v>0</v>
      </c>
      <c r="D210" s="2" t="s">
        <v>444</v>
      </c>
      <c r="F210" s="2">
        <v>6013</v>
      </c>
      <c r="G210" s="2">
        <v>6013</v>
      </c>
      <c r="I210" s="2">
        <v>503</v>
      </c>
      <c r="J210" s="2">
        <v>3</v>
      </c>
      <c r="K210" s="2">
        <v>310</v>
      </c>
      <c r="L210" s="2">
        <v>300140210</v>
      </c>
      <c r="M210" s="2">
        <v>0</v>
      </c>
      <c r="N210" s="2">
        <v>3</v>
      </c>
      <c r="O210" s="2">
        <v>0</v>
      </c>
      <c r="P210" s="5">
        <v>1</v>
      </c>
      <c r="R210" s="5">
        <v>0</v>
      </c>
      <c r="S210" s="63">
        <v>33</v>
      </c>
      <c r="T210" s="63" t="s">
        <v>1102</v>
      </c>
      <c r="U210" s="2">
        <v>12</v>
      </c>
      <c r="V210" s="63">
        <v>0</v>
      </c>
      <c r="Z210" s="2">
        <v>0</v>
      </c>
      <c r="AB210" s="64"/>
      <c r="AC210" s="2">
        <v>6013</v>
      </c>
      <c r="AG210" s="2">
        <v>1</v>
      </c>
      <c r="AH210" s="2">
        <v>5</v>
      </c>
    </row>
    <row r="211" spans="1:34" ht="16.5" x14ac:dyDescent="0.2">
      <c r="A211" s="1">
        <v>206</v>
      </c>
      <c r="B211" s="2">
        <v>6014</v>
      </c>
      <c r="C211" s="2">
        <v>0</v>
      </c>
      <c r="D211" s="2" t="s">
        <v>445</v>
      </c>
      <c r="F211" s="2">
        <v>6014</v>
      </c>
      <c r="G211" s="2">
        <v>6014</v>
      </c>
      <c r="I211" s="2">
        <v>503</v>
      </c>
      <c r="J211" s="2">
        <v>3</v>
      </c>
      <c r="K211" s="2">
        <v>311</v>
      </c>
      <c r="L211" s="2">
        <v>300140211</v>
      </c>
      <c r="M211" s="2">
        <v>0</v>
      </c>
      <c r="N211" s="2">
        <v>3</v>
      </c>
      <c r="O211" s="2">
        <v>0</v>
      </c>
      <c r="P211" s="5">
        <v>1</v>
      </c>
      <c r="R211" s="5">
        <v>0</v>
      </c>
      <c r="S211" s="63">
        <v>33</v>
      </c>
      <c r="T211" s="63" t="s">
        <v>1102</v>
      </c>
      <c r="U211" s="2">
        <v>12</v>
      </c>
      <c r="V211" s="63">
        <v>0</v>
      </c>
      <c r="Z211" s="2">
        <v>0</v>
      </c>
      <c r="AB211" s="64"/>
      <c r="AC211" s="2">
        <v>6014</v>
      </c>
      <c r="AG211" s="2">
        <v>1</v>
      </c>
      <c r="AH211" s="2">
        <v>5</v>
      </c>
    </row>
    <row r="212" spans="1:34" ht="16.5" x14ac:dyDescent="0.2">
      <c r="A212" s="1">
        <v>207</v>
      </c>
      <c r="B212" s="2">
        <v>6015</v>
      </c>
      <c r="C212" s="2">
        <v>0</v>
      </c>
      <c r="D212" s="2" t="s">
        <v>446</v>
      </c>
      <c r="F212" s="2">
        <v>6015</v>
      </c>
      <c r="G212" s="2">
        <v>6015</v>
      </c>
      <c r="I212" s="2">
        <v>503</v>
      </c>
      <c r="J212" s="2">
        <v>3</v>
      </c>
      <c r="K212" s="2">
        <v>312</v>
      </c>
      <c r="L212" s="2">
        <v>300140212</v>
      </c>
      <c r="M212" s="2">
        <v>0</v>
      </c>
      <c r="N212" s="2">
        <v>3</v>
      </c>
      <c r="O212" s="2">
        <v>0</v>
      </c>
      <c r="P212" s="5">
        <v>1</v>
      </c>
      <c r="R212" s="5">
        <v>0</v>
      </c>
      <c r="S212" s="63">
        <v>33</v>
      </c>
      <c r="T212" s="63" t="s">
        <v>1102</v>
      </c>
      <c r="U212" s="2">
        <v>12</v>
      </c>
      <c r="V212" s="63">
        <v>0</v>
      </c>
      <c r="Z212" s="2">
        <v>0</v>
      </c>
      <c r="AB212" s="64"/>
      <c r="AC212" s="2">
        <v>6015</v>
      </c>
      <c r="AG212" s="2">
        <v>1</v>
      </c>
      <c r="AH212" s="2">
        <v>5</v>
      </c>
    </row>
    <row r="213" spans="1:34" ht="16.5" x14ac:dyDescent="0.2">
      <c r="A213" s="1">
        <v>208</v>
      </c>
      <c r="B213" s="2">
        <v>6016</v>
      </c>
      <c r="C213" s="2">
        <v>0</v>
      </c>
      <c r="D213" s="2" t="s">
        <v>447</v>
      </c>
      <c r="F213" s="2">
        <v>6016</v>
      </c>
      <c r="G213" s="2">
        <v>6016</v>
      </c>
      <c r="I213" s="2">
        <v>503</v>
      </c>
      <c r="J213" s="2">
        <v>3</v>
      </c>
      <c r="K213" s="2">
        <v>313</v>
      </c>
      <c r="L213" s="2">
        <v>300140213</v>
      </c>
      <c r="M213" s="2">
        <v>0</v>
      </c>
      <c r="N213" s="2">
        <v>3</v>
      </c>
      <c r="O213" s="2">
        <v>0</v>
      </c>
      <c r="P213" s="5">
        <v>1</v>
      </c>
      <c r="R213" s="5">
        <v>0</v>
      </c>
      <c r="S213" s="63">
        <v>33</v>
      </c>
      <c r="T213" s="63" t="s">
        <v>1102</v>
      </c>
      <c r="U213" s="2">
        <v>12</v>
      </c>
      <c r="V213" s="63">
        <v>0</v>
      </c>
      <c r="Z213" s="2">
        <v>0</v>
      </c>
      <c r="AB213" s="64"/>
      <c r="AC213" s="2">
        <v>6016</v>
      </c>
      <c r="AG213" s="2">
        <v>1</v>
      </c>
      <c r="AH213" s="2">
        <v>5</v>
      </c>
    </row>
    <row r="214" spans="1:34" ht="16.5" x14ac:dyDescent="0.2">
      <c r="A214" s="1">
        <v>209</v>
      </c>
      <c r="B214" s="2">
        <v>6017</v>
      </c>
      <c r="C214" s="2">
        <v>0</v>
      </c>
      <c r="D214" s="2" t="s">
        <v>448</v>
      </c>
      <c r="F214" s="2">
        <v>6017</v>
      </c>
      <c r="G214" s="2">
        <v>6017</v>
      </c>
      <c r="I214" s="2">
        <v>503</v>
      </c>
      <c r="J214" s="2">
        <v>3</v>
      </c>
      <c r="K214" s="2">
        <v>314</v>
      </c>
      <c r="L214" s="2">
        <v>300140214</v>
      </c>
      <c r="M214" s="2">
        <v>0</v>
      </c>
      <c r="N214" s="2">
        <v>3</v>
      </c>
      <c r="O214" s="2">
        <v>0</v>
      </c>
      <c r="P214" s="5">
        <v>1</v>
      </c>
      <c r="R214" s="5">
        <v>0</v>
      </c>
      <c r="S214" s="63">
        <v>33</v>
      </c>
      <c r="T214" s="63" t="s">
        <v>1102</v>
      </c>
      <c r="U214" s="2">
        <v>12</v>
      </c>
      <c r="V214" s="63">
        <v>0</v>
      </c>
      <c r="Z214" s="2">
        <v>0</v>
      </c>
      <c r="AB214" s="64"/>
      <c r="AC214" s="2">
        <v>6017</v>
      </c>
      <c r="AG214" s="2">
        <v>1</v>
      </c>
      <c r="AH214" s="2">
        <v>5</v>
      </c>
    </row>
    <row r="215" spans="1:34" ht="16.5" x14ac:dyDescent="0.2">
      <c r="A215" s="1">
        <v>210</v>
      </c>
      <c r="B215" s="2">
        <v>6018</v>
      </c>
      <c r="C215" s="2">
        <v>0</v>
      </c>
      <c r="D215" s="2" t="s">
        <v>449</v>
      </c>
      <c r="F215" s="2">
        <v>6018</v>
      </c>
      <c r="G215" s="2">
        <v>6018</v>
      </c>
      <c r="I215" s="2">
        <v>503</v>
      </c>
      <c r="J215" s="2">
        <v>3</v>
      </c>
      <c r="K215" s="2">
        <v>315</v>
      </c>
      <c r="L215" s="2">
        <v>300140215</v>
      </c>
      <c r="M215" s="2">
        <v>0</v>
      </c>
      <c r="N215" s="2">
        <v>3</v>
      </c>
      <c r="O215" s="2">
        <v>0</v>
      </c>
      <c r="P215" s="5">
        <v>1</v>
      </c>
      <c r="R215" s="5">
        <v>0</v>
      </c>
      <c r="S215" s="63">
        <v>33</v>
      </c>
      <c r="T215" s="63" t="s">
        <v>1102</v>
      </c>
      <c r="U215" s="2">
        <v>12</v>
      </c>
      <c r="V215" s="63">
        <v>0</v>
      </c>
      <c r="Z215" s="2">
        <v>0</v>
      </c>
      <c r="AB215" s="64"/>
      <c r="AC215" s="2">
        <v>6018</v>
      </c>
      <c r="AG215" s="2">
        <v>1</v>
      </c>
      <c r="AH215" s="2">
        <v>5</v>
      </c>
    </row>
    <row r="216" spans="1:34" ht="16.5" x14ac:dyDescent="0.2">
      <c r="A216" s="1">
        <v>211</v>
      </c>
      <c r="B216" s="2">
        <v>6019</v>
      </c>
      <c r="C216" s="2">
        <v>0</v>
      </c>
      <c r="D216" s="2" t="s">
        <v>450</v>
      </c>
      <c r="F216" s="2">
        <v>6019</v>
      </c>
      <c r="G216" s="2">
        <v>6019</v>
      </c>
      <c r="I216" s="2">
        <v>503</v>
      </c>
      <c r="J216" s="2">
        <v>3</v>
      </c>
      <c r="K216" s="2">
        <v>316</v>
      </c>
      <c r="L216" s="2">
        <v>300140216</v>
      </c>
      <c r="M216" s="2">
        <v>0</v>
      </c>
      <c r="N216" s="2">
        <v>3</v>
      </c>
      <c r="O216" s="2">
        <v>0</v>
      </c>
      <c r="P216" s="5">
        <v>1</v>
      </c>
      <c r="R216" s="5">
        <v>0</v>
      </c>
      <c r="S216" s="63">
        <v>33</v>
      </c>
      <c r="T216" s="63" t="s">
        <v>1102</v>
      </c>
      <c r="U216" s="2">
        <v>12</v>
      </c>
      <c r="V216" s="63">
        <v>0</v>
      </c>
      <c r="Z216" s="2">
        <v>0</v>
      </c>
      <c r="AB216" s="64"/>
      <c r="AC216" s="2">
        <v>6019</v>
      </c>
      <c r="AG216" s="2">
        <v>1</v>
      </c>
      <c r="AH216" s="2">
        <v>5</v>
      </c>
    </row>
    <row r="217" spans="1:34" ht="16.5" x14ac:dyDescent="0.2">
      <c r="A217" s="1">
        <v>212</v>
      </c>
      <c r="B217" s="2">
        <v>6020</v>
      </c>
      <c r="C217" s="2">
        <v>0</v>
      </c>
      <c r="D217" s="2" t="s">
        <v>451</v>
      </c>
      <c r="F217" s="2">
        <v>6020</v>
      </c>
      <c r="G217" s="2">
        <v>6020</v>
      </c>
      <c r="I217" s="2">
        <v>503</v>
      </c>
      <c r="J217" s="2">
        <v>3</v>
      </c>
      <c r="K217" s="2">
        <v>317</v>
      </c>
      <c r="L217" s="2">
        <v>300140217</v>
      </c>
      <c r="M217" s="2">
        <v>0</v>
      </c>
      <c r="N217" s="2">
        <v>3</v>
      </c>
      <c r="O217" s="2">
        <v>0</v>
      </c>
      <c r="P217" s="5">
        <v>1</v>
      </c>
      <c r="R217" s="5">
        <v>0</v>
      </c>
      <c r="S217" s="63">
        <v>33</v>
      </c>
      <c r="T217" s="63" t="s">
        <v>1102</v>
      </c>
      <c r="U217" s="2">
        <v>12</v>
      </c>
      <c r="V217" s="63">
        <v>0</v>
      </c>
      <c r="Z217" s="2">
        <v>0</v>
      </c>
      <c r="AB217" s="64"/>
      <c r="AC217" s="2">
        <v>6020</v>
      </c>
      <c r="AG217" s="2">
        <v>1</v>
      </c>
      <c r="AH217" s="2">
        <v>5</v>
      </c>
    </row>
    <row r="218" spans="1:34" ht="16.5" x14ac:dyDescent="0.2">
      <c r="A218" s="1">
        <v>213</v>
      </c>
      <c r="B218" s="2">
        <v>6021</v>
      </c>
      <c r="C218" s="2">
        <v>0</v>
      </c>
      <c r="D218" s="2" t="s">
        <v>452</v>
      </c>
      <c r="F218" s="2">
        <v>6021</v>
      </c>
      <c r="G218" s="2">
        <v>6021</v>
      </c>
      <c r="I218" s="2">
        <v>503</v>
      </c>
      <c r="J218" s="2">
        <v>3</v>
      </c>
      <c r="K218" s="2">
        <v>318</v>
      </c>
      <c r="L218" s="2">
        <v>300140218</v>
      </c>
      <c r="M218" s="2">
        <v>0</v>
      </c>
      <c r="N218" s="2">
        <v>3</v>
      </c>
      <c r="O218" s="2">
        <v>0</v>
      </c>
      <c r="P218" s="5">
        <v>1</v>
      </c>
      <c r="R218" s="5">
        <v>0</v>
      </c>
      <c r="S218" s="63">
        <v>33</v>
      </c>
      <c r="T218" s="63" t="s">
        <v>1102</v>
      </c>
      <c r="U218" s="2">
        <v>12</v>
      </c>
      <c r="V218" s="63">
        <v>0</v>
      </c>
      <c r="Z218" s="2">
        <v>0</v>
      </c>
      <c r="AB218" s="64"/>
      <c r="AC218" s="2">
        <v>6021</v>
      </c>
      <c r="AG218" s="2">
        <v>1</v>
      </c>
      <c r="AH218" s="2">
        <v>5</v>
      </c>
    </row>
    <row r="219" spans="1:34" ht="16.5" x14ac:dyDescent="0.2">
      <c r="A219" s="1">
        <v>214</v>
      </c>
      <c r="B219" s="2">
        <v>6022</v>
      </c>
      <c r="C219" s="2">
        <v>0</v>
      </c>
      <c r="D219" s="2" t="s">
        <v>453</v>
      </c>
      <c r="F219" s="2">
        <v>6022</v>
      </c>
      <c r="G219" s="2">
        <v>6022</v>
      </c>
      <c r="I219" s="2">
        <v>503</v>
      </c>
      <c r="J219" s="2">
        <v>3</v>
      </c>
      <c r="K219" s="2">
        <v>319</v>
      </c>
      <c r="L219" s="2">
        <v>300140219</v>
      </c>
      <c r="M219" s="2">
        <v>0</v>
      </c>
      <c r="N219" s="2">
        <v>3</v>
      </c>
      <c r="O219" s="2">
        <v>0</v>
      </c>
      <c r="P219" s="5">
        <v>1</v>
      </c>
      <c r="R219" s="5">
        <v>0</v>
      </c>
      <c r="S219" s="63">
        <v>33</v>
      </c>
      <c r="T219" s="63" t="s">
        <v>1102</v>
      </c>
      <c r="U219" s="2">
        <v>12</v>
      </c>
      <c r="V219" s="63">
        <v>0</v>
      </c>
      <c r="Z219" s="2">
        <v>0</v>
      </c>
      <c r="AB219" s="64"/>
      <c r="AC219" s="2">
        <v>6022</v>
      </c>
      <c r="AG219" s="2">
        <v>1</v>
      </c>
      <c r="AH219" s="2">
        <v>5</v>
      </c>
    </row>
    <row r="220" spans="1:34" ht="16.5" x14ac:dyDescent="0.2">
      <c r="A220" s="1">
        <v>215</v>
      </c>
      <c r="B220" s="2">
        <v>6023</v>
      </c>
      <c r="C220" s="2">
        <v>0</v>
      </c>
      <c r="D220" s="2" t="s">
        <v>454</v>
      </c>
      <c r="F220" s="2">
        <v>6023</v>
      </c>
      <c r="G220" s="2">
        <v>6023</v>
      </c>
      <c r="I220" s="2">
        <v>503</v>
      </c>
      <c r="J220" s="2">
        <v>3</v>
      </c>
      <c r="K220" s="2">
        <v>320</v>
      </c>
      <c r="L220" s="2">
        <v>300140220</v>
      </c>
      <c r="M220" s="2">
        <v>0</v>
      </c>
      <c r="N220" s="2">
        <v>3</v>
      </c>
      <c r="O220" s="2">
        <v>0</v>
      </c>
      <c r="P220" s="5">
        <v>1</v>
      </c>
      <c r="R220" s="5">
        <v>0</v>
      </c>
      <c r="S220" s="63">
        <v>33</v>
      </c>
      <c r="T220" s="63" t="s">
        <v>1102</v>
      </c>
      <c r="U220" s="2">
        <v>12</v>
      </c>
      <c r="V220" s="63">
        <v>0</v>
      </c>
      <c r="Z220" s="2">
        <v>0</v>
      </c>
      <c r="AB220" s="64"/>
      <c r="AC220" s="2">
        <v>6023</v>
      </c>
      <c r="AG220" s="2">
        <v>1</v>
      </c>
      <c r="AH220" s="2">
        <v>5</v>
      </c>
    </row>
    <row r="221" spans="1:34" ht="16.5" x14ac:dyDescent="0.2">
      <c r="A221" s="1">
        <v>216</v>
      </c>
      <c r="B221" s="2">
        <v>6024</v>
      </c>
      <c r="C221" s="2">
        <v>0</v>
      </c>
      <c r="D221" s="2" t="s">
        <v>455</v>
      </c>
      <c r="F221" s="2">
        <v>6024</v>
      </c>
      <c r="G221" s="2">
        <v>6024</v>
      </c>
      <c r="I221" s="2">
        <v>503</v>
      </c>
      <c r="J221" s="2">
        <v>3</v>
      </c>
      <c r="K221" s="2">
        <v>321</v>
      </c>
      <c r="L221" s="2">
        <v>300140221</v>
      </c>
      <c r="M221" s="2">
        <v>0</v>
      </c>
      <c r="N221" s="2">
        <v>3</v>
      </c>
      <c r="O221" s="2">
        <v>0</v>
      </c>
      <c r="P221" s="5">
        <v>1</v>
      </c>
      <c r="R221" s="5">
        <v>0</v>
      </c>
      <c r="S221" s="63">
        <v>33</v>
      </c>
      <c r="T221" s="63" t="s">
        <v>1102</v>
      </c>
      <c r="U221" s="2">
        <v>12</v>
      </c>
      <c r="V221" s="63">
        <v>0</v>
      </c>
      <c r="Z221" s="2">
        <v>0</v>
      </c>
      <c r="AB221" s="64"/>
      <c r="AC221" s="2">
        <v>6024</v>
      </c>
      <c r="AG221" s="2">
        <v>1</v>
      </c>
      <c r="AH221" s="2">
        <v>5</v>
      </c>
    </row>
    <row r="222" spans="1:34" ht="16.5" x14ac:dyDescent="0.2">
      <c r="A222" s="1">
        <v>217</v>
      </c>
      <c r="B222" s="2">
        <v>6025</v>
      </c>
      <c r="C222" s="2">
        <v>0</v>
      </c>
      <c r="D222" s="2" t="s">
        <v>456</v>
      </c>
      <c r="F222" s="2">
        <v>6025</v>
      </c>
      <c r="G222" s="2">
        <v>6025</v>
      </c>
      <c r="I222" s="2">
        <v>503</v>
      </c>
      <c r="J222" s="2">
        <v>3</v>
      </c>
      <c r="K222" s="2">
        <v>322</v>
      </c>
      <c r="L222" s="2">
        <v>300140222</v>
      </c>
      <c r="M222" s="2">
        <v>0</v>
      </c>
      <c r="N222" s="2">
        <v>3</v>
      </c>
      <c r="O222" s="2">
        <v>0</v>
      </c>
      <c r="P222" s="5">
        <v>1</v>
      </c>
      <c r="R222" s="5">
        <v>0</v>
      </c>
      <c r="S222" s="63">
        <v>33</v>
      </c>
      <c r="T222" s="63" t="s">
        <v>1102</v>
      </c>
      <c r="U222" s="2">
        <v>12</v>
      </c>
      <c r="V222" s="63">
        <v>0</v>
      </c>
      <c r="Z222" s="2">
        <v>0</v>
      </c>
      <c r="AB222" s="64"/>
      <c r="AC222" s="2">
        <v>6025</v>
      </c>
      <c r="AG222" s="2">
        <v>1</v>
      </c>
      <c r="AH222" s="2">
        <v>5</v>
      </c>
    </row>
    <row r="223" spans="1:34" ht="16.5" x14ac:dyDescent="0.2">
      <c r="A223" s="1">
        <v>218</v>
      </c>
      <c r="B223" s="2">
        <v>6026</v>
      </c>
      <c r="C223" s="2">
        <v>0</v>
      </c>
      <c r="D223" s="2" t="s">
        <v>457</v>
      </c>
      <c r="F223" s="2">
        <v>6026</v>
      </c>
      <c r="G223" s="2">
        <v>6026</v>
      </c>
      <c r="I223" s="2">
        <v>503</v>
      </c>
      <c r="J223" s="2">
        <v>3</v>
      </c>
      <c r="K223" s="2">
        <v>323</v>
      </c>
      <c r="L223" s="2">
        <v>300140223</v>
      </c>
      <c r="M223" s="2">
        <v>0</v>
      </c>
      <c r="N223" s="2">
        <v>3</v>
      </c>
      <c r="O223" s="2">
        <v>0</v>
      </c>
      <c r="P223" s="5">
        <v>1</v>
      </c>
      <c r="R223" s="5">
        <v>0</v>
      </c>
      <c r="S223" s="63">
        <v>33</v>
      </c>
      <c r="T223" s="63" t="s">
        <v>1102</v>
      </c>
      <c r="U223" s="2">
        <v>12</v>
      </c>
      <c r="V223" s="63">
        <v>0</v>
      </c>
      <c r="Z223" s="2">
        <v>0</v>
      </c>
      <c r="AB223" s="64"/>
      <c r="AC223" s="2">
        <v>6026</v>
      </c>
      <c r="AG223" s="2">
        <v>1</v>
      </c>
      <c r="AH223" s="2">
        <v>5</v>
      </c>
    </row>
    <row r="224" spans="1:34" ht="16.5" x14ac:dyDescent="0.2">
      <c r="A224" s="1">
        <v>219</v>
      </c>
      <c r="B224" s="2">
        <v>6027</v>
      </c>
      <c r="C224" s="2">
        <v>0</v>
      </c>
      <c r="D224" s="2" t="s">
        <v>458</v>
      </c>
      <c r="F224" s="2">
        <v>6027</v>
      </c>
      <c r="G224" s="2">
        <v>6027</v>
      </c>
      <c r="I224" s="2">
        <v>503</v>
      </c>
      <c r="J224" s="2">
        <v>3</v>
      </c>
      <c r="K224" s="2">
        <v>324</v>
      </c>
      <c r="L224" s="2">
        <v>300140224</v>
      </c>
      <c r="M224" s="2">
        <v>0</v>
      </c>
      <c r="N224" s="2">
        <v>3</v>
      </c>
      <c r="O224" s="2">
        <v>0</v>
      </c>
      <c r="P224" s="5">
        <v>1</v>
      </c>
      <c r="R224" s="5">
        <v>0</v>
      </c>
      <c r="S224" s="63">
        <v>33</v>
      </c>
      <c r="T224" s="63" t="s">
        <v>1102</v>
      </c>
      <c r="U224" s="2">
        <v>12</v>
      </c>
      <c r="V224" s="63">
        <v>0</v>
      </c>
      <c r="Z224" s="2">
        <v>0</v>
      </c>
      <c r="AB224" s="64"/>
      <c r="AC224" s="2">
        <v>6027</v>
      </c>
      <c r="AG224" s="2">
        <v>1</v>
      </c>
      <c r="AH224" s="2">
        <v>5</v>
      </c>
    </row>
    <row r="225" spans="1:34" ht="16.5" x14ac:dyDescent="0.2">
      <c r="A225" s="1">
        <v>220</v>
      </c>
      <c r="B225" s="2">
        <v>6028</v>
      </c>
      <c r="C225" s="2">
        <v>0</v>
      </c>
      <c r="D225" s="2" t="s">
        <v>459</v>
      </c>
      <c r="F225" s="2">
        <v>6028</v>
      </c>
      <c r="G225" s="2">
        <v>6028</v>
      </c>
      <c r="I225" s="2">
        <v>503</v>
      </c>
      <c r="J225" s="2">
        <v>3</v>
      </c>
      <c r="K225" s="2">
        <v>325</v>
      </c>
      <c r="L225" s="2">
        <v>300140225</v>
      </c>
      <c r="M225" s="2">
        <v>0</v>
      </c>
      <c r="N225" s="2">
        <v>3</v>
      </c>
      <c r="O225" s="2">
        <v>0</v>
      </c>
      <c r="P225" s="5">
        <v>1</v>
      </c>
      <c r="R225" s="5">
        <v>0</v>
      </c>
      <c r="S225" s="63">
        <v>33</v>
      </c>
      <c r="T225" s="63" t="s">
        <v>1102</v>
      </c>
      <c r="U225" s="2">
        <v>12</v>
      </c>
      <c r="V225" s="63">
        <v>0</v>
      </c>
      <c r="Z225" s="2">
        <v>0</v>
      </c>
      <c r="AB225" s="64"/>
      <c r="AC225" s="2">
        <v>6028</v>
      </c>
      <c r="AG225" s="2">
        <v>1</v>
      </c>
      <c r="AH225" s="2">
        <v>5</v>
      </c>
    </row>
    <row r="226" spans="1:34" ht="16.5" x14ac:dyDescent="0.2">
      <c r="A226" s="1">
        <v>221</v>
      </c>
      <c r="B226" s="2">
        <v>6029</v>
      </c>
      <c r="C226" s="2">
        <v>0</v>
      </c>
      <c r="D226" s="2" t="s">
        <v>460</v>
      </c>
      <c r="F226" s="2">
        <v>6029</v>
      </c>
      <c r="G226" s="2">
        <v>6029</v>
      </c>
      <c r="I226" s="2">
        <v>503</v>
      </c>
      <c r="J226" s="2">
        <v>3</v>
      </c>
      <c r="K226" s="2">
        <v>326</v>
      </c>
      <c r="L226" s="2">
        <v>300140226</v>
      </c>
      <c r="M226" s="2">
        <v>0</v>
      </c>
      <c r="N226" s="2">
        <v>3</v>
      </c>
      <c r="O226" s="2">
        <v>0</v>
      </c>
      <c r="P226" s="5">
        <v>1</v>
      </c>
      <c r="R226" s="5">
        <v>0</v>
      </c>
      <c r="S226" s="63">
        <v>33</v>
      </c>
      <c r="T226" s="63" t="s">
        <v>1102</v>
      </c>
      <c r="U226" s="2">
        <v>12</v>
      </c>
      <c r="V226" s="63">
        <v>0</v>
      </c>
      <c r="Z226" s="2">
        <v>0</v>
      </c>
      <c r="AB226" s="64"/>
      <c r="AC226" s="2">
        <v>6029</v>
      </c>
      <c r="AG226" s="2">
        <v>1</v>
      </c>
      <c r="AH226" s="2">
        <v>5</v>
      </c>
    </row>
    <row r="227" spans="1:34" ht="16.5" x14ac:dyDescent="0.2">
      <c r="A227" s="1">
        <v>222</v>
      </c>
      <c r="B227" s="2">
        <v>6030</v>
      </c>
      <c r="C227" s="2">
        <v>0</v>
      </c>
      <c r="D227" s="2" t="s">
        <v>461</v>
      </c>
      <c r="F227" s="2">
        <v>6030</v>
      </c>
      <c r="G227" s="2">
        <v>6030</v>
      </c>
      <c r="I227" s="2">
        <v>503</v>
      </c>
      <c r="J227" s="2">
        <v>3</v>
      </c>
      <c r="K227" s="2">
        <v>327</v>
      </c>
      <c r="L227" s="2">
        <v>300140227</v>
      </c>
      <c r="M227" s="2">
        <v>0</v>
      </c>
      <c r="N227" s="2">
        <v>3</v>
      </c>
      <c r="O227" s="2">
        <v>0</v>
      </c>
      <c r="P227" s="5">
        <v>1</v>
      </c>
      <c r="R227" s="5">
        <v>0</v>
      </c>
      <c r="S227" s="63">
        <v>33</v>
      </c>
      <c r="T227" s="63" t="s">
        <v>1102</v>
      </c>
      <c r="U227" s="2">
        <v>12</v>
      </c>
      <c r="V227" s="63">
        <v>0</v>
      </c>
      <c r="Z227" s="2">
        <v>0</v>
      </c>
      <c r="AB227" s="64"/>
      <c r="AC227" s="2">
        <v>6030</v>
      </c>
      <c r="AG227" s="2">
        <v>1</v>
      </c>
      <c r="AH227" s="2">
        <v>5</v>
      </c>
    </row>
    <row r="228" spans="1:34" ht="16.5" x14ac:dyDescent="0.2">
      <c r="A228" s="1">
        <v>223</v>
      </c>
      <c r="B228" s="2">
        <v>6031</v>
      </c>
      <c r="C228" s="2">
        <v>0</v>
      </c>
      <c r="D228" s="2" t="s">
        <v>462</v>
      </c>
      <c r="F228" s="2">
        <v>6031</v>
      </c>
      <c r="G228" s="2">
        <v>6031</v>
      </c>
      <c r="I228" s="2">
        <v>503</v>
      </c>
      <c r="J228" s="2">
        <v>3</v>
      </c>
      <c r="K228" s="2">
        <v>328</v>
      </c>
      <c r="L228" s="2">
        <v>300140228</v>
      </c>
      <c r="M228" s="2">
        <v>0</v>
      </c>
      <c r="N228" s="2">
        <v>3</v>
      </c>
      <c r="O228" s="2">
        <v>0</v>
      </c>
      <c r="P228" s="5">
        <v>1</v>
      </c>
      <c r="R228" s="5">
        <v>0</v>
      </c>
      <c r="S228" s="63">
        <v>33</v>
      </c>
      <c r="T228" s="63" t="s">
        <v>1102</v>
      </c>
      <c r="U228" s="2">
        <v>12</v>
      </c>
      <c r="V228" s="63">
        <v>0</v>
      </c>
      <c r="Z228" s="2">
        <v>0</v>
      </c>
      <c r="AB228" s="64"/>
      <c r="AC228" s="2">
        <v>6031</v>
      </c>
      <c r="AG228" s="2">
        <v>1</v>
      </c>
      <c r="AH228" s="2">
        <v>5</v>
      </c>
    </row>
    <row r="229" spans="1:34" ht="16.5" x14ac:dyDescent="0.2">
      <c r="A229" s="1">
        <v>224</v>
      </c>
      <c r="B229" s="2">
        <v>6032</v>
      </c>
      <c r="C229" s="2">
        <v>0</v>
      </c>
      <c r="D229" s="2" t="s">
        <v>463</v>
      </c>
      <c r="F229" s="2">
        <v>6032</v>
      </c>
      <c r="G229" s="2">
        <v>6032</v>
      </c>
      <c r="I229" s="2">
        <v>503</v>
      </c>
      <c r="J229" s="2">
        <v>3</v>
      </c>
      <c r="K229" s="2">
        <v>329</v>
      </c>
      <c r="L229" s="2">
        <v>300140229</v>
      </c>
      <c r="M229" s="2">
        <v>0</v>
      </c>
      <c r="N229" s="2">
        <v>3</v>
      </c>
      <c r="O229" s="2">
        <v>0</v>
      </c>
      <c r="P229" s="5">
        <v>1</v>
      </c>
      <c r="R229" s="5">
        <v>0</v>
      </c>
      <c r="S229" s="63">
        <v>33</v>
      </c>
      <c r="T229" s="63" t="s">
        <v>1102</v>
      </c>
      <c r="U229" s="2">
        <v>12</v>
      </c>
      <c r="V229" s="63">
        <v>0</v>
      </c>
      <c r="Z229" s="2">
        <v>0</v>
      </c>
      <c r="AB229" s="64"/>
      <c r="AC229" s="2">
        <v>6032</v>
      </c>
      <c r="AG229" s="2">
        <v>1</v>
      </c>
      <c r="AH229" s="2">
        <v>5</v>
      </c>
    </row>
    <row r="230" spans="1:34" ht="16.5" x14ac:dyDescent="0.2">
      <c r="A230" s="1">
        <v>225</v>
      </c>
      <c r="B230" s="2">
        <v>6033</v>
      </c>
      <c r="C230" s="2">
        <v>0</v>
      </c>
      <c r="D230" s="2" t="s">
        <v>464</v>
      </c>
      <c r="F230" s="2">
        <v>6033</v>
      </c>
      <c r="G230" s="2">
        <v>6033</v>
      </c>
      <c r="I230" s="2">
        <v>503</v>
      </c>
      <c r="J230" s="2">
        <v>3</v>
      </c>
      <c r="K230" s="2">
        <v>330</v>
      </c>
      <c r="L230" s="2">
        <v>300140230</v>
      </c>
      <c r="M230" s="2">
        <v>0</v>
      </c>
      <c r="N230" s="2">
        <v>3</v>
      </c>
      <c r="O230" s="2">
        <v>0</v>
      </c>
      <c r="P230" s="5">
        <v>1</v>
      </c>
      <c r="R230" s="5">
        <v>0</v>
      </c>
      <c r="S230" s="63">
        <v>33</v>
      </c>
      <c r="T230" s="63" t="s">
        <v>1102</v>
      </c>
      <c r="U230" s="2">
        <v>12</v>
      </c>
      <c r="V230" s="63">
        <v>0</v>
      </c>
      <c r="Z230" s="2">
        <v>0</v>
      </c>
      <c r="AB230" s="64"/>
      <c r="AC230" s="2">
        <v>6033</v>
      </c>
      <c r="AG230" s="2">
        <v>1</v>
      </c>
      <c r="AH230" s="2">
        <v>5</v>
      </c>
    </row>
    <row r="231" spans="1:34" ht="16.5" x14ac:dyDescent="0.2">
      <c r="A231" s="1">
        <v>226</v>
      </c>
      <c r="B231" s="2">
        <v>6034</v>
      </c>
      <c r="C231" s="2">
        <v>0</v>
      </c>
      <c r="D231" s="2" t="s">
        <v>465</v>
      </c>
      <c r="F231" s="2">
        <v>6034</v>
      </c>
      <c r="G231" s="2">
        <v>6034</v>
      </c>
      <c r="I231" s="2">
        <v>503</v>
      </c>
      <c r="J231" s="2">
        <v>3</v>
      </c>
      <c r="K231" s="2">
        <v>331</v>
      </c>
      <c r="L231" s="2">
        <v>300140231</v>
      </c>
      <c r="M231" s="2">
        <v>0</v>
      </c>
      <c r="N231" s="2">
        <v>3</v>
      </c>
      <c r="O231" s="2">
        <v>0</v>
      </c>
      <c r="P231" s="5">
        <v>1</v>
      </c>
      <c r="R231" s="5">
        <v>0</v>
      </c>
      <c r="S231" s="63">
        <v>33</v>
      </c>
      <c r="T231" s="63" t="s">
        <v>1102</v>
      </c>
      <c r="U231" s="2">
        <v>12</v>
      </c>
      <c r="V231" s="63">
        <v>0</v>
      </c>
      <c r="Z231" s="2">
        <v>0</v>
      </c>
      <c r="AB231" s="64"/>
      <c r="AC231" s="2">
        <v>6034</v>
      </c>
      <c r="AG231" s="2">
        <v>1</v>
      </c>
      <c r="AH231" s="2">
        <v>5</v>
      </c>
    </row>
    <row r="232" spans="1:34" ht="16.5" x14ac:dyDescent="0.2">
      <c r="A232" s="1">
        <v>227</v>
      </c>
      <c r="B232" s="2">
        <v>6035</v>
      </c>
      <c r="C232" s="2">
        <v>0</v>
      </c>
      <c r="D232" s="2" t="s">
        <v>466</v>
      </c>
      <c r="F232" s="2">
        <v>6035</v>
      </c>
      <c r="G232" s="2">
        <v>6035</v>
      </c>
      <c r="I232" s="2">
        <v>503</v>
      </c>
      <c r="J232" s="2">
        <v>3</v>
      </c>
      <c r="K232" s="2">
        <v>332</v>
      </c>
      <c r="L232" s="2">
        <v>300140232</v>
      </c>
      <c r="M232" s="2">
        <v>0</v>
      </c>
      <c r="N232" s="2">
        <v>3</v>
      </c>
      <c r="O232" s="2">
        <v>0</v>
      </c>
      <c r="P232" s="5">
        <v>1</v>
      </c>
      <c r="R232" s="5">
        <v>0</v>
      </c>
      <c r="S232" s="63">
        <v>33</v>
      </c>
      <c r="T232" s="63" t="s">
        <v>1102</v>
      </c>
      <c r="U232" s="2">
        <v>12</v>
      </c>
      <c r="V232" s="63">
        <v>0</v>
      </c>
      <c r="Z232" s="2">
        <v>0</v>
      </c>
      <c r="AB232" s="64"/>
      <c r="AC232" s="2">
        <v>6035</v>
      </c>
      <c r="AG232" s="2">
        <v>1</v>
      </c>
      <c r="AH232" s="2">
        <v>5</v>
      </c>
    </row>
    <row r="233" spans="1:34" ht="16.5" x14ac:dyDescent="0.2">
      <c r="A233" s="1">
        <v>228</v>
      </c>
      <c r="B233" s="2">
        <v>6036</v>
      </c>
      <c r="C233" s="2">
        <v>0</v>
      </c>
      <c r="D233" s="2" t="s">
        <v>467</v>
      </c>
      <c r="F233" s="2">
        <v>6036</v>
      </c>
      <c r="G233" s="2">
        <v>6036</v>
      </c>
      <c r="I233" s="2">
        <v>503</v>
      </c>
      <c r="J233" s="2">
        <v>3</v>
      </c>
      <c r="K233" s="2">
        <v>333</v>
      </c>
      <c r="L233" s="2">
        <v>300140233</v>
      </c>
      <c r="M233" s="2">
        <v>0</v>
      </c>
      <c r="N233" s="2">
        <v>3</v>
      </c>
      <c r="O233" s="2">
        <v>0</v>
      </c>
      <c r="P233" s="5">
        <v>1</v>
      </c>
      <c r="R233" s="5">
        <v>0</v>
      </c>
      <c r="S233" s="63">
        <v>33</v>
      </c>
      <c r="T233" s="63" t="s">
        <v>1102</v>
      </c>
      <c r="U233" s="2">
        <v>12</v>
      </c>
      <c r="V233" s="63">
        <v>0</v>
      </c>
      <c r="Z233" s="2">
        <v>0</v>
      </c>
      <c r="AB233" s="64"/>
      <c r="AC233" s="2">
        <v>6036</v>
      </c>
      <c r="AG233" s="2">
        <v>1</v>
      </c>
      <c r="AH233" s="2">
        <v>5</v>
      </c>
    </row>
    <row r="234" spans="1:34" ht="16.5" x14ac:dyDescent="0.2">
      <c r="A234" s="1">
        <v>229</v>
      </c>
      <c r="B234" s="2">
        <v>6037</v>
      </c>
      <c r="C234" s="2">
        <v>0</v>
      </c>
      <c r="D234" s="2" t="s">
        <v>468</v>
      </c>
      <c r="F234" s="2">
        <v>6037</v>
      </c>
      <c r="G234" s="2">
        <v>6037</v>
      </c>
      <c r="I234" s="2">
        <v>503</v>
      </c>
      <c r="J234" s="2">
        <v>3</v>
      </c>
      <c r="K234" s="2">
        <v>334</v>
      </c>
      <c r="L234" s="2">
        <v>300140234</v>
      </c>
      <c r="M234" s="2">
        <v>0</v>
      </c>
      <c r="N234" s="2">
        <v>3</v>
      </c>
      <c r="O234" s="2">
        <v>0</v>
      </c>
      <c r="P234" s="5">
        <v>1</v>
      </c>
      <c r="R234" s="5">
        <v>0</v>
      </c>
      <c r="S234" s="63">
        <v>33</v>
      </c>
      <c r="T234" s="63" t="s">
        <v>1102</v>
      </c>
      <c r="U234" s="2">
        <v>12</v>
      </c>
      <c r="V234" s="63">
        <v>0</v>
      </c>
      <c r="Z234" s="2">
        <v>0</v>
      </c>
      <c r="AB234" s="64"/>
      <c r="AC234" s="2">
        <v>6037</v>
      </c>
      <c r="AG234" s="2">
        <v>1</v>
      </c>
      <c r="AH234" s="2">
        <v>5</v>
      </c>
    </row>
    <row r="235" spans="1:34" ht="16.5" x14ac:dyDescent="0.2">
      <c r="A235" s="1">
        <v>230</v>
      </c>
      <c r="B235" s="2">
        <v>6038</v>
      </c>
      <c r="C235" s="2">
        <v>0</v>
      </c>
      <c r="D235" s="2" t="s">
        <v>469</v>
      </c>
      <c r="F235" s="2">
        <v>6038</v>
      </c>
      <c r="G235" s="2">
        <v>6038</v>
      </c>
      <c r="I235" s="2">
        <v>503</v>
      </c>
      <c r="J235" s="2">
        <v>3</v>
      </c>
      <c r="K235" s="2">
        <v>335</v>
      </c>
      <c r="L235" s="2">
        <v>300140235</v>
      </c>
      <c r="M235" s="2">
        <v>0</v>
      </c>
      <c r="N235" s="2">
        <v>3</v>
      </c>
      <c r="O235" s="2">
        <v>0</v>
      </c>
      <c r="P235" s="5">
        <v>1</v>
      </c>
      <c r="R235" s="5">
        <v>0</v>
      </c>
      <c r="S235" s="63">
        <v>33</v>
      </c>
      <c r="T235" s="63" t="s">
        <v>1102</v>
      </c>
      <c r="U235" s="2">
        <v>12</v>
      </c>
      <c r="V235" s="63">
        <v>0</v>
      </c>
      <c r="Z235" s="2">
        <v>0</v>
      </c>
      <c r="AB235" s="64"/>
      <c r="AC235" s="2">
        <v>6038</v>
      </c>
      <c r="AG235" s="2">
        <v>1</v>
      </c>
      <c r="AH235" s="2">
        <v>5</v>
      </c>
    </row>
    <row r="236" spans="1:34" ht="16.5" x14ac:dyDescent="0.2">
      <c r="A236" s="1">
        <v>231</v>
      </c>
      <c r="B236" s="2">
        <v>6039</v>
      </c>
      <c r="C236" s="2">
        <v>0</v>
      </c>
      <c r="D236" s="2" t="s">
        <v>470</v>
      </c>
      <c r="F236" s="2">
        <v>6039</v>
      </c>
      <c r="G236" s="2">
        <v>6039</v>
      </c>
      <c r="I236" s="2">
        <v>503</v>
      </c>
      <c r="J236" s="2">
        <v>3</v>
      </c>
      <c r="K236" s="2">
        <v>336</v>
      </c>
      <c r="L236" s="2">
        <v>300140236</v>
      </c>
      <c r="M236" s="2">
        <v>0</v>
      </c>
      <c r="N236" s="2">
        <v>3</v>
      </c>
      <c r="O236" s="2">
        <v>0</v>
      </c>
      <c r="P236" s="5">
        <v>1</v>
      </c>
      <c r="R236" s="5">
        <v>0</v>
      </c>
      <c r="S236" s="63">
        <v>33</v>
      </c>
      <c r="T236" s="63" t="s">
        <v>1102</v>
      </c>
      <c r="U236" s="2">
        <v>12</v>
      </c>
      <c r="V236" s="63">
        <v>0</v>
      </c>
      <c r="Z236" s="2">
        <v>0</v>
      </c>
      <c r="AB236" s="64"/>
      <c r="AC236" s="2">
        <v>6039</v>
      </c>
      <c r="AG236" s="2">
        <v>1</v>
      </c>
      <c r="AH236" s="2">
        <v>5</v>
      </c>
    </row>
    <row r="237" spans="1:34" ht="16.5" x14ac:dyDescent="0.2">
      <c r="A237" s="1">
        <v>232</v>
      </c>
      <c r="B237" s="2">
        <v>6040</v>
      </c>
      <c r="C237" s="2">
        <v>0</v>
      </c>
      <c r="D237" s="2" t="s">
        <v>471</v>
      </c>
      <c r="F237" s="2">
        <v>6040</v>
      </c>
      <c r="G237" s="2">
        <v>6040</v>
      </c>
      <c r="I237" s="2">
        <v>503</v>
      </c>
      <c r="J237" s="2">
        <v>3</v>
      </c>
      <c r="K237" s="2">
        <v>337</v>
      </c>
      <c r="L237" s="2">
        <v>300140237</v>
      </c>
      <c r="M237" s="2">
        <v>0</v>
      </c>
      <c r="N237" s="2">
        <v>3</v>
      </c>
      <c r="O237" s="2">
        <v>0</v>
      </c>
      <c r="P237" s="5">
        <v>1</v>
      </c>
      <c r="R237" s="5">
        <v>0</v>
      </c>
      <c r="S237" s="63">
        <v>33</v>
      </c>
      <c r="T237" s="63" t="s">
        <v>1102</v>
      </c>
      <c r="U237" s="2">
        <v>12</v>
      </c>
      <c r="V237" s="63">
        <v>0</v>
      </c>
      <c r="Z237" s="2">
        <v>0</v>
      </c>
      <c r="AB237" s="64"/>
      <c r="AC237" s="2">
        <v>6040</v>
      </c>
      <c r="AG237" s="2">
        <v>1</v>
      </c>
      <c r="AH237" s="2">
        <v>5</v>
      </c>
    </row>
    <row r="238" spans="1:34" ht="16.5" x14ac:dyDescent="0.2">
      <c r="A238" s="1">
        <v>233</v>
      </c>
      <c r="B238" s="2">
        <v>6041</v>
      </c>
      <c r="C238" s="2">
        <v>0</v>
      </c>
      <c r="D238" s="2" t="s">
        <v>472</v>
      </c>
      <c r="F238" s="2">
        <v>6041</v>
      </c>
      <c r="G238" s="2">
        <v>6041</v>
      </c>
      <c r="I238" s="2">
        <v>503</v>
      </c>
      <c r="J238" s="2">
        <v>3</v>
      </c>
      <c r="K238" s="2">
        <v>338</v>
      </c>
      <c r="L238" s="2">
        <v>300140238</v>
      </c>
      <c r="M238" s="2">
        <v>0</v>
      </c>
      <c r="N238" s="2">
        <v>3</v>
      </c>
      <c r="O238" s="2">
        <v>0</v>
      </c>
      <c r="P238" s="5">
        <v>1</v>
      </c>
      <c r="R238" s="5">
        <v>0</v>
      </c>
      <c r="S238" s="63">
        <v>33</v>
      </c>
      <c r="T238" s="63" t="s">
        <v>1102</v>
      </c>
      <c r="U238" s="2">
        <v>12</v>
      </c>
      <c r="V238" s="63">
        <v>0</v>
      </c>
      <c r="Z238" s="2">
        <v>0</v>
      </c>
      <c r="AB238" s="64"/>
      <c r="AC238" s="2">
        <v>6041</v>
      </c>
      <c r="AG238" s="2">
        <v>1</v>
      </c>
      <c r="AH238" s="2">
        <v>5</v>
      </c>
    </row>
    <row r="239" spans="1:34" ht="16.5" x14ac:dyDescent="0.2">
      <c r="A239" s="1">
        <v>234</v>
      </c>
      <c r="B239" s="2">
        <v>6042</v>
      </c>
      <c r="C239" s="2">
        <v>0</v>
      </c>
      <c r="D239" s="2" t="s">
        <v>473</v>
      </c>
      <c r="F239" s="2">
        <v>6042</v>
      </c>
      <c r="G239" s="2">
        <v>6042</v>
      </c>
      <c r="I239" s="2">
        <v>503</v>
      </c>
      <c r="J239" s="2">
        <v>3</v>
      </c>
      <c r="K239" s="2">
        <v>339</v>
      </c>
      <c r="L239" s="2">
        <v>300140239</v>
      </c>
      <c r="M239" s="2">
        <v>0</v>
      </c>
      <c r="N239" s="2">
        <v>3</v>
      </c>
      <c r="O239" s="2">
        <v>0</v>
      </c>
      <c r="P239" s="5">
        <v>1</v>
      </c>
      <c r="R239" s="5">
        <v>0</v>
      </c>
      <c r="S239" s="63">
        <v>33</v>
      </c>
      <c r="T239" s="63" t="s">
        <v>1102</v>
      </c>
      <c r="U239" s="2">
        <v>12</v>
      </c>
      <c r="V239" s="63">
        <v>0</v>
      </c>
      <c r="Z239" s="2">
        <v>0</v>
      </c>
      <c r="AB239" s="64"/>
      <c r="AC239" s="2">
        <v>6042</v>
      </c>
      <c r="AG239" s="2">
        <v>1</v>
      </c>
      <c r="AH239" s="2">
        <v>5</v>
      </c>
    </row>
    <row r="240" spans="1:34" ht="16.5" x14ac:dyDescent="0.2">
      <c r="A240" s="1">
        <v>235</v>
      </c>
      <c r="B240" s="2">
        <v>6043</v>
      </c>
      <c r="C240" s="2">
        <v>0</v>
      </c>
      <c r="D240" s="2" t="s">
        <v>474</v>
      </c>
      <c r="F240" s="2">
        <v>6043</v>
      </c>
      <c r="G240" s="2">
        <v>6043</v>
      </c>
      <c r="I240" s="2">
        <v>503</v>
      </c>
      <c r="J240" s="2">
        <v>3</v>
      </c>
      <c r="K240" s="2">
        <v>340</v>
      </c>
      <c r="L240" s="2">
        <v>300140240</v>
      </c>
      <c r="M240" s="2">
        <v>0</v>
      </c>
      <c r="N240" s="2">
        <v>3</v>
      </c>
      <c r="O240" s="2">
        <v>0</v>
      </c>
      <c r="P240" s="5">
        <v>1</v>
      </c>
      <c r="R240" s="5">
        <v>0</v>
      </c>
      <c r="S240" s="63">
        <v>33</v>
      </c>
      <c r="T240" s="63" t="s">
        <v>1102</v>
      </c>
      <c r="U240" s="2">
        <v>12</v>
      </c>
      <c r="V240" s="63">
        <v>0</v>
      </c>
      <c r="Z240" s="2">
        <v>0</v>
      </c>
      <c r="AB240" s="64"/>
      <c r="AC240" s="2">
        <v>6043</v>
      </c>
      <c r="AG240" s="2">
        <v>1</v>
      </c>
      <c r="AH240" s="2">
        <v>5</v>
      </c>
    </row>
    <row r="241" spans="1:34" ht="16.5" x14ac:dyDescent="0.2">
      <c r="A241" s="1">
        <v>236</v>
      </c>
      <c r="B241" s="2">
        <v>6044</v>
      </c>
      <c r="C241" s="2">
        <v>0</v>
      </c>
      <c r="D241" s="2" t="s">
        <v>475</v>
      </c>
      <c r="F241" s="2">
        <v>6044</v>
      </c>
      <c r="G241" s="2">
        <v>6044</v>
      </c>
      <c r="I241" s="2">
        <v>503</v>
      </c>
      <c r="J241" s="2">
        <v>3</v>
      </c>
      <c r="K241" s="2">
        <v>341</v>
      </c>
      <c r="L241" s="2">
        <v>300140241</v>
      </c>
      <c r="M241" s="2">
        <v>0</v>
      </c>
      <c r="N241" s="2">
        <v>3</v>
      </c>
      <c r="O241" s="2">
        <v>0</v>
      </c>
      <c r="P241" s="5">
        <v>1</v>
      </c>
      <c r="R241" s="5">
        <v>0</v>
      </c>
      <c r="S241" s="63">
        <v>33</v>
      </c>
      <c r="T241" s="63" t="s">
        <v>1102</v>
      </c>
      <c r="U241" s="2">
        <v>12</v>
      </c>
      <c r="V241" s="63">
        <v>0</v>
      </c>
      <c r="Z241" s="2">
        <v>0</v>
      </c>
      <c r="AB241" s="64"/>
      <c r="AC241" s="2">
        <v>6044</v>
      </c>
      <c r="AG241" s="2">
        <v>1</v>
      </c>
      <c r="AH241" s="2">
        <v>5</v>
      </c>
    </row>
    <row r="242" spans="1:34" ht="16.5" x14ac:dyDescent="0.2">
      <c r="A242" s="1">
        <v>237</v>
      </c>
      <c r="B242" s="2">
        <v>6045</v>
      </c>
      <c r="C242" s="2">
        <v>0</v>
      </c>
      <c r="D242" s="2" t="s">
        <v>476</v>
      </c>
      <c r="F242" s="2">
        <v>6045</v>
      </c>
      <c r="G242" s="2">
        <v>6045</v>
      </c>
      <c r="I242" s="2">
        <v>503</v>
      </c>
      <c r="J242" s="2">
        <v>3</v>
      </c>
      <c r="K242" s="2">
        <v>342</v>
      </c>
      <c r="L242" s="2">
        <v>300140242</v>
      </c>
      <c r="M242" s="2">
        <v>0</v>
      </c>
      <c r="N242" s="2">
        <v>3</v>
      </c>
      <c r="O242" s="2">
        <v>0</v>
      </c>
      <c r="P242" s="5">
        <v>1</v>
      </c>
      <c r="R242" s="5">
        <v>0</v>
      </c>
      <c r="S242" s="63">
        <v>33</v>
      </c>
      <c r="T242" s="63" t="s">
        <v>1102</v>
      </c>
      <c r="U242" s="2">
        <v>12</v>
      </c>
      <c r="V242" s="63">
        <v>0</v>
      </c>
      <c r="Z242" s="2">
        <v>0</v>
      </c>
      <c r="AB242" s="64"/>
      <c r="AC242" s="2">
        <v>6045</v>
      </c>
      <c r="AG242" s="2">
        <v>1</v>
      </c>
      <c r="AH242" s="2">
        <v>5</v>
      </c>
    </row>
    <row r="243" spans="1:34" ht="16.5" x14ac:dyDescent="0.2">
      <c r="A243" s="1">
        <v>238</v>
      </c>
      <c r="B243" s="2">
        <v>6046</v>
      </c>
      <c r="C243" s="2">
        <v>0</v>
      </c>
      <c r="D243" s="2" t="s">
        <v>477</v>
      </c>
      <c r="F243" s="2">
        <v>6046</v>
      </c>
      <c r="G243" s="2">
        <v>6046</v>
      </c>
      <c r="I243" s="2">
        <v>503</v>
      </c>
      <c r="J243" s="2">
        <v>3</v>
      </c>
      <c r="K243" s="2">
        <v>343</v>
      </c>
      <c r="L243" s="2">
        <v>300140243</v>
      </c>
      <c r="M243" s="2">
        <v>0</v>
      </c>
      <c r="N243" s="2">
        <v>3</v>
      </c>
      <c r="O243" s="2">
        <v>0</v>
      </c>
      <c r="P243" s="5">
        <v>1</v>
      </c>
      <c r="R243" s="5">
        <v>0</v>
      </c>
      <c r="S243" s="63">
        <v>33</v>
      </c>
      <c r="T243" s="63" t="s">
        <v>1102</v>
      </c>
      <c r="U243" s="2">
        <v>12</v>
      </c>
      <c r="V243" s="63">
        <v>0</v>
      </c>
      <c r="Z243" s="2">
        <v>0</v>
      </c>
      <c r="AB243" s="64"/>
      <c r="AC243" s="2">
        <v>6046</v>
      </c>
      <c r="AG243" s="2">
        <v>1</v>
      </c>
      <c r="AH243" s="2">
        <v>5</v>
      </c>
    </row>
    <row r="244" spans="1:34" ht="16.5" x14ac:dyDescent="0.2">
      <c r="A244" s="1">
        <v>239</v>
      </c>
      <c r="B244" s="2">
        <v>6047</v>
      </c>
      <c r="C244" s="2">
        <v>0</v>
      </c>
      <c r="D244" s="2" t="s">
        <v>478</v>
      </c>
      <c r="F244" s="2">
        <v>6047</v>
      </c>
      <c r="G244" s="2">
        <v>6047</v>
      </c>
      <c r="I244" s="2">
        <v>503</v>
      </c>
      <c r="J244" s="2">
        <v>3</v>
      </c>
      <c r="K244" s="2">
        <v>344</v>
      </c>
      <c r="L244" s="2">
        <v>300140244</v>
      </c>
      <c r="M244" s="2">
        <v>0</v>
      </c>
      <c r="N244" s="2">
        <v>3</v>
      </c>
      <c r="O244" s="2">
        <v>0</v>
      </c>
      <c r="P244" s="5">
        <v>1</v>
      </c>
      <c r="R244" s="5">
        <v>0</v>
      </c>
      <c r="S244" s="63">
        <v>33</v>
      </c>
      <c r="T244" s="63" t="s">
        <v>1102</v>
      </c>
      <c r="U244" s="2">
        <v>12</v>
      </c>
      <c r="V244" s="63">
        <v>0</v>
      </c>
      <c r="Z244" s="2">
        <v>0</v>
      </c>
      <c r="AB244" s="64"/>
      <c r="AC244" s="2">
        <v>6047</v>
      </c>
      <c r="AG244" s="2">
        <v>1</v>
      </c>
      <c r="AH244" s="2">
        <v>5</v>
      </c>
    </row>
    <row r="245" spans="1:34" ht="16.5" x14ac:dyDescent="0.2">
      <c r="A245" s="1">
        <v>240</v>
      </c>
      <c r="B245" s="2">
        <v>6048</v>
      </c>
      <c r="C245" s="2">
        <v>0</v>
      </c>
      <c r="D245" s="2" t="s">
        <v>479</v>
      </c>
      <c r="F245" s="2">
        <v>6048</v>
      </c>
      <c r="G245" s="2">
        <v>6048</v>
      </c>
      <c r="I245" s="2">
        <v>503</v>
      </c>
      <c r="J245" s="2">
        <v>3</v>
      </c>
      <c r="K245" s="2">
        <v>345</v>
      </c>
      <c r="L245" s="2">
        <v>300140245</v>
      </c>
      <c r="M245" s="2">
        <v>0</v>
      </c>
      <c r="N245" s="2">
        <v>3</v>
      </c>
      <c r="O245" s="2">
        <v>0</v>
      </c>
      <c r="P245" s="5">
        <v>1</v>
      </c>
      <c r="R245" s="5">
        <v>0</v>
      </c>
      <c r="S245" s="63">
        <v>33</v>
      </c>
      <c r="T245" s="63" t="s">
        <v>1102</v>
      </c>
      <c r="U245" s="2">
        <v>12</v>
      </c>
      <c r="V245" s="63">
        <v>0</v>
      </c>
      <c r="Z245" s="2">
        <v>0</v>
      </c>
      <c r="AB245" s="64"/>
      <c r="AC245" s="2">
        <v>6048</v>
      </c>
      <c r="AG245" s="2">
        <v>1</v>
      </c>
      <c r="AH245" s="2">
        <v>5</v>
      </c>
    </row>
    <row r="246" spans="1:34" ht="16.5" x14ac:dyDescent="0.2">
      <c r="A246" s="1">
        <v>241</v>
      </c>
      <c r="B246" s="2">
        <v>6049</v>
      </c>
      <c r="C246" s="2">
        <v>0</v>
      </c>
      <c r="D246" s="2" t="s">
        <v>480</v>
      </c>
      <c r="F246" s="2">
        <v>6049</v>
      </c>
      <c r="G246" s="2">
        <v>6049</v>
      </c>
      <c r="I246" s="2">
        <v>503</v>
      </c>
      <c r="J246" s="2">
        <v>3</v>
      </c>
      <c r="K246" s="2">
        <v>346</v>
      </c>
      <c r="L246" s="2">
        <v>300140246</v>
      </c>
      <c r="M246" s="2">
        <v>0</v>
      </c>
      <c r="N246" s="2">
        <v>3</v>
      </c>
      <c r="O246" s="2">
        <v>0</v>
      </c>
      <c r="P246" s="5">
        <v>1</v>
      </c>
      <c r="R246" s="5">
        <v>0</v>
      </c>
      <c r="S246" s="63">
        <v>33</v>
      </c>
      <c r="T246" s="63" t="s">
        <v>1102</v>
      </c>
      <c r="U246" s="2">
        <v>12</v>
      </c>
      <c r="V246" s="63">
        <v>0</v>
      </c>
      <c r="Z246" s="2">
        <v>0</v>
      </c>
      <c r="AB246" s="64"/>
      <c r="AC246" s="2">
        <v>6049</v>
      </c>
      <c r="AG246" s="2">
        <v>1</v>
      </c>
      <c r="AH246" s="2">
        <v>5</v>
      </c>
    </row>
    <row r="247" spans="1:34" ht="16.5" x14ac:dyDescent="0.2">
      <c r="A247" s="1">
        <v>242</v>
      </c>
      <c r="B247" s="2">
        <v>6050</v>
      </c>
      <c r="C247" s="2">
        <v>0</v>
      </c>
      <c r="D247" s="2" t="s">
        <v>481</v>
      </c>
      <c r="F247" s="2">
        <v>6050</v>
      </c>
      <c r="G247" s="2">
        <v>6050</v>
      </c>
      <c r="I247" s="2">
        <v>503</v>
      </c>
      <c r="J247" s="2">
        <v>3</v>
      </c>
      <c r="K247" s="2">
        <v>347</v>
      </c>
      <c r="L247" s="2">
        <v>300140247</v>
      </c>
      <c r="M247" s="2">
        <v>0</v>
      </c>
      <c r="N247" s="2">
        <v>3</v>
      </c>
      <c r="O247" s="2">
        <v>0</v>
      </c>
      <c r="P247" s="5">
        <v>1</v>
      </c>
      <c r="R247" s="5">
        <v>0</v>
      </c>
      <c r="S247" s="63">
        <v>33</v>
      </c>
      <c r="T247" s="63" t="s">
        <v>1102</v>
      </c>
      <c r="U247" s="2">
        <v>12</v>
      </c>
      <c r="V247" s="63">
        <v>0</v>
      </c>
      <c r="Z247" s="2">
        <v>0</v>
      </c>
      <c r="AB247" s="64"/>
      <c r="AC247" s="2">
        <v>6050</v>
      </c>
      <c r="AG247" s="2">
        <v>1</v>
      </c>
      <c r="AH247" s="2">
        <v>5</v>
      </c>
    </row>
    <row r="248" spans="1:34" ht="16.5" x14ac:dyDescent="0.2">
      <c r="A248" s="1">
        <v>243</v>
      </c>
      <c r="B248" s="2">
        <v>6051</v>
      </c>
      <c r="C248" s="2">
        <v>0</v>
      </c>
      <c r="D248" s="2" t="s">
        <v>482</v>
      </c>
      <c r="F248" s="2">
        <v>6051</v>
      </c>
      <c r="G248" s="2">
        <v>6051</v>
      </c>
      <c r="I248" s="2">
        <v>503</v>
      </c>
      <c r="J248" s="2">
        <v>3</v>
      </c>
      <c r="K248" s="2">
        <v>348</v>
      </c>
      <c r="L248" s="2">
        <v>300140248</v>
      </c>
      <c r="M248" s="2">
        <v>0</v>
      </c>
      <c r="N248" s="2">
        <v>3</v>
      </c>
      <c r="O248" s="2">
        <v>0</v>
      </c>
      <c r="P248" s="5">
        <v>1</v>
      </c>
      <c r="R248" s="5">
        <v>0</v>
      </c>
      <c r="S248" s="63">
        <v>33</v>
      </c>
      <c r="T248" s="63" t="s">
        <v>1102</v>
      </c>
      <c r="U248" s="2">
        <v>12</v>
      </c>
      <c r="V248" s="63">
        <v>0</v>
      </c>
      <c r="Z248" s="2">
        <v>0</v>
      </c>
      <c r="AB248" s="64"/>
      <c r="AC248" s="2">
        <v>6051</v>
      </c>
      <c r="AG248" s="2">
        <v>1</v>
      </c>
      <c r="AH248" s="2">
        <v>5</v>
      </c>
    </row>
    <row r="249" spans="1:34" ht="16.5" x14ac:dyDescent="0.2">
      <c r="A249" s="1">
        <v>244</v>
      </c>
      <c r="B249" s="2">
        <v>6052</v>
      </c>
      <c r="C249" s="2">
        <v>0</v>
      </c>
      <c r="D249" s="2" t="s">
        <v>483</v>
      </c>
      <c r="F249" s="2">
        <v>6052</v>
      </c>
      <c r="G249" s="2">
        <v>6052</v>
      </c>
      <c r="I249" s="2">
        <v>503</v>
      </c>
      <c r="J249" s="2">
        <v>3</v>
      </c>
      <c r="K249" s="2">
        <v>349</v>
      </c>
      <c r="L249" s="2">
        <v>300140249</v>
      </c>
      <c r="M249" s="2">
        <v>0</v>
      </c>
      <c r="N249" s="2">
        <v>3</v>
      </c>
      <c r="O249" s="2">
        <v>0</v>
      </c>
      <c r="P249" s="5">
        <v>1</v>
      </c>
      <c r="R249" s="5">
        <v>0</v>
      </c>
      <c r="S249" s="63">
        <v>33</v>
      </c>
      <c r="T249" s="63" t="s">
        <v>1102</v>
      </c>
      <c r="U249" s="2">
        <v>12</v>
      </c>
      <c r="V249" s="63">
        <v>0</v>
      </c>
      <c r="Z249" s="2">
        <v>0</v>
      </c>
      <c r="AB249" s="64"/>
      <c r="AC249" s="2">
        <v>6052</v>
      </c>
      <c r="AG249" s="2">
        <v>1</v>
      </c>
      <c r="AH249" s="2">
        <v>5</v>
      </c>
    </row>
    <row r="250" spans="1:34" ht="16.5" x14ac:dyDescent="0.2">
      <c r="A250" s="1">
        <v>245</v>
      </c>
      <c r="B250" s="2">
        <v>6053</v>
      </c>
      <c r="C250" s="2">
        <v>0</v>
      </c>
      <c r="D250" s="2" t="s">
        <v>484</v>
      </c>
      <c r="F250" s="2">
        <v>6053</v>
      </c>
      <c r="G250" s="2">
        <v>6053</v>
      </c>
      <c r="I250" s="2">
        <v>503</v>
      </c>
      <c r="J250" s="2">
        <v>3</v>
      </c>
      <c r="K250" s="2">
        <v>350</v>
      </c>
      <c r="L250" s="2">
        <v>300140250</v>
      </c>
      <c r="M250" s="2">
        <v>0</v>
      </c>
      <c r="N250" s="2">
        <v>3</v>
      </c>
      <c r="O250" s="2">
        <v>0</v>
      </c>
      <c r="P250" s="5">
        <v>1</v>
      </c>
      <c r="R250" s="5">
        <v>0</v>
      </c>
      <c r="S250" s="63">
        <v>33</v>
      </c>
      <c r="T250" s="63" t="s">
        <v>1102</v>
      </c>
      <c r="U250" s="2">
        <v>12</v>
      </c>
      <c r="V250" s="63">
        <v>0</v>
      </c>
      <c r="Z250" s="2">
        <v>0</v>
      </c>
      <c r="AB250" s="64"/>
      <c r="AC250" s="2">
        <v>6053</v>
      </c>
      <c r="AG250" s="2">
        <v>1</v>
      </c>
      <c r="AH250" s="2">
        <v>5</v>
      </c>
    </row>
    <row r="251" spans="1:34" ht="16.5" x14ac:dyDescent="0.2">
      <c r="A251" s="1">
        <v>246</v>
      </c>
      <c r="B251" s="2">
        <v>6054</v>
      </c>
      <c r="C251" s="2">
        <v>0</v>
      </c>
      <c r="D251" s="2" t="s">
        <v>485</v>
      </c>
      <c r="F251" s="2">
        <v>6054</v>
      </c>
      <c r="G251" s="2">
        <v>6054</v>
      </c>
      <c r="I251" s="2">
        <v>503</v>
      </c>
      <c r="J251" s="2">
        <v>3</v>
      </c>
      <c r="K251" s="2">
        <v>351</v>
      </c>
      <c r="L251" s="2">
        <v>300140251</v>
      </c>
      <c r="M251" s="2">
        <v>0</v>
      </c>
      <c r="N251" s="2">
        <v>3</v>
      </c>
      <c r="O251" s="2">
        <v>0</v>
      </c>
      <c r="P251" s="5">
        <v>1</v>
      </c>
      <c r="R251" s="5">
        <v>0</v>
      </c>
      <c r="S251" s="63">
        <v>33</v>
      </c>
      <c r="T251" s="63" t="s">
        <v>1102</v>
      </c>
      <c r="U251" s="2">
        <v>12</v>
      </c>
      <c r="V251" s="63">
        <v>0</v>
      </c>
      <c r="Z251" s="2">
        <v>0</v>
      </c>
      <c r="AB251" s="64"/>
      <c r="AC251" s="2">
        <v>6054</v>
      </c>
      <c r="AG251" s="2">
        <v>1</v>
      </c>
      <c r="AH251" s="2">
        <v>5</v>
      </c>
    </row>
    <row r="252" spans="1:34" ht="16.5" x14ac:dyDescent="0.2">
      <c r="A252" s="1">
        <v>247</v>
      </c>
      <c r="B252" s="2">
        <v>6055</v>
      </c>
      <c r="C252" s="2">
        <v>0</v>
      </c>
      <c r="D252" s="2" t="s">
        <v>486</v>
      </c>
      <c r="F252" s="2">
        <v>6055</v>
      </c>
      <c r="G252" s="2">
        <v>6055</v>
      </c>
      <c r="I252" s="2">
        <v>503</v>
      </c>
      <c r="J252" s="2">
        <v>3</v>
      </c>
      <c r="K252" s="2">
        <v>352</v>
      </c>
      <c r="L252" s="2">
        <v>300140252</v>
      </c>
      <c r="M252" s="2">
        <v>0</v>
      </c>
      <c r="N252" s="2">
        <v>3</v>
      </c>
      <c r="O252" s="2">
        <v>0</v>
      </c>
      <c r="P252" s="5">
        <v>1</v>
      </c>
      <c r="R252" s="5">
        <v>0</v>
      </c>
      <c r="S252" s="63">
        <v>33</v>
      </c>
      <c r="T252" s="63" t="s">
        <v>1102</v>
      </c>
      <c r="U252" s="2">
        <v>12</v>
      </c>
      <c r="V252" s="63">
        <v>0</v>
      </c>
      <c r="Z252" s="2">
        <v>0</v>
      </c>
      <c r="AB252" s="64"/>
      <c r="AC252" s="2">
        <v>6055</v>
      </c>
      <c r="AG252" s="2">
        <v>1</v>
      </c>
      <c r="AH252" s="2">
        <v>5</v>
      </c>
    </row>
    <row r="253" spans="1:34" ht="16.5" x14ac:dyDescent="0.2">
      <c r="A253" s="1">
        <v>248</v>
      </c>
      <c r="B253" s="2">
        <v>6056</v>
      </c>
      <c r="C253" s="2">
        <v>0</v>
      </c>
      <c r="D253" s="2" t="s">
        <v>487</v>
      </c>
      <c r="F253" s="2">
        <v>6056</v>
      </c>
      <c r="G253" s="2">
        <v>6056</v>
      </c>
      <c r="I253" s="2">
        <v>503</v>
      </c>
      <c r="J253" s="2">
        <v>3</v>
      </c>
      <c r="K253" s="2">
        <v>353</v>
      </c>
      <c r="L253" s="2">
        <v>300140253</v>
      </c>
      <c r="M253" s="2">
        <v>0</v>
      </c>
      <c r="N253" s="2">
        <v>3</v>
      </c>
      <c r="O253" s="2">
        <v>0</v>
      </c>
      <c r="P253" s="5">
        <v>1</v>
      </c>
      <c r="R253" s="5">
        <v>0</v>
      </c>
      <c r="S253" s="63">
        <v>33</v>
      </c>
      <c r="T253" s="63" t="s">
        <v>1102</v>
      </c>
      <c r="U253" s="2">
        <v>12</v>
      </c>
      <c r="V253" s="63">
        <v>0</v>
      </c>
      <c r="Z253" s="2">
        <v>0</v>
      </c>
      <c r="AB253" s="64"/>
      <c r="AC253" s="2">
        <v>6056</v>
      </c>
      <c r="AG253" s="2">
        <v>1</v>
      </c>
      <c r="AH253" s="2">
        <v>5</v>
      </c>
    </row>
    <row r="254" spans="1:34" ht="16.5" x14ac:dyDescent="0.2">
      <c r="A254" s="1">
        <v>249</v>
      </c>
      <c r="B254" s="2">
        <v>6057</v>
      </c>
      <c r="C254" s="2">
        <v>0</v>
      </c>
      <c r="D254" s="2" t="s">
        <v>488</v>
      </c>
      <c r="F254" s="2">
        <v>6057</v>
      </c>
      <c r="G254" s="2">
        <v>6057</v>
      </c>
      <c r="I254" s="2">
        <v>503</v>
      </c>
      <c r="J254" s="2">
        <v>3</v>
      </c>
      <c r="K254" s="2">
        <v>354</v>
      </c>
      <c r="L254" s="2">
        <v>300140254</v>
      </c>
      <c r="M254" s="2">
        <v>0</v>
      </c>
      <c r="N254" s="2">
        <v>3</v>
      </c>
      <c r="O254" s="2">
        <v>0</v>
      </c>
      <c r="P254" s="5">
        <v>1</v>
      </c>
      <c r="R254" s="5">
        <v>0</v>
      </c>
      <c r="S254" s="63">
        <v>33</v>
      </c>
      <c r="T254" s="63" t="s">
        <v>1102</v>
      </c>
      <c r="U254" s="2">
        <v>12</v>
      </c>
      <c r="V254" s="63">
        <v>0</v>
      </c>
      <c r="Z254" s="2">
        <v>0</v>
      </c>
      <c r="AB254" s="64"/>
      <c r="AC254" s="2">
        <v>6057</v>
      </c>
      <c r="AG254" s="2">
        <v>1</v>
      </c>
      <c r="AH254" s="2">
        <v>5</v>
      </c>
    </row>
    <row r="255" spans="1:34" ht="16.5" x14ac:dyDescent="0.2">
      <c r="A255" s="1">
        <v>250</v>
      </c>
      <c r="B255" s="2">
        <v>6058</v>
      </c>
      <c r="C255" s="2">
        <v>0</v>
      </c>
      <c r="D255" s="2" t="s">
        <v>489</v>
      </c>
      <c r="F255" s="2">
        <v>6058</v>
      </c>
      <c r="G255" s="2">
        <v>6058</v>
      </c>
      <c r="I255" s="2">
        <v>503</v>
      </c>
      <c r="J255" s="2">
        <v>3</v>
      </c>
      <c r="K255" s="2">
        <v>355</v>
      </c>
      <c r="L255" s="2">
        <v>300140255</v>
      </c>
      <c r="M255" s="2">
        <v>0</v>
      </c>
      <c r="N255" s="2">
        <v>3</v>
      </c>
      <c r="O255" s="2">
        <v>0</v>
      </c>
      <c r="P255" s="5">
        <v>1</v>
      </c>
      <c r="R255" s="5">
        <v>0</v>
      </c>
      <c r="S255" s="63">
        <v>33</v>
      </c>
      <c r="T255" s="63" t="s">
        <v>1102</v>
      </c>
      <c r="U255" s="2">
        <v>12</v>
      </c>
      <c r="V255" s="63">
        <v>0</v>
      </c>
      <c r="Z255" s="2">
        <v>0</v>
      </c>
      <c r="AB255" s="64"/>
      <c r="AC255" s="2">
        <v>6058</v>
      </c>
      <c r="AG255" s="2">
        <v>1</v>
      </c>
      <c r="AH255" s="2">
        <v>5</v>
      </c>
    </row>
    <row r="256" spans="1:34" ht="16.5" x14ac:dyDescent="0.2">
      <c r="A256" s="1">
        <v>251</v>
      </c>
      <c r="B256" s="2">
        <v>6059</v>
      </c>
      <c r="C256" s="2">
        <v>0</v>
      </c>
      <c r="D256" s="2" t="s">
        <v>490</v>
      </c>
      <c r="F256" s="2">
        <v>6059</v>
      </c>
      <c r="G256" s="2">
        <v>6059</v>
      </c>
      <c r="I256" s="2">
        <v>503</v>
      </c>
      <c r="J256" s="2">
        <v>3</v>
      </c>
      <c r="K256" s="2">
        <v>356</v>
      </c>
      <c r="L256" s="2">
        <v>300140256</v>
      </c>
      <c r="M256" s="2">
        <v>0</v>
      </c>
      <c r="N256" s="2">
        <v>3</v>
      </c>
      <c r="O256" s="2">
        <v>0</v>
      </c>
      <c r="P256" s="5">
        <v>1</v>
      </c>
      <c r="R256" s="5">
        <v>0</v>
      </c>
      <c r="S256" s="63">
        <v>33</v>
      </c>
      <c r="T256" s="63" t="s">
        <v>1102</v>
      </c>
      <c r="U256" s="2">
        <v>12</v>
      </c>
      <c r="V256" s="63">
        <v>0</v>
      </c>
      <c r="Z256" s="2">
        <v>0</v>
      </c>
      <c r="AB256" s="64"/>
      <c r="AC256" s="2">
        <v>6059</v>
      </c>
      <c r="AG256" s="2">
        <v>1</v>
      </c>
      <c r="AH256" s="2">
        <v>5</v>
      </c>
    </row>
    <row r="257" spans="1:34" ht="16.5" x14ac:dyDescent="0.2">
      <c r="A257" s="1">
        <v>252</v>
      </c>
      <c r="B257" s="2">
        <v>6060</v>
      </c>
      <c r="C257" s="2">
        <v>0</v>
      </c>
      <c r="D257" s="2" t="s">
        <v>491</v>
      </c>
      <c r="F257" s="2">
        <v>6060</v>
      </c>
      <c r="G257" s="2">
        <v>6060</v>
      </c>
      <c r="I257" s="2">
        <v>503</v>
      </c>
      <c r="J257" s="2">
        <v>3</v>
      </c>
      <c r="K257" s="2">
        <v>357</v>
      </c>
      <c r="L257" s="2">
        <v>300140257</v>
      </c>
      <c r="M257" s="2">
        <v>0</v>
      </c>
      <c r="N257" s="2">
        <v>3</v>
      </c>
      <c r="O257" s="2">
        <v>0</v>
      </c>
      <c r="P257" s="5">
        <v>1</v>
      </c>
      <c r="R257" s="5">
        <v>0</v>
      </c>
      <c r="S257" s="63">
        <v>33</v>
      </c>
      <c r="T257" s="63" t="s">
        <v>1102</v>
      </c>
      <c r="U257" s="2">
        <v>12</v>
      </c>
      <c r="V257" s="63">
        <v>0</v>
      </c>
      <c r="Z257" s="2">
        <v>0</v>
      </c>
      <c r="AB257" s="64"/>
      <c r="AC257" s="2">
        <v>6060</v>
      </c>
      <c r="AG257" s="2">
        <v>1</v>
      </c>
      <c r="AH257" s="2">
        <v>5</v>
      </c>
    </row>
    <row r="258" spans="1:34" ht="16.5" x14ac:dyDescent="0.2">
      <c r="A258" s="1">
        <v>253</v>
      </c>
      <c r="B258" s="2">
        <v>6061</v>
      </c>
      <c r="C258" s="2">
        <v>0</v>
      </c>
      <c r="D258" s="2" t="s">
        <v>492</v>
      </c>
      <c r="F258" s="2">
        <v>6061</v>
      </c>
      <c r="G258" s="2">
        <v>6061</v>
      </c>
      <c r="I258" s="2">
        <v>503</v>
      </c>
      <c r="J258" s="2">
        <v>3</v>
      </c>
      <c r="K258" s="2">
        <v>358</v>
      </c>
      <c r="L258" s="2">
        <v>300140258</v>
      </c>
      <c r="M258" s="2">
        <v>0</v>
      </c>
      <c r="N258" s="2">
        <v>3</v>
      </c>
      <c r="O258" s="2">
        <v>0</v>
      </c>
      <c r="P258" s="5">
        <v>1</v>
      </c>
      <c r="R258" s="5">
        <v>0</v>
      </c>
      <c r="S258" s="63">
        <v>33</v>
      </c>
      <c r="T258" s="63" t="s">
        <v>1102</v>
      </c>
      <c r="U258" s="2">
        <v>12</v>
      </c>
      <c r="V258" s="63">
        <v>0</v>
      </c>
      <c r="Z258" s="2">
        <v>0</v>
      </c>
      <c r="AB258" s="64"/>
      <c r="AC258" s="2">
        <v>6061</v>
      </c>
      <c r="AG258" s="2">
        <v>1</v>
      </c>
      <c r="AH258" s="2">
        <v>5</v>
      </c>
    </row>
    <row r="259" spans="1:34" ht="16.5" x14ac:dyDescent="0.2">
      <c r="A259" s="1">
        <v>254</v>
      </c>
      <c r="B259" s="2">
        <v>6062</v>
      </c>
      <c r="C259" s="2">
        <v>0</v>
      </c>
      <c r="D259" s="2" t="s">
        <v>493</v>
      </c>
      <c r="F259" s="2">
        <v>6062</v>
      </c>
      <c r="G259" s="2">
        <v>6062</v>
      </c>
      <c r="I259" s="2">
        <v>503</v>
      </c>
      <c r="J259" s="2">
        <v>3</v>
      </c>
      <c r="K259" s="2">
        <v>359</v>
      </c>
      <c r="L259" s="2">
        <v>300140259</v>
      </c>
      <c r="M259" s="2">
        <v>0</v>
      </c>
      <c r="N259" s="2">
        <v>3</v>
      </c>
      <c r="O259" s="2">
        <v>0</v>
      </c>
      <c r="P259" s="5">
        <v>1</v>
      </c>
      <c r="R259" s="5">
        <v>0</v>
      </c>
      <c r="S259" s="63">
        <v>33</v>
      </c>
      <c r="T259" s="63" t="s">
        <v>1102</v>
      </c>
      <c r="U259" s="2">
        <v>12</v>
      </c>
      <c r="V259" s="63">
        <v>0</v>
      </c>
      <c r="Z259" s="2">
        <v>0</v>
      </c>
      <c r="AB259" s="64"/>
      <c r="AC259" s="2">
        <v>6062</v>
      </c>
      <c r="AG259" s="2">
        <v>1</v>
      </c>
      <c r="AH259" s="2">
        <v>5</v>
      </c>
    </row>
    <row r="260" spans="1:34" ht="16.5" x14ac:dyDescent="0.2">
      <c r="A260" s="1">
        <v>255</v>
      </c>
      <c r="B260" s="2">
        <v>6063</v>
      </c>
      <c r="C260" s="2">
        <v>0</v>
      </c>
      <c r="D260" s="2" t="s">
        <v>494</v>
      </c>
      <c r="F260" s="2">
        <v>6063</v>
      </c>
      <c r="G260" s="2">
        <v>6063</v>
      </c>
      <c r="I260" s="2">
        <v>503</v>
      </c>
      <c r="J260" s="2">
        <v>3</v>
      </c>
      <c r="K260" s="2">
        <v>360</v>
      </c>
      <c r="L260" s="2">
        <v>300140260</v>
      </c>
      <c r="M260" s="2">
        <v>0</v>
      </c>
      <c r="N260" s="2">
        <v>3</v>
      </c>
      <c r="O260" s="2">
        <v>0</v>
      </c>
      <c r="P260" s="5">
        <v>1</v>
      </c>
      <c r="R260" s="5">
        <v>0</v>
      </c>
      <c r="S260" s="63">
        <v>33</v>
      </c>
      <c r="T260" s="63" t="s">
        <v>1102</v>
      </c>
      <c r="U260" s="2">
        <v>12</v>
      </c>
      <c r="V260" s="63">
        <v>0</v>
      </c>
      <c r="Z260" s="2">
        <v>0</v>
      </c>
      <c r="AB260" s="64"/>
      <c r="AC260" s="2">
        <v>6063</v>
      </c>
      <c r="AG260" s="2">
        <v>1</v>
      </c>
      <c r="AH260" s="2">
        <v>5</v>
      </c>
    </row>
    <row r="261" spans="1:34" ht="16.5" x14ac:dyDescent="0.2">
      <c r="A261" s="1">
        <v>256</v>
      </c>
      <c r="B261" s="2">
        <v>6064</v>
      </c>
      <c r="C261" s="2">
        <v>0</v>
      </c>
      <c r="D261" s="2" t="s">
        <v>495</v>
      </c>
      <c r="F261" s="2">
        <v>6064</v>
      </c>
      <c r="G261" s="2">
        <v>6064</v>
      </c>
      <c r="I261" s="2">
        <v>503</v>
      </c>
      <c r="J261" s="2">
        <v>3</v>
      </c>
      <c r="K261" s="2">
        <v>361</v>
      </c>
      <c r="L261" s="2">
        <v>300140261</v>
      </c>
      <c r="M261" s="2">
        <v>0</v>
      </c>
      <c r="N261" s="2">
        <v>3</v>
      </c>
      <c r="O261" s="2">
        <v>0</v>
      </c>
      <c r="P261" s="5">
        <v>1</v>
      </c>
      <c r="R261" s="5">
        <v>0</v>
      </c>
      <c r="S261" s="63">
        <v>33</v>
      </c>
      <c r="T261" s="63" t="s">
        <v>1102</v>
      </c>
      <c r="U261" s="2">
        <v>12</v>
      </c>
      <c r="V261" s="63">
        <v>0</v>
      </c>
      <c r="Z261" s="2">
        <v>0</v>
      </c>
      <c r="AB261" s="64"/>
      <c r="AC261" s="2">
        <v>6064</v>
      </c>
      <c r="AG261" s="2">
        <v>1</v>
      </c>
      <c r="AH261" s="2">
        <v>5</v>
      </c>
    </row>
    <row r="262" spans="1:34" ht="16.5" x14ac:dyDescent="0.2">
      <c r="A262" s="1">
        <v>257</v>
      </c>
      <c r="B262" s="2">
        <v>6065</v>
      </c>
      <c r="C262" s="2">
        <v>0</v>
      </c>
      <c r="D262" s="2" t="s">
        <v>496</v>
      </c>
      <c r="F262" s="2">
        <v>6065</v>
      </c>
      <c r="G262" s="2">
        <v>6065</v>
      </c>
      <c r="I262" s="2">
        <v>503</v>
      </c>
      <c r="J262" s="2">
        <v>3</v>
      </c>
      <c r="K262" s="2">
        <v>362</v>
      </c>
      <c r="L262" s="2">
        <v>300140262</v>
      </c>
      <c r="M262" s="2">
        <v>0</v>
      </c>
      <c r="N262" s="2">
        <v>3</v>
      </c>
      <c r="O262" s="2">
        <v>0</v>
      </c>
      <c r="P262" s="5">
        <v>1</v>
      </c>
      <c r="R262" s="5">
        <v>0</v>
      </c>
      <c r="S262" s="63">
        <v>33</v>
      </c>
      <c r="T262" s="63" t="s">
        <v>1102</v>
      </c>
      <c r="U262" s="2">
        <v>12</v>
      </c>
      <c r="V262" s="63">
        <v>0</v>
      </c>
      <c r="Z262" s="2">
        <v>0</v>
      </c>
      <c r="AB262" s="64"/>
      <c r="AC262" s="2">
        <v>6065</v>
      </c>
      <c r="AG262" s="2">
        <v>1</v>
      </c>
      <c r="AH262" s="2">
        <v>5</v>
      </c>
    </row>
    <row r="263" spans="1:34" ht="16.5" x14ac:dyDescent="0.2">
      <c r="A263" s="1">
        <v>258</v>
      </c>
      <c r="B263" s="2">
        <v>6066</v>
      </c>
      <c r="C263" s="2">
        <v>0</v>
      </c>
      <c r="D263" s="2" t="s">
        <v>497</v>
      </c>
      <c r="F263" s="2">
        <v>6066</v>
      </c>
      <c r="G263" s="2">
        <v>6066</v>
      </c>
      <c r="I263" s="2">
        <v>503</v>
      </c>
      <c r="J263" s="2">
        <v>3</v>
      </c>
      <c r="K263" s="2">
        <v>363</v>
      </c>
      <c r="L263" s="2">
        <v>300140263</v>
      </c>
      <c r="M263" s="2">
        <v>0</v>
      </c>
      <c r="N263" s="2">
        <v>3</v>
      </c>
      <c r="O263" s="2">
        <v>0</v>
      </c>
      <c r="P263" s="5">
        <v>1</v>
      </c>
      <c r="R263" s="5">
        <v>0</v>
      </c>
      <c r="S263" s="63">
        <v>33</v>
      </c>
      <c r="T263" s="63" t="s">
        <v>1102</v>
      </c>
      <c r="U263" s="2">
        <v>12</v>
      </c>
      <c r="V263" s="63">
        <v>0</v>
      </c>
      <c r="Z263" s="2">
        <v>0</v>
      </c>
      <c r="AB263" s="64"/>
      <c r="AC263" s="2">
        <v>6066</v>
      </c>
      <c r="AG263" s="2">
        <v>1</v>
      </c>
      <c r="AH263" s="2">
        <v>5</v>
      </c>
    </row>
    <row r="264" spans="1:34" ht="16.5" x14ac:dyDescent="0.2">
      <c r="A264" s="1">
        <v>259</v>
      </c>
      <c r="B264" s="2">
        <v>6067</v>
      </c>
      <c r="C264" s="2">
        <v>0</v>
      </c>
      <c r="D264" s="2" t="s">
        <v>498</v>
      </c>
      <c r="F264" s="2">
        <v>6067</v>
      </c>
      <c r="G264" s="2">
        <v>6067</v>
      </c>
      <c r="I264" s="2">
        <v>503</v>
      </c>
      <c r="J264" s="2">
        <v>3</v>
      </c>
      <c r="K264" s="2">
        <v>364</v>
      </c>
      <c r="L264" s="2">
        <v>300140264</v>
      </c>
      <c r="M264" s="2">
        <v>0</v>
      </c>
      <c r="N264" s="2">
        <v>3</v>
      </c>
      <c r="O264" s="2">
        <v>0</v>
      </c>
      <c r="P264" s="5">
        <v>1</v>
      </c>
      <c r="R264" s="5">
        <v>0</v>
      </c>
      <c r="S264" s="63">
        <v>33</v>
      </c>
      <c r="T264" s="63" t="s">
        <v>1102</v>
      </c>
      <c r="U264" s="2">
        <v>12</v>
      </c>
      <c r="V264" s="63">
        <v>0</v>
      </c>
      <c r="Z264" s="2">
        <v>0</v>
      </c>
      <c r="AB264" s="64"/>
      <c r="AC264" s="2">
        <v>6067</v>
      </c>
      <c r="AG264" s="2">
        <v>1</v>
      </c>
      <c r="AH264" s="2">
        <v>5</v>
      </c>
    </row>
    <row r="265" spans="1:34" ht="16.5" x14ac:dyDescent="0.2">
      <c r="A265" s="1">
        <v>260</v>
      </c>
      <c r="B265" s="2">
        <v>6068</v>
      </c>
      <c r="C265" s="2">
        <v>0</v>
      </c>
      <c r="D265" s="2" t="s">
        <v>499</v>
      </c>
      <c r="F265" s="2">
        <v>6068</v>
      </c>
      <c r="G265" s="2">
        <v>6068</v>
      </c>
      <c r="I265" s="2">
        <v>503</v>
      </c>
      <c r="J265" s="2">
        <v>3</v>
      </c>
      <c r="K265" s="2">
        <v>365</v>
      </c>
      <c r="L265" s="2">
        <v>300140265</v>
      </c>
      <c r="M265" s="2">
        <v>0</v>
      </c>
      <c r="N265" s="2">
        <v>3</v>
      </c>
      <c r="O265" s="2">
        <v>0</v>
      </c>
      <c r="P265" s="5">
        <v>1</v>
      </c>
      <c r="R265" s="5">
        <v>0</v>
      </c>
      <c r="S265" s="63">
        <v>33</v>
      </c>
      <c r="T265" s="63" t="s">
        <v>1102</v>
      </c>
      <c r="U265" s="2">
        <v>12</v>
      </c>
      <c r="V265" s="63">
        <v>0</v>
      </c>
      <c r="Z265" s="2">
        <v>0</v>
      </c>
      <c r="AB265" s="64"/>
      <c r="AC265" s="2">
        <v>6068</v>
      </c>
      <c r="AG265" s="2">
        <v>1</v>
      </c>
      <c r="AH265" s="2">
        <v>5</v>
      </c>
    </row>
    <row r="266" spans="1:34" ht="16.5" x14ac:dyDescent="0.2">
      <c r="A266" s="1">
        <v>261</v>
      </c>
      <c r="B266" s="2">
        <v>6069</v>
      </c>
      <c r="C266" s="2">
        <v>0</v>
      </c>
      <c r="D266" s="2" t="s">
        <v>500</v>
      </c>
      <c r="F266" s="2">
        <v>6069</v>
      </c>
      <c r="G266" s="2">
        <v>6069</v>
      </c>
      <c r="I266" s="2">
        <v>503</v>
      </c>
      <c r="J266" s="2">
        <v>3</v>
      </c>
      <c r="K266" s="2">
        <v>366</v>
      </c>
      <c r="L266" s="2">
        <v>300140266</v>
      </c>
      <c r="M266" s="2">
        <v>0</v>
      </c>
      <c r="N266" s="2">
        <v>3</v>
      </c>
      <c r="O266" s="2">
        <v>0</v>
      </c>
      <c r="P266" s="5">
        <v>1</v>
      </c>
      <c r="R266" s="5">
        <v>0</v>
      </c>
      <c r="S266" s="63">
        <v>33</v>
      </c>
      <c r="T266" s="63" t="s">
        <v>1102</v>
      </c>
      <c r="U266" s="2">
        <v>12</v>
      </c>
      <c r="V266" s="63">
        <v>0</v>
      </c>
      <c r="Z266" s="2">
        <v>0</v>
      </c>
      <c r="AB266" s="64"/>
      <c r="AC266" s="2">
        <v>6069</v>
      </c>
      <c r="AG266" s="2">
        <v>1</v>
      </c>
      <c r="AH266" s="2">
        <v>5</v>
      </c>
    </row>
    <row r="267" spans="1:34" ht="16.5" x14ac:dyDescent="0.2">
      <c r="A267" s="1">
        <v>262</v>
      </c>
      <c r="B267" s="2">
        <v>6070</v>
      </c>
      <c r="C267" s="2">
        <v>0</v>
      </c>
      <c r="D267" s="2" t="s">
        <v>501</v>
      </c>
      <c r="F267" s="2">
        <v>6070</v>
      </c>
      <c r="G267" s="2">
        <v>6070</v>
      </c>
      <c r="I267" s="2">
        <v>503</v>
      </c>
      <c r="J267" s="2">
        <v>3</v>
      </c>
      <c r="K267" s="2">
        <v>367</v>
      </c>
      <c r="L267" s="2">
        <v>300140267</v>
      </c>
      <c r="M267" s="2">
        <v>0</v>
      </c>
      <c r="N267" s="2">
        <v>3</v>
      </c>
      <c r="O267" s="2">
        <v>0</v>
      </c>
      <c r="P267" s="5">
        <v>1</v>
      </c>
      <c r="R267" s="5">
        <v>0</v>
      </c>
      <c r="S267" s="63">
        <v>33</v>
      </c>
      <c r="T267" s="63" t="s">
        <v>1102</v>
      </c>
      <c r="U267" s="2">
        <v>12</v>
      </c>
      <c r="V267" s="63">
        <v>0</v>
      </c>
      <c r="Z267" s="2">
        <v>0</v>
      </c>
      <c r="AB267" s="64"/>
      <c r="AC267" s="2">
        <v>6070</v>
      </c>
      <c r="AG267" s="2">
        <v>1</v>
      </c>
      <c r="AH267" s="2">
        <v>5</v>
      </c>
    </row>
    <row r="268" spans="1:34" ht="16.5" x14ac:dyDescent="0.2">
      <c r="A268" s="1">
        <v>263</v>
      </c>
      <c r="B268" s="2">
        <v>6071</v>
      </c>
      <c r="C268" s="2">
        <v>0</v>
      </c>
      <c r="D268" s="2" t="s">
        <v>502</v>
      </c>
      <c r="F268" s="2">
        <v>6071</v>
      </c>
      <c r="G268" s="2">
        <v>6071</v>
      </c>
      <c r="I268" s="2">
        <v>503</v>
      </c>
      <c r="J268" s="2">
        <v>3</v>
      </c>
      <c r="K268" s="2">
        <v>368</v>
      </c>
      <c r="L268" s="2">
        <v>300140268</v>
      </c>
      <c r="M268" s="2">
        <v>0</v>
      </c>
      <c r="N268" s="2">
        <v>3</v>
      </c>
      <c r="O268" s="2">
        <v>0</v>
      </c>
      <c r="P268" s="5">
        <v>1</v>
      </c>
      <c r="R268" s="5">
        <v>0</v>
      </c>
      <c r="S268" s="63">
        <v>33</v>
      </c>
      <c r="T268" s="63" t="s">
        <v>1102</v>
      </c>
      <c r="U268" s="2">
        <v>12</v>
      </c>
      <c r="V268" s="63">
        <v>0</v>
      </c>
      <c r="Z268" s="2">
        <v>0</v>
      </c>
      <c r="AB268" s="64"/>
      <c r="AC268" s="2">
        <v>6071</v>
      </c>
      <c r="AG268" s="2">
        <v>1</v>
      </c>
      <c r="AH268" s="2">
        <v>5</v>
      </c>
    </row>
    <row r="269" spans="1:34" ht="16.5" x14ac:dyDescent="0.2">
      <c r="A269" s="1">
        <v>264</v>
      </c>
      <c r="B269" s="2">
        <v>6072</v>
      </c>
      <c r="C269" s="2">
        <v>0</v>
      </c>
      <c r="D269" s="2" t="s">
        <v>503</v>
      </c>
      <c r="F269" s="2">
        <v>6072</v>
      </c>
      <c r="G269" s="2">
        <v>6072</v>
      </c>
      <c r="I269" s="2">
        <v>503</v>
      </c>
      <c r="J269" s="2">
        <v>3</v>
      </c>
      <c r="K269" s="2">
        <v>369</v>
      </c>
      <c r="L269" s="2">
        <v>300140269</v>
      </c>
      <c r="M269" s="2">
        <v>0</v>
      </c>
      <c r="N269" s="2">
        <v>3</v>
      </c>
      <c r="O269" s="2">
        <v>0</v>
      </c>
      <c r="P269" s="5">
        <v>1</v>
      </c>
      <c r="R269" s="5">
        <v>0</v>
      </c>
      <c r="S269" s="63">
        <v>33</v>
      </c>
      <c r="T269" s="63" t="s">
        <v>1102</v>
      </c>
      <c r="U269" s="2">
        <v>12</v>
      </c>
      <c r="V269" s="63">
        <v>0</v>
      </c>
      <c r="Z269" s="2">
        <v>0</v>
      </c>
      <c r="AB269" s="64"/>
      <c r="AC269" s="2">
        <v>6072</v>
      </c>
      <c r="AG269" s="2">
        <v>1</v>
      </c>
      <c r="AH269" s="2">
        <v>5</v>
      </c>
    </row>
    <row r="270" spans="1:34" ht="16.5" x14ac:dyDescent="0.2">
      <c r="A270" s="1">
        <v>265</v>
      </c>
      <c r="B270" s="2">
        <v>6073</v>
      </c>
      <c r="C270" s="2">
        <v>0</v>
      </c>
      <c r="D270" s="2" t="s">
        <v>504</v>
      </c>
      <c r="F270" s="2">
        <v>6073</v>
      </c>
      <c r="G270" s="2">
        <v>6073</v>
      </c>
      <c r="I270" s="2">
        <v>503</v>
      </c>
      <c r="J270" s="2">
        <v>3</v>
      </c>
      <c r="K270" s="2">
        <v>370</v>
      </c>
      <c r="L270" s="2">
        <v>300140270</v>
      </c>
      <c r="M270" s="2">
        <v>0</v>
      </c>
      <c r="N270" s="2">
        <v>3</v>
      </c>
      <c r="O270" s="2">
        <v>0</v>
      </c>
      <c r="P270" s="51">
        <v>1</v>
      </c>
      <c r="R270" s="5">
        <v>0</v>
      </c>
      <c r="S270" s="63">
        <v>33</v>
      </c>
      <c r="T270" s="63" t="s">
        <v>1102</v>
      </c>
      <c r="U270" s="2">
        <v>12</v>
      </c>
      <c r="V270" s="63">
        <v>0</v>
      </c>
      <c r="Z270" s="2">
        <v>0</v>
      </c>
      <c r="AB270" s="64"/>
      <c r="AC270" s="2">
        <v>6073</v>
      </c>
      <c r="AG270" s="2">
        <v>1</v>
      </c>
      <c r="AH270" s="2">
        <v>5</v>
      </c>
    </row>
    <row r="271" spans="1:34" ht="16.5" x14ac:dyDescent="0.2">
      <c r="A271" s="1">
        <v>266</v>
      </c>
      <c r="B271" s="2">
        <v>6074</v>
      </c>
      <c r="C271" s="2">
        <v>0</v>
      </c>
      <c r="D271" s="2" t="s">
        <v>505</v>
      </c>
      <c r="F271" s="2">
        <v>6074</v>
      </c>
      <c r="G271" s="2">
        <v>6074</v>
      </c>
      <c r="I271" s="2">
        <v>503</v>
      </c>
      <c r="J271" s="2">
        <v>3</v>
      </c>
      <c r="K271" s="2">
        <v>371</v>
      </c>
      <c r="L271" s="2">
        <v>300140271</v>
      </c>
      <c r="M271" s="2">
        <v>0</v>
      </c>
      <c r="N271" s="2">
        <v>3</v>
      </c>
      <c r="O271" s="2">
        <v>0</v>
      </c>
      <c r="P271" s="51">
        <v>1</v>
      </c>
      <c r="R271" s="5">
        <v>0</v>
      </c>
      <c r="S271" s="63">
        <v>33</v>
      </c>
      <c r="T271" s="63" t="s">
        <v>1102</v>
      </c>
      <c r="U271" s="2">
        <v>12</v>
      </c>
      <c r="V271" s="63">
        <v>0</v>
      </c>
      <c r="Z271" s="2">
        <v>0</v>
      </c>
      <c r="AB271" s="64"/>
      <c r="AC271" s="2">
        <v>6074</v>
      </c>
      <c r="AG271" s="2">
        <v>1</v>
      </c>
      <c r="AH271" s="2">
        <v>5</v>
      </c>
    </row>
    <row r="272" spans="1:34" ht="16.5" x14ac:dyDescent="0.2">
      <c r="A272" s="1">
        <v>267</v>
      </c>
      <c r="B272" s="2">
        <v>6075</v>
      </c>
      <c r="C272" s="2">
        <v>0</v>
      </c>
      <c r="D272" s="2" t="s">
        <v>506</v>
      </c>
      <c r="F272" s="2">
        <v>6075</v>
      </c>
      <c r="G272" s="2">
        <v>6075</v>
      </c>
      <c r="I272" s="2">
        <v>503</v>
      </c>
      <c r="J272" s="2">
        <v>3</v>
      </c>
      <c r="K272" s="2">
        <v>372</v>
      </c>
      <c r="L272" s="2">
        <v>300140272</v>
      </c>
      <c r="M272" s="2">
        <v>0</v>
      </c>
      <c r="N272" s="2">
        <v>3</v>
      </c>
      <c r="O272" s="2">
        <v>0</v>
      </c>
      <c r="P272" s="51">
        <v>1</v>
      </c>
      <c r="R272" s="5">
        <v>0</v>
      </c>
      <c r="S272" s="63">
        <v>33</v>
      </c>
      <c r="T272" s="63" t="s">
        <v>1102</v>
      </c>
      <c r="U272" s="2">
        <v>12</v>
      </c>
      <c r="V272" s="63">
        <v>0</v>
      </c>
      <c r="Z272" s="2">
        <v>0</v>
      </c>
      <c r="AB272" s="64"/>
      <c r="AC272" s="2">
        <v>6075</v>
      </c>
      <c r="AG272" s="2">
        <v>1</v>
      </c>
      <c r="AH272" s="2">
        <v>5</v>
      </c>
    </row>
    <row r="273" spans="1:34" ht="16.5" x14ac:dyDescent="0.2">
      <c r="A273" s="1">
        <v>268</v>
      </c>
      <c r="B273" s="2">
        <v>6076</v>
      </c>
      <c r="C273" s="2">
        <v>0</v>
      </c>
      <c r="D273" s="2" t="s">
        <v>507</v>
      </c>
      <c r="F273" s="2">
        <v>6076</v>
      </c>
      <c r="G273" s="2">
        <v>6076</v>
      </c>
      <c r="I273" s="2">
        <v>503</v>
      </c>
      <c r="J273" s="2">
        <v>3</v>
      </c>
      <c r="K273" s="2">
        <v>373</v>
      </c>
      <c r="L273" s="2">
        <v>300140273</v>
      </c>
      <c r="M273" s="2">
        <v>0</v>
      </c>
      <c r="N273" s="2">
        <v>3</v>
      </c>
      <c r="O273" s="2">
        <v>0</v>
      </c>
      <c r="P273" s="51">
        <v>1</v>
      </c>
      <c r="R273" s="5">
        <v>0</v>
      </c>
      <c r="S273" s="63">
        <v>33</v>
      </c>
      <c r="T273" s="63" t="s">
        <v>1102</v>
      </c>
      <c r="U273" s="2">
        <v>12</v>
      </c>
      <c r="V273" s="63">
        <v>0</v>
      </c>
      <c r="Z273" s="2">
        <v>0</v>
      </c>
      <c r="AB273" s="64"/>
      <c r="AC273" s="2">
        <v>6076</v>
      </c>
      <c r="AG273" s="2">
        <v>1</v>
      </c>
      <c r="AH273" s="2">
        <v>5</v>
      </c>
    </row>
    <row r="274" spans="1:34" ht="16.5" x14ac:dyDescent="0.2">
      <c r="A274" s="1">
        <v>269</v>
      </c>
      <c r="B274" s="2">
        <v>6077</v>
      </c>
      <c r="C274" s="2">
        <v>0</v>
      </c>
      <c r="D274" s="2" t="s">
        <v>508</v>
      </c>
      <c r="F274" s="2">
        <v>6077</v>
      </c>
      <c r="G274" s="2">
        <v>6077</v>
      </c>
      <c r="I274" s="2">
        <v>503</v>
      </c>
      <c r="J274" s="2">
        <v>3</v>
      </c>
      <c r="K274" s="2">
        <v>374</v>
      </c>
      <c r="L274" s="2">
        <v>300140274</v>
      </c>
      <c r="M274" s="2">
        <v>0</v>
      </c>
      <c r="N274" s="2">
        <v>3</v>
      </c>
      <c r="O274" s="2">
        <v>0</v>
      </c>
      <c r="P274" s="51">
        <v>1</v>
      </c>
      <c r="R274" s="5">
        <v>0</v>
      </c>
      <c r="S274" s="63">
        <v>33</v>
      </c>
      <c r="T274" s="63" t="s">
        <v>1102</v>
      </c>
      <c r="U274" s="2">
        <v>12</v>
      </c>
      <c r="V274" s="63">
        <v>0</v>
      </c>
      <c r="Z274" s="2">
        <v>0</v>
      </c>
      <c r="AB274" s="64"/>
      <c r="AC274" s="2">
        <v>6077</v>
      </c>
      <c r="AG274" s="2">
        <v>1</v>
      </c>
      <c r="AH274" s="2">
        <v>5</v>
      </c>
    </row>
    <row r="275" spans="1:34" ht="16.5" x14ac:dyDescent="0.2">
      <c r="A275" s="1">
        <v>270</v>
      </c>
      <c r="B275" s="2">
        <v>6078</v>
      </c>
      <c r="C275" s="2">
        <v>0</v>
      </c>
      <c r="D275" s="2" t="s">
        <v>509</v>
      </c>
      <c r="F275" s="2">
        <v>6078</v>
      </c>
      <c r="G275" s="2">
        <v>6078</v>
      </c>
      <c r="I275" s="2">
        <v>503</v>
      </c>
      <c r="J275" s="2">
        <v>3</v>
      </c>
      <c r="K275" s="2">
        <v>375</v>
      </c>
      <c r="L275" s="2">
        <v>300140275</v>
      </c>
      <c r="M275" s="2">
        <v>0</v>
      </c>
      <c r="N275" s="2">
        <v>3</v>
      </c>
      <c r="O275" s="2">
        <v>0</v>
      </c>
      <c r="P275" s="51">
        <v>1</v>
      </c>
      <c r="R275" s="5">
        <v>0</v>
      </c>
      <c r="S275" s="63">
        <v>33</v>
      </c>
      <c r="T275" s="63" t="s">
        <v>1102</v>
      </c>
      <c r="U275" s="2">
        <v>12</v>
      </c>
      <c r="V275" s="63">
        <v>0</v>
      </c>
      <c r="Z275" s="2">
        <v>0</v>
      </c>
      <c r="AB275" s="64"/>
      <c r="AC275" s="2">
        <v>6078</v>
      </c>
      <c r="AG275" s="2">
        <v>1</v>
      </c>
      <c r="AH275" s="2">
        <v>5</v>
      </c>
    </row>
    <row r="276" spans="1:34" ht="16.5" x14ac:dyDescent="0.2">
      <c r="A276" s="1">
        <v>271</v>
      </c>
      <c r="B276" s="2">
        <v>6079</v>
      </c>
      <c r="C276" s="2">
        <v>0</v>
      </c>
      <c r="D276" s="2" t="s">
        <v>510</v>
      </c>
      <c r="F276" s="2">
        <v>6079</v>
      </c>
      <c r="G276" s="2">
        <v>6079</v>
      </c>
      <c r="I276" s="2">
        <v>503</v>
      </c>
      <c r="J276" s="2">
        <v>3</v>
      </c>
      <c r="K276" s="2">
        <v>376</v>
      </c>
      <c r="L276" s="2">
        <v>300140276</v>
      </c>
      <c r="M276" s="2">
        <v>0</v>
      </c>
      <c r="N276" s="2">
        <v>3</v>
      </c>
      <c r="O276" s="2">
        <v>0</v>
      </c>
      <c r="P276" s="51">
        <v>1</v>
      </c>
      <c r="R276" s="5">
        <v>0</v>
      </c>
      <c r="S276" s="63">
        <v>33</v>
      </c>
      <c r="T276" s="63" t="s">
        <v>1102</v>
      </c>
      <c r="U276" s="2">
        <v>12</v>
      </c>
      <c r="V276" s="63">
        <v>0</v>
      </c>
      <c r="Z276" s="2">
        <v>0</v>
      </c>
      <c r="AB276" s="64"/>
      <c r="AC276" s="2">
        <v>6079</v>
      </c>
      <c r="AG276" s="2">
        <v>1</v>
      </c>
      <c r="AH276" s="2">
        <v>5</v>
      </c>
    </row>
    <row r="277" spans="1:34" ht="16.5" x14ac:dyDescent="0.2">
      <c r="A277" s="1">
        <v>272</v>
      </c>
      <c r="B277" s="2">
        <v>6080</v>
      </c>
      <c r="C277" s="2">
        <v>0</v>
      </c>
      <c r="D277" s="2" t="s">
        <v>511</v>
      </c>
      <c r="F277" s="2">
        <v>6080</v>
      </c>
      <c r="G277" s="2">
        <v>6080</v>
      </c>
      <c r="I277" s="2">
        <v>503</v>
      </c>
      <c r="J277" s="2">
        <v>3</v>
      </c>
      <c r="K277" s="2">
        <v>377</v>
      </c>
      <c r="L277" s="2">
        <v>300140277</v>
      </c>
      <c r="M277" s="2">
        <v>0</v>
      </c>
      <c r="N277" s="2">
        <v>3</v>
      </c>
      <c r="O277" s="2">
        <v>0</v>
      </c>
      <c r="P277" s="51">
        <v>1</v>
      </c>
      <c r="R277" s="5">
        <v>0</v>
      </c>
      <c r="S277" s="63">
        <v>33</v>
      </c>
      <c r="T277" s="63" t="s">
        <v>1102</v>
      </c>
      <c r="U277" s="2">
        <v>12</v>
      </c>
      <c r="V277" s="63">
        <v>0</v>
      </c>
      <c r="Z277" s="2">
        <v>0</v>
      </c>
      <c r="AB277" s="64"/>
      <c r="AC277" s="2">
        <v>6080</v>
      </c>
      <c r="AG277" s="2">
        <v>1</v>
      </c>
      <c r="AH277" s="2">
        <v>5</v>
      </c>
    </row>
    <row r="278" spans="1:34" ht="16.5" x14ac:dyDescent="0.2">
      <c r="A278" s="1">
        <v>273</v>
      </c>
      <c r="B278" s="2">
        <v>6081</v>
      </c>
      <c r="C278" s="2">
        <v>0</v>
      </c>
      <c r="D278" s="2" t="s">
        <v>512</v>
      </c>
      <c r="F278" s="2">
        <v>6081</v>
      </c>
      <c r="G278" s="2">
        <v>6081</v>
      </c>
      <c r="I278" s="2">
        <v>503</v>
      </c>
      <c r="J278" s="2">
        <v>3</v>
      </c>
      <c r="K278" s="2">
        <v>378</v>
      </c>
      <c r="L278" s="2">
        <v>300140278</v>
      </c>
      <c r="M278" s="2">
        <v>0</v>
      </c>
      <c r="N278" s="2">
        <v>3</v>
      </c>
      <c r="O278" s="2">
        <v>0</v>
      </c>
      <c r="P278" s="51">
        <v>1</v>
      </c>
      <c r="R278" s="5">
        <v>0</v>
      </c>
      <c r="S278" s="63">
        <v>33</v>
      </c>
      <c r="T278" s="63" t="s">
        <v>1102</v>
      </c>
      <c r="U278" s="2">
        <v>12</v>
      </c>
      <c r="V278" s="63">
        <v>0</v>
      </c>
      <c r="Z278" s="2">
        <v>0</v>
      </c>
      <c r="AB278" s="64"/>
      <c r="AC278" s="2">
        <v>6081</v>
      </c>
      <c r="AG278" s="2">
        <v>1</v>
      </c>
      <c r="AH278" s="2">
        <v>5</v>
      </c>
    </row>
    <row r="279" spans="1:34" ht="16.5" x14ac:dyDescent="0.2">
      <c r="A279" s="1">
        <v>274</v>
      </c>
      <c r="B279" s="2">
        <v>6082</v>
      </c>
      <c r="C279" s="2">
        <v>0</v>
      </c>
      <c r="D279" s="2" t="s">
        <v>513</v>
      </c>
      <c r="F279" s="2">
        <v>6082</v>
      </c>
      <c r="G279" s="2">
        <v>6082</v>
      </c>
      <c r="I279" s="2">
        <v>503</v>
      </c>
      <c r="J279" s="2">
        <v>3</v>
      </c>
      <c r="K279" s="2">
        <v>379</v>
      </c>
      <c r="L279" s="2">
        <v>300140279</v>
      </c>
      <c r="M279" s="2">
        <v>0</v>
      </c>
      <c r="N279" s="2">
        <v>3</v>
      </c>
      <c r="O279" s="2">
        <v>0</v>
      </c>
      <c r="P279" s="51">
        <v>1</v>
      </c>
      <c r="R279" s="5">
        <v>0</v>
      </c>
      <c r="S279" s="63">
        <v>33</v>
      </c>
      <c r="T279" s="63" t="s">
        <v>1102</v>
      </c>
      <c r="U279" s="2">
        <v>12</v>
      </c>
      <c r="V279" s="63">
        <v>0</v>
      </c>
      <c r="Z279" s="2">
        <v>0</v>
      </c>
      <c r="AB279" s="64"/>
      <c r="AC279" s="2">
        <v>6082</v>
      </c>
      <c r="AG279" s="2">
        <v>1</v>
      </c>
      <c r="AH279" s="2">
        <v>5</v>
      </c>
    </row>
    <row r="280" spans="1:34" ht="16.5" x14ac:dyDescent="0.2">
      <c r="A280" s="1">
        <v>275</v>
      </c>
      <c r="B280" s="2">
        <v>6083</v>
      </c>
      <c r="C280" s="2">
        <v>0</v>
      </c>
      <c r="D280" s="2" t="s">
        <v>514</v>
      </c>
      <c r="F280" s="2">
        <v>6083</v>
      </c>
      <c r="G280" s="2">
        <v>6083</v>
      </c>
      <c r="I280" s="2">
        <v>503</v>
      </c>
      <c r="J280" s="2">
        <v>3</v>
      </c>
      <c r="K280" s="2">
        <v>380</v>
      </c>
      <c r="L280" s="2">
        <v>300140280</v>
      </c>
      <c r="M280" s="2">
        <v>0</v>
      </c>
      <c r="N280" s="2">
        <v>3</v>
      </c>
      <c r="O280" s="2">
        <v>0</v>
      </c>
      <c r="P280" s="51">
        <v>1</v>
      </c>
      <c r="R280" s="5">
        <v>0</v>
      </c>
      <c r="S280" s="63">
        <v>33</v>
      </c>
      <c r="T280" s="63" t="s">
        <v>1102</v>
      </c>
      <c r="U280" s="2">
        <v>12</v>
      </c>
      <c r="V280" s="63">
        <v>0</v>
      </c>
      <c r="Z280" s="2">
        <v>0</v>
      </c>
      <c r="AB280" s="64"/>
      <c r="AC280" s="2">
        <v>6083</v>
      </c>
      <c r="AG280" s="2">
        <v>1</v>
      </c>
      <c r="AH280" s="2">
        <v>5</v>
      </c>
    </row>
    <row r="281" spans="1:34" ht="16.5" x14ac:dyDescent="0.2">
      <c r="A281" s="1">
        <v>276</v>
      </c>
      <c r="B281" s="2">
        <v>6084</v>
      </c>
      <c r="C281" s="2">
        <v>0</v>
      </c>
      <c r="D281" s="2" t="s">
        <v>515</v>
      </c>
      <c r="F281" s="2">
        <v>6084</v>
      </c>
      <c r="G281" s="2">
        <v>6084</v>
      </c>
      <c r="I281" s="2">
        <v>503</v>
      </c>
      <c r="J281" s="2">
        <v>3</v>
      </c>
      <c r="K281" s="2">
        <v>381</v>
      </c>
      <c r="L281" s="2">
        <v>300140281</v>
      </c>
      <c r="M281" s="2">
        <v>0</v>
      </c>
      <c r="N281" s="2">
        <v>3</v>
      </c>
      <c r="O281" s="2">
        <v>0</v>
      </c>
      <c r="P281" s="51">
        <v>1</v>
      </c>
      <c r="R281" s="5">
        <v>0</v>
      </c>
      <c r="S281" s="63">
        <v>33</v>
      </c>
      <c r="T281" s="63" t="s">
        <v>1102</v>
      </c>
      <c r="U281" s="2">
        <v>12</v>
      </c>
      <c r="V281" s="63">
        <v>0</v>
      </c>
      <c r="Z281" s="2">
        <v>0</v>
      </c>
      <c r="AB281" s="64"/>
      <c r="AC281" s="2">
        <v>6084</v>
      </c>
      <c r="AG281" s="2">
        <v>1</v>
      </c>
      <c r="AH281" s="2">
        <v>5</v>
      </c>
    </row>
    <row r="282" spans="1:34" ht="16.5" x14ac:dyDescent="0.2">
      <c r="A282" s="1">
        <v>277</v>
      </c>
      <c r="B282" s="2">
        <v>6085</v>
      </c>
      <c r="C282" s="2">
        <v>0</v>
      </c>
      <c r="D282" s="2" t="s">
        <v>516</v>
      </c>
      <c r="F282" s="2">
        <v>6085</v>
      </c>
      <c r="G282" s="2">
        <v>6085</v>
      </c>
      <c r="I282" s="2">
        <v>503</v>
      </c>
      <c r="J282" s="2">
        <v>3</v>
      </c>
      <c r="K282" s="2">
        <v>382</v>
      </c>
      <c r="L282" s="2">
        <v>300140282</v>
      </c>
      <c r="M282" s="2">
        <v>0</v>
      </c>
      <c r="N282" s="2">
        <v>3</v>
      </c>
      <c r="O282" s="2">
        <v>0</v>
      </c>
      <c r="P282" s="51">
        <v>1</v>
      </c>
      <c r="R282" s="5">
        <v>0</v>
      </c>
      <c r="S282" s="63">
        <v>33</v>
      </c>
      <c r="T282" s="63" t="s">
        <v>1102</v>
      </c>
      <c r="U282" s="2">
        <v>12</v>
      </c>
      <c r="V282" s="63">
        <v>0</v>
      </c>
      <c r="Z282" s="2">
        <v>0</v>
      </c>
      <c r="AB282" s="64"/>
      <c r="AC282" s="2">
        <v>6085</v>
      </c>
      <c r="AG282" s="2">
        <v>1</v>
      </c>
      <c r="AH282" s="2">
        <v>5</v>
      </c>
    </row>
    <row r="283" spans="1:34" ht="16.5" x14ac:dyDescent="0.2">
      <c r="A283" s="1">
        <v>278</v>
      </c>
      <c r="B283" s="2">
        <v>6086</v>
      </c>
      <c r="C283" s="2">
        <v>0</v>
      </c>
      <c r="D283" s="2" t="s">
        <v>517</v>
      </c>
      <c r="F283" s="2">
        <v>6086</v>
      </c>
      <c r="G283" s="2">
        <v>6086</v>
      </c>
      <c r="I283" s="2">
        <v>503</v>
      </c>
      <c r="J283" s="2">
        <v>3</v>
      </c>
      <c r="K283" s="2">
        <v>383</v>
      </c>
      <c r="L283" s="2">
        <v>300140283</v>
      </c>
      <c r="M283" s="2">
        <v>0</v>
      </c>
      <c r="N283" s="2">
        <v>3</v>
      </c>
      <c r="O283" s="2">
        <v>0</v>
      </c>
      <c r="P283" s="51">
        <v>1</v>
      </c>
      <c r="R283" s="5">
        <v>0</v>
      </c>
      <c r="S283" s="63">
        <v>33</v>
      </c>
      <c r="T283" s="63" t="s">
        <v>1102</v>
      </c>
      <c r="U283" s="2">
        <v>12</v>
      </c>
      <c r="V283" s="63">
        <v>0</v>
      </c>
      <c r="Z283" s="2">
        <v>0</v>
      </c>
      <c r="AB283" s="64"/>
      <c r="AC283" s="2">
        <v>6086</v>
      </c>
      <c r="AG283" s="2">
        <v>1</v>
      </c>
      <c r="AH283" s="2">
        <v>5</v>
      </c>
    </row>
    <row r="284" spans="1:34" ht="16.5" x14ac:dyDescent="0.2">
      <c r="A284" s="1">
        <v>279</v>
      </c>
      <c r="B284" s="2">
        <v>6087</v>
      </c>
      <c r="C284" s="2">
        <v>0</v>
      </c>
      <c r="D284" s="2" t="s">
        <v>518</v>
      </c>
      <c r="F284" s="2">
        <v>6087</v>
      </c>
      <c r="G284" s="2">
        <v>6087</v>
      </c>
      <c r="I284" s="2">
        <v>503</v>
      </c>
      <c r="J284" s="2">
        <v>3</v>
      </c>
      <c r="K284" s="2">
        <v>384</v>
      </c>
      <c r="L284" s="2">
        <v>300140284</v>
      </c>
      <c r="M284" s="2">
        <v>0</v>
      </c>
      <c r="N284" s="2">
        <v>3</v>
      </c>
      <c r="O284" s="2">
        <v>0</v>
      </c>
      <c r="P284" s="51">
        <v>1</v>
      </c>
      <c r="R284" s="5">
        <v>0</v>
      </c>
      <c r="S284" s="63">
        <v>33</v>
      </c>
      <c r="T284" s="63" t="s">
        <v>1102</v>
      </c>
      <c r="U284" s="2">
        <v>12</v>
      </c>
      <c r="V284" s="63">
        <v>0</v>
      </c>
      <c r="Z284" s="2">
        <v>0</v>
      </c>
      <c r="AB284" s="64"/>
      <c r="AC284" s="2">
        <v>6087</v>
      </c>
      <c r="AG284" s="2">
        <v>1</v>
      </c>
      <c r="AH284" s="2">
        <v>5</v>
      </c>
    </row>
    <row r="285" spans="1:34" ht="16.5" x14ac:dyDescent="0.2">
      <c r="A285" s="1">
        <v>280</v>
      </c>
      <c r="B285" s="2">
        <v>6088</v>
      </c>
      <c r="C285" s="2">
        <v>0</v>
      </c>
      <c r="D285" s="2" t="s">
        <v>519</v>
      </c>
      <c r="F285" s="2">
        <v>6088</v>
      </c>
      <c r="G285" s="2">
        <v>6088</v>
      </c>
      <c r="I285" s="2">
        <v>503</v>
      </c>
      <c r="J285" s="2">
        <v>3</v>
      </c>
      <c r="K285" s="2">
        <v>385</v>
      </c>
      <c r="L285" s="2">
        <v>300140285</v>
      </c>
      <c r="M285" s="2">
        <v>0</v>
      </c>
      <c r="N285" s="2">
        <v>3</v>
      </c>
      <c r="O285" s="2">
        <v>0</v>
      </c>
      <c r="P285" s="51">
        <v>1</v>
      </c>
      <c r="R285" s="5">
        <v>0</v>
      </c>
      <c r="S285" s="63">
        <v>33</v>
      </c>
      <c r="T285" s="63" t="s">
        <v>1102</v>
      </c>
      <c r="U285" s="2">
        <v>12</v>
      </c>
      <c r="V285" s="63">
        <v>0</v>
      </c>
      <c r="Z285" s="2">
        <v>0</v>
      </c>
      <c r="AB285" s="64"/>
      <c r="AC285" s="2">
        <v>6088</v>
      </c>
      <c r="AG285" s="2">
        <v>1</v>
      </c>
      <c r="AH285" s="2">
        <v>5</v>
      </c>
    </row>
    <row r="286" spans="1:34" ht="16.5" x14ac:dyDescent="0.2">
      <c r="A286" s="1">
        <v>281</v>
      </c>
      <c r="B286" s="2">
        <v>6089</v>
      </c>
      <c r="C286" s="2">
        <v>0</v>
      </c>
      <c r="D286" s="2" t="s">
        <v>520</v>
      </c>
      <c r="F286" s="2">
        <v>6089</v>
      </c>
      <c r="G286" s="2">
        <v>6089</v>
      </c>
      <c r="I286" s="2">
        <v>503</v>
      </c>
      <c r="J286" s="2">
        <v>3</v>
      </c>
      <c r="K286" s="2">
        <v>386</v>
      </c>
      <c r="L286" s="2">
        <v>300140286</v>
      </c>
      <c r="M286" s="2">
        <v>0</v>
      </c>
      <c r="N286" s="2">
        <v>3</v>
      </c>
      <c r="O286" s="2">
        <v>0</v>
      </c>
      <c r="P286" s="51">
        <v>1</v>
      </c>
      <c r="R286" s="5">
        <v>0</v>
      </c>
      <c r="S286" s="63">
        <v>33</v>
      </c>
      <c r="T286" s="63" t="s">
        <v>1102</v>
      </c>
      <c r="U286" s="2">
        <v>12</v>
      </c>
      <c r="V286" s="63">
        <v>0</v>
      </c>
      <c r="Z286" s="2">
        <v>0</v>
      </c>
      <c r="AB286" s="64"/>
      <c r="AC286" s="2">
        <v>6089</v>
      </c>
      <c r="AG286" s="2">
        <v>1</v>
      </c>
      <c r="AH286" s="2">
        <v>5</v>
      </c>
    </row>
    <row r="287" spans="1:34" ht="16.5" x14ac:dyDescent="0.2">
      <c r="A287" s="1">
        <v>282</v>
      </c>
      <c r="B287" s="2">
        <v>6090</v>
      </c>
      <c r="C287" s="2">
        <v>0</v>
      </c>
      <c r="D287" s="2" t="s">
        <v>521</v>
      </c>
      <c r="F287" s="2">
        <v>6090</v>
      </c>
      <c r="G287" s="2">
        <v>6090</v>
      </c>
      <c r="I287" s="2">
        <v>503</v>
      </c>
      <c r="J287" s="2">
        <v>3</v>
      </c>
      <c r="K287" s="2">
        <v>387</v>
      </c>
      <c r="L287" s="2">
        <v>300140287</v>
      </c>
      <c r="M287" s="2">
        <v>0</v>
      </c>
      <c r="N287" s="2">
        <v>3</v>
      </c>
      <c r="O287" s="2">
        <v>0</v>
      </c>
      <c r="P287" s="51">
        <v>1</v>
      </c>
      <c r="R287" s="5">
        <v>0</v>
      </c>
      <c r="S287" s="63">
        <v>33</v>
      </c>
      <c r="T287" s="63" t="s">
        <v>1102</v>
      </c>
      <c r="U287" s="2">
        <v>12</v>
      </c>
      <c r="V287" s="63">
        <v>0</v>
      </c>
      <c r="Z287" s="2">
        <v>0</v>
      </c>
      <c r="AB287" s="64"/>
      <c r="AC287" s="2">
        <v>6090</v>
      </c>
      <c r="AG287" s="2">
        <v>1</v>
      </c>
      <c r="AH287" s="2">
        <v>5</v>
      </c>
    </row>
    <row r="288" spans="1:34" ht="16.5" x14ac:dyDescent="0.2">
      <c r="A288" s="1">
        <v>283</v>
      </c>
      <c r="B288" s="2">
        <v>6091</v>
      </c>
      <c r="C288" s="2">
        <v>0</v>
      </c>
      <c r="D288" s="2" t="s">
        <v>522</v>
      </c>
      <c r="F288" s="2">
        <v>6091</v>
      </c>
      <c r="G288" s="2">
        <v>6091</v>
      </c>
      <c r="I288" s="2">
        <v>503</v>
      </c>
      <c r="J288" s="2">
        <v>3</v>
      </c>
      <c r="K288" s="2">
        <v>388</v>
      </c>
      <c r="L288" s="2">
        <v>300140288</v>
      </c>
      <c r="M288" s="2">
        <v>0</v>
      </c>
      <c r="N288" s="2">
        <v>3</v>
      </c>
      <c r="O288" s="2">
        <v>0</v>
      </c>
      <c r="P288" s="51">
        <v>1</v>
      </c>
      <c r="R288" s="5">
        <v>0</v>
      </c>
      <c r="S288" s="63">
        <v>33</v>
      </c>
      <c r="T288" s="63" t="s">
        <v>1102</v>
      </c>
      <c r="U288" s="2">
        <v>12</v>
      </c>
      <c r="V288" s="63">
        <v>0</v>
      </c>
      <c r="Z288" s="2">
        <v>0</v>
      </c>
      <c r="AB288" s="64"/>
      <c r="AC288" s="2">
        <v>6091</v>
      </c>
      <c r="AG288" s="2">
        <v>1</v>
      </c>
      <c r="AH288" s="2">
        <v>5</v>
      </c>
    </row>
    <row r="289" spans="1:34" ht="16.5" x14ac:dyDescent="0.2">
      <c r="A289" s="1">
        <v>284</v>
      </c>
      <c r="B289" s="2">
        <v>6092</v>
      </c>
      <c r="C289" s="2">
        <v>0</v>
      </c>
      <c r="D289" s="2" t="s">
        <v>523</v>
      </c>
      <c r="F289" s="2">
        <v>6092</v>
      </c>
      <c r="G289" s="2">
        <v>6092</v>
      </c>
      <c r="I289" s="2">
        <v>503</v>
      </c>
      <c r="J289" s="2">
        <v>3</v>
      </c>
      <c r="K289" s="2">
        <v>389</v>
      </c>
      <c r="L289" s="2">
        <v>300140289</v>
      </c>
      <c r="M289" s="2">
        <v>0</v>
      </c>
      <c r="N289" s="2">
        <v>3</v>
      </c>
      <c r="O289" s="2">
        <v>0</v>
      </c>
      <c r="P289" s="51">
        <v>1</v>
      </c>
      <c r="R289" s="5">
        <v>0</v>
      </c>
      <c r="S289" s="63">
        <v>33</v>
      </c>
      <c r="T289" s="63" t="s">
        <v>1102</v>
      </c>
      <c r="U289" s="2">
        <v>12</v>
      </c>
      <c r="V289" s="63">
        <v>0</v>
      </c>
      <c r="Z289" s="2">
        <v>0</v>
      </c>
      <c r="AB289" s="64"/>
      <c r="AC289" s="2">
        <v>6092</v>
      </c>
      <c r="AG289" s="2">
        <v>1</v>
      </c>
      <c r="AH289" s="2">
        <v>5</v>
      </c>
    </row>
    <row r="290" spans="1:34" ht="16.5" x14ac:dyDescent="0.2">
      <c r="A290" s="1">
        <v>285</v>
      </c>
      <c r="B290" s="2">
        <v>6093</v>
      </c>
      <c r="C290" s="2">
        <v>0</v>
      </c>
      <c r="D290" s="2" t="s">
        <v>524</v>
      </c>
      <c r="F290" s="2">
        <v>6093</v>
      </c>
      <c r="G290" s="2">
        <v>6093</v>
      </c>
      <c r="I290" s="2">
        <v>503</v>
      </c>
      <c r="J290" s="2">
        <v>3</v>
      </c>
      <c r="K290" s="2">
        <v>390</v>
      </c>
      <c r="L290" s="2">
        <v>300140290</v>
      </c>
      <c r="M290" s="2">
        <v>0</v>
      </c>
      <c r="N290" s="2">
        <v>3</v>
      </c>
      <c r="O290" s="2">
        <v>0</v>
      </c>
      <c r="P290" s="51">
        <v>1</v>
      </c>
      <c r="R290" s="5">
        <v>0</v>
      </c>
      <c r="S290" s="63">
        <v>33</v>
      </c>
      <c r="T290" s="63" t="s">
        <v>1102</v>
      </c>
      <c r="U290" s="2">
        <v>12</v>
      </c>
      <c r="V290" s="63">
        <v>0</v>
      </c>
      <c r="Z290" s="2">
        <v>0</v>
      </c>
      <c r="AB290" s="64"/>
      <c r="AC290" s="2">
        <v>6093</v>
      </c>
      <c r="AG290" s="2">
        <v>1</v>
      </c>
      <c r="AH290" s="2">
        <v>5</v>
      </c>
    </row>
    <row r="291" spans="1:34" ht="16.5" x14ac:dyDescent="0.2">
      <c r="A291" s="1">
        <v>286</v>
      </c>
      <c r="B291" s="2">
        <v>6094</v>
      </c>
      <c r="C291" s="2">
        <v>0</v>
      </c>
      <c r="D291" s="2" t="s">
        <v>525</v>
      </c>
      <c r="F291" s="2">
        <v>6094</v>
      </c>
      <c r="G291" s="2">
        <v>6094</v>
      </c>
      <c r="I291" s="2">
        <v>503</v>
      </c>
      <c r="J291" s="2">
        <v>3</v>
      </c>
      <c r="K291" s="2">
        <v>391</v>
      </c>
      <c r="L291" s="2">
        <v>300140291</v>
      </c>
      <c r="M291" s="2">
        <v>0</v>
      </c>
      <c r="N291" s="2">
        <v>3</v>
      </c>
      <c r="O291" s="2">
        <v>0</v>
      </c>
      <c r="P291" s="51">
        <v>1</v>
      </c>
      <c r="R291" s="5">
        <v>0</v>
      </c>
      <c r="S291" s="63">
        <v>33</v>
      </c>
      <c r="T291" s="63" t="s">
        <v>1102</v>
      </c>
      <c r="U291" s="2">
        <v>12</v>
      </c>
      <c r="V291" s="63">
        <v>0</v>
      </c>
      <c r="Z291" s="2">
        <v>0</v>
      </c>
      <c r="AB291" s="64"/>
      <c r="AC291" s="2">
        <v>6094</v>
      </c>
      <c r="AG291" s="2">
        <v>1</v>
      </c>
      <c r="AH291" s="2">
        <v>5</v>
      </c>
    </row>
    <row r="292" spans="1:34" ht="16.5" x14ac:dyDescent="0.2">
      <c r="A292" s="1">
        <v>287</v>
      </c>
      <c r="B292" s="2">
        <v>6095</v>
      </c>
      <c r="C292" s="2">
        <v>0</v>
      </c>
      <c r="D292" s="2" t="s">
        <v>526</v>
      </c>
      <c r="F292" s="2">
        <v>6095</v>
      </c>
      <c r="G292" s="2">
        <v>6095</v>
      </c>
      <c r="I292" s="2">
        <v>503</v>
      </c>
      <c r="J292" s="2">
        <v>3</v>
      </c>
      <c r="K292" s="2">
        <v>392</v>
      </c>
      <c r="L292" s="2">
        <v>300140292</v>
      </c>
      <c r="M292" s="2">
        <v>0</v>
      </c>
      <c r="N292" s="2">
        <v>3</v>
      </c>
      <c r="O292" s="2">
        <v>0</v>
      </c>
      <c r="P292" s="51">
        <v>1</v>
      </c>
      <c r="R292" s="5">
        <v>0</v>
      </c>
      <c r="S292" s="63">
        <v>33</v>
      </c>
      <c r="T292" s="63" t="s">
        <v>1102</v>
      </c>
      <c r="U292" s="2">
        <v>12</v>
      </c>
      <c r="V292" s="63">
        <v>0</v>
      </c>
      <c r="Z292" s="2">
        <v>0</v>
      </c>
      <c r="AB292" s="64"/>
      <c r="AC292" s="2">
        <v>6095</v>
      </c>
      <c r="AG292" s="2">
        <v>1</v>
      </c>
      <c r="AH292" s="2">
        <v>5</v>
      </c>
    </row>
    <row r="293" spans="1:34" ht="16.5" x14ac:dyDescent="0.2">
      <c r="A293" s="1">
        <v>288</v>
      </c>
      <c r="B293" s="2">
        <v>6096</v>
      </c>
      <c r="C293" s="2">
        <v>0</v>
      </c>
      <c r="D293" s="2" t="s">
        <v>527</v>
      </c>
      <c r="F293" s="2">
        <v>6096</v>
      </c>
      <c r="G293" s="2">
        <v>6096</v>
      </c>
      <c r="I293" s="2">
        <v>503</v>
      </c>
      <c r="J293" s="2">
        <v>3</v>
      </c>
      <c r="K293" s="2">
        <v>393</v>
      </c>
      <c r="L293" s="2">
        <v>300140293</v>
      </c>
      <c r="M293" s="2">
        <v>0</v>
      </c>
      <c r="N293" s="2">
        <v>3</v>
      </c>
      <c r="O293" s="2">
        <v>0</v>
      </c>
      <c r="P293" s="51">
        <v>1</v>
      </c>
      <c r="R293" s="5">
        <v>0</v>
      </c>
      <c r="S293" s="63">
        <v>33</v>
      </c>
      <c r="T293" s="63" t="s">
        <v>1102</v>
      </c>
      <c r="U293" s="2">
        <v>12</v>
      </c>
      <c r="V293" s="63">
        <v>0</v>
      </c>
      <c r="Z293" s="2">
        <v>0</v>
      </c>
      <c r="AB293" s="64"/>
      <c r="AC293" s="2">
        <v>6096</v>
      </c>
      <c r="AG293" s="2">
        <v>1</v>
      </c>
      <c r="AH293" s="2">
        <v>5</v>
      </c>
    </row>
    <row r="294" spans="1:34" ht="16.5" x14ac:dyDescent="0.2">
      <c r="A294" s="1">
        <v>289</v>
      </c>
      <c r="B294" s="2">
        <v>6097</v>
      </c>
      <c r="C294" s="2">
        <v>0</v>
      </c>
      <c r="D294" s="2" t="s">
        <v>528</v>
      </c>
      <c r="F294" s="2">
        <v>6097</v>
      </c>
      <c r="G294" s="2">
        <v>6097</v>
      </c>
      <c r="I294" s="2">
        <v>503</v>
      </c>
      <c r="J294" s="2">
        <v>3</v>
      </c>
      <c r="K294" s="2">
        <v>394</v>
      </c>
      <c r="L294" s="2">
        <v>300140294</v>
      </c>
      <c r="M294" s="2">
        <v>0</v>
      </c>
      <c r="N294" s="2">
        <v>3</v>
      </c>
      <c r="O294" s="2">
        <v>0</v>
      </c>
      <c r="P294" s="51">
        <v>1</v>
      </c>
      <c r="R294" s="5">
        <v>0</v>
      </c>
      <c r="S294" s="63">
        <v>33</v>
      </c>
      <c r="T294" s="63" t="s">
        <v>1102</v>
      </c>
      <c r="U294" s="2">
        <v>12</v>
      </c>
      <c r="V294" s="63">
        <v>0</v>
      </c>
      <c r="Z294" s="2">
        <v>0</v>
      </c>
      <c r="AB294" s="64"/>
      <c r="AC294" s="2">
        <v>6097</v>
      </c>
      <c r="AG294" s="2">
        <v>1</v>
      </c>
      <c r="AH294" s="2">
        <v>5</v>
      </c>
    </row>
    <row r="295" spans="1:34" ht="16.5" x14ac:dyDescent="0.2">
      <c r="A295" s="1">
        <v>290</v>
      </c>
      <c r="B295" s="2">
        <v>6098</v>
      </c>
      <c r="C295" s="2">
        <v>0</v>
      </c>
      <c r="D295" s="2" t="s">
        <v>529</v>
      </c>
      <c r="F295" s="2">
        <v>6098</v>
      </c>
      <c r="G295" s="2">
        <v>6098</v>
      </c>
      <c r="I295" s="2">
        <v>503</v>
      </c>
      <c r="J295" s="2">
        <v>3</v>
      </c>
      <c r="K295" s="2">
        <v>395</v>
      </c>
      <c r="L295" s="2">
        <v>300140295</v>
      </c>
      <c r="M295" s="2">
        <v>0</v>
      </c>
      <c r="N295" s="2">
        <v>3</v>
      </c>
      <c r="O295" s="2">
        <v>0</v>
      </c>
      <c r="P295" s="51">
        <v>1</v>
      </c>
      <c r="R295" s="5">
        <v>0</v>
      </c>
      <c r="S295" s="63">
        <v>33</v>
      </c>
      <c r="T295" s="63" t="s">
        <v>1102</v>
      </c>
      <c r="U295" s="2">
        <v>12</v>
      </c>
      <c r="V295" s="63">
        <v>0</v>
      </c>
      <c r="Z295" s="2">
        <v>0</v>
      </c>
      <c r="AB295" s="64"/>
      <c r="AC295" s="2">
        <v>6098</v>
      </c>
      <c r="AG295" s="2">
        <v>1</v>
      </c>
      <c r="AH295" s="2">
        <v>5</v>
      </c>
    </row>
    <row r="296" spans="1:34" ht="16.5" x14ac:dyDescent="0.2">
      <c r="A296" s="1">
        <v>291</v>
      </c>
      <c r="B296" s="2">
        <v>6099</v>
      </c>
      <c r="C296" s="2">
        <v>0</v>
      </c>
      <c r="D296" s="2" t="s">
        <v>530</v>
      </c>
      <c r="F296" s="2">
        <v>6099</v>
      </c>
      <c r="G296" s="2">
        <v>6099</v>
      </c>
      <c r="I296" s="2">
        <v>503</v>
      </c>
      <c r="J296" s="2">
        <v>3</v>
      </c>
      <c r="K296" s="2">
        <v>396</v>
      </c>
      <c r="L296" s="2">
        <v>300140296</v>
      </c>
      <c r="M296" s="2">
        <v>0</v>
      </c>
      <c r="N296" s="2">
        <v>3</v>
      </c>
      <c r="O296" s="2">
        <v>0</v>
      </c>
      <c r="P296" s="51">
        <v>1</v>
      </c>
      <c r="R296" s="5">
        <v>0</v>
      </c>
      <c r="S296" s="63">
        <v>33</v>
      </c>
      <c r="T296" s="63" t="s">
        <v>1102</v>
      </c>
      <c r="U296" s="2">
        <v>12</v>
      </c>
      <c r="V296" s="63">
        <v>0</v>
      </c>
      <c r="Z296" s="2">
        <v>0</v>
      </c>
      <c r="AB296" s="64"/>
      <c r="AC296" s="2">
        <v>6099</v>
      </c>
      <c r="AG296" s="2">
        <v>1</v>
      </c>
      <c r="AH296" s="2">
        <v>5</v>
      </c>
    </row>
    <row r="297" spans="1:34" ht="16.5" x14ac:dyDescent="0.2">
      <c r="A297" s="1">
        <v>292</v>
      </c>
      <c r="B297" s="2">
        <v>6100</v>
      </c>
      <c r="C297" s="2">
        <v>0</v>
      </c>
      <c r="D297" s="2" t="s">
        <v>531</v>
      </c>
      <c r="F297" s="2">
        <v>6100</v>
      </c>
      <c r="G297" s="2">
        <v>6100</v>
      </c>
      <c r="I297" s="2">
        <v>503</v>
      </c>
      <c r="J297" s="2">
        <v>3</v>
      </c>
      <c r="K297" s="2">
        <v>397</v>
      </c>
      <c r="L297" s="2">
        <v>300140297</v>
      </c>
      <c r="M297" s="2">
        <v>0</v>
      </c>
      <c r="N297" s="2">
        <v>3</v>
      </c>
      <c r="O297" s="2">
        <v>0</v>
      </c>
      <c r="P297" s="51">
        <v>1</v>
      </c>
      <c r="R297" s="5">
        <v>0</v>
      </c>
      <c r="S297" s="63">
        <v>33</v>
      </c>
      <c r="T297" s="63" t="s">
        <v>1102</v>
      </c>
      <c r="U297" s="2">
        <v>12</v>
      </c>
      <c r="V297" s="63">
        <v>0</v>
      </c>
      <c r="Z297" s="2">
        <v>0</v>
      </c>
      <c r="AB297" s="64"/>
      <c r="AC297" s="2">
        <v>6100</v>
      </c>
      <c r="AG297" s="2">
        <v>1</v>
      </c>
      <c r="AH297" s="2">
        <v>5</v>
      </c>
    </row>
    <row r="298" spans="1:34" ht="16.5" x14ac:dyDescent="0.2">
      <c r="A298" s="1">
        <v>293</v>
      </c>
      <c r="B298" s="2">
        <v>6101</v>
      </c>
      <c r="C298" s="2">
        <v>0</v>
      </c>
      <c r="D298" s="2" t="s">
        <v>532</v>
      </c>
      <c r="F298" s="2">
        <v>6101</v>
      </c>
      <c r="G298" s="2">
        <v>6101</v>
      </c>
      <c r="I298" s="2">
        <v>503</v>
      </c>
      <c r="J298" s="2">
        <v>3</v>
      </c>
      <c r="K298" s="2">
        <v>398</v>
      </c>
      <c r="L298" s="2">
        <v>300140298</v>
      </c>
      <c r="M298" s="2">
        <v>0</v>
      </c>
      <c r="N298" s="2">
        <v>3</v>
      </c>
      <c r="O298" s="2">
        <v>0</v>
      </c>
      <c r="P298" s="51">
        <v>1</v>
      </c>
      <c r="R298" s="5">
        <v>0</v>
      </c>
      <c r="S298" s="63">
        <v>33</v>
      </c>
      <c r="T298" s="63" t="s">
        <v>1102</v>
      </c>
      <c r="U298" s="2">
        <v>12</v>
      </c>
      <c r="V298" s="63">
        <v>0</v>
      </c>
      <c r="Z298" s="2">
        <v>0</v>
      </c>
      <c r="AB298" s="64"/>
      <c r="AC298" s="2">
        <v>6101</v>
      </c>
      <c r="AG298" s="2">
        <v>1</v>
      </c>
      <c r="AH298" s="2">
        <v>5</v>
      </c>
    </row>
    <row r="299" spans="1:34" ht="16.5" x14ac:dyDescent="0.2">
      <c r="A299" s="1">
        <v>294</v>
      </c>
      <c r="B299" s="2">
        <v>6102</v>
      </c>
      <c r="C299" s="2">
        <v>0</v>
      </c>
      <c r="D299" s="2" t="s">
        <v>533</v>
      </c>
      <c r="F299" s="2">
        <v>6102</v>
      </c>
      <c r="G299" s="2">
        <v>6102</v>
      </c>
      <c r="I299" s="2">
        <v>503</v>
      </c>
      <c r="J299" s="2">
        <v>3</v>
      </c>
      <c r="K299" s="2">
        <v>399</v>
      </c>
      <c r="L299" s="2">
        <v>300140299</v>
      </c>
      <c r="M299" s="2">
        <v>0</v>
      </c>
      <c r="N299" s="2">
        <v>3</v>
      </c>
      <c r="O299" s="2">
        <v>0</v>
      </c>
      <c r="P299" s="51">
        <v>1</v>
      </c>
      <c r="R299" s="5">
        <v>0</v>
      </c>
      <c r="S299" s="63">
        <v>33</v>
      </c>
      <c r="T299" s="63" t="s">
        <v>1102</v>
      </c>
      <c r="U299" s="2">
        <v>12</v>
      </c>
      <c r="V299" s="63">
        <v>0</v>
      </c>
      <c r="Z299" s="2">
        <v>0</v>
      </c>
      <c r="AB299" s="64"/>
      <c r="AC299" s="2">
        <v>6102</v>
      </c>
      <c r="AG299" s="2">
        <v>1</v>
      </c>
      <c r="AH299" s="2">
        <v>5</v>
      </c>
    </row>
    <row r="300" spans="1:34" ht="16.5" x14ac:dyDescent="0.2">
      <c r="A300" s="1">
        <v>295</v>
      </c>
      <c r="B300" s="2">
        <v>6103</v>
      </c>
      <c r="C300" s="2">
        <v>0</v>
      </c>
      <c r="D300" s="2" t="s">
        <v>534</v>
      </c>
      <c r="F300" s="2">
        <v>6103</v>
      </c>
      <c r="G300" s="2">
        <v>6103</v>
      </c>
      <c r="I300" s="2">
        <v>503</v>
      </c>
      <c r="J300" s="2">
        <v>3</v>
      </c>
      <c r="K300" s="2">
        <v>400</v>
      </c>
      <c r="L300" s="2">
        <v>300140300</v>
      </c>
      <c r="M300" s="2">
        <v>0</v>
      </c>
      <c r="N300" s="2">
        <v>3</v>
      </c>
      <c r="O300" s="2">
        <v>0</v>
      </c>
      <c r="P300" s="51">
        <v>1</v>
      </c>
      <c r="R300" s="5">
        <v>0</v>
      </c>
      <c r="S300" s="63">
        <v>33</v>
      </c>
      <c r="T300" s="63" t="s">
        <v>1102</v>
      </c>
      <c r="U300" s="2">
        <v>12</v>
      </c>
      <c r="V300" s="63">
        <v>0</v>
      </c>
      <c r="Z300" s="2">
        <v>0</v>
      </c>
      <c r="AB300" s="64"/>
      <c r="AC300" s="2">
        <v>6103</v>
      </c>
      <c r="AG300" s="2">
        <v>1</v>
      </c>
      <c r="AH300" s="2">
        <v>5</v>
      </c>
    </row>
    <row r="301" spans="1:34" ht="16.5" x14ac:dyDescent="0.2">
      <c r="A301" s="1">
        <v>296</v>
      </c>
      <c r="B301" s="2">
        <v>6104</v>
      </c>
      <c r="C301" s="2">
        <v>0</v>
      </c>
      <c r="D301" s="2" t="s">
        <v>535</v>
      </c>
      <c r="F301" s="2">
        <v>6104</v>
      </c>
      <c r="G301" s="2">
        <v>6104</v>
      </c>
      <c r="I301" s="2">
        <v>503</v>
      </c>
      <c r="J301" s="2">
        <v>3</v>
      </c>
      <c r="K301" s="2">
        <v>401</v>
      </c>
      <c r="L301" s="2">
        <v>300140301</v>
      </c>
      <c r="M301" s="2">
        <v>0</v>
      </c>
      <c r="N301" s="2">
        <v>3</v>
      </c>
      <c r="O301" s="2">
        <v>0</v>
      </c>
      <c r="P301" s="51">
        <v>1</v>
      </c>
      <c r="R301" s="5">
        <v>0</v>
      </c>
      <c r="S301" s="63">
        <v>33</v>
      </c>
      <c r="T301" s="63" t="s">
        <v>1102</v>
      </c>
      <c r="U301" s="2">
        <v>12</v>
      </c>
      <c r="V301" s="63">
        <v>0</v>
      </c>
      <c r="Z301" s="2">
        <v>0</v>
      </c>
      <c r="AB301" s="64"/>
      <c r="AC301" s="2">
        <v>6104</v>
      </c>
      <c r="AG301" s="2">
        <v>1</v>
      </c>
      <c r="AH301" s="2">
        <v>5</v>
      </c>
    </row>
    <row r="302" spans="1:34" ht="16.5" x14ac:dyDescent="0.2">
      <c r="A302" s="1">
        <v>297</v>
      </c>
      <c r="B302" s="2">
        <v>6105</v>
      </c>
      <c r="C302" s="2">
        <v>0</v>
      </c>
      <c r="D302" s="2" t="s">
        <v>536</v>
      </c>
      <c r="F302" s="2">
        <v>6105</v>
      </c>
      <c r="G302" s="2">
        <v>6105</v>
      </c>
      <c r="I302" s="2">
        <v>503</v>
      </c>
      <c r="J302" s="2">
        <v>3</v>
      </c>
      <c r="K302" s="2">
        <v>402</v>
      </c>
      <c r="L302" s="2">
        <v>300140302</v>
      </c>
      <c r="M302" s="2">
        <v>0</v>
      </c>
      <c r="N302" s="2">
        <v>3</v>
      </c>
      <c r="O302" s="2">
        <v>0</v>
      </c>
      <c r="P302" s="51">
        <v>1</v>
      </c>
      <c r="R302" s="5">
        <v>0</v>
      </c>
      <c r="S302" s="63">
        <v>33</v>
      </c>
      <c r="T302" s="63" t="s">
        <v>1102</v>
      </c>
      <c r="U302" s="2">
        <v>12</v>
      </c>
      <c r="V302" s="63">
        <v>0</v>
      </c>
      <c r="Z302" s="2">
        <v>0</v>
      </c>
      <c r="AB302" s="64"/>
      <c r="AC302" s="2">
        <v>6105</v>
      </c>
      <c r="AG302" s="2">
        <v>1</v>
      </c>
      <c r="AH302" s="2">
        <v>5</v>
      </c>
    </row>
    <row r="303" spans="1:34" ht="16.5" x14ac:dyDescent="0.2">
      <c r="A303" s="1">
        <v>298</v>
      </c>
      <c r="B303" s="2">
        <v>6106</v>
      </c>
      <c r="C303" s="2">
        <v>0</v>
      </c>
      <c r="D303" s="2" t="s">
        <v>537</v>
      </c>
      <c r="F303" s="2">
        <v>6106</v>
      </c>
      <c r="G303" s="2">
        <v>6106</v>
      </c>
      <c r="I303" s="2">
        <v>503</v>
      </c>
      <c r="J303" s="2">
        <v>3</v>
      </c>
      <c r="K303" s="2">
        <v>403</v>
      </c>
      <c r="L303" s="2">
        <v>300140303</v>
      </c>
      <c r="M303" s="2">
        <v>0</v>
      </c>
      <c r="N303" s="2">
        <v>3</v>
      </c>
      <c r="O303" s="2">
        <v>0</v>
      </c>
      <c r="P303" s="51">
        <v>1</v>
      </c>
      <c r="R303" s="5">
        <v>0</v>
      </c>
      <c r="S303" s="63">
        <v>33</v>
      </c>
      <c r="T303" s="63" t="s">
        <v>1102</v>
      </c>
      <c r="U303" s="2">
        <v>12</v>
      </c>
      <c r="V303" s="63">
        <v>0</v>
      </c>
      <c r="Z303" s="2">
        <v>0</v>
      </c>
      <c r="AB303" s="64"/>
      <c r="AC303" s="2">
        <v>6106</v>
      </c>
      <c r="AG303" s="2">
        <v>1</v>
      </c>
      <c r="AH303" s="2">
        <v>5</v>
      </c>
    </row>
    <row r="304" spans="1:34" ht="16.5" x14ac:dyDescent="0.2">
      <c r="A304" s="1">
        <v>299</v>
      </c>
      <c r="B304" s="2">
        <v>6107</v>
      </c>
      <c r="C304" s="2">
        <v>0</v>
      </c>
      <c r="D304" s="2" t="s">
        <v>538</v>
      </c>
      <c r="F304" s="2">
        <v>6107</v>
      </c>
      <c r="G304" s="2">
        <v>6107</v>
      </c>
      <c r="I304" s="2">
        <v>503</v>
      </c>
      <c r="J304" s="2">
        <v>3</v>
      </c>
      <c r="K304" s="2">
        <v>404</v>
      </c>
      <c r="L304" s="2">
        <v>300140304</v>
      </c>
      <c r="M304" s="2">
        <v>0</v>
      </c>
      <c r="N304" s="2">
        <v>3</v>
      </c>
      <c r="O304" s="2">
        <v>0</v>
      </c>
      <c r="P304" s="51">
        <v>1</v>
      </c>
      <c r="R304" s="5">
        <v>0</v>
      </c>
      <c r="S304" s="63">
        <v>33</v>
      </c>
      <c r="T304" s="63" t="s">
        <v>1102</v>
      </c>
      <c r="U304" s="2">
        <v>12</v>
      </c>
      <c r="V304" s="63">
        <v>0</v>
      </c>
      <c r="Z304" s="2">
        <v>0</v>
      </c>
      <c r="AB304" s="64"/>
      <c r="AC304" s="2">
        <v>6107</v>
      </c>
      <c r="AG304" s="2">
        <v>1</v>
      </c>
      <c r="AH304" s="2">
        <v>5</v>
      </c>
    </row>
    <row r="305" spans="1:34" ht="16.5" x14ac:dyDescent="0.2">
      <c r="A305" s="1">
        <v>300</v>
      </c>
      <c r="B305" s="2">
        <v>6108</v>
      </c>
      <c r="C305" s="2">
        <v>0</v>
      </c>
      <c r="D305" s="2" t="s">
        <v>539</v>
      </c>
      <c r="F305" s="2">
        <v>6108</v>
      </c>
      <c r="G305" s="2">
        <v>6108</v>
      </c>
      <c r="I305" s="2">
        <v>503</v>
      </c>
      <c r="J305" s="2">
        <v>3</v>
      </c>
      <c r="K305" s="2">
        <v>405</v>
      </c>
      <c r="L305" s="2">
        <v>300140305</v>
      </c>
      <c r="M305" s="2">
        <v>0</v>
      </c>
      <c r="N305" s="2">
        <v>3</v>
      </c>
      <c r="O305" s="2">
        <v>0</v>
      </c>
      <c r="P305" s="51">
        <v>1</v>
      </c>
      <c r="R305" s="5">
        <v>0</v>
      </c>
      <c r="S305" s="63">
        <v>33</v>
      </c>
      <c r="T305" s="63" t="s">
        <v>1102</v>
      </c>
      <c r="U305" s="2">
        <v>12</v>
      </c>
      <c r="V305" s="63">
        <v>0</v>
      </c>
      <c r="Z305" s="2">
        <v>0</v>
      </c>
      <c r="AB305" s="64"/>
      <c r="AC305" s="2">
        <v>6108</v>
      </c>
      <c r="AG305" s="2">
        <v>1</v>
      </c>
      <c r="AH305" s="2">
        <v>5</v>
      </c>
    </row>
    <row r="306" spans="1:34" ht="16.5" x14ac:dyDescent="0.2">
      <c r="A306" s="1">
        <v>301</v>
      </c>
      <c r="B306" s="2">
        <v>6109</v>
      </c>
      <c r="C306" s="2">
        <v>0</v>
      </c>
      <c r="D306" s="2" t="s">
        <v>540</v>
      </c>
      <c r="F306" s="2">
        <v>6109</v>
      </c>
      <c r="G306" s="2">
        <v>6109</v>
      </c>
      <c r="I306" s="2">
        <v>503</v>
      </c>
      <c r="J306" s="2">
        <v>3</v>
      </c>
      <c r="K306" s="2">
        <v>406</v>
      </c>
      <c r="L306" s="2">
        <v>300140306</v>
      </c>
      <c r="M306" s="2">
        <v>0</v>
      </c>
      <c r="N306" s="2">
        <v>3</v>
      </c>
      <c r="O306" s="2">
        <v>0</v>
      </c>
      <c r="P306" s="51">
        <v>1</v>
      </c>
      <c r="R306" s="5">
        <v>0</v>
      </c>
      <c r="S306" s="63">
        <v>33</v>
      </c>
      <c r="T306" s="63" t="s">
        <v>1102</v>
      </c>
      <c r="U306" s="2">
        <v>12</v>
      </c>
      <c r="V306" s="63">
        <v>0</v>
      </c>
      <c r="Z306" s="2">
        <v>0</v>
      </c>
      <c r="AB306" s="64"/>
      <c r="AC306" s="2">
        <v>6109</v>
      </c>
      <c r="AG306" s="2">
        <v>1</v>
      </c>
      <c r="AH306" s="2">
        <v>5</v>
      </c>
    </row>
    <row r="307" spans="1:34" ht="16.5" x14ac:dyDescent="0.2">
      <c r="A307" s="1">
        <v>302</v>
      </c>
      <c r="B307" s="2">
        <v>6110</v>
      </c>
      <c r="C307" s="2">
        <v>0</v>
      </c>
      <c r="D307" s="2" t="s">
        <v>541</v>
      </c>
      <c r="F307" s="2">
        <v>6110</v>
      </c>
      <c r="G307" s="2">
        <v>6110</v>
      </c>
      <c r="I307" s="2">
        <v>503</v>
      </c>
      <c r="J307" s="2">
        <v>3</v>
      </c>
      <c r="K307" s="2">
        <v>407</v>
      </c>
      <c r="L307" s="2">
        <v>300140307</v>
      </c>
      <c r="M307" s="2">
        <v>0</v>
      </c>
      <c r="N307" s="2">
        <v>3</v>
      </c>
      <c r="O307" s="2">
        <v>0</v>
      </c>
      <c r="P307" s="51">
        <v>1</v>
      </c>
      <c r="R307" s="5">
        <v>0</v>
      </c>
      <c r="S307" s="63">
        <v>33</v>
      </c>
      <c r="T307" s="63" t="s">
        <v>1102</v>
      </c>
      <c r="U307" s="2">
        <v>12</v>
      </c>
      <c r="V307" s="63">
        <v>0</v>
      </c>
      <c r="Z307" s="2">
        <v>0</v>
      </c>
      <c r="AB307" s="64"/>
      <c r="AC307" s="2">
        <v>6110</v>
      </c>
      <c r="AG307" s="2">
        <v>1</v>
      </c>
      <c r="AH307" s="2">
        <v>5</v>
      </c>
    </row>
    <row r="308" spans="1:34" ht="16.5" x14ac:dyDescent="0.2">
      <c r="A308" s="1">
        <v>303</v>
      </c>
      <c r="B308" s="2">
        <v>6111</v>
      </c>
      <c r="C308" s="2">
        <v>0</v>
      </c>
      <c r="D308" s="2" t="s">
        <v>542</v>
      </c>
      <c r="F308" s="2">
        <v>6111</v>
      </c>
      <c r="G308" s="2">
        <v>6111</v>
      </c>
      <c r="I308" s="2">
        <v>503</v>
      </c>
      <c r="J308" s="2">
        <v>3</v>
      </c>
      <c r="K308" s="2">
        <v>408</v>
      </c>
      <c r="L308" s="2">
        <v>300140308</v>
      </c>
      <c r="M308" s="2">
        <v>0</v>
      </c>
      <c r="N308" s="2">
        <v>3</v>
      </c>
      <c r="O308" s="2">
        <v>0</v>
      </c>
      <c r="P308" s="51">
        <v>1</v>
      </c>
      <c r="R308" s="5">
        <v>0</v>
      </c>
      <c r="S308" s="63">
        <v>33</v>
      </c>
      <c r="T308" s="63" t="s">
        <v>1102</v>
      </c>
      <c r="U308" s="2">
        <v>12</v>
      </c>
      <c r="V308" s="63">
        <v>0</v>
      </c>
      <c r="Z308" s="2">
        <v>0</v>
      </c>
      <c r="AB308" s="64"/>
      <c r="AC308" s="2">
        <v>6111</v>
      </c>
      <c r="AG308" s="2">
        <v>1</v>
      </c>
      <c r="AH308" s="2">
        <v>5</v>
      </c>
    </row>
    <row r="309" spans="1:34" ht="16.5" x14ac:dyDescent="0.2">
      <c r="A309" s="1">
        <v>304</v>
      </c>
      <c r="B309" s="2">
        <v>6112</v>
      </c>
      <c r="C309" s="2">
        <v>0</v>
      </c>
      <c r="D309" s="2" t="s">
        <v>543</v>
      </c>
      <c r="F309" s="2">
        <v>6112</v>
      </c>
      <c r="G309" s="2">
        <v>6112</v>
      </c>
      <c r="I309" s="2">
        <v>503</v>
      </c>
      <c r="J309" s="2">
        <v>3</v>
      </c>
      <c r="K309" s="2">
        <v>409</v>
      </c>
      <c r="L309" s="2">
        <v>300140309</v>
      </c>
      <c r="M309" s="2">
        <v>0</v>
      </c>
      <c r="N309" s="2">
        <v>3</v>
      </c>
      <c r="O309" s="2">
        <v>0</v>
      </c>
      <c r="P309" s="51">
        <v>1</v>
      </c>
      <c r="R309" s="5">
        <v>0</v>
      </c>
      <c r="S309" s="63">
        <v>33</v>
      </c>
      <c r="T309" s="63" t="s">
        <v>1102</v>
      </c>
      <c r="U309" s="2">
        <v>12</v>
      </c>
      <c r="V309" s="63">
        <v>0</v>
      </c>
      <c r="Z309" s="2">
        <v>0</v>
      </c>
      <c r="AB309" s="64"/>
      <c r="AC309" s="2">
        <v>6112</v>
      </c>
      <c r="AG309" s="2">
        <v>1</v>
      </c>
      <c r="AH309" s="2">
        <v>5</v>
      </c>
    </row>
    <row r="310" spans="1:34" ht="16.5" x14ac:dyDescent="0.2">
      <c r="A310" s="1">
        <v>305</v>
      </c>
      <c r="B310" s="2">
        <v>6113</v>
      </c>
      <c r="C310" s="2">
        <v>0</v>
      </c>
      <c r="D310" s="2" t="s">
        <v>544</v>
      </c>
      <c r="F310" s="2">
        <v>6113</v>
      </c>
      <c r="G310" s="2">
        <v>6113</v>
      </c>
      <c r="I310" s="2">
        <v>503</v>
      </c>
      <c r="J310" s="2">
        <v>3</v>
      </c>
      <c r="K310" s="2">
        <v>410</v>
      </c>
      <c r="L310" s="2">
        <v>300140310</v>
      </c>
      <c r="M310" s="2">
        <v>0</v>
      </c>
      <c r="N310" s="2">
        <v>3</v>
      </c>
      <c r="O310" s="2">
        <v>0</v>
      </c>
      <c r="P310" s="51">
        <v>1</v>
      </c>
      <c r="R310" s="5">
        <v>0</v>
      </c>
      <c r="S310" s="63">
        <v>33</v>
      </c>
      <c r="T310" s="63" t="s">
        <v>1102</v>
      </c>
      <c r="U310" s="2">
        <v>12</v>
      </c>
      <c r="V310" s="63">
        <v>0</v>
      </c>
      <c r="Z310" s="2">
        <v>0</v>
      </c>
      <c r="AB310" s="64"/>
      <c r="AC310" s="2">
        <v>6113</v>
      </c>
      <c r="AG310" s="2">
        <v>1</v>
      </c>
      <c r="AH310" s="2">
        <v>5</v>
      </c>
    </row>
    <row r="311" spans="1:34" ht="16.5" x14ac:dyDescent="0.2">
      <c r="A311" s="1">
        <v>306</v>
      </c>
      <c r="B311" s="2">
        <v>6114</v>
      </c>
      <c r="C311" s="2">
        <v>0</v>
      </c>
      <c r="D311" s="2" t="s">
        <v>545</v>
      </c>
      <c r="F311" s="2">
        <v>6114</v>
      </c>
      <c r="G311" s="2">
        <v>6114</v>
      </c>
      <c r="I311" s="2">
        <v>503</v>
      </c>
      <c r="J311" s="2">
        <v>3</v>
      </c>
      <c r="K311" s="2">
        <v>411</v>
      </c>
      <c r="L311" s="2">
        <v>300140311</v>
      </c>
      <c r="M311" s="2">
        <v>0</v>
      </c>
      <c r="N311" s="2">
        <v>3</v>
      </c>
      <c r="O311" s="2">
        <v>0</v>
      </c>
      <c r="P311" s="51">
        <v>1</v>
      </c>
      <c r="R311" s="5">
        <v>0</v>
      </c>
      <c r="S311" s="63">
        <v>33</v>
      </c>
      <c r="T311" s="63" t="s">
        <v>1102</v>
      </c>
      <c r="U311" s="2">
        <v>12</v>
      </c>
      <c r="V311" s="63">
        <v>0</v>
      </c>
      <c r="Z311" s="2">
        <v>0</v>
      </c>
      <c r="AB311" s="64"/>
      <c r="AC311" s="2">
        <v>6114</v>
      </c>
      <c r="AG311" s="2">
        <v>1</v>
      </c>
      <c r="AH311" s="2">
        <v>5</v>
      </c>
    </row>
    <row r="312" spans="1:34" ht="16.5" x14ac:dyDescent="0.2">
      <c r="A312" s="1">
        <v>307</v>
      </c>
      <c r="B312" s="2">
        <v>6115</v>
      </c>
      <c r="C312" s="2">
        <v>0</v>
      </c>
      <c r="D312" s="2" t="s">
        <v>546</v>
      </c>
      <c r="F312" s="2">
        <v>6115</v>
      </c>
      <c r="G312" s="2">
        <v>6115</v>
      </c>
      <c r="I312" s="2">
        <v>503</v>
      </c>
      <c r="J312" s="2">
        <v>3</v>
      </c>
      <c r="K312" s="2">
        <v>412</v>
      </c>
      <c r="L312" s="2">
        <v>300140312</v>
      </c>
      <c r="M312" s="2">
        <v>0</v>
      </c>
      <c r="N312" s="2">
        <v>3</v>
      </c>
      <c r="O312" s="2">
        <v>0</v>
      </c>
      <c r="P312" s="51">
        <v>1</v>
      </c>
      <c r="R312" s="5">
        <v>0</v>
      </c>
      <c r="S312" s="63">
        <v>33</v>
      </c>
      <c r="T312" s="63" t="s">
        <v>1102</v>
      </c>
      <c r="U312" s="2">
        <v>12</v>
      </c>
      <c r="V312" s="63">
        <v>0</v>
      </c>
      <c r="Z312" s="2">
        <v>0</v>
      </c>
      <c r="AB312" s="64"/>
      <c r="AC312" s="2">
        <v>6115</v>
      </c>
      <c r="AG312" s="2">
        <v>1</v>
      </c>
      <c r="AH312" s="2">
        <v>5</v>
      </c>
    </row>
    <row r="313" spans="1:34" ht="16.5" x14ac:dyDescent="0.2">
      <c r="A313" s="1">
        <v>308</v>
      </c>
      <c r="B313" s="2">
        <v>6116</v>
      </c>
      <c r="C313" s="2">
        <v>0</v>
      </c>
      <c r="D313" s="2" t="s">
        <v>547</v>
      </c>
      <c r="F313" s="2">
        <v>6116</v>
      </c>
      <c r="G313" s="2">
        <v>6116</v>
      </c>
      <c r="I313" s="2">
        <v>503</v>
      </c>
      <c r="J313" s="2">
        <v>3</v>
      </c>
      <c r="K313" s="2">
        <v>413</v>
      </c>
      <c r="L313" s="2">
        <v>300140313</v>
      </c>
      <c r="M313" s="2">
        <v>0</v>
      </c>
      <c r="N313" s="2">
        <v>3</v>
      </c>
      <c r="O313" s="2">
        <v>0</v>
      </c>
      <c r="P313" s="51">
        <v>1</v>
      </c>
      <c r="R313" s="5">
        <v>0</v>
      </c>
      <c r="S313" s="63">
        <v>33</v>
      </c>
      <c r="T313" s="63" t="s">
        <v>1102</v>
      </c>
      <c r="U313" s="2">
        <v>12</v>
      </c>
      <c r="V313" s="63">
        <v>0</v>
      </c>
      <c r="Z313" s="2">
        <v>0</v>
      </c>
      <c r="AB313" s="64"/>
      <c r="AC313" s="2">
        <v>6116</v>
      </c>
      <c r="AG313" s="2">
        <v>1</v>
      </c>
      <c r="AH313" s="2">
        <v>5</v>
      </c>
    </row>
    <row r="314" spans="1:34" ht="16.5" x14ac:dyDescent="0.2">
      <c r="A314" s="1">
        <v>309</v>
      </c>
      <c r="B314" s="2">
        <v>6117</v>
      </c>
      <c r="C314" s="2">
        <v>0</v>
      </c>
      <c r="D314" s="2" t="s">
        <v>548</v>
      </c>
      <c r="F314" s="2">
        <v>6117</v>
      </c>
      <c r="G314" s="2">
        <v>6117</v>
      </c>
      <c r="I314" s="2">
        <v>503</v>
      </c>
      <c r="J314" s="2">
        <v>3</v>
      </c>
      <c r="K314" s="2">
        <v>414</v>
      </c>
      <c r="L314" s="2">
        <v>300140314</v>
      </c>
      <c r="M314" s="2">
        <v>0</v>
      </c>
      <c r="N314" s="2">
        <v>3</v>
      </c>
      <c r="O314" s="2">
        <v>0</v>
      </c>
      <c r="P314" s="51">
        <v>1</v>
      </c>
      <c r="R314" s="5">
        <v>0</v>
      </c>
      <c r="S314" s="63">
        <v>33</v>
      </c>
      <c r="T314" s="63" t="s">
        <v>1102</v>
      </c>
      <c r="U314" s="2">
        <v>12</v>
      </c>
      <c r="V314" s="63">
        <v>0</v>
      </c>
      <c r="Z314" s="2">
        <v>0</v>
      </c>
      <c r="AB314" s="64"/>
      <c r="AC314" s="2">
        <v>6117</v>
      </c>
      <c r="AG314" s="2">
        <v>1</v>
      </c>
      <c r="AH314" s="2">
        <v>5</v>
      </c>
    </row>
    <row r="315" spans="1:34" ht="16.5" x14ac:dyDescent="0.2">
      <c r="A315" s="1">
        <v>310</v>
      </c>
      <c r="B315" s="2">
        <v>6118</v>
      </c>
      <c r="C315" s="2">
        <v>0</v>
      </c>
      <c r="D315" s="2" t="s">
        <v>549</v>
      </c>
      <c r="F315" s="2">
        <v>6118</v>
      </c>
      <c r="G315" s="2">
        <v>6118</v>
      </c>
      <c r="I315" s="2">
        <v>503</v>
      </c>
      <c r="J315" s="2">
        <v>3</v>
      </c>
      <c r="K315" s="2">
        <v>415</v>
      </c>
      <c r="L315" s="2">
        <v>300140315</v>
      </c>
      <c r="M315" s="2">
        <v>0</v>
      </c>
      <c r="N315" s="2">
        <v>3</v>
      </c>
      <c r="O315" s="2">
        <v>0</v>
      </c>
      <c r="P315" s="51">
        <v>1</v>
      </c>
      <c r="R315" s="5">
        <v>0</v>
      </c>
      <c r="S315" s="63">
        <v>33</v>
      </c>
      <c r="T315" s="63" t="s">
        <v>1102</v>
      </c>
      <c r="U315" s="2">
        <v>12</v>
      </c>
      <c r="V315" s="63">
        <v>0</v>
      </c>
      <c r="Z315" s="2">
        <v>0</v>
      </c>
      <c r="AB315" s="64"/>
      <c r="AC315" s="2">
        <v>6118</v>
      </c>
      <c r="AG315" s="2">
        <v>1</v>
      </c>
      <c r="AH315" s="2">
        <v>5</v>
      </c>
    </row>
    <row r="316" spans="1:34" ht="16.5" x14ac:dyDescent="0.2">
      <c r="A316" s="1">
        <v>311</v>
      </c>
      <c r="B316" s="2">
        <v>6119</v>
      </c>
      <c r="C316" s="2">
        <v>0</v>
      </c>
      <c r="D316" s="2" t="s">
        <v>550</v>
      </c>
      <c r="F316" s="2">
        <v>6119</v>
      </c>
      <c r="G316" s="2">
        <v>6119</v>
      </c>
      <c r="I316" s="2">
        <v>503</v>
      </c>
      <c r="J316" s="2">
        <v>3</v>
      </c>
      <c r="K316" s="2">
        <v>416</v>
      </c>
      <c r="L316" s="2">
        <v>300140316</v>
      </c>
      <c r="M316" s="2">
        <v>0</v>
      </c>
      <c r="N316" s="2">
        <v>3</v>
      </c>
      <c r="O316" s="2">
        <v>0</v>
      </c>
      <c r="P316" s="51">
        <v>1</v>
      </c>
      <c r="R316" s="5">
        <v>0</v>
      </c>
      <c r="S316" s="63">
        <v>33</v>
      </c>
      <c r="T316" s="63" t="s">
        <v>1102</v>
      </c>
      <c r="U316" s="2">
        <v>12</v>
      </c>
      <c r="V316" s="63">
        <v>0</v>
      </c>
      <c r="Z316" s="2">
        <v>0</v>
      </c>
      <c r="AB316" s="64"/>
      <c r="AC316" s="2">
        <v>6119</v>
      </c>
      <c r="AG316" s="2">
        <v>1</v>
      </c>
      <c r="AH316" s="2">
        <v>5</v>
      </c>
    </row>
    <row r="317" spans="1:34" ht="16.5" x14ac:dyDescent="0.2">
      <c r="A317" s="1">
        <v>312</v>
      </c>
      <c r="B317" s="2">
        <v>6120</v>
      </c>
      <c r="C317" s="2">
        <v>0</v>
      </c>
      <c r="D317" s="2" t="s">
        <v>551</v>
      </c>
      <c r="F317" s="2">
        <v>6120</v>
      </c>
      <c r="G317" s="2">
        <v>6120</v>
      </c>
      <c r="I317" s="2">
        <v>503</v>
      </c>
      <c r="J317" s="2">
        <v>3</v>
      </c>
      <c r="K317" s="2">
        <v>417</v>
      </c>
      <c r="L317" s="2">
        <v>300140317</v>
      </c>
      <c r="M317" s="2">
        <v>0</v>
      </c>
      <c r="N317" s="2">
        <v>3</v>
      </c>
      <c r="O317" s="2">
        <v>0</v>
      </c>
      <c r="P317" s="51">
        <v>1</v>
      </c>
      <c r="R317" s="5">
        <v>0</v>
      </c>
      <c r="S317" s="63">
        <v>33</v>
      </c>
      <c r="T317" s="63" t="s">
        <v>1102</v>
      </c>
      <c r="U317" s="2">
        <v>12</v>
      </c>
      <c r="V317" s="63">
        <v>0</v>
      </c>
      <c r="Z317" s="2">
        <v>0</v>
      </c>
      <c r="AB317" s="64"/>
      <c r="AC317" s="2">
        <v>6120</v>
      </c>
      <c r="AG317" s="2">
        <v>1</v>
      </c>
      <c r="AH317" s="2">
        <v>5</v>
      </c>
    </row>
    <row r="318" spans="1:34" ht="16.5" x14ac:dyDescent="0.2">
      <c r="A318" s="1">
        <v>313</v>
      </c>
      <c r="B318" s="2">
        <v>7001</v>
      </c>
      <c r="C318" s="2">
        <v>0</v>
      </c>
      <c r="D318" s="2" t="s">
        <v>778</v>
      </c>
      <c r="E318" s="2">
        <v>542001</v>
      </c>
      <c r="F318" s="2">
        <v>7001</v>
      </c>
      <c r="G318" s="2">
        <v>7001</v>
      </c>
      <c r="H318" s="2">
        <v>543001</v>
      </c>
      <c r="I318" s="2">
        <v>4</v>
      </c>
      <c r="J318" s="2">
        <v>5</v>
      </c>
      <c r="K318" s="2">
        <v>48</v>
      </c>
      <c r="L318" s="2">
        <v>140318</v>
      </c>
      <c r="M318" s="2">
        <v>0</v>
      </c>
      <c r="N318" s="2">
        <v>-1</v>
      </c>
      <c r="O318" s="2">
        <v>0</v>
      </c>
      <c r="P318" s="51">
        <v>1</v>
      </c>
      <c r="R318" s="5">
        <v>0</v>
      </c>
      <c r="S318" s="63"/>
      <c r="T318" s="63"/>
      <c r="U318" s="2">
        <v>1</v>
      </c>
      <c r="V318" s="63">
        <v>0</v>
      </c>
      <c r="Z318" s="2">
        <v>0</v>
      </c>
      <c r="AB318" s="64"/>
    </row>
    <row r="319" spans="1:34" ht="16.5" x14ac:dyDescent="0.2">
      <c r="A319" s="1">
        <v>314</v>
      </c>
      <c r="B319" s="2">
        <v>7002</v>
      </c>
      <c r="C319" s="2">
        <v>0</v>
      </c>
      <c r="D319" s="2" t="s">
        <v>779</v>
      </c>
      <c r="E319" s="2">
        <v>542002</v>
      </c>
      <c r="F319" s="2">
        <v>7002</v>
      </c>
      <c r="G319" s="2">
        <v>7002</v>
      </c>
      <c r="H319" s="2">
        <v>543002</v>
      </c>
      <c r="I319" s="2">
        <v>4</v>
      </c>
      <c r="J319" s="2">
        <v>5</v>
      </c>
      <c r="K319" s="2">
        <v>30</v>
      </c>
      <c r="L319" s="2">
        <v>130319</v>
      </c>
      <c r="M319" s="2">
        <v>0</v>
      </c>
      <c r="N319" s="2">
        <v>-1</v>
      </c>
      <c r="O319" s="2">
        <v>0</v>
      </c>
      <c r="P319" s="51">
        <v>2</v>
      </c>
      <c r="R319" s="5">
        <v>0</v>
      </c>
      <c r="S319" s="63"/>
      <c r="T319" s="63"/>
      <c r="U319" s="2">
        <v>1</v>
      </c>
      <c r="V319" s="63">
        <v>0</v>
      </c>
      <c r="Z319" s="2">
        <v>0</v>
      </c>
      <c r="AB319" s="64"/>
    </row>
    <row r="320" spans="1:34" ht="16.5" x14ac:dyDescent="0.2">
      <c r="A320" s="1">
        <v>315</v>
      </c>
      <c r="B320" s="2">
        <v>7003</v>
      </c>
      <c r="C320" s="2">
        <v>0</v>
      </c>
      <c r="D320" s="2" t="s">
        <v>780</v>
      </c>
      <c r="E320" s="2">
        <v>542003</v>
      </c>
      <c r="F320" s="2">
        <v>7003</v>
      </c>
      <c r="G320" s="2">
        <v>7003</v>
      </c>
      <c r="H320" s="2">
        <v>543003</v>
      </c>
      <c r="I320" s="2">
        <v>4</v>
      </c>
      <c r="J320" s="2">
        <v>5</v>
      </c>
      <c r="K320" s="2">
        <v>9</v>
      </c>
      <c r="L320" s="2">
        <v>120320</v>
      </c>
      <c r="M320" s="2">
        <v>0</v>
      </c>
      <c r="N320" s="2">
        <v>-1</v>
      </c>
      <c r="O320" s="2">
        <v>0</v>
      </c>
      <c r="P320" s="51">
        <v>3</v>
      </c>
      <c r="R320" s="5">
        <v>0</v>
      </c>
      <c r="S320" s="63"/>
      <c r="T320" s="63"/>
      <c r="U320" s="2">
        <v>1</v>
      </c>
      <c r="V320" s="63">
        <v>0</v>
      </c>
      <c r="Z320" s="2">
        <v>0</v>
      </c>
      <c r="AB320" s="64"/>
    </row>
    <row r="321" spans="1:34" ht="16.5" x14ac:dyDescent="0.2">
      <c r="A321" s="1">
        <v>316</v>
      </c>
      <c r="B321" s="2">
        <v>10200</v>
      </c>
      <c r="C321" s="2">
        <v>0</v>
      </c>
      <c r="D321" s="2" t="s">
        <v>43</v>
      </c>
      <c r="E321" s="2">
        <v>20010200</v>
      </c>
      <c r="F321" s="2">
        <v>10200</v>
      </c>
      <c r="G321" s="2">
        <v>10200</v>
      </c>
      <c r="H321" s="2">
        <v>21010200</v>
      </c>
      <c r="I321" s="2">
        <v>200</v>
      </c>
      <c r="J321" s="2">
        <v>4</v>
      </c>
      <c r="K321" s="2">
        <v>49</v>
      </c>
      <c r="L321" s="2">
        <v>140321</v>
      </c>
      <c r="M321" s="2">
        <v>0</v>
      </c>
      <c r="N321" s="2">
        <v>-1</v>
      </c>
      <c r="O321" s="2">
        <v>0</v>
      </c>
      <c r="P321" s="51">
        <v>1</v>
      </c>
      <c r="R321" s="5">
        <v>0</v>
      </c>
      <c r="S321" s="63"/>
      <c r="T321" s="63"/>
      <c r="U321" s="2">
        <v>1</v>
      </c>
      <c r="V321" s="63">
        <v>0</v>
      </c>
      <c r="Y321" s="2" t="s">
        <v>226</v>
      </c>
      <c r="Z321" s="2">
        <v>0</v>
      </c>
      <c r="AB321" s="64"/>
      <c r="AE321" s="2">
        <v>10200</v>
      </c>
      <c r="AF321" s="2">
        <v>310</v>
      </c>
      <c r="AH321" s="2">
        <v>6</v>
      </c>
    </row>
    <row r="322" spans="1:34" ht="16.5" x14ac:dyDescent="0.2">
      <c r="A322" s="1">
        <v>317</v>
      </c>
      <c r="B322" s="2">
        <v>10201</v>
      </c>
      <c r="C322" s="2">
        <v>0</v>
      </c>
      <c r="D322" s="2" t="s">
        <v>44</v>
      </c>
      <c r="E322" s="2">
        <v>20010201</v>
      </c>
      <c r="F322" s="2">
        <v>10201</v>
      </c>
      <c r="G322" s="2">
        <v>10201</v>
      </c>
      <c r="H322" s="2">
        <v>21010201</v>
      </c>
      <c r="I322" s="2">
        <v>200</v>
      </c>
      <c r="J322" s="2">
        <v>4</v>
      </c>
      <c r="K322" s="2">
        <v>10</v>
      </c>
      <c r="L322" s="2">
        <v>120322</v>
      </c>
      <c r="M322" s="2">
        <v>0</v>
      </c>
      <c r="N322" s="2">
        <v>-1</v>
      </c>
      <c r="O322" s="2">
        <v>0</v>
      </c>
      <c r="P322" s="51">
        <v>3</v>
      </c>
      <c r="R322" s="5">
        <v>0</v>
      </c>
      <c r="S322" s="63"/>
      <c r="T322" s="63"/>
      <c r="U322" s="2">
        <v>1</v>
      </c>
      <c r="V322" s="63">
        <v>0</v>
      </c>
      <c r="Y322" s="2" t="s">
        <v>227</v>
      </c>
      <c r="Z322" s="2">
        <v>0</v>
      </c>
      <c r="AB322" s="64"/>
      <c r="AE322" s="2">
        <v>10201</v>
      </c>
      <c r="AF322" s="2">
        <v>330</v>
      </c>
      <c r="AH322" s="2">
        <v>6</v>
      </c>
    </row>
    <row r="323" spans="1:34" ht="16.5" x14ac:dyDescent="0.2">
      <c r="A323" s="1">
        <v>318</v>
      </c>
      <c r="B323" s="2">
        <v>10202</v>
      </c>
      <c r="C323" s="2">
        <v>0</v>
      </c>
      <c r="D323" s="2" t="s">
        <v>45</v>
      </c>
      <c r="E323" s="2">
        <v>20010202</v>
      </c>
      <c r="F323" s="2">
        <v>10202</v>
      </c>
      <c r="G323" s="2">
        <v>10202</v>
      </c>
      <c r="H323" s="2">
        <v>21010202</v>
      </c>
      <c r="I323" s="2">
        <v>200</v>
      </c>
      <c r="J323" s="2">
        <v>4</v>
      </c>
      <c r="K323" s="2">
        <v>31</v>
      </c>
      <c r="L323" s="2">
        <v>130323</v>
      </c>
      <c r="M323" s="2">
        <v>0</v>
      </c>
      <c r="N323" s="2">
        <v>-1</v>
      </c>
      <c r="O323" s="2">
        <v>0</v>
      </c>
      <c r="P323" s="51">
        <v>2</v>
      </c>
      <c r="R323" s="5">
        <v>0</v>
      </c>
      <c r="S323" s="63"/>
      <c r="T323" s="63"/>
      <c r="U323" s="2">
        <v>1</v>
      </c>
      <c r="V323" s="63">
        <v>0</v>
      </c>
      <c r="Y323" s="2" t="s">
        <v>228</v>
      </c>
      <c r="Z323" s="2">
        <v>0</v>
      </c>
      <c r="AB323" s="64"/>
      <c r="AE323" s="2">
        <v>10202</v>
      </c>
      <c r="AF323" s="2">
        <v>320</v>
      </c>
      <c r="AH323" s="2">
        <v>6</v>
      </c>
    </row>
    <row r="324" spans="1:34" ht="16.5" x14ac:dyDescent="0.2">
      <c r="A324" s="1">
        <v>319</v>
      </c>
      <c r="B324" s="2">
        <v>10203</v>
      </c>
      <c r="C324" s="2">
        <v>0</v>
      </c>
      <c r="D324" s="2" t="s">
        <v>46</v>
      </c>
      <c r="E324" s="2">
        <v>20010203</v>
      </c>
      <c r="F324" s="2">
        <v>10203</v>
      </c>
      <c r="G324" s="2">
        <v>10203</v>
      </c>
      <c r="H324" s="2">
        <v>21010203</v>
      </c>
      <c r="I324" s="2">
        <v>200</v>
      </c>
      <c r="J324" s="2">
        <v>4</v>
      </c>
      <c r="K324" s="2">
        <v>50</v>
      </c>
      <c r="L324" s="2">
        <v>140324</v>
      </c>
      <c r="M324" s="2">
        <v>0</v>
      </c>
      <c r="N324" s="2">
        <v>-1</v>
      </c>
      <c r="O324" s="2">
        <v>0</v>
      </c>
      <c r="P324" s="51">
        <v>1</v>
      </c>
      <c r="R324" s="5">
        <v>0</v>
      </c>
      <c r="S324" s="63"/>
      <c r="T324" s="63"/>
      <c r="U324" s="2">
        <v>1</v>
      </c>
      <c r="V324" s="63">
        <v>0</v>
      </c>
      <c r="Y324" s="2" t="s">
        <v>229</v>
      </c>
      <c r="Z324" s="2">
        <v>0</v>
      </c>
      <c r="AB324" s="64"/>
      <c r="AE324" s="2">
        <v>10203</v>
      </c>
      <c r="AF324" s="2">
        <v>310</v>
      </c>
      <c r="AH324" s="2">
        <v>6</v>
      </c>
    </row>
    <row r="325" spans="1:34" ht="16.5" x14ac:dyDescent="0.2">
      <c r="A325" s="1">
        <v>320</v>
      </c>
      <c r="B325" s="2">
        <v>10204</v>
      </c>
      <c r="C325" s="2">
        <v>0</v>
      </c>
      <c r="D325" s="2" t="s">
        <v>47</v>
      </c>
      <c r="E325" s="2">
        <v>20010204</v>
      </c>
      <c r="F325" s="2">
        <v>10204</v>
      </c>
      <c r="G325" s="2">
        <v>10204</v>
      </c>
      <c r="H325" s="2">
        <v>21010204</v>
      </c>
      <c r="I325" s="2">
        <v>200</v>
      </c>
      <c r="J325" s="2">
        <v>4</v>
      </c>
      <c r="K325" s="2">
        <v>1</v>
      </c>
      <c r="L325" s="2">
        <v>110325</v>
      </c>
      <c r="M325" s="2">
        <v>0</v>
      </c>
      <c r="N325" s="2">
        <v>-1</v>
      </c>
      <c r="O325" s="2">
        <v>0</v>
      </c>
      <c r="P325" s="51">
        <v>4</v>
      </c>
      <c r="R325" s="5">
        <v>0</v>
      </c>
      <c r="S325" s="63"/>
      <c r="T325" s="63"/>
      <c r="U325" s="2">
        <v>1</v>
      </c>
      <c r="V325" s="63">
        <v>0</v>
      </c>
      <c r="Y325" s="2" t="s">
        <v>230</v>
      </c>
      <c r="Z325" s="2">
        <v>0</v>
      </c>
      <c r="AB325" s="64"/>
      <c r="AE325" s="2">
        <v>10204</v>
      </c>
      <c r="AF325" s="2">
        <v>340</v>
      </c>
      <c r="AH325" s="2">
        <v>6</v>
      </c>
    </row>
    <row r="326" spans="1:34" ht="16.5" x14ac:dyDescent="0.2">
      <c r="A326" s="1">
        <v>321</v>
      </c>
      <c r="B326" s="2">
        <v>10300</v>
      </c>
      <c r="C326" s="2">
        <v>0</v>
      </c>
      <c r="D326" s="2" t="s">
        <v>48</v>
      </c>
      <c r="E326" s="2">
        <v>20010300</v>
      </c>
      <c r="F326" s="2">
        <v>10300</v>
      </c>
      <c r="G326" s="2">
        <v>10300</v>
      </c>
      <c r="H326" s="2">
        <v>21010300</v>
      </c>
      <c r="I326" s="2">
        <v>200</v>
      </c>
      <c r="J326" s="2">
        <v>4</v>
      </c>
      <c r="K326" s="2">
        <v>32</v>
      </c>
      <c r="L326" s="2">
        <v>130326</v>
      </c>
      <c r="M326" s="2">
        <v>0</v>
      </c>
      <c r="N326" s="2">
        <v>-1</v>
      </c>
      <c r="O326" s="2">
        <v>0</v>
      </c>
      <c r="P326" s="51">
        <v>2</v>
      </c>
      <c r="R326" s="5">
        <v>0</v>
      </c>
      <c r="S326" s="63"/>
      <c r="T326" s="63"/>
      <c r="U326" s="2">
        <v>1</v>
      </c>
      <c r="V326" s="63">
        <v>0</v>
      </c>
      <c r="Y326" s="2" t="s">
        <v>231</v>
      </c>
      <c r="Z326" s="2">
        <v>0</v>
      </c>
      <c r="AB326" s="64"/>
      <c r="AE326" s="2">
        <v>10300</v>
      </c>
      <c r="AF326" s="2">
        <v>320</v>
      </c>
      <c r="AH326" s="2">
        <v>6</v>
      </c>
    </row>
    <row r="327" spans="1:34" ht="16.5" x14ac:dyDescent="0.2">
      <c r="A327" s="1">
        <v>322</v>
      </c>
      <c r="B327" s="2">
        <v>10301</v>
      </c>
      <c r="C327" s="2">
        <v>0</v>
      </c>
      <c r="D327" s="2" t="s">
        <v>49</v>
      </c>
      <c r="E327" s="2">
        <v>20010301</v>
      </c>
      <c r="F327" s="2">
        <v>10301</v>
      </c>
      <c r="G327" s="2">
        <v>10301</v>
      </c>
      <c r="H327" s="2">
        <v>21010301</v>
      </c>
      <c r="I327" s="2">
        <v>200</v>
      </c>
      <c r="J327" s="2">
        <v>4</v>
      </c>
      <c r="K327" s="2">
        <v>11</v>
      </c>
      <c r="L327" s="2">
        <v>120327</v>
      </c>
      <c r="M327" s="2">
        <v>0</v>
      </c>
      <c r="N327" s="2">
        <v>-1</v>
      </c>
      <c r="O327" s="2">
        <v>0</v>
      </c>
      <c r="P327" s="51">
        <v>3</v>
      </c>
      <c r="R327" s="5">
        <v>0</v>
      </c>
      <c r="S327" s="63"/>
      <c r="T327" s="63"/>
      <c r="U327" s="2">
        <v>1</v>
      </c>
      <c r="V327" s="63">
        <v>0</v>
      </c>
      <c r="Y327" s="2" t="s">
        <v>232</v>
      </c>
      <c r="Z327" s="2">
        <v>0</v>
      </c>
      <c r="AB327" s="64"/>
      <c r="AE327" s="2">
        <v>10301</v>
      </c>
      <c r="AF327" s="2">
        <v>330</v>
      </c>
      <c r="AH327" s="2">
        <v>6</v>
      </c>
    </row>
    <row r="328" spans="1:34" ht="16.5" x14ac:dyDescent="0.2">
      <c r="A328" s="1">
        <v>323</v>
      </c>
      <c r="B328" s="2">
        <v>10302</v>
      </c>
      <c r="C328" s="2">
        <v>0</v>
      </c>
      <c r="D328" s="2" t="s">
        <v>50</v>
      </c>
      <c r="E328" s="2">
        <v>20010302</v>
      </c>
      <c r="F328" s="2">
        <v>10302</v>
      </c>
      <c r="G328" s="2">
        <v>10302</v>
      </c>
      <c r="H328" s="2">
        <v>21010302</v>
      </c>
      <c r="I328" s="2">
        <v>200</v>
      </c>
      <c r="J328" s="2">
        <v>4</v>
      </c>
      <c r="K328" s="2">
        <v>2</v>
      </c>
      <c r="L328" s="2">
        <v>110328</v>
      </c>
      <c r="M328" s="2">
        <v>0</v>
      </c>
      <c r="N328" s="2">
        <v>-1</v>
      </c>
      <c r="O328" s="2">
        <v>0</v>
      </c>
      <c r="P328" s="51">
        <v>4</v>
      </c>
      <c r="R328" s="5">
        <v>0</v>
      </c>
      <c r="S328" s="63"/>
      <c r="T328" s="63"/>
      <c r="U328" s="2">
        <v>1</v>
      </c>
      <c r="V328" s="63">
        <v>0</v>
      </c>
      <c r="Y328" s="2" t="s">
        <v>233</v>
      </c>
      <c r="Z328" s="2">
        <v>0</v>
      </c>
      <c r="AB328" s="64"/>
      <c r="AE328" s="2">
        <v>10302</v>
      </c>
      <c r="AF328" s="2">
        <v>340</v>
      </c>
      <c r="AH328" s="2">
        <v>6</v>
      </c>
    </row>
    <row r="329" spans="1:34" ht="16.5" x14ac:dyDescent="0.2">
      <c r="A329" s="1">
        <v>324</v>
      </c>
      <c r="B329" s="2">
        <v>10400</v>
      </c>
      <c r="C329" s="2">
        <v>0</v>
      </c>
      <c r="D329" s="2" t="s">
        <v>51</v>
      </c>
      <c r="E329" s="2">
        <v>20010400</v>
      </c>
      <c r="F329" s="2">
        <v>10400</v>
      </c>
      <c r="G329" s="2">
        <v>10400</v>
      </c>
      <c r="H329" s="2">
        <v>21010400</v>
      </c>
      <c r="I329" s="2">
        <v>200</v>
      </c>
      <c r="J329" s="2">
        <v>4</v>
      </c>
      <c r="K329" s="2">
        <v>12</v>
      </c>
      <c r="L329" s="2">
        <v>120329</v>
      </c>
      <c r="M329" s="2">
        <v>0</v>
      </c>
      <c r="N329" s="2">
        <v>-1</v>
      </c>
      <c r="O329" s="2">
        <v>0</v>
      </c>
      <c r="P329" s="51">
        <v>3</v>
      </c>
      <c r="R329" s="5">
        <v>0</v>
      </c>
      <c r="S329" s="63"/>
      <c r="T329" s="63"/>
      <c r="U329" s="2">
        <v>1</v>
      </c>
      <c r="V329" s="63">
        <v>0</v>
      </c>
      <c r="Y329" s="2" t="s">
        <v>234</v>
      </c>
      <c r="Z329" s="2">
        <v>0</v>
      </c>
      <c r="AB329" s="64"/>
      <c r="AE329" s="2">
        <v>10400</v>
      </c>
      <c r="AF329" s="2">
        <v>330</v>
      </c>
      <c r="AH329" s="2">
        <v>6</v>
      </c>
    </row>
    <row r="330" spans="1:34" ht="16.5" x14ac:dyDescent="0.2">
      <c r="A330" s="1">
        <v>325</v>
      </c>
      <c r="B330" s="2">
        <v>10401</v>
      </c>
      <c r="C330" s="2">
        <v>0</v>
      </c>
      <c r="D330" s="2" t="s">
        <v>52</v>
      </c>
      <c r="E330" s="2">
        <v>20010401</v>
      </c>
      <c r="F330" s="2">
        <v>10401</v>
      </c>
      <c r="G330" s="2">
        <v>10401</v>
      </c>
      <c r="H330" s="2">
        <v>21010401</v>
      </c>
      <c r="I330" s="2">
        <v>200</v>
      </c>
      <c r="J330" s="2">
        <v>4</v>
      </c>
      <c r="K330" s="2">
        <v>13</v>
      </c>
      <c r="L330" s="2">
        <v>120330</v>
      </c>
      <c r="M330" s="2">
        <v>0</v>
      </c>
      <c r="N330" s="2">
        <v>-1</v>
      </c>
      <c r="O330" s="2">
        <v>0</v>
      </c>
      <c r="P330" s="51">
        <v>3</v>
      </c>
      <c r="R330" s="5">
        <v>0</v>
      </c>
      <c r="S330" s="63"/>
      <c r="T330" s="63"/>
      <c r="U330" s="2">
        <v>1</v>
      </c>
      <c r="V330" s="63">
        <v>0</v>
      </c>
      <c r="Y330" s="2" t="s">
        <v>235</v>
      </c>
      <c r="Z330" s="2">
        <v>0</v>
      </c>
      <c r="AB330" s="64"/>
      <c r="AE330" s="2">
        <v>10401</v>
      </c>
      <c r="AF330" s="2">
        <v>330</v>
      </c>
      <c r="AH330" s="2">
        <v>6</v>
      </c>
    </row>
    <row r="331" spans="1:34" ht="16.5" x14ac:dyDescent="0.2">
      <c r="A331" s="1">
        <v>326</v>
      </c>
      <c r="B331" s="2">
        <v>10402</v>
      </c>
      <c r="C331" s="2">
        <v>0</v>
      </c>
      <c r="D331" s="2" t="s">
        <v>53</v>
      </c>
      <c r="E331" s="2">
        <v>20010402</v>
      </c>
      <c r="F331" s="2">
        <v>10402</v>
      </c>
      <c r="G331" s="2">
        <v>10402</v>
      </c>
      <c r="H331" s="2">
        <v>21010402</v>
      </c>
      <c r="I331" s="2">
        <v>200</v>
      </c>
      <c r="J331" s="2">
        <v>4</v>
      </c>
      <c r="K331" s="2">
        <v>33</v>
      </c>
      <c r="L331" s="2">
        <v>130331</v>
      </c>
      <c r="M331" s="2">
        <v>0</v>
      </c>
      <c r="N331" s="2">
        <v>-1</v>
      </c>
      <c r="O331" s="2">
        <v>0</v>
      </c>
      <c r="P331" s="51">
        <v>2</v>
      </c>
      <c r="R331" s="5">
        <v>0</v>
      </c>
      <c r="S331" s="63"/>
      <c r="T331" s="63"/>
      <c r="U331" s="2">
        <v>1</v>
      </c>
      <c r="V331" s="63">
        <v>0</v>
      </c>
      <c r="Y331" s="2" t="s">
        <v>236</v>
      </c>
      <c r="Z331" s="2">
        <v>0</v>
      </c>
      <c r="AB331" s="64"/>
      <c r="AE331" s="2">
        <v>10402</v>
      </c>
      <c r="AF331" s="2">
        <v>320</v>
      </c>
      <c r="AH331" s="2">
        <v>6</v>
      </c>
    </row>
    <row r="332" spans="1:34" ht="16.5" x14ac:dyDescent="0.2">
      <c r="A332" s="1">
        <v>327</v>
      </c>
      <c r="B332" s="2">
        <v>10500</v>
      </c>
      <c r="C332" s="2">
        <v>0</v>
      </c>
      <c r="D332" s="2" t="s">
        <v>54</v>
      </c>
      <c r="E332" s="2">
        <v>20010500</v>
      </c>
      <c r="F332" s="2">
        <v>10500</v>
      </c>
      <c r="G332" s="2">
        <v>10500</v>
      </c>
      <c r="H332" s="2">
        <v>21010500</v>
      </c>
      <c r="I332" s="2">
        <v>200</v>
      </c>
      <c r="J332" s="2">
        <v>4</v>
      </c>
      <c r="K332" s="2">
        <v>3</v>
      </c>
      <c r="L332" s="2">
        <v>110332</v>
      </c>
      <c r="M332" s="2">
        <v>0</v>
      </c>
      <c r="N332" s="2">
        <v>-1</v>
      </c>
      <c r="O332" s="2">
        <v>0</v>
      </c>
      <c r="P332" s="51">
        <v>4</v>
      </c>
      <c r="R332" s="5">
        <v>0</v>
      </c>
      <c r="S332" s="63"/>
      <c r="T332" s="63"/>
      <c r="U332" s="2">
        <v>1</v>
      </c>
      <c r="V332" s="63">
        <v>0</v>
      </c>
      <c r="Y332" s="2" t="s">
        <v>237</v>
      </c>
      <c r="Z332" s="2">
        <v>0</v>
      </c>
      <c r="AB332" s="64"/>
      <c r="AE332" s="2">
        <v>10500</v>
      </c>
      <c r="AF332" s="2">
        <v>340</v>
      </c>
      <c r="AH332" s="2">
        <v>6</v>
      </c>
    </row>
    <row r="333" spans="1:34" ht="16.5" x14ac:dyDescent="0.2">
      <c r="A333" s="1">
        <v>328</v>
      </c>
      <c r="B333" s="2">
        <v>10501</v>
      </c>
      <c r="C333" s="2">
        <v>0</v>
      </c>
      <c r="D333" s="2" t="s">
        <v>55</v>
      </c>
      <c r="E333" s="2">
        <v>20010501</v>
      </c>
      <c r="F333" s="2">
        <v>10501</v>
      </c>
      <c r="G333" s="2">
        <v>10501</v>
      </c>
      <c r="H333" s="2">
        <v>21010501</v>
      </c>
      <c r="I333" s="2">
        <v>200</v>
      </c>
      <c r="J333" s="2">
        <v>4</v>
      </c>
      <c r="K333" s="2">
        <v>14</v>
      </c>
      <c r="L333" s="2">
        <v>120333</v>
      </c>
      <c r="M333" s="2">
        <v>0</v>
      </c>
      <c r="N333" s="2">
        <v>-1</v>
      </c>
      <c r="O333" s="2">
        <v>0</v>
      </c>
      <c r="P333" s="51">
        <v>3</v>
      </c>
      <c r="R333" s="5">
        <v>0</v>
      </c>
      <c r="S333" s="63"/>
      <c r="T333" s="63"/>
      <c r="U333" s="2">
        <v>1</v>
      </c>
      <c r="V333" s="63">
        <v>0</v>
      </c>
      <c r="Y333" s="2" t="s">
        <v>238</v>
      </c>
      <c r="Z333" s="2">
        <v>0</v>
      </c>
      <c r="AB333" s="64"/>
      <c r="AE333" s="2">
        <v>10501</v>
      </c>
      <c r="AF333" s="2">
        <v>330</v>
      </c>
      <c r="AH333" s="2">
        <v>6</v>
      </c>
    </row>
    <row r="334" spans="1:34" ht="16.5" x14ac:dyDescent="0.2">
      <c r="A334" s="1">
        <v>329</v>
      </c>
      <c r="B334" s="2">
        <v>21110</v>
      </c>
      <c r="C334" s="2">
        <v>0</v>
      </c>
      <c r="D334" s="2" t="s">
        <v>692</v>
      </c>
      <c r="E334" s="2">
        <v>20021110</v>
      </c>
      <c r="F334" s="2">
        <v>21110</v>
      </c>
      <c r="G334" s="2">
        <v>21110</v>
      </c>
      <c r="H334" s="2">
        <v>21021110</v>
      </c>
      <c r="I334" s="2">
        <v>200</v>
      </c>
      <c r="J334" s="2">
        <v>4</v>
      </c>
      <c r="K334" s="2">
        <v>51</v>
      </c>
      <c r="L334" s="2">
        <v>140334</v>
      </c>
      <c r="M334" s="2">
        <v>0</v>
      </c>
      <c r="N334" s="2">
        <v>-1</v>
      </c>
      <c r="O334" s="2">
        <v>0</v>
      </c>
      <c r="P334" s="51">
        <v>1</v>
      </c>
      <c r="R334" s="5">
        <v>0</v>
      </c>
      <c r="S334" s="63"/>
      <c r="T334" s="63"/>
      <c r="U334" s="2">
        <v>1</v>
      </c>
      <c r="V334" s="63">
        <v>0</v>
      </c>
      <c r="Y334" s="2" t="s">
        <v>709</v>
      </c>
      <c r="Z334" s="2">
        <v>0</v>
      </c>
      <c r="AB334" s="64"/>
      <c r="AE334" s="2">
        <v>21110</v>
      </c>
      <c r="AF334" s="2">
        <v>310</v>
      </c>
      <c r="AH334" s="2">
        <v>6</v>
      </c>
    </row>
    <row r="335" spans="1:34" ht="16.5" x14ac:dyDescent="0.2">
      <c r="A335" s="1">
        <v>330</v>
      </c>
      <c r="B335" s="2">
        <v>21210</v>
      </c>
      <c r="C335" s="2">
        <v>0</v>
      </c>
      <c r="D335" s="2" t="s">
        <v>56</v>
      </c>
      <c r="E335" s="2">
        <v>20021210</v>
      </c>
      <c r="F335" s="2">
        <v>21210</v>
      </c>
      <c r="G335" s="2">
        <v>21210</v>
      </c>
      <c r="H335" s="2">
        <v>21021210</v>
      </c>
      <c r="I335" s="2">
        <v>200</v>
      </c>
      <c r="J335" s="2">
        <v>4</v>
      </c>
      <c r="K335" s="2">
        <v>52</v>
      </c>
      <c r="L335" s="2">
        <v>140335</v>
      </c>
      <c r="M335" s="2">
        <v>0</v>
      </c>
      <c r="N335" s="2">
        <v>-1</v>
      </c>
      <c r="O335" s="2">
        <v>0</v>
      </c>
      <c r="P335" s="51">
        <v>1</v>
      </c>
      <c r="R335" s="5">
        <v>0</v>
      </c>
      <c r="S335" s="63"/>
      <c r="T335" s="63"/>
      <c r="U335" s="2">
        <v>1</v>
      </c>
      <c r="V335" s="63">
        <v>0</v>
      </c>
      <c r="Y335" s="2" t="s">
        <v>239</v>
      </c>
      <c r="Z335" s="2">
        <v>0</v>
      </c>
      <c r="AB335" s="64"/>
      <c r="AE335" s="2">
        <v>21210</v>
      </c>
      <c r="AF335" s="2">
        <v>310</v>
      </c>
      <c r="AH335" s="2">
        <v>6</v>
      </c>
    </row>
    <row r="336" spans="1:34" ht="16.5" x14ac:dyDescent="0.2">
      <c r="A336" s="1">
        <v>331</v>
      </c>
      <c r="B336" s="2">
        <v>21310</v>
      </c>
      <c r="C336" s="2">
        <v>0</v>
      </c>
      <c r="D336" s="2" t="s">
        <v>693</v>
      </c>
      <c r="E336" s="2">
        <v>20021310</v>
      </c>
      <c r="F336" s="2">
        <v>21310</v>
      </c>
      <c r="G336" s="2">
        <v>21310</v>
      </c>
      <c r="H336" s="2">
        <v>21021310</v>
      </c>
      <c r="I336" s="2">
        <v>200</v>
      </c>
      <c r="J336" s="2">
        <v>4</v>
      </c>
      <c r="K336" s="2">
        <v>53</v>
      </c>
      <c r="L336" s="2">
        <v>140336</v>
      </c>
      <c r="M336" s="2">
        <v>0</v>
      </c>
      <c r="N336" s="2">
        <v>-1</v>
      </c>
      <c r="O336" s="2">
        <v>0</v>
      </c>
      <c r="P336" s="51">
        <v>1</v>
      </c>
      <c r="R336" s="5">
        <v>0</v>
      </c>
      <c r="S336" s="63"/>
      <c r="T336" s="63"/>
      <c r="U336" s="2">
        <v>1</v>
      </c>
      <c r="V336" s="63">
        <v>0</v>
      </c>
      <c r="Y336" s="2" t="s">
        <v>710</v>
      </c>
      <c r="Z336" s="2">
        <v>0</v>
      </c>
      <c r="AB336" s="64"/>
      <c r="AE336" s="2">
        <v>21310</v>
      </c>
      <c r="AF336" s="2">
        <v>310</v>
      </c>
      <c r="AH336" s="2">
        <v>6</v>
      </c>
    </row>
    <row r="337" spans="1:34" ht="16.5" x14ac:dyDescent="0.2">
      <c r="A337" s="1">
        <v>332</v>
      </c>
      <c r="B337" s="2">
        <v>21410</v>
      </c>
      <c r="C337" s="2">
        <v>0</v>
      </c>
      <c r="D337" s="2" t="s">
        <v>694</v>
      </c>
      <c r="E337" s="2">
        <v>20021410</v>
      </c>
      <c r="F337" s="2">
        <v>21410</v>
      </c>
      <c r="G337" s="2">
        <v>21410</v>
      </c>
      <c r="H337" s="2">
        <v>21021410</v>
      </c>
      <c r="I337" s="2">
        <v>200</v>
      </c>
      <c r="J337" s="2">
        <v>4</v>
      </c>
      <c r="K337" s="2">
        <v>54</v>
      </c>
      <c r="L337" s="2">
        <v>140337</v>
      </c>
      <c r="M337" s="2">
        <v>0</v>
      </c>
      <c r="N337" s="2">
        <v>-1</v>
      </c>
      <c r="O337" s="2">
        <v>0</v>
      </c>
      <c r="P337" s="51">
        <v>1</v>
      </c>
      <c r="R337" s="5">
        <v>0</v>
      </c>
      <c r="S337" s="63"/>
      <c r="T337" s="63"/>
      <c r="U337" s="2">
        <v>1</v>
      </c>
      <c r="V337" s="63">
        <v>0</v>
      </c>
      <c r="Y337" s="2" t="s">
        <v>711</v>
      </c>
      <c r="Z337" s="2">
        <v>0</v>
      </c>
      <c r="AB337" s="64"/>
      <c r="AE337" s="2">
        <v>21410</v>
      </c>
      <c r="AF337" s="2">
        <v>310</v>
      </c>
      <c r="AH337" s="2">
        <v>6</v>
      </c>
    </row>
    <row r="338" spans="1:34" ht="16.5" x14ac:dyDescent="0.2">
      <c r="A338" s="1">
        <v>333</v>
      </c>
      <c r="B338" s="2">
        <v>21510</v>
      </c>
      <c r="C338" s="2">
        <v>0</v>
      </c>
      <c r="D338" s="2" t="s">
        <v>695</v>
      </c>
      <c r="E338" s="2">
        <v>20021510</v>
      </c>
      <c r="F338" s="2">
        <v>21510</v>
      </c>
      <c r="G338" s="2">
        <v>21510</v>
      </c>
      <c r="H338" s="2">
        <v>21021510</v>
      </c>
      <c r="I338" s="2">
        <v>200</v>
      </c>
      <c r="J338" s="2">
        <v>4</v>
      </c>
      <c r="K338" s="2">
        <v>55</v>
      </c>
      <c r="L338" s="2">
        <v>140338</v>
      </c>
      <c r="M338" s="2">
        <v>0</v>
      </c>
      <c r="N338" s="2">
        <v>-1</v>
      </c>
      <c r="O338" s="2">
        <v>0</v>
      </c>
      <c r="P338" s="51">
        <v>1</v>
      </c>
      <c r="R338" s="5">
        <v>0</v>
      </c>
      <c r="S338" s="63"/>
      <c r="T338" s="63"/>
      <c r="U338" s="2">
        <v>1</v>
      </c>
      <c r="V338" s="63">
        <v>0</v>
      </c>
      <c r="Y338" s="2" t="s">
        <v>712</v>
      </c>
      <c r="Z338" s="2">
        <v>0</v>
      </c>
      <c r="AB338" s="64"/>
      <c r="AE338" s="2">
        <v>21510</v>
      </c>
      <c r="AF338" s="2">
        <v>310</v>
      </c>
      <c r="AH338" s="2">
        <v>6</v>
      </c>
    </row>
    <row r="339" spans="1:34" ht="16.5" x14ac:dyDescent="0.2">
      <c r="A339" s="1">
        <v>334</v>
      </c>
      <c r="B339" s="2">
        <v>21120</v>
      </c>
      <c r="C339" s="2">
        <v>0</v>
      </c>
      <c r="D339" s="2" t="s">
        <v>57</v>
      </c>
      <c r="E339" s="2">
        <v>20021120</v>
      </c>
      <c r="F339" s="2">
        <v>21120</v>
      </c>
      <c r="G339" s="2">
        <v>21120</v>
      </c>
      <c r="H339" s="2">
        <v>21021120</v>
      </c>
      <c r="I339" s="2">
        <v>200</v>
      </c>
      <c r="J339" s="2">
        <v>4</v>
      </c>
      <c r="K339" s="2">
        <v>15</v>
      </c>
      <c r="L339" s="2">
        <v>120339</v>
      </c>
      <c r="M339" s="2">
        <v>0</v>
      </c>
      <c r="N339" s="2">
        <v>-1</v>
      </c>
      <c r="O339" s="2">
        <v>0</v>
      </c>
      <c r="P339" s="51">
        <v>3</v>
      </c>
      <c r="R339" s="5">
        <v>0</v>
      </c>
      <c r="S339" s="63"/>
      <c r="T339" s="63"/>
      <c r="U339" s="2">
        <v>1</v>
      </c>
      <c r="V339" s="63">
        <v>0</v>
      </c>
      <c r="Y339" s="2" t="s">
        <v>240</v>
      </c>
      <c r="Z339" s="2">
        <v>0</v>
      </c>
      <c r="AB339" s="64"/>
      <c r="AE339" s="2">
        <v>21120</v>
      </c>
      <c r="AF339" s="2">
        <v>330</v>
      </c>
      <c r="AH339" s="2">
        <v>6</v>
      </c>
    </row>
    <row r="340" spans="1:34" ht="16.5" x14ac:dyDescent="0.2">
      <c r="A340" s="1">
        <v>335</v>
      </c>
      <c r="B340" s="2">
        <v>21220</v>
      </c>
      <c r="C340" s="2">
        <v>0</v>
      </c>
      <c r="D340" s="2" t="s">
        <v>696</v>
      </c>
      <c r="E340" s="2">
        <v>20021220</v>
      </c>
      <c r="F340" s="2">
        <v>21220</v>
      </c>
      <c r="G340" s="2">
        <v>21220</v>
      </c>
      <c r="H340" s="2">
        <v>21021220</v>
      </c>
      <c r="I340" s="2">
        <v>200</v>
      </c>
      <c r="J340" s="2">
        <v>4</v>
      </c>
      <c r="K340" s="2">
        <v>56</v>
      </c>
      <c r="L340" s="2">
        <v>140340</v>
      </c>
      <c r="M340" s="2">
        <v>0</v>
      </c>
      <c r="N340" s="2">
        <v>-1</v>
      </c>
      <c r="O340" s="2">
        <v>0</v>
      </c>
      <c r="P340" s="5">
        <v>1</v>
      </c>
      <c r="R340" s="5">
        <v>0</v>
      </c>
      <c r="S340" s="63"/>
      <c r="T340" s="63"/>
      <c r="U340" s="2">
        <v>1</v>
      </c>
      <c r="V340" s="63">
        <v>0</v>
      </c>
      <c r="Y340" s="2" t="s">
        <v>713</v>
      </c>
      <c r="Z340" s="2">
        <v>0</v>
      </c>
      <c r="AB340" s="64"/>
      <c r="AE340" s="2">
        <v>21220</v>
      </c>
      <c r="AF340" s="2">
        <v>310</v>
      </c>
      <c r="AH340" s="2">
        <v>6</v>
      </c>
    </row>
    <row r="341" spans="1:34" ht="16.5" x14ac:dyDescent="0.2">
      <c r="A341" s="1">
        <v>336</v>
      </c>
      <c r="B341" s="2">
        <v>21320</v>
      </c>
      <c r="C341" s="2">
        <v>0</v>
      </c>
      <c r="D341" s="2" t="s">
        <v>58</v>
      </c>
      <c r="E341" s="2">
        <v>20021320</v>
      </c>
      <c r="F341" s="2">
        <v>21320</v>
      </c>
      <c r="G341" s="2">
        <v>21320</v>
      </c>
      <c r="H341" s="2">
        <v>21021320</v>
      </c>
      <c r="I341" s="2">
        <v>200</v>
      </c>
      <c r="J341" s="2">
        <v>4</v>
      </c>
      <c r="K341" s="2">
        <v>57</v>
      </c>
      <c r="L341" s="2">
        <v>140341</v>
      </c>
      <c r="M341" s="2">
        <v>0</v>
      </c>
      <c r="N341" s="2">
        <v>-1</v>
      </c>
      <c r="O341" s="2">
        <v>0</v>
      </c>
      <c r="P341" s="5">
        <v>1</v>
      </c>
      <c r="R341" s="5">
        <v>0</v>
      </c>
      <c r="S341" s="63"/>
      <c r="T341" s="63"/>
      <c r="U341" s="2">
        <v>1</v>
      </c>
      <c r="V341" s="63">
        <v>0</v>
      </c>
      <c r="Y341" s="2" t="s">
        <v>241</v>
      </c>
      <c r="Z341" s="2">
        <v>0</v>
      </c>
      <c r="AB341" s="64"/>
      <c r="AE341" s="2">
        <v>21320</v>
      </c>
      <c r="AF341" s="2">
        <v>310</v>
      </c>
      <c r="AH341" s="2">
        <v>6</v>
      </c>
    </row>
    <row r="342" spans="1:34" ht="16.5" x14ac:dyDescent="0.2">
      <c r="A342" s="1">
        <v>337</v>
      </c>
      <c r="B342" s="2">
        <v>21420</v>
      </c>
      <c r="C342" s="2">
        <v>0</v>
      </c>
      <c r="D342" s="2" t="s">
        <v>697</v>
      </c>
      <c r="E342" s="2">
        <v>20021420</v>
      </c>
      <c r="F342" s="2">
        <v>21420</v>
      </c>
      <c r="G342" s="2">
        <v>21420</v>
      </c>
      <c r="H342" s="2">
        <v>21021420</v>
      </c>
      <c r="I342" s="2">
        <v>200</v>
      </c>
      <c r="J342" s="2">
        <v>4</v>
      </c>
      <c r="K342" s="2">
        <v>58</v>
      </c>
      <c r="L342" s="2">
        <v>140342</v>
      </c>
      <c r="M342" s="2">
        <v>0</v>
      </c>
      <c r="N342" s="2">
        <v>-1</v>
      </c>
      <c r="O342" s="2">
        <v>0</v>
      </c>
      <c r="P342" s="5">
        <v>1</v>
      </c>
      <c r="R342" s="5">
        <v>0</v>
      </c>
      <c r="S342" s="63"/>
      <c r="T342" s="63"/>
      <c r="U342" s="2">
        <v>1</v>
      </c>
      <c r="V342" s="63">
        <v>0</v>
      </c>
      <c r="Y342" s="2" t="s">
        <v>714</v>
      </c>
      <c r="Z342" s="2">
        <v>0</v>
      </c>
      <c r="AB342" s="64"/>
      <c r="AE342" s="2">
        <v>21420</v>
      </c>
      <c r="AF342" s="2">
        <v>310</v>
      </c>
      <c r="AH342" s="2">
        <v>6</v>
      </c>
    </row>
    <row r="343" spans="1:34" ht="16.5" x14ac:dyDescent="0.2">
      <c r="A343" s="1">
        <v>338</v>
      </c>
      <c r="B343" s="2">
        <v>21520</v>
      </c>
      <c r="C343" s="2">
        <v>0</v>
      </c>
      <c r="D343" s="2" t="s">
        <v>698</v>
      </c>
      <c r="E343" s="2">
        <v>20021520</v>
      </c>
      <c r="F343" s="2">
        <v>21520</v>
      </c>
      <c r="G343" s="2">
        <v>21520</v>
      </c>
      <c r="H343" s="2">
        <v>21021520</v>
      </c>
      <c r="I343" s="2">
        <v>200</v>
      </c>
      <c r="J343" s="2">
        <v>4</v>
      </c>
      <c r="K343" s="2">
        <v>59</v>
      </c>
      <c r="L343" s="2">
        <v>140343</v>
      </c>
      <c r="M343" s="2">
        <v>0</v>
      </c>
      <c r="N343" s="2">
        <v>-1</v>
      </c>
      <c r="O343" s="2">
        <v>0</v>
      </c>
      <c r="P343" s="5">
        <v>1</v>
      </c>
      <c r="R343" s="5">
        <v>0</v>
      </c>
      <c r="S343" s="63"/>
      <c r="T343" s="63"/>
      <c r="U343" s="2">
        <v>1</v>
      </c>
      <c r="V343" s="63">
        <v>0</v>
      </c>
      <c r="Y343" s="2" t="s">
        <v>715</v>
      </c>
      <c r="Z343" s="2">
        <v>0</v>
      </c>
      <c r="AB343" s="64"/>
      <c r="AE343" s="2">
        <v>21520</v>
      </c>
      <c r="AF343" s="2">
        <v>310</v>
      </c>
      <c r="AH343" s="2">
        <v>6</v>
      </c>
    </row>
    <row r="344" spans="1:34" ht="16.5" x14ac:dyDescent="0.2">
      <c r="A344" s="1">
        <v>339</v>
      </c>
      <c r="B344" s="2">
        <v>21130</v>
      </c>
      <c r="C344" s="2">
        <v>0</v>
      </c>
      <c r="D344" s="2" t="s">
        <v>59</v>
      </c>
      <c r="E344" s="2">
        <v>20021130</v>
      </c>
      <c r="F344" s="2">
        <v>21130</v>
      </c>
      <c r="G344" s="2">
        <v>21130</v>
      </c>
      <c r="H344" s="2">
        <v>21021130</v>
      </c>
      <c r="I344" s="2">
        <v>200</v>
      </c>
      <c r="J344" s="2">
        <v>4</v>
      </c>
      <c r="K344" s="2">
        <v>60</v>
      </c>
      <c r="L344" s="2">
        <v>140344</v>
      </c>
      <c r="M344" s="2">
        <v>0</v>
      </c>
      <c r="N344" s="2">
        <v>-1</v>
      </c>
      <c r="O344" s="2">
        <v>0</v>
      </c>
      <c r="P344" s="5">
        <v>1</v>
      </c>
      <c r="R344" s="5">
        <v>0</v>
      </c>
      <c r="S344" s="63"/>
      <c r="T344" s="63"/>
      <c r="U344" s="2">
        <v>1</v>
      </c>
      <c r="V344" s="63">
        <v>0</v>
      </c>
      <c r="Y344" s="2" t="s">
        <v>242</v>
      </c>
      <c r="Z344" s="2">
        <v>0</v>
      </c>
      <c r="AB344" s="64"/>
      <c r="AE344" s="2">
        <v>21130</v>
      </c>
      <c r="AF344" s="2">
        <v>310</v>
      </c>
      <c r="AH344" s="2">
        <v>6</v>
      </c>
    </row>
    <row r="345" spans="1:34" ht="16.5" x14ac:dyDescent="0.2">
      <c r="A345" s="1">
        <v>340</v>
      </c>
      <c r="B345" s="2">
        <v>21230</v>
      </c>
      <c r="C345" s="2">
        <v>0</v>
      </c>
      <c r="D345" s="2" t="s">
        <v>699</v>
      </c>
      <c r="E345" s="2">
        <v>20021230</v>
      </c>
      <c r="F345" s="2">
        <v>21230</v>
      </c>
      <c r="G345" s="2">
        <v>21230</v>
      </c>
      <c r="H345" s="2">
        <v>21021230</v>
      </c>
      <c r="I345" s="2">
        <v>200</v>
      </c>
      <c r="J345" s="2">
        <v>4</v>
      </c>
      <c r="K345" s="2">
        <v>61</v>
      </c>
      <c r="L345" s="2">
        <v>140345</v>
      </c>
      <c r="M345" s="2">
        <v>0</v>
      </c>
      <c r="N345" s="2">
        <v>-1</v>
      </c>
      <c r="O345" s="2">
        <v>0</v>
      </c>
      <c r="P345" s="5">
        <v>1</v>
      </c>
      <c r="R345" s="5">
        <v>0</v>
      </c>
      <c r="S345" s="63"/>
      <c r="T345" s="63"/>
      <c r="U345" s="2">
        <v>1</v>
      </c>
      <c r="V345" s="63">
        <v>0</v>
      </c>
      <c r="Y345" s="2" t="s">
        <v>716</v>
      </c>
      <c r="Z345" s="2">
        <v>0</v>
      </c>
      <c r="AB345" s="64"/>
      <c r="AE345" s="2">
        <v>21230</v>
      </c>
      <c r="AF345" s="2">
        <v>310</v>
      </c>
      <c r="AH345" s="2">
        <v>6</v>
      </c>
    </row>
    <row r="346" spans="1:34" ht="16.5" x14ac:dyDescent="0.2">
      <c r="A346" s="1">
        <v>341</v>
      </c>
      <c r="B346" s="2">
        <v>21330</v>
      </c>
      <c r="C346" s="2">
        <v>0</v>
      </c>
      <c r="D346" s="2" t="s">
        <v>60</v>
      </c>
      <c r="E346" s="2">
        <v>20021330</v>
      </c>
      <c r="F346" s="2">
        <v>21330</v>
      </c>
      <c r="G346" s="2">
        <v>21330</v>
      </c>
      <c r="H346" s="2">
        <v>21021330</v>
      </c>
      <c r="I346" s="2">
        <v>200</v>
      </c>
      <c r="J346" s="2">
        <v>4</v>
      </c>
      <c r="K346" s="2">
        <v>62</v>
      </c>
      <c r="L346" s="2">
        <v>140346</v>
      </c>
      <c r="M346" s="2">
        <v>0</v>
      </c>
      <c r="N346" s="2">
        <v>-1</v>
      </c>
      <c r="O346" s="2">
        <v>0</v>
      </c>
      <c r="P346" s="5">
        <v>1</v>
      </c>
      <c r="R346" s="5">
        <v>0</v>
      </c>
      <c r="S346" s="63"/>
      <c r="T346" s="63"/>
      <c r="U346" s="2">
        <v>1</v>
      </c>
      <c r="V346" s="63">
        <v>0</v>
      </c>
      <c r="Y346" s="2" t="s">
        <v>243</v>
      </c>
      <c r="Z346" s="2">
        <v>0</v>
      </c>
      <c r="AB346" s="64"/>
      <c r="AE346" s="2">
        <v>21330</v>
      </c>
      <c r="AF346" s="2">
        <v>310</v>
      </c>
      <c r="AH346" s="2">
        <v>6</v>
      </c>
    </row>
    <row r="347" spans="1:34" ht="16.5" x14ac:dyDescent="0.2">
      <c r="A347" s="1">
        <v>342</v>
      </c>
      <c r="B347" s="2">
        <v>21430</v>
      </c>
      <c r="C347" s="2">
        <v>0</v>
      </c>
      <c r="D347" s="2" t="s">
        <v>61</v>
      </c>
      <c r="E347" s="2">
        <v>20021430</v>
      </c>
      <c r="F347" s="2">
        <v>21430</v>
      </c>
      <c r="G347" s="2">
        <v>21430</v>
      </c>
      <c r="H347" s="2">
        <v>21021430</v>
      </c>
      <c r="I347" s="2">
        <v>200</v>
      </c>
      <c r="J347" s="2">
        <v>4</v>
      </c>
      <c r="K347" s="2">
        <v>63</v>
      </c>
      <c r="L347" s="2">
        <v>140347</v>
      </c>
      <c r="M347" s="2">
        <v>0</v>
      </c>
      <c r="N347" s="2">
        <v>-1</v>
      </c>
      <c r="O347" s="2">
        <v>0</v>
      </c>
      <c r="P347" s="5">
        <v>1</v>
      </c>
      <c r="R347" s="5">
        <v>0</v>
      </c>
      <c r="S347" s="63"/>
      <c r="T347" s="63"/>
      <c r="U347" s="2">
        <v>1</v>
      </c>
      <c r="V347" s="63">
        <v>0</v>
      </c>
      <c r="Y347" s="2" t="s">
        <v>244</v>
      </c>
      <c r="Z347" s="2">
        <v>0</v>
      </c>
      <c r="AB347" s="64"/>
      <c r="AE347" s="2">
        <v>21430</v>
      </c>
      <c r="AF347" s="2">
        <v>310</v>
      </c>
      <c r="AH347" s="2">
        <v>6</v>
      </c>
    </row>
    <row r="348" spans="1:34" ht="16.5" x14ac:dyDescent="0.2">
      <c r="A348" s="1">
        <v>343</v>
      </c>
      <c r="B348" s="2">
        <v>21530</v>
      </c>
      <c r="C348" s="2">
        <v>0</v>
      </c>
      <c r="D348" s="2" t="s">
        <v>700</v>
      </c>
      <c r="E348" s="2">
        <v>20021530</v>
      </c>
      <c r="F348" s="2">
        <v>21530</v>
      </c>
      <c r="G348" s="2">
        <v>21530</v>
      </c>
      <c r="H348" s="2">
        <v>21021530</v>
      </c>
      <c r="I348" s="2">
        <v>200</v>
      </c>
      <c r="J348" s="2">
        <v>4</v>
      </c>
      <c r="K348" s="2">
        <v>64</v>
      </c>
      <c r="L348" s="2">
        <v>140348</v>
      </c>
      <c r="M348" s="2">
        <v>0</v>
      </c>
      <c r="N348" s="2">
        <v>-1</v>
      </c>
      <c r="O348" s="2">
        <v>0</v>
      </c>
      <c r="P348" s="5">
        <v>1</v>
      </c>
      <c r="R348" s="5">
        <v>0</v>
      </c>
      <c r="S348" s="63"/>
      <c r="T348" s="63"/>
      <c r="U348" s="2">
        <v>1</v>
      </c>
      <c r="V348" s="63">
        <v>0</v>
      </c>
      <c r="Y348" s="2" t="s">
        <v>717</v>
      </c>
      <c r="Z348" s="2">
        <v>0</v>
      </c>
      <c r="AB348" s="64"/>
      <c r="AE348" s="2">
        <v>21530</v>
      </c>
      <c r="AF348" s="2">
        <v>310</v>
      </c>
      <c r="AH348" s="2">
        <v>6</v>
      </c>
    </row>
    <row r="349" spans="1:34" ht="16.5" x14ac:dyDescent="0.2">
      <c r="A349" s="1">
        <v>344</v>
      </c>
      <c r="B349" s="2">
        <v>21140</v>
      </c>
      <c r="C349" s="2">
        <v>0</v>
      </c>
      <c r="D349" s="2" t="s">
        <v>739</v>
      </c>
      <c r="E349" s="2">
        <v>20021140</v>
      </c>
      <c r="F349" s="2">
        <v>21140</v>
      </c>
      <c r="G349" s="2">
        <v>21140</v>
      </c>
      <c r="H349" s="2">
        <v>21021140</v>
      </c>
      <c r="I349" s="2">
        <v>200</v>
      </c>
      <c r="J349" s="2">
        <v>4</v>
      </c>
      <c r="K349" s="2">
        <v>16</v>
      </c>
      <c r="L349" s="2">
        <v>120349</v>
      </c>
      <c r="M349" s="2">
        <v>0</v>
      </c>
      <c r="N349" s="2">
        <v>-1</v>
      </c>
      <c r="O349" s="2">
        <v>0</v>
      </c>
      <c r="P349" s="5">
        <v>3</v>
      </c>
      <c r="R349" s="5">
        <v>0</v>
      </c>
      <c r="S349" s="63"/>
      <c r="T349" s="63"/>
      <c r="U349" s="2">
        <v>1</v>
      </c>
      <c r="V349" s="63">
        <v>0</v>
      </c>
      <c r="Y349" s="2" t="s">
        <v>719</v>
      </c>
      <c r="Z349" s="2">
        <v>0</v>
      </c>
      <c r="AB349" s="64"/>
      <c r="AE349" s="2">
        <v>21140</v>
      </c>
      <c r="AF349" s="2">
        <v>330</v>
      </c>
      <c r="AH349" s="2">
        <v>6</v>
      </c>
    </row>
    <row r="350" spans="1:34" ht="16.5" x14ac:dyDescent="0.2">
      <c r="A350" s="1">
        <v>345</v>
      </c>
      <c r="B350" s="2">
        <v>21240</v>
      </c>
      <c r="C350" s="2">
        <v>0</v>
      </c>
      <c r="D350" s="2" t="s">
        <v>740</v>
      </c>
      <c r="E350" s="2">
        <v>20021240</v>
      </c>
      <c r="F350" s="2">
        <v>21240</v>
      </c>
      <c r="G350" s="2">
        <v>21240</v>
      </c>
      <c r="H350" s="2">
        <v>21021240</v>
      </c>
      <c r="I350" s="2">
        <v>200</v>
      </c>
      <c r="J350" s="2">
        <v>4</v>
      </c>
      <c r="K350" s="2">
        <v>65</v>
      </c>
      <c r="L350" s="2">
        <v>140350</v>
      </c>
      <c r="M350" s="2">
        <v>0</v>
      </c>
      <c r="N350" s="2">
        <v>-1</v>
      </c>
      <c r="O350" s="2">
        <v>0</v>
      </c>
      <c r="P350" s="5">
        <v>1</v>
      </c>
      <c r="R350" s="5">
        <v>0</v>
      </c>
      <c r="S350" s="63"/>
      <c r="T350" s="63"/>
      <c r="U350" s="2">
        <v>1</v>
      </c>
      <c r="V350" s="63">
        <v>0</v>
      </c>
      <c r="Y350" s="2" t="s">
        <v>718</v>
      </c>
      <c r="Z350" s="2">
        <v>0</v>
      </c>
      <c r="AB350" s="64"/>
      <c r="AE350" s="2">
        <v>21240</v>
      </c>
      <c r="AF350" s="2">
        <v>310</v>
      </c>
      <c r="AH350" s="2">
        <v>6</v>
      </c>
    </row>
    <row r="351" spans="1:34" ht="16.5" x14ac:dyDescent="0.2">
      <c r="A351" s="1">
        <v>346</v>
      </c>
      <c r="B351" s="2">
        <v>21340</v>
      </c>
      <c r="C351" s="2">
        <v>0</v>
      </c>
      <c r="D351" s="2" t="s">
        <v>701</v>
      </c>
      <c r="E351" s="2">
        <v>20021340</v>
      </c>
      <c r="F351" s="2">
        <v>21340</v>
      </c>
      <c r="G351" s="2">
        <v>21340</v>
      </c>
      <c r="H351" s="2">
        <v>21021340</v>
      </c>
      <c r="I351" s="2">
        <v>200</v>
      </c>
      <c r="J351" s="2">
        <v>4</v>
      </c>
      <c r="K351" s="2">
        <v>66</v>
      </c>
      <c r="L351" s="2">
        <v>140351</v>
      </c>
      <c r="M351" s="2">
        <v>0</v>
      </c>
      <c r="N351" s="2">
        <v>-1</v>
      </c>
      <c r="O351" s="2">
        <v>0</v>
      </c>
      <c r="P351" s="5">
        <v>1</v>
      </c>
      <c r="R351" s="5">
        <v>0</v>
      </c>
      <c r="S351" s="63"/>
      <c r="T351" s="63"/>
      <c r="U351" s="2">
        <v>1</v>
      </c>
      <c r="V351" s="63">
        <v>0</v>
      </c>
      <c r="Y351" s="2" t="s">
        <v>720</v>
      </c>
      <c r="Z351" s="2">
        <v>0</v>
      </c>
      <c r="AB351" s="64"/>
      <c r="AE351" s="2">
        <v>21340</v>
      </c>
      <c r="AF351" s="2">
        <v>310</v>
      </c>
      <c r="AH351" s="2">
        <v>6</v>
      </c>
    </row>
    <row r="352" spans="1:34" ht="16.5" x14ac:dyDescent="0.2">
      <c r="A352" s="1">
        <v>347</v>
      </c>
      <c r="B352" s="2">
        <v>21440</v>
      </c>
      <c r="C352" s="2">
        <v>0</v>
      </c>
      <c r="D352" s="2" t="s">
        <v>62</v>
      </c>
      <c r="E352" s="2">
        <v>20021440</v>
      </c>
      <c r="F352" s="2">
        <v>21440</v>
      </c>
      <c r="G352" s="2">
        <v>21440</v>
      </c>
      <c r="H352" s="2">
        <v>21021440</v>
      </c>
      <c r="I352" s="2">
        <v>200</v>
      </c>
      <c r="J352" s="2">
        <v>4</v>
      </c>
      <c r="K352" s="2">
        <v>67</v>
      </c>
      <c r="L352" s="2">
        <v>140352</v>
      </c>
      <c r="M352" s="2">
        <v>0</v>
      </c>
      <c r="N352" s="2">
        <v>-1</v>
      </c>
      <c r="O352" s="2">
        <v>0</v>
      </c>
      <c r="P352" s="5">
        <v>1</v>
      </c>
      <c r="R352" s="5">
        <v>0</v>
      </c>
      <c r="S352" s="63"/>
      <c r="T352" s="63"/>
      <c r="U352" s="2">
        <v>1</v>
      </c>
      <c r="V352" s="63">
        <v>0</v>
      </c>
      <c r="Y352" s="2" t="s">
        <v>245</v>
      </c>
      <c r="Z352" s="2">
        <v>0</v>
      </c>
      <c r="AB352" s="64"/>
      <c r="AE352" s="2">
        <v>21440</v>
      </c>
      <c r="AF352" s="2">
        <v>310</v>
      </c>
      <c r="AH352" s="2">
        <v>6</v>
      </c>
    </row>
    <row r="353" spans="1:34" ht="16.5" x14ac:dyDescent="0.2">
      <c r="A353" s="1">
        <v>348</v>
      </c>
      <c r="B353" s="2">
        <v>21540</v>
      </c>
      <c r="C353" s="2">
        <v>0</v>
      </c>
      <c r="D353" s="2" t="s">
        <v>702</v>
      </c>
      <c r="E353" s="2">
        <v>20021540</v>
      </c>
      <c r="F353" s="2">
        <v>21540</v>
      </c>
      <c r="G353" s="2">
        <v>21540</v>
      </c>
      <c r="H353" s="2">
        <v>21021540</v>
      </c>
      <c r="I353" s="2">
        <v>200</v>
      </c>
      <c r="J353" s="2">
        <v>4</v>
      </c>
      <c r="K353" s="2">
        <v>68</v>
      </c>
      <c r="L353" s="2">
        <v>140353</v>
      </c>
      <c r="M353" s="2">
        <v>0</v>
      </c>
      <c r="N353" s="2">
        <v>-1</v>
      </c>
      <c r="O353" s="2">
        <v>0</v>
      </c>
      <c r="P353" s="5">
        <v>1</v>
      </c>
      <c r="R353" s="5">
        <v>0</v>
      </c>
      <c r="S353" s="63"/>
      <c r="T353" s="63"/>
      <c r="U353" s="2">
        <v>1</v>
      </c>
      <c r="V353" s="63">
        <v>0</v>
      </c>
      <c r="Y353" s="2" t="s">
        <v>721</v>
      </c>
      <c r="Z353" s="2">
        <v>0</v>
      </c>
      <c r="AB353" s="64"/>
      <c r="AE353" s="2">
        <v>21540</v>
      </c>
      <c r="AF353" s="2">
        <v>310</v>
      </c>
      <c r="AH353" s="2">
        <v>6</v>
      </c>
    </row>
    <row r="354" spans="1:34" ht="16.5" x14ac:dyDescent="0.2">
      <c r="A354" s="1">
        <v>349</v>
      </c>
      <c r="B354" s="2">
        <v>21150</v>
      </c>
      <c r="C354" s="2">
        <v>0</v>
      </c>
      <c r="D354" s="2" t="s">
        <v>800</v>
      </c>
      <c r="E354" s="2">
        <v>20021150</v>
      </c>
      <c r="F354" s="2">
        <v>21150</v>
      </c>
      <c r="G354" s="2">
        <v>21150</v>
      </c>
      <c r="H354" s="2">
        <v>21021150</v>
      </c>
      <c r="I354" s="2">
        <v>200</v>
      </c>
      <c r="J354" s="2">
        <v>4</v>
      </c>
      <c r="K354" s="2">
        <v>17</v>
      </c>
      <c r="L354" s="2">
        <v>120354</v>
      </c>
      <c r="M354" s="2">
        <v>0</v>
      </c>
      <c r="N354" s="2">
        <v>-1</v>
      </c>
      <c r="O354" s="2">
        <v>0</v>
      </c>
      <c r="P354" s="5">
        <v>3</v>
      </c>
      <c r="R354" s="5">
        <v>0</v>
      </c>
      <c r="S354" s="63"/>
      <c r="T354" s="63"/>
      <c r="U354" s="2">
        <v>1</v>
      </c>
      <c r="V354" s="63">
        <v>0</v>
      </c>
      <c r="Y354" s="2" t="s">
        <v>801</v>
      </c>
      <c r="Z354" s="2">
        <v>0</v>
      </c>
      <c r="AB354" s="64"/>
      <c r="AE354" s="2">
        <v>21150</v>
      </c>
      <c r="AF354" s="2">
        <v>330</v>
      </c>
      <c r="AH354" s="2">
        <v>6</v>
      </c>
    </row>
    <row r="355" spans="1:34" ht="16.5" x14ac:dyDescent="0.2">
      <c r="A355" s="1">
        <v>350</v>
      </c>
      <c r="B355" s="2">
        <v>21250</v>
      </c>
      <c r="C355" s="2">
        <v>0</v>
      </c>
      <c r="D355" s="2" t="s">
        <v>703</v>
      </c>
      <c r="E355" s="2">
        <v>20021250</v>
      </c>
      <c r="F355" s="2">
        <v>21250</v>
      </c>
      <c r="G355" s="2">
        <v>21250</v>
      </c>
      <c r="H355" s="2">
        <v>21021250</v>
      </c>
      <c r="I355" s="2">
        <v>200</v>
      </c>
      <c r="J355" s="2">
        <v>4</v>
      </c>
      <c r="K355" s="2">
        <v>34</v>
      </c>
      <c r="L355" s="2">
        <v>130355</v>
      </c>
      <c r="M355" s="2">
        <v>0</v>
      </c>
      <c r="N355" s="2">
        <v>-1</v>
      </c>
      <c r="O355" s="2">
        <v>0</v>
      </c>
      <c r="P355" s="5">
        <v>2</v>
      </c>
      <c r="R355" s="5">
        <v>0</v>
      </c>
      <c r="S355" s="63"/>
      <c r="T355" s="63"/>
      <c r="U355" s="2">
        <v>1</v>
      </c>
      <c r="V355" s="63">
        <v>0</v>
      </c>
      <c r="Y355" s="2" t="s">
        <v>722</v>
      </c>
      <c r="Z355" s="2">
        <v>0</v>
      </c>
      <c r="AB355" s="64"/>
      <c r="AE355" s="2">
        <v>21250</v>
      </c>
      <c r="AF355" s="2">
        <v>320</v>
      </c>
      <c r="AH355" s="2">
        <v>6</v>
      </c>
    </row>
    <row r="356" spans="1:34" ht="16.5" x14ac:dyDescent="0.2">
      <c r="A356" s="1">
        <v>351</v>
      </c>
      <c r="B356" s="2">
        <v>21350</v>
      </c>
      <c r="C356" s="2">
        <v>0</v>
      </c>
      <c r="D356" s="2" t="s">
        <v>704</v>
      </c>
      <c r="E356" s="2">
        <v>20021350</v>
      </c>
      <c r="F356" s="2">
        <v>21350</v>
      </c>
      <c r="G356" s="2">
        <v>21350</v>
      </c>
      <c r="H356" s="2">
        <v>21021350</v>
      </c>
      <c r="I356" s="2">
        <v>200</v>
      </c>
      <c r="J356" s="2">
        <v>4</v>
      </c>
      <c r="K356" s="2">
        <v>69</v>
      </c>
      <c r="L356" s="2">
        <v>140356</v>
      </c>
      <c r="M356" s="2">
        <v>0</v>
      </c>
      <c r="N356" s="2">
        <v>-1</v>
      </c>
      <c r="O356" s="2">
        <v>0</v>
      </c>
      <c r="P356" s="5">
        <v>1</v>
      </c>
      <c r="R356" s="5">
        <v>0</v>
      </c>
      <c r="S356" s="63"/>
      <c r="T356" s="63"/>
      <c r="U356" s="2">
        <v>1</v>
      </c>
      <c r="V356" s="63">
        <v>0</v>
      </c>
      <c r="Y356" s="2" t="s">
        <v>723</v>
      </c>
      <c r="Z356" s="2">
        <v>0</v>
      </c>
      <c r="AB356" s="64"/>
      <c r="AE356" s="2">
        <v>21350</v>
      </c>
      <c r="AF356" s="2">
        <v>310</v>
      </c>
      <c r="AH356" s="2">
        <v>6</v>
      </c>
    </row>
    <row r="357" spans="1:34" ht="16.5" x14ac:dyDescent="0.2">
      <c r="A357" s="1">
        <v>352</v>
      </c>
      <c r="B357" s="2">
        <v>21450</v>
      </c>
      <c r="C357" s="2">
        <v>0</v>
      </c>
      <c r="D357" s="2" t="s">
        <v>705</v>
      </c>
      <c r="E357" s="2">
        <v>20021450</v>
      </c>
      <c r="F357" s="2">
        <v>21450</v>
      </c>
      <c r="G357" s="2">
        <v>21450</v>
      </c>
      <c r="H357" s="2">
        <v>21021450</v>
      </c>
      <c r="I357" s="2">
        <v>200</v>
      </c>
      <c r="J357" s="2">
        <v>4</v>
      </c>
      <c r="K357" s="2">
        <v>35</v>
      </c>
      <c r="L357" s="2">
        <v>130357</v>
      </c>
      <c r="M357" s="2">
        <v>0</v>
      </c>
      <c r="N357" s="2">
        <v>-1</v>
      </c>
      <c r="O357" s="2">
        <v>0</v>
      </c>
      <c r="P357" s="5">
        <v>2</v>
      </c>
      <c r="R357" s="5">
        <v>0</v>
      </c>
      <c r="S357" s="63"/>
      <c r="T357" s="63"/>
      <c r="U357" s="2">
        <v>1</v>
      </c>
      <c r="V357" s="63">
        <v>0</v>
      </c>
      <c r="Y357" s="2" t="s">
        <v>724</v>
      </c>
      <c r="Z357" s="2">
        <v>0</v>
      </c>
      <c r="AB357" s="64"/>
      <c r="AE357" s="2">
        <v>21450</v>
      </c>
      <c r="AF357" s="2">
        <v>320</v>
      </c>
      <c r="AH357" s="2">
        <v>6</v>
      </c>
    </row>
    <row r="358" spans="1:34" ht="16.5" x14ac:dyDescent="0.2">
      <c r="A358" s="1">
        <v>353</v>
      </c>
      <c r="B358" s="2">
        <v>21550</v>
      </c>
      <c r="C358" s="2">
        <v>0</v>
      </c>
      <c r="D358" s="2" t="s">
        <v>706</v>
      </c>
      <c r="E358" s="2">
        <v>20021550</v>
      </c>
      <c r="F358" s="2">
        <v>21550</v>
      </c>
      <c r="G358" s="2">
        <v>21550</v>
      </c>
      <c r="H358" s="2">
        <v>21021550</v>
      </c>
      <c r="I358" s="2">
        <v>200</v>
      </c>
      <c r="J358" s="2">
        <v>4</v>
      </c>
      <c r="K358" s="2">
        <v>70</v>
      </c>
      <c r="L358" s="2">
        <v>140358</v>
      </c>
      <c r="M358" s="2">
        <v>0</v>
      </c>
      <c r="N358" s="2">
        <v>-1</v>
      </c>
      <c r="O358" s="2">
        <v>0</v>
      </c>
      <c r="P358" s="5">
        <v>1</v>
      </c>
      <c r="R358" s="5">
        <v>0</v>
      </c>
      <c r="S358" s="63"/>
      <c r="T358" s="63"/>
      <c r="U358" s="2">
        <v>1</v>
      </c>
      <c r="V358" s="63">
        <v>0</v>
      </c>
      <c r="Y358" s="2" t="s">
        <v>725</v>
      </c>
      <c r="Z358" s="2">
        <v>0</v>
      </c>
      <c r="AB358" s="64"/>
      <c r="AE358" s="2">
        <v>21550</v>
      </c>
      <c r="AF358" s="2">
        <v>310</v>
      </c>
      <c r="AH358" s="2">
        <v>6</v>
      </c>
    </row>
    <row r="359" spans="1:34" ht="16.5" x14ac:dyDescent="0.2">
      <c r="A359" s="1">
        <v>354</v>
      </c>
      <c r="B359" s="2">
        <v>32210</v>
      </c>
      <c r="C359" s="2">
        <v>0</v>
      </c>
      <c r="D359" s="2" t="s">
        <v>707</v>
      </c>
      <c r="E359" s="2">
        <v>20032210</v>
      </c>
      <c r="F359" s="2">
        <v>32210</v>
      </c>
      <c r="G359" s="2">
        <v>32210</v>
      </c>
      <c r="H359" s="2">
        <v>21032210</v>
      </c>
      <c r="I359" s="2">
        <v>200</v>
      </c>
      <c r="J359" s="2">
        <v>4</v>
      </c>
      <c r="K359" s="2">
        <v>36</v>
      </c>
      <c r="L359" s="2">
        <v>130359</v>
      </c>
      <c r="M359" s="2">
        <v>0</v>
      </c>
      <c r="N359" s="2">
        <v>-1</v>
      </c>
      <c r="O359" s="2">
        <v>0</v>
      </c>
      <c r="P359" s="5">
        <v>2</v>
      </c>
      <c r="R359" s="5">
        <v>0</v>
      </c>
      <c r="S359" s="63"/>
      <c r="T359" s="63"/>
      <c r="U359" s="2">
        <v>1</v>
      </c>
      <c r="V359" s="63">
        <v>0</v>
      </c>
      <c r="Y359" s="2" t="s">
        <v>726</v>
      </c>
      <c r="Z359" s="2">
        <v>0</v>
      </c>
      <c r="AB359" s="64"/>
      <c r="AE359" s="2">
        <v>32210</v>
      </c>
      <c r="AF359" s="2">
        <v>320</v>
      </c>
      <c r="AH359" s="2">
        <v>6</v>
      </c>
    </row>
    <row r="360" spans="1:34" ht="16.5" x14ac:dyDescent="0.2">
      <c r="A360" s="1">
        <v>355</v>
      </c>
      <c r="B360" s="2">
        <v>32310</v>
      </c>
      <c r="C360" s="2">
        <v>0</v>
      </c>
      <c r="D360" s="2" t="s">
        <v>63</v>
      </c>
      <c r="E360" s="2">
        <v>20032310</v>
      </c>
      <c r="F360" s="2">
        <v>32310</v>
      </c>
      <c r="G360" s="2">
        <v>32310</v>
      </c>
      <c r="H360" s="2">
        <v>21032310</v>
      </c>
      <c r="I360" s="2">
        <v>200</v>
      </c>
      <c r="J360" s="2">
        <v>4</v>
      </c>
      <c r="K360" s="2">
        <v>18</v>
      </c>
      <c r="L360" s="2">
        <v>120360</v>
      </c>
      <c r="M360" s="2">
        <v>0</v>
      </c>
      <c r="N360" s="2">
        <v>-1</v>
      </c>
      <c r="O360" s="2">
        <v>0</v>
      </c>
      <c r="P360" s="5">
        <v>3</v>
      </c>
      <c r="R360" s="5">
        <v>0</v>
      </c>
      <c r="S360" s="63"/>
      <c r="T360" s="63"/>
      <c r="U360" s="2">
        <v>1</v>
      </c>
      <c r="V360" s="63">
        <v>0</v>
      </c>
      <c r="Y360" s="2" t="s">
        <v>246</v>
      </c>
      <c r="Z360" s="2">
        <v>0</v>
      </c>
      <c r="AB360" s="64"/>
      <c r="AE360" s="2">
        <v>32310</v>
      </c>
      <c r="AF360" s="2">
        <v>330</v>
      </c>
      <c r="AH360" s="2">
        <v>6</v>
      </c>
    </row>
    <row r="361" spans="1:34" ht="16.5" x14ac:dyDescent="0.2">
      <c r="A361" s="1">
        <v>356</v>
      </c>
      <c r="B361" s="2">
        <v>32410</v>
      </c>
      <c r="C361" s="2">
        <v>0</v>
      </c>
      <c r="D361" s="2" t="s">
        <v>64</v>
      </c>
      <c r="E361" s="2">
        <v>20032410</v>
      </c>
      <c r="F361" s="2">
        <v>32410</v>
      </c>
      <c r="G361" s="2">
        <v>32410</v>
      </c>
      <c r="H361" s="2">
        <v>21032410</v>
      </c>
      <c r="I361" s="2">
        <v>200</v>
      </c>
      <c r="J361" s="2">
        <v>4</v>
      </c>
      <c r="K361" s="2">
        <v>37</v>
      </c>
      <c r="L361" s="2">
        <v>130361</v>
      </c>
      <c r="M361" s="2">
        <v>0</v>
      </c>
      <c r="N361" s="2">
        <v>-1</v>
      </c>
      <c r="O361" s="2">
        <v>0</v>
      </c>
      <c r="P361" s="5">
        <v>2</v>
      </c>
      <c r="R361" s="5">
        <v>0</v>
      </c>
      <c r="S361" s="63"/>
      <c r="T361" s="63"/>
      <c r="U361" s="2">
        <v>1</v>
      </c>
      <c r="V361" s="63">
        <v>0</v>
      </c>
      <c r="Y361" s="2" t="s">
        <v>247</v>
      </c>
      <c r="Z361" s="2">
        <v>0</v>
      </c>
      <c r="AB361" s="64"/>
      <c r="AE361" s="2">
        <v>32410</v>
      </c>
      <c r="AF361" s="2">
        <v>320</v>
      </c>
      <c r="AH361" s="2">
        <v>6</v>
      </c>
    </row>
    <row r="362" spans="1:34" ht="16.5" x14ac:dyDescent="0.2">
      <c r="A362" s="1">
        <v>357</v>
      </c>
      <c r="B362" s="2">
        <v>32510</v>
      </c>
      <c r="C362" s="2">
        <v>0</v>
      </c>
      <c r="D362" s="2" t="s">
        <v>65</v>
      </c>
      <c r="E362" s="2">
        <v>20032510</v>
      </c>
      <c r="F362" s="2">
        <v>32510</v>
      </c>
      <c r="G362" s="2">
        <v>32510</v>
      </c>
      <c r="H362" s="2">
        <v>21032510</v>
      </c>
      <c r="I362" s="2">
        <v>200</v>
      </c>
      <c r="J362" s="2">
        <v>4</v>
      </c>
      <c r="K362" s="2">
        <v>38</v>
      </c>
      <c r="L362" s="2">
        <v>130362</v>
      </c>
      <c r="M362" s="2">
        <v>0</v>
      </c>
      <c r="N362" s="2">
        <v>-1</v>
      </c>
      <c r="O362" s="2">
        <v>0</v>
      </c>
      <c r="P362" s="5">
        <v>2</v>
      </c>
      <c r="R362" s="5">
        <v>0</v>
      </c>
      <c r="S362" s="63"/>
      <c r="T362" s="63"/>
      <c r="U362" s="2">
        <v>1</v>
      </c>
      <c r="V362" s="63">
        <v>0</v>
      </c>
      <c r="Y362" s="2" t="s">
        <v>248</v>
      </c>
      <c r="Z362" s="2">
        <v>0</v>
      </c>
      <c r="AB362" s="64"/>
      <c r="AE362" s="2">
        <v>32510</v>
      </c>
      <c r="AF362" s="2">
        <v>320</v>
      </c>
      <c r="AH362" s="2">
        <v>6</v>
      </c>
    </row>
    <row r="363" spans="1:34" ht="16.5" x14ac:dyDescent="0.2">
      <c r="A363" s="1">
        <v>358</v>
      </c>
      <c r="B363" s="2">
        <v>34210</v>
      </c>
      <c r="C363" s="2">
        <v>0</v>
      </c>
      <c r="D363" s="2" t="s">
        <v>66</v>
      </c>
      <c r="E363" s="2">
        <v>20034210</v>
      </c>
      <c r="F363" s="2">
        <v>34210</v>
      </c>
      <c r="G363" s="2">
        <v>34210</v>
      </c>
      <c r="H363" s="2">
        <v>21034210</v>
      </c>
      <c r="I363" s="2">
        <v>200</v>
      </c>
      <c r="J363" s="2">
        <v>4</v>
      </c>
      <c r="K363" s="2">
        <v>4</v>
      </c>
      <c r="L363" s="2">
        <v>110363</v>
      </c>
      <c r="M363" s="2">
        <v>0</v>
      </c>
      <c r="N363" s="2">
        <v>-1</v>
      </c>
      <c r="O363" s="2">
        <v>0</v>
      </c>
      <c r="P363" s="5">
        <v>4</v>
      </c>
      <c r="R363" s="5">
        <v>0</v>
      </c>
      <c r="S363" s="63"/>
      <c r="T363" s="63"/>
      <c r="U363" s="2">
        <v>1</v>
      </c>
      <c r="V363" s="63">
        <v>0</v>
      </c>
      <c r="Y363" s="2" t="s">
        <v>249</v>
      </c>
      <c r="Z363" s="2">
        <v>0</v>
      </c>
      <c r="AB363" s="64"/>
      <c r="AE363" s="2">
        <v>34210</v>
      </c>
      <c r="AF363" s="2">
        <v>340</v>
      </c>
      <c r="AH363" s="2">
        <v>6</v>
      </c>
    </row>
    <row r="364" spans="1:34" ht="16.5" x14ac:dyDescent="0.2">
      <c r="A364" s="1">
        <v>359</v>
      </c>
      <c r="B364" s="2">
        <v>34310</v>
      </c>
      <c r="C364" s="2">
        <v>0</v>
      </c>
      <c r="D364" s="2" t="s">
        <v>67</v>
      </c>
      <c r="E364" s="2">
        <v>20034310</v>
      </c>
      <c r="F364" s="2">
        <v>34310</v>
      </c>
      <c r="G364" s="2">
        <v>34310</v>
      </c>
      <c r="H364" s="2">
        <v>21034310</v>
      </c>
      <c r="I364" s="2">
        <v>200</v>
      </c>
      <c r="J364" s="2">
        <v>4</v>
      </c>
      <c r="K364" s="2">
        <v>19</v>
      </c>
      <c r="L364" s="2">
        <v>120364</v>
      </c>
      <c r="M364" s="2">
        <v>0</v>
      </c>
      <c r="N364" s="2">
        <v>-1</v>
      </c>
      <c r="O364" s="2">
        <v>0</v>
      </c>
      <c r="P364" s="5">
        <v>3</v>
      </c>
      <c r="R364" s="5">
        <v>0</v>
      </c>
      <c r="S364" s="63"/>
      <c r="T364" s="63"/>
      <c r="U364" s="2">
        <v>1</v>
      </c>
      <c r="V364" s="63">
        <v>0</v>
      </c>
      <c r="Y364" s="2" t="s">
        <v>250</v>
      </c>
      <c r="Z364" s="2">
        <v>0</v>
      </c>
      <c r="AB364" s="64"/>
      <c r="AE364" s="2">
        <v>34310</v>
      </c>
      <c r="AF364" s="2">
        <v>330</v>
      </c>
      <c r="AH364" s="2">
        <v>6</v>
      </c>
    </row>
    <row r="365" spans="1:34" ht="16.5" x14ac:dyDescent="0.2">
      <c r="A365" s="1">
        <v>360</v>
      </c>
      <c r="B365" s="2">
        <v>34410</v>
      </c>
      <c r="C365" s="2">
        <v>0</v>
      </c>
      <c r="D365" s="2" t="s">
        <v>68</v>
      </c>
      <c r="E365" s="2">
        <v>20034410</v>
      </c>
      <c r="F365" s="2">
        <v>34410</v>
      </c>
      <c r="G365" s="2">
        <v>34410</v>
      </c>
      <c r="H365" s="2">
        <v>21034410</v>
      </c>
      <c r="I365" s="2">
        <v>200</v>
      </c>
      <c r="J365" s="2">
        <v>4</v>
      </c>
      <c r="K365" s="2">
        <v>20</v>
      </c>
      <c r="L365" s="2">
        <v>120365</v>
      </c>
      <c r="M365" s="2">
        <v>0</v>
      </c>
      <c r="N365" s="2">
        <v>-1</v>
      </c>
      <c r="O365" s="2">
        <v>0</v>
      </c>
      <c r="P365" s="5">
        <v>3</v>
      </c>
      <c r="R365" s="5">
        <v>0</v>
      </c>
      <c r="S365" s="63"/>
      <c r="T365" s="63"/>
      <c r="U365" s="2">
        <v>1</v>
      </c>
      <c r="V365" s="63">
        <v>0</v>
      </c>
      <c r="Y365" s="2" t="s">
        <v>251</v>
      </c>
      <c r="Z365" s="2">
        <v>0</v>
      </c>
      <c r="AB365" s="64"/>
      <c r="AE365" s="2">
        <v>34410</v>
      </c>
      <c r="AF365" s="2">
        <v>330</v>
      </c>
      <c r="AH365" s="2">
        <v>6</v>
      </c>
    </row>
    <row r="366" spans="1:34" ht="16.5" x14ac:dyDescent="0.2">
      <c r="A366" s="1">
        <v>361</v>
      </c>
      <c r="B366" s="2">
        <v>34510</v>
      </c>
      <c r="C366" s="2">
        <v>0</v>
      </c>
      <c r="D366" s="2" t="s">
        <v>69</v>
      </c>
      <c r="E366" s="2">
        <v>20034510</v>
      </c>
      <c r="F366" s="2">
        <v>34510</v>
      </c>
      <c r="G366" s="2">
        <v>34510</v>
      </c>
      <c r="H366" s="2">
        <v>21034510</v>
      </c>
      <c r="I366" s="2">
        <v>200</v>
      </c>
      <c r="J366" s="2">
        <v>4</v>
      </c>
      <c r="K366" s="2">
        <v>5</v>
      </c>
      <c r="L366" s="2">
        <v>110366</v>
      </c>
      <c r="M366" s="2">
        <v>0</v>
      </c>
      <c r="N366" s="2">
        <v>-1</v>
      </c>
      <c r="O366" s="2">
        <v>0</v>
      </c>
      <c r="P366" s="5">
        <v>4</v>
      </c>
      <c r="R366" s="5">
        <v>0</v>
      </c>
      <c r="S366" s="63"/>
      <c r="T366" s="63"/>
      <c r="U366" s="2">
        <v>1</v>
      </c>
      <c r="V366" s="63">
        <v>0</v>
      </c>
      <c r="Y366" s="2" t="s">
        <v>252</v>
      </c>
      <c r="Z366" s="2">
        <v>0</v>
      </c>
      <c r="AB366" s="64"/>
      <c r="AE366" s="2">
        <v>34510</v>
      </c>
      <c r="AF366" s="2">
        <v>340</v>
      </c>
      <c r="AH366" s="2">
        <v>6</v>
      </c>
    </row>
    <row r="367" spans="1:34" ht="16.5" x14ac:dyDescent="0.2">
      <c r="A367" s="1">
        <v>362</v>
      </c>
      <c r="B367" s="2">
        <v>33210</v>
      </c>
      <c r="C367" s="2">
        <v>0</v>
      </c>
      <c r="D367" s="2" t="s">
        <v>708</v>
      </c>
      <c r="E367" s="2">
        <v>20033210</v>
      </c>
      <c r="F367" s="2">
        <v>33210</v>
      </c>
      <c r="G367" s="2">
        <v>33210</v>
      </c>
      <c r="H367" s="2">
        <v>21033210</v>
      </c>
      <c r="I367" s="2">
        <v>200</v>
      </c>
      <c r="J367" s="2">
        <v>4</v>
      </c>
      <c r="K367" s="2">
        <v>21</v>
      </c>
      <c r="L367" s="2">
        <v>120367</v>
      </c>
      <c r="M367" s="2">
        <v>0</v>
      </c>
      <c r="N367" s="2">
        <v>-1</v>
      </c>
      <c r="O367" s="2">
        <v>0</v>
      </c>
      <c r="P367" s="5">
        <v>3</v>
      </c>
      <c r="R367" s="5">
        <v>0</v>
      </c>
      <c r="S367" s="63"/>
      <c r="T367" s="63"/>
      <c r="U367" s="2">
        <v>1</v>
      </c>
      <c r="V367" s="63">
        <v>0</v>
      </c>
      <c r="Y367" s="2" t="s">
        <v>727</v>
      </c>
      <c r="Z367" s="2">
        <v>0</v>
      </c>
      <c r="AB367" s="64"/>
      <c r="AE367" s="2">
        <v>33210</v>
      </c>
      <c r="AF367" s="2">
        <v>330</v>
      </c>
      <c r="AH367" s="2">
        <v>6</v>
      </c>
    </row>
    <row r="368" spans="1:34" ht="16.5" x14ac:dyDescent="0.2">
      <c r="A368" s="1">
        <v>363</v>
      </c>
      <c r="B368" s="2">
        <v>33310</v>
      </c>
      <c r="C368" s="2">
        <v>0</v>
      </c>
      <c r="D368" s="2" t="s">
        <v>70</v>
      </c>
      <c r="E368" s="2">
        <v>20033310</v>
      </c>
      <c r="F368" s="2">
        <v>33310</v>
      </c>
      <c r="G368" s="2">
        <v>33310</v>
      </c>
      <c r="H368" s="2">
        <v>21033310</v>
      </c>
      <c r="I368" s="2">
        <v>200</v>
      </c>
      <c r="J368" s="2">
        <v>4</v>
      </c>
      <c r="K368" s="2">
        <v>6</v>
      </c>
      <c r="L368" s="2">
        <v>110368</v>
      </c>
      <c r="M368" s="2">
        <v>0</v>
      </c>
      <c r="N368" s="2">
        <v>-1</v>
      </c>
      <c r="O368" s="2">
        <v>0</v>
      </c>
      <c r="P368" s="5">
        <v>4</v>
      </c>
      <c r="R368" s="5">
        <v>0</v>
      </c>
      <c r="S368" s="63"/>
      <c r="T368" s="63"/>
      <c r="U368" s="2">
        <v>1</v>
      </c>
      <c r="V368" s="63">
        <v>0</v>
      </c>
      <c r="Y368" s="2" t="s">
        <v>253</v>
      </c>
      <c r="Z368" s="2">
        <v>0</v>
      </c>
      <c r="AB368" s="64"/>
      <c r="AE368" s="2">
        <v>33310</v>
      </c>
      <c r="AF368" s="2">
        <v>340</v>
      </c>
      <c r="AH368" s="2">
        <v>6</v>
      </c>
    </row>
    <row r="369" spans="1:34" ht="16.5" x14ac:dyDescent="0.2">
      <c r="A369" s="1">
        <v>364</v>
      </c>
      <c r="B369" s="2">
        <v>33410</v>
      </c>
      <c r="C369" s="2">
        <v>0</v>
      </c>
      <c r="D369" s="2" t="s">
        <v>71</v>
      </c>
      <c r="E369" s="2">
        <v>20033410</v>
      </c>
      <c r="F369" s="2">
        <v>33410</v>
      </c>
      <c r="G369" s="2">
        <v>33410</v>
      </c>
      <c r="H369" s="2">
        <v>21033410</v>
      </c>
      <c r="I369" s="2">
        <v>200</v>
      </c>
      <c r="J369" s="2">
        <v>4</v>
      </c>
      <c r="K369" s="2">
        <v>22</v>
      </c>
      <c r="L369" s="2">
        <v>120369</v>
      </c>
      <c r="M369" s="2">
        <v>0</v>
      </c>
      <c r="N369" s="2">
        <v>-1</v>
      </c>
      <c r="O369" s="2">
        <v>0</v>
      </c>
      <c r="P369" s="5">
        <v>3</v>
      </c>
      <c r="R369" s="5">
        <v>0</v>
      </c>
      <c r="S369" s="63"/>
      <c r="T369" s="63"/>
      <c r="U369" s="2">
        <v>1</v>
      </c>
      <c r="V369" s="63">
        <v>0</v>
      </c>
      <c r="Y369" s="2" t="s">
        <v>254</v>
      </c>
      <c r="Z369" s="2">
        <v>0</v>
      </c>
      <c r="AB369" s="64"/>
      <c r="AE369" s="2">
        <v>33410</v>
      </c>
      <c r="AF369" s="2">
        <v>330</v>
      </c>
      <c r="AH369" s="2">
        <v>6</v>
      </c>
    </row>
    <row r="370" spans="1:34" ht="16.5" x14ac:dyDescent="0.2">
      <c r="A370" s="1">
        <v>365</v>
      </c>
      <c r="B370" s="2">
        <v>33510</v>
      </c>
      <c r="C370" s="2">
        <v>0</v>
      </c>
      <c r="D370" s="2" t="s">
        <v>72</v>
      </c>
      <c r="E370" s="2">
        <v>20033510</v>
      </c>
      <c r="F370" s="2">
        <v>33510</v>
      </c>
      <c r="G370" s="2">
        <v>33510</v>
      </c>
      <c r="H370" s="2">
        <v>21033510</v>
      </c>
      <c r="I370" s="2">
        <v>200</v>
      </c>
      <c r="J370" s="2">
        <v>4</v>
      </c>
      <c r="K370" s="2">
        <v>39</v>
      </c>
      <c r="L370" s="2">
        <v>130370</v>
      </c>
      <c r="M370" s="2">
        <v>0</v>
      </c>
      <c r="N370" s="2">
        <v>-1</v>
      </c>
      <c r="O370" s="2">
        <v>0</v>
      </c>
      <c r="P370" s="5">
        <v>2</v>
      </c>
      <c r="R370" s="5">
        <v>0</v>
      </c>
      <c r="S370" s="63"/>
      <c r="T370" s="63"/>
      <c r="U370" s="2">
        <v>1</v>
      </c>
      <c r="V370" s="63">
        <v>0</v>
      </c>
      <c r="Y370" s="2" t="s">
        <v>255</v>
      </c>
      <c r="Z370" s="2">
        <v>0</v>
      </c>
      <c r="AB370" s="64"/>
      <c r="AE370" s="2">
        <v>33510</v>
      </c>
      <c r="AF370" s="2">
        <v>320</v>
      </c>
      <c r="AH370" s="2">
        <v>6</v>
      </c>
    </row>
    <row r="371" spans="1:34" ht="16.5" x14ac:dyDescent="0.2">
      <c r="A371" s="1">
        <v>366</v>
      </c>
      <c r="B371" s="2">
        <v>35210</v>
      </c>
      <c r="C371" s="2">
        <v>0</v>
      </c>
      <c r="D371" s="2" t="s">
        <v>73</v>
      </c>
      <c r="E371" s="2">
        <v>20035210</v>
      </c>
      <c r="F371" s="2">
        <v>35210</v>
      </c>
      <c r="G371" s="2">
        <v>35210</v>
      </c>
      <c r="H371" s="2">
        <v>21035210</v>
      </c>
      <c r="I371" s="2">
        <v>200</v>
      </c>
      <c r="J371" s="2">
        <v>4</v>
      </c>
      <c r="K371" s="2">
        <v>23</v>
      </c>
      <c r="L371" s="2">
        <v>120371</v>
      </c>
      <c r="M371" s="2">
        <v>0</v>
      </c>
      <c r="N371" s="2">
        <v>-1</v>
      </c>
      <c r="O371" s="2">
        <v>0</v>
      </c>
      <c r="P371" s="5">
        <v>3</v>
      </c>
      <c r="R371" s="5">
        <v>0</v>
      </c>
      <c r="S371" s="63"/>
      <c r="T371" s="63"/>
      <c r="U371" s="2">
        <v>1</v>
      </c>
      <c r="V371" s="63">
        <v>0</v>
      </c>
      <c r="Y371" s="2" t="s">
        <v>256</v>
      </c>
      <c r="Z371" s="2">
        <v>0</v>
      </c>
      <c r="AB371" s="64"/>
      <c r="AE371" s="2">
        <v>35210</v>
      </c>
      <c r="AF371" s="2">
        <v>330</v>
      </c>
      <c r="AH371" s="2">
        <v>6</v>
      </c>
    </row>
    <row r="372" spans="1:34" ht="16.5" x14ac:dyDescent="0.2">
      <c r="A372" s="1">
        <v>367</v>
      </c>
      <c r="B372" s="2">
        <v>35310</v>
      </c>
      <c r="C372" s="2">
        <v>0</v>
      </c>
      <c r="D372" s="2" t="s">
        <v>74</v>
      </c>
      <c r="E372" s="2">
        <v>20035310</v>
      </c>
      <c r="F372" s="2">
        <v>35310</v>
      </c>
      <c r="G372" s="2">
        <v>35310</v>
      </c>
      <c r="H372" s="2">
        <v>21035310</v>
      </c>
      <c r="I372" s="2">
        <v>200</v>
      </c>
      <c r="J372" s="2">
        <v>4</v>
      </c>
      <c r="K372" s="2">
        <v>24</v>
      </c>
      <c r="L372" s="2">
        <v>120372</v>
      </c>
      <c r="M372" s="2">
        <v>0</v>
      </c>
      <c r="N372" s="2">
        <v>-1</v>
      </c>
      <c r="O372" s="2">
        <v>0</v>
      </c>
      <c r="P372" s="5">
        <v>3</v>
      </c>
      <c r="R372" s="5">
        <v>0</v>
      </c>
      <c r="S372" s="63"/>
      <c r="T372" s="63"/>
      <c r="U372" s="2">
        <v>1</v>
      </c>
      <c r="V372" s="63">
        <v>0</v>
      </c>
      <c r="Y372" s="2" t="s">
        <v>257</v>
      </c>
      <c r="Z372" s="2">
        <v>0</v>
      </c>
      <c r="AB372" s="64"/>
      <c r="AE372" s="2">
        <v>35310</v>
      </c>
      <c r="AF372" s="2">
        <v>330</v>
      </c>
      <c r="AH372" s="2">
        <v>6</v>
      </c>
    </row>
    <row r="373" spans="1:34" ht="16.5" x14ac:dyDescent="0.2">
      <c r="A373" s="1">
        <v>368</v>
      </c>
      <c r="B373" s="2">
        <v>35410</v>
      </c>
      <c r="C373" s="2">
        <v>0</v>
      </c>
      <c r="D373" s="2" t="s">
        <v>75</v>
      </c>
      <c r="E373" s="2">
        <v>20035410</v>
      </c>
      <c r="F373" s="2">
        <v>35410</v>
      </c>
      <c r="G373" s="2">
        <v>35410</v>
      </c>
      <c r="H373" s="2">
        <v>21035410</v>
      </c>
      <c r="I373" s="2">
        <v>200</v>
      </c>
      <c r="J373" s="2">
        <v>4</v>
      </c>
      <c r="K373" s="2">
        <v>40</v>
      </c>
      <c r="L373" s="2">
        <v>130373</v>
      </c>
      <c r="M373" s="2">
        <v>0</v>
      </c>
      <c r="N373" s="2">
        <v>-1</v>
      </c>
      <c r="O373" s="2">
        <v>0</v>
      </c>
      <c r="P373" s="5">
        <v>2</v>
      </c>
      <c r="R373" s="5">
        <v>0</v>
      </c>
      <c r="S373" s="63"/>
      <c r="T373" s="63"/>
      <c r="U373" s="2">
        <v>1</v>
      </c>
      <c r="V373" s="63">
        <v>0</v>
      </c>
      <c r="Y373" s="2" t="s">
        <v>258</v>
      </c>
      <c r="Z373" s="2">
        <v>0</v>
      </c>
      <c r="AB373" s="64"/>
      <c r="AE373" s="2">
        <v>35410</v>
      </c>
      <c r="AF373" s="2">
        <v>320</v>
      </c>
      <c r="AH373" s="2">
        <v>6</v>
      </c>
    </row>
    <row r="374" spans="1:34" ht="16.5" x14ac:dyDescent="0.2">
      <c r="A374" s="1">
        <v>369</v>
      </c>
      <c r="B374" s="2">
        <v>35510</v>
      </c>
      <c r="C374" s="2">
        <v>0</v>
      </c>
      <c r="D374" s="2" t="s">
        <v>76</v>
      </c>
      <c r="E374" s="2">
        <v>20035510</v>
      </c>
      <c r="F374" s="2">
        <v>35510</v>
      </c>
      <c r="G374" s="2">
        <v>35510</v>
      </c>
      <c r="H374" s="2">
        <v>21035510</v>
      </c>
      <c r="I374" s="2">
        <v>200</v>
      </c>
      <c r="J374" s="2">
        <v>4</v>
      </c>
      <c r="K374" s="2">
        <v>7</v>
      </c>
      <c r="L374" s="2">
        <v>110374</v>
      </c>
      <c r="M374" s="2">
        <v>0</v>
      </c>
      <c r="N374" s="2">
        <v>-1</v>
      </c>
      <c r="O374" s="2">
        <v>0</v>
      </c>
      <c r="P374" s="5">
        <v>4</v>
      </c>
      <c r="R374" s="5">
        <v>0</v>
      </c>
      <c r="S374" s="63"/>
      <c r="T374" s="63"/>
      <c r="U374" s="2">
        <v>1</v>
      </c>
      <c r="V374" s="63">
        <v>0</v>
      </c>
      <c r="Y374" s="2" t="s">
        <v>259</v>
      </c>
      <c r="Z374" s="2">
        <v>0</v>
      </c>
      <c r="AB374" s="64"/>
      <c r="AE374" s="2">
        <v>35510</v>
      </c>
      <c r="AF374" s="2">
        <v>340</v>
      </c>
      <c r="AH374" s="2">
        <v>6</v>
      </c>
    </row>
    <row r="375" spans="1:34" ht="16.5" x14ac:dyDescent="0.2">
      <c r="A375" s="1">
        <v>370</v>
      </c>
      <c r="B375" s="2">
        <v>36210</v>
      </c>
      <c r="C375" s="2">
        <v>0</v>
      </c>
      <c r="D375" s="2" t="s">
        <v>77</v>
      </c>
      <c r="E375" s="2">
        <v>20036210</v>
      </c>
      <c r="F375" s="2">
        <v>36210</v>
      </c>
      <c r="G375" s="2">
        <v>36210</v>
      </c>
      <c r="H375" s="2">
        <v>21036210</v>
      </c>
      <c r="I375" s="2">
        <v>200</v>
      </c>
      <c r="J375" s="2">
        <v>4</v>
      </c>
      <c r="K375" s="2">
        <v>41</v>
      </c>
      <c r="L375" s="2">
        <v>130375</v>
      </c>
      <c r="M375" s="2">
        <v>0</v>
      </c>
      <c r="N375" s="2">
        <v>-1</v>
      </c>
      <c r="O375" s="2">
        <v>0</v>
      </c>
      <c r="P375" s="5">
        <v>2</v>
      </c>
      <c r="R375" s="5">
        <v>0</v>
      </c>
      <c r="S375" s="63"/>
      <c r="T375" s="63"/>
      <c r="U375" s="2">
        <v>1</v>
      </c>
      <c r="V375" s="63">
        <v>0</v>
      </c>
      <c r="Y375" s="2" t="s">
        <v>260</v>
      </c>
      <c r="Z375" s="2">
        <v>0</v>
      </c>
      <c r="AB375" s="64"/>
      <c r="AE375" s="2">
        <v>36210</v>
      </c>
      <c r="AF375" s="2">
        <v>320</v>
      </c>
      <c r="AH375" s="2">
        <v>6</v>
      </c>
    </row>
    <row r="376" spans="1:34" ht="16.5" x14ac:dyDescent="0.2">
      <c r="A376" s="1">
        <v>371</v>
      </c>
      <c r="B376" s="2">
        <v>36310</v>
      </c>
      <c r="C376" s="2">
        <v>0</v>
      </c>
      <c r="D376" s="2" t="s">
        <v>78</v>
      </c>
      <c r="E376" s="2">
        <v>20036310</v>
      </c>
      <c r="F376" s="2">
        <v>36310</v>
      </c>
      <c r="G376" s="2">
        <v>36310</v>
      </c>
      <c r="H376" s="2">
        <v>21036310</v>
      </c>
      <c r="I376" s="2">
        <v>200</v>
      </c>
      <c r="J376" s="2">
        <v>4</v>
      </c>
      <c r="K376" s="2">
        <v>42</v>
      </c>
      <c r="L376" s="2">
        <v>130376</v>
      </c>
      <c r="M376" s="2">
        <v>0</v>
      </c>
      <c r="N376" s="2">
        <v>-1</v>
      </c>
      <c r="O376" s="2">
        <v>0</v>
      </c>
      <c r="P376" s="5">
        <v>2</v>
      </c>
      <c r="R376" s="5">
        <v>0</v>
      </c>
      <c r="S376" s="63"/>
      <c r="T376" s="63"/>
      <c r="U376" s="2">
        <v>1</v>
      </c>
      <c r="V376" s="63">
        <v>0</v>
      </c>
      <c r="Y376" s="2" t="s">
        <v>261</v>
      </c>
      <c r="Z376" s="2">
        <v>0</v>
      </c>
      <c r="AB376" s="64"/>
      <c r="AE376" s="2">
        <v>36310</v>
      </c>
      <c r="AF376" s="2">
        <v>320</v>
      </c>
      <c r="AH376" s="2">
        <v>6</v>
      </c>
    </row>
    <row r="377" spans="1:34" ht="16.5" x14ac:dyDescent="0.2">
      <c r="A377" s="1">
        <v>372</v>
      </c>
      <c r="B377" s="2">
        <v>36410</v>
      </c>
      <c r="C377" s="2">
        <v>0</v>
      </c>
      <c r="D377" s="2" t="s">
        <v>79</v>
      </c>
      <c r="E377" s="2">
        <v>20036410</v>
      </c>
      <c r="F377" s="2">
        <v>36410</v>
      </c>
      <c r="G377" s="2">
        <v>36410</v>
      </c>
      <c r="H377" s="2">
        <v>21036410</v>
      </c>
      <c r="I377" s="2">
        <v>200</v>
      </c>
      <c r="J377" s="2">
        <v>4</v>
      </c>
      <c r="K377" s="2">
        <v>25</v>
      </c>
      <c r="L377" s="2">
        <v>120377</v>
      </c>
      <c r="M377" s="2">
        <v>0</v>
      </c>
      <c r="N377" s="2">
        <v>-1</v>
      </c>
      <c r="O377" s="2">
        <v>0</v>
      </c>
      <c r="P377" s="5">
        <v>3</v>
      </c>
      <c r="R377" s="5">
        <v>0</v>
      </c>
      <c r="S377" s="63"/>
      <c r="T377" s="63"/>
      <c r="U377" s="2">
        <v>1</v>
      </c>
      <c r="V377" s="63">
        <v>0</v>
      </c>
      <c r="Y377" s="2" t="s">
        <v>262</v>
      </c>
      <c r="Z377" s="2">
        <v>0</v>
      </c>
      <c r="AB377" s="64"/>
      <c r="AE377" s="2">
        <v>36410</v>
      </c>
      <c r="AF377" s="2">
        <v>330</v>
      </c>
      <c r="AH377" s="2">
        <v>6</v>
      </c>
    </row>
    <row r="378" spans="1:34" ht="16.5" x14ac:dyDescent="0.2">
      <c r="A378" s="1">
        <v>373</v>
      </c>
      <c r="B378" s="2">
        <v>36510</v>
      </c>
      <c r="C378" s="2">
        <v>0</v>
      </c>
      <c r="D378" s="2" t="s">
        <v>80</v>
      </c>
      <c r="E378" s="2">
        <v>20036510</v>
      </c>
      <c r="F378" s="2">
        <v>36510</v>
      </c>
      <c r="G378" s="2">
        <v>36510</v>
      </c>
      <c r="H378" s="2">
        <v>21036510</v>
      </c>
      <c r="I378" s="2">
        <v>200</v>
      </c>
      <c r="J378" s="2">
        <v>4</v>
      </c>
      <c r="K378" s="2">
        <v>8</v>
      </c>
      <c r="L378" s="2">
        <v>110378</v>
      </c>
      <c r="M378" s="2">
        <v>0</v>
      </c>
      <c r="N378" s="2">
        <v>-1</v>
      </c>
      <c r="O378" s="2">
        <v>0</v>
      </c>
      <c r="P378" s="5">
        <v>4</v>
      </c>
      <c r="R378" s="5">
        <v>0</v>
      </c>
      <c r="S378" s="63"/>
      <c r="T378" s="63"/>
      <c r="U378" s="2">
        <v>1</v>
      </c>
      <c r="V378" s="63">
        <v>0</v>
      </c>
      <c r="Y378" s="2" t="s">
        <v>263</v>
      </c>
      <c r="Z378" s="2">
        <v>0</v>
      </c>
      <c r="AB378" s="64"/>
      <c r="AE378" s="2">
        <v>36510</v>
      </c>
      <c r="AF378" s="2">
        <v>340</v>
      </c>
      <c r="AH378" s="2">
        <v>6</v>
      </c>
    </row>
    <row r="379" spans="1:34" ht="16.5" x14ac:dyDescent="0.2">
      <c r="A379" s="1">
        <v>374</v>
      </c>
      <c r="B379" s="2">
        <v>47210</v>
      </c>
      <c r="C379" s="2">
        <v>0</v>
      </c>
      <c r="D379" s="2" t="s">
        <v>81</v>
      </c>
      <c r="E379" s="2">
        <v>20047210</v>
      </c>
      <c r="F379" s="2">
        <v>47210</v>
      </c>
      <c r="G379" s="2">
        <v>47210</v>
      </c>
      <c r="H379" s="2">
        <v>21047210</v>
      </c>
      <c r="I379" s="2">
        <v>200</v>
      </c>
      <c r="J379" s="2">
        <v>4</v>
      </c>
      <c r="K379" s="2">
        <v>71</v>
      </c>
      <c r="L379" s="2">
        <v>140379</v>
      </c>
      <c r="M379" s="2">
        <v>0</v>
      </c>
      <c r="N379" s="2">
        <v>-1</v>
      </c>
      <c r="O379" s="2">
        <v>0</v>
      </c>
      <c r="P379" s="5">
        <v>1</v>
      </c>
      <c r="R379" s="5">
        <v>0</v>
      </c>
      <c r="S379" s="63"/>
      <c r="T379" s="63"/>
      <c r="U379" s="2">
        <v>1</v>
      </c>
      <c r="V379" s="63">
        <v>0</v>
      </c>
      <c r="Y379" s="2" t="s">
        <v>264</v>
      </c>
      <c r="Z379" s="2">
        <v>0</v>
      </c>
      <c r="AB379" s="64"/>
      <c r="AE379" s="2">
        <v>47210</v>
      </c>
      <c r="AF379" s="2">
        <v>310</v>
      </c>
      <c r="AH379" s="2">
        <v>6</v>
      </c>
    </row>
    <row r="380" spans="1:34" ht="16.5" x14ac:dyDescent="0.2">
      <c r="A380" s="1">
        <v>375</v>
      </c>
      <c r="B380" s="2">
        <v>47220</v>
      </c>
      <c r="C380" s="2">
        <v>0</v>
      </c>
      <c r="D380" s="2" t="s">
        <v>82</v>
      </c>
      <c r="E380" s="2">
        <v>20047220</v>
      </c>
      <c r="F380" s="2">
        <v>47220</v>
      </c>
      <c r="G380" s="2">
        <v>47220</v>
      </c>
      <c r="H380" s="2">
        <v>21047220</v>
      </c>
      <c r="I380" s="2">
        <v>200</v>
      </c>
      <c r="J380" s="2">
        <v>4</v>
      </c>
      <c r="K380" s="2">
        <v>72</v>
      </c>
      <c r="L380" s="2">
        <v>140380</v>
      </c>
      <c r="M380" s="2">
        <v>0</v>
      </c>
      <c r="N380" s="2">
        <v>-1</v>
      </c>
      <c r="O380" s="2">
        <v>0</v>
      </c>
      <c r="P380" s="5">
        <v>1</v>
      </c>
      <c r="R380" s="5">
        <v>0</v>
      </c>
      <c r="S380" s="63"/>
      <c r="T380" s="63"/>
      <c r="U380" s="2">
        <v>1</v>
      </c>
      <c r="V380" s="63">
        <v>0</v>
      </c>
      <c r="Y380" s="2" t="s">
        <v>265</v>
      </c>
      <c r="Z380" s="2">
        <v>0</v>
      </c>
      <c r="AB380" s="64"/>
      <c r="AE380" s="2">
        <v>47220</v>
      </c>
      <c r="AF380" s="2">
        <v>310</v>
      </c>
      <c r="AH380" s="2">
        <v>6</v>
      </c>
    </row>
    <row r="381" spans="1:34" ht="16.5" x14ac:dyDescent="0.2">
      <c r="A381" s="1">
        <v>376</v>
      </c>
      <c r="B381" s="2">
        <v>47230</v>
      </c>
      <c r="C381" s="2">
        <v>0</v>
      </c>
      <c r="D381" s="2" t="s">
        <v>83</v>
      </c>
      <c r="E381" s="2">
        <v>20047230</v>
      </c>
      <c r="F381" s="2">
        <v>47230</v>
      </c>
      <c r="G381" s="2">
        <v>47230</v>
      </c>
      <c r="H381" s="2">
        <v>21047230</v>
      </c>
      <c r="I381" s="2">
        <v>200</v>
      </c>
      <c r="J381" s="2">
        <v>4</v>
      </c>
      <c r="K381" s="2">
        <v>43</v>
      </c>
      <c r="L381" s="2">
        <v>130381</v>
      </c>
      <c r="M381" s="2">
        <v>0</v>
      </c>
      <c r="N381" s="2">
        <v>-1</v>
      </c>
      <c r="O381" s="2">
        <v>0</v>
      </c>
      <c r="P381" s="5">
        <v>2</v>
      </c>
      <c r="R381" s="5">
        <v>0</v>
      </c>
      <c r="S381" s="63"/>
      <c r="T381" s="63"/>
      <c r="U381" s="2">
        <v>1</v>
      </c>
      <c r="V381" s="63">
        <v>0</v>
      </c>
      <c r="Y381" s="2" t="s">
        <v>266</v>
      </c>
      <c r="Z381" s="2">
        <v>0</v>
      </c>
      <c r="AB381" s="64"/>
      <c r="AE381" s="2">
        <v>47230</v>
      </c>
      <c r="AF381" s="2">
        <v>320</v>
      </c>
      <c r="AH381" s="2">
        <v>6</v>
      </c>
    </row>
    <row r="382" spans="1:34" ht="16.5" x14ac:dyDescent="0.2">
      <c r="A382" s="1">
        <v>377</v>
      </c>
      <c r="B382" s="2">
        <v>47240</v>
      </c>
      <c r="C382" s="2">
        <v>0</v>
      </c>
      <c r="D382" s="2" t="s">
        <v>84</v>
      </c>
      <c r="E382" s="2">
        <v>20047240</v>
      </c>
      <c r="F382" s="2">
        <v>47240</v>
      </c>
      <c r="G382" s="2">
        <v>47240</v>
      </c>
      <c r="H382" s="2">
        <v>21047240</v>
      </c>
      <c r="I382" s="2">
        <v>200</v>
      </c>
      <c r="J382" s="2">
        <v>4</v>
      </c>
      <c r="K382" s="2">
        <v>73</v>
      </c>
      <c r="L382" s="2">
        <v>140382</v>
      </c>
      <c r="M382" s="2">
        <v>0</v>
      </c>
      <c r="N382" s="2">
        <v>-1</v>
      </c>
      <c r="O382" s="2">
        <v>0</v>
      </c>
      <c r="P382" s="5">
        <v>1</v>
      </c>
      <c r="R382" s="5">
        <v>0</v>
      </c>
      <c r="S382" s="63"/>
      <c r="T382" s="63"/>
      <c r="U382" s="2">
        <v>1</v>
      </c>
      <c r="V382" s="63">
        <v>0</v>
      </c>
      <c r="Y382" s="2" t="s">
        <v>267</v>
      </c>
      <c r="Z382" s="2">
        <v>0</v>
      </c>
      <c r="AB382" s="64"/>
      <c r="AE382" s="2">
        <v>47240</v>
      </c>
      <c r="AF382" s="2">
        <v>310</v>
      </c>
      <c r="AH382" s="2">
        <v>6</v>
      </c>
    </row>
    <row r="383" spans="1:34" ht="16.5" x14ac:dyDescent="0.2">
      <c r="A383" s="1">
        <v>378</v>
      </c>
      <c r="B383" s="2">
        <v>47250</v>
      </c>
      <c r="C383" s="2">
        <v>0</v>
      </c>
      <c r="D383" s="2" t="s">
        <v>85</v>
      </c>
      <c r="E383" s="2">
        <v>20047250</v>
      </c>
      <c r="F383" s="2">
        <v>47250</v>
      </c>
      <c r="G383" s="2">
        <v>47250</v>
      </c>
      <c r="H383" s="2">
        <v>21047250</v>
      </c>
      <c r="I383" s="2">
        <v>200</v>
      </c>
      <c r="J383" s="2">
        <v>4</v>
      </c>
      <c r="K383" s="2">
        <v>44</v>
      </c>
      <c r="L383" s="2">
        <v>130383</v>
      </c>
      <c r="M383" s="2">
        <v>0</v>
      </c>
      <c r="N383" s="2">
        <v>-1</v>
      </c>
      <c r="O383" s="2">
        <v>0</v>
      </c>
      <c r="P383" s="5">
        <v>2</v>
      </c>
      <c r="R383" s="5">
        <v>0</v>
      </c>
      <c r="S383" s="63"/>
      <c r="T383" s="63"/>
      <c r="U383" s="2">
        <v>1</v>
      </c>
      <c r="V383" s="63">
        <v>0</v>
      </c>
      <c r="Y383" s="2" t="s">
        <v>268</v>
      </c>
      <c r="Z383" s="2">
        <v>0</v>
      </c>
      <c r="AB383" s="64"/>
      <c r="AE383" s="2">
        <v>47250</v>
      </c>
      <c r="AF383" s="2">
        <v>320</v>
      </c>
      <c r="AH383" s="2">
        <v>6</v>
      </c>
    </row>
    <row r="384" spans="1:34" ht="16.5" x14ac:dyDescent="0.2">
      <c r="A384" s="1">
        <v>379</v>
      </c>
      <c r="B384" s="2">
        <v>47310</v>
      </c>
      <c r="C384" s="2">
        <v>0</v>
      </c>
      <c r="D384" s="2" t="s">
        <v>86</v>
      </c>
      <c r="E384" s="2">
        <v>20047310</v>
      </c>
      <c r="F384" s="2">
        <v>47310</v>
      </c>
      <c r="G384" s="2">
        <v>47310</v>
      </c>
      <c r="H384" s="2">
        <v>21047310</v>
      </c>
      <c r="I384" s="2">
        <v>200</v>
      </c>
      <c r="J384" s="2">
        <v>4</v>
      </c>
      <c r="K384" s="2">
        <v>45</v>
      </c>
      <c r="L384" s="2">
        <v>130384</v>
      </c>
      <c r="M384" s="2">
        <v>0</v>
      </c>
      <c r="N384" s="2">
        <v>-1</v>
      </c>
      <c r="O384" s="2">
        <v>0</v>
      </c>
      <c r="P384" s="5">
        <v>2</v>
      </c>
      <c r="R384" s="5">
        <v>0</v>
      </c>
      <c r="S384" s="63"/>
      <c r="T384" s="63"/>
      <c r="U384" s="2">
        <v>1</v>
      </c>
      <c r="V384" s="63">
        <v>0</v>
      </c>
      <c r="Y384" s="2" t="s">
        <v>269</v>
      </c>
      <c r="Z384" s="2">
        <v>0</v>
      </c>
      <c r="AB384" s="64"/>
      <c r="AE384" s="2">
        <v>47310</v>
      </c>
      <c r="AF384" s="2">
        <v>320</v>
      </c>
      <c r="AH384" s="2">
        <v>6</v>
      </c>
    </row>
    <row r="385" spans="1:34" ht="16.5" x14ac:dyDescent="0.2">
      <c r="A385" s="1">
        <v>380</v>
      </c>
      <c r="B385" s="2">
        <v>47320</v>
      </c>
      <c r="C385" s="2">
        <v>0</v>
      </c>
      <c r="D385" s="2" t="s">
        <v>87</v>
      </c>
      <c r="E385" s="2">
        <v>20047320</v>
      </c>
      <c r="F385" s="2">
        <v>47320</v>
      </c>
      <c r="G385" s="2">
        <v>47320</v>
      </c>
      <c r="H385" s="2">
        <v>21047320</v>
      </c>
      <c r="I385" s="2">
        <v>200</v>
      </c>
      <c r="J385" s="2">
        <v>4</v>
      </c>
      <c r="K385" s="2">
        <v>26</v>
      </c>
      <c r="L385" s="2">
        <v>120385</v>
      </c>
      <c r="M385" s="2">
        <v>0</v>
      </c>
      <c r="N385" s="2">
        <v>-1</v>
      </c>
      <c r="O385" s="2">
        <v>0</v>
      </c>
      <c r="P385" s="5">
        <v>3</v>
      </c>
      <c r="R385" s="5">
        <v>0</v>
      </c>
      <c r="S385" s="63"/>
      <c r="T385" s="63"/>
      <c r="U385" s="2">
        <v>1</v>
      </c>
      <c r="V385" s="63">
        <v>0</v>
      </c>
      <c r="Y385" s="2" t="s">
        <v>270</v>
      </c>
      <c r="Z385" s="2">
        <v>0</v>
      </c>
      <c r="AB385" s="64"/>
      <c r="AE385" s="2">
        <v>47320</v>
      </c>
      <c r="AF385" s="2">
        <v>330</v>
      </c>
      <c r="AH385" s="2">
        <v>6</v>
      </c>
    </row>
    <row r="386" spans="1:34" ht="16.5" x14ac:dyDescent="0.2">
      <c r="A386" s="1">
        <v>381</v>
      </c>
      <c r="B386" s="2">
        <v>47330</v>
      </c>
      <c r="C386" s="2">
        <v>0</v>
      </c>
      <c r="D386" s="2" t="s">
        <v>88</v>
      </c>
      <c r="E386" s="2">
        <v>20047330</v>
      </c>
      <c r="F386" s="2">
        <v>47330</v>
      </c>
      <c r="G386" s="2">
        <v>47330</v>
      </c>
      <c r="H386" s="2">
        <v>21047330</v>
      </c>
      <c r="I386" s="2">
        <v>200</v>
      </c>
      <c r="J386" s="2">
        <v>4</v>
      </c>
      <c r="K386" s="2">
        <v>27</v>
      </c>
      <c r="L386" s="2">
        <v>120386</v>
      </c>
      <c r="M386" s="2">
        <v>0</v>
      </c>
      <c r="N386" s="2">
        <v>-1</v>
      </c>
      <c r="O386" s="2">
        <v>0</v>
      </c>
      <c r="P386" s="5">
        <v>3</v>
      </c>
      <c r="R386" s="5">
        <v>0</v>
      </c>
      <c r="S386" s="63"/>
      <c r="T386" s="63"/>
      <c r="U386" s="2">
        <v>1</v>
      </c>
      <c r="V386" s="63">
        <v>0</v>
      </c>
      <c r="Y386" s="2" t="s">
        <v>271</v>
      </c>
      <c r="Z386" s="2">
        <v>0</v>
      </c>
      <c r="AB386" s="64"/>
      <c r="AE386" s="2">
        <v>47330</v>
      </c>
      <c r="AF386" s="2">
        <v>330</v>
      </c>
      <c r="AH386" s="2">
        <v>6</v>
      </c>
    </row>
    <row r="387" spans="1:34" ht="16.5" x14ac:dyDescent="0.2">
      <c r="A387" s="1">
        <v>382</v>
      </c>
      <c r="B387" s="2">
        <v>47410</v>
      </c>
      <c r="C387" s="2">
        <v>0</v>
      </c>
      <c r="D387" s="2" t="s">
        <v>89</v>
      </c>
      <c r="E387" s="2">
        <v>20047410</v>
      </c>
      <c r="F387" s="2">
        <v>47410</v>
      </c>
      <c r="G387" s="2">
        <v>47410</v>
      </c>
      <c r="H387" s="2">
        <v>21047410</v>
      </c>
      <c r="I387" s="2">
        <v>200</v>
      </c>
      <c r="J387" s="2">
        <v>4</v>
      </c>
      <c r="K387" s="2">
        <v>28</v>
      </c>
      <c r="L387" s="2">
        <v>120387</v>
      </c>
      <c r="M387" s="2">
        <v>0</v>
      </c>
      <c r="N387" s="2">
        <v>-1</v>
      </c>
      <c r="O387" s="2">
        <v>0</v>
      </c>
      <c r="P387" s="5">
        <v>3</v>
      </c>
      <c r="R387" s="5">
        <v>0</v>
      </c>
      <c r="S387" s="63"/>
      <c r="T387" s="63"/>
      <c r="U387" s="2">
        <v>1</v>
      </c>
      <c r="V387" s="63">
        <v>0</v>
      </c>
      <c r="Y387" s="2" t="s">
        <v>272</v>
      </c>
      <c r="Z387" s="2">
        <v>0</v>
      </c>
      <c r="AB387" s="64"/>
      <c r="AE387" s="2">
        <v>47410</v>
      </c>
      <c r="AF387" s="2">
        <v>330</v>
      </c>
      <c r="AH387" s="2">
        <v>6</v>
      </c>
    </row>
    <row r="388" spans="1:34" ht="16.5" x14ac:dyDescent="0.2">
      <c r="A388" s="1">
        <v>383</v>
      </c>
      <c r="B388" s="2">
        <v>47420</v>
      </c>
      <c r="C388" s="2">
        <v>0</v>
      </c>
      <c r="D388" s="2" t="s">
        <v>90</v>
      </c>
      <c r="E388" s="2">
        <v>20047420</v>
      </c>
      <c r="F388" s="2">
        <v>47420</v>
      </c>
      <c r="G388" s="2">
        <v>47420</v>
      </c>
      <c r="H388" s="2">
        <v>21047420</v>
      </c>
      <c r="I388" s="2">
        <v>200</v>
      </c>
      <c r="J388" s="2">
        <v>4</v>
      </c>
      <c r="K388" s="2">
        <v>46</v>
      </c>
      <c r="L388" s="2">
        <v>130388</v>
      </c>
      <c r="M388" s="2">
        <v>0</v>
      </c>
      <c r="N388" s="2">
        <v>-1</v>
      </c>
      <c r="O388" s="2">
        <v>0</v>
      </c>
      <c r="P388" s="5">
        <v>2</v>
      </c>
      <c r="R388" s="5">
        <v>0</v>
      </c>
      <c r="S388" s="63"/>
      <c r="T388" s="63"/>
      <c r="U388" s="2">
        <v>1</v>
      </c>
      <c r="V388" s="63">
        <v>0</v>
      </c>
      <c r="Y388" s="2" t="s">
        <v>273</v>
      </c>
      <c r="Z388" s="2">
        <v>0</v>
      </c>
      <c r="AB388" s="64"/>
      <c r="AE388" s="2">
        <v>47420</v>
      </c>
      <c r="AF388" s="2">
        <v>320</v>
      </c>
      <c r="AH388" s="2">
        <v>6</v>
      </c>
    </row>
    <row r="389" spans="1:34" ht="16.5" x14ac:dyDescent="0.2">
      <c r="A389" s="1">
        <v>384</v>
      </c>
      <c r="B389" s="2">
        <v>47510</v>
      </c>
      <c r="C389" s="2">
        <v>0</v>
      </c>
      <c r="D389" s="2" t="s">
        <v>91</v>
      </c>
      <c r="E389" s="2">
        <v>20047510</v>
      </c>
      <c r="F389" s="2">
        <v>47510</v>
      </c>
      <c r="G389" s="2">
        <v>47510</v>
      </c>
      <c r="H389" s="2">
        <v>21047510</v>
      </c>
      <c r="I389" s="2">
        <v>200</v>
      </c>
      <c r="J389" s="2">
        <v>4</v>
      </c>
      <c r="K389" s="2">
        <v>29</v>
      </c>
      <c r="L389" s="2">
        <v>120389</v>
      </c>
      <c r="M389" s="2">
        <v>0</v>
      </c>
      <c r="N389" s="2">
        <v>-1</v>
      </c>
      <c r="O389" s="2">
        <v>0</v>
      </c>
      <c r="P389" s="5">
        <v>3</v>
      </c>
      <c r="R389" s="5">
        <v>0</v>
      </c>
      <c r="S389" s="63"/>
      <c r="T389" s="63"/>
      <c r="U389" s="2">
        <v>1</v>
      </c>
      <c r="V389" s="63">
        <v>0</v>
      </c>
      <c r="Y389" s="2" t="s">
        <v>274</v>
      </c>
      <c r="Z389" s="2">
        <v>0</v>
      </c>
      <c r="AB389" s="64"/>
      <c r="AE389" s="2">
        <v>47510</v>
      </c>
      <c r="AF389" s="2">
        <v>330</v>
      </c>
      <c r="AH389" s="2">
        <v>6</v>
      </c>
    </row>
    <row r="390" spans="1:34" ht="16.5" x14ac:dyDescent="0.2">
      <c r="A390" s="1">
        <v>385</v>
      </c>
      <c r="B390" s="2">
        <v>47520</v>
      </c>
      <c r="C390" s="2">
        <v>0</v>
      </c>
      <c r="D390" s="2" t="s">
        <v>92</v>
      </c>
      <c r="E390" s="2">
        <v>20047520</v>
      </c>
      <c r="F390" s="2">
        <v>47520</v>
      </c>
      <c r="G390" s="2">
        <v>47520</v>
      </c>
      <c r="H390" s="2">
        <v>21047520</v>
      </c>
      <c r="I390" s="2">
        <v>200</v>
      </c>
      <c r="J390" s="2">
        <v>4</v>
      </c>
      <c r="K390" s="2">
        <v>47</v>
      </c>
      <c r="L390" s="2">
        <v>130390</v>
      </c>
      <c r="M390" s="2">
        <v>0</v>
      </c>
      <c r="N390" s="2">
        <v>-1</v>
      </c>
      <c r="O390" s="2">
        <v>0</v>
      </c>
      <c r="P390" s="5">
        <v>2</v>
      </c>
      <c r="R390" s="5">
        <v>0</v>
      </c>
      <c r="S390" s="63"/>
      <c r="T390" s="63"/>
      <c r="U390" s="2">
        <v>1</v>
      </c>
      <c r="V390" s="63">
        <v>0</v>
      </c>
      <c r="Y390" s="2" t="s">
        <v>275</v>
      </c>
      <c r="Z390" s="2">
        <v>0</v>
      </c>
      <c r="AB390" s="64"/>
      <c r="AE390" s="2">
        <v>47520</v>
      </c>
      <c r="AF390" s="2">
        <v>320</v>
      </c>
      <c r="AH390" s="2">
        <v>6</v>
      </c>
    </row>
    <row r="391" spans="1:34" ht="16.5" x14ac:dyDescent="0.2">
      <c r="A391" s="1">
        <v>386</v>
      </c>
      <c r="B391" s="2">
        <v>100001</v>
      </c>
      <c r="C391" s="2">
        <v>0</v>
      </c>
      <c r="D391" s="2" t="s">
        <v>745</v>
      </c>
      <c r="E391" s="2">
        <v>20100001</v>
      </c>
      <c r="F391" s="2">
        <v>3101</v>
      </c>
      <c r="G391" s="2">
        <v>3101</v>
      </c>
      <c r="H391" s="2">
        <v>21100001</v>
      </c>
      <c r="I391" s="2">
        <v>503</v>
      </c>
      <c r="J391" s="2">
        <v>3</v>
      </c>
      <c r="K391" s="2">
        <v>418</v>
      </c>
      <c r="L391" s="2">
        <v>300140391</v>
      </c>
      <c r="M391" s="2">
        <v>0</v>
      </c>
      <c r="N391" s="2">
        <v>3</v>
      </c>
      <c r="O391" s="2">
        <v>0</v>
      </c>
      <c r="P391" s="5">
        <v>1</v>
      </c>
      <c r="R391" s="5">
        <v>0</v>
      </c>
      <c r="S391" s="63"/>
      <c r="T391" s="63"/>
      <c r="U391" s="2">
        <v>1</v>
      </c>
      <c r="V391" s="63">
        <v>0</v>
      </c>
      <c r="Z391" s="2">
        <v>0</v>
      </c>
      <c r="AB391" s="64"/>
      <c r="AC391" s="2">
        <v>200001</v>
      </c>
      <c r="AG391" s="2">
        <v>1</v>
      </c>
      <c r="AH391" s="2">
        <v>6</v>
      </c>
    </row>
    <row r="392" spans="1:34" ht="16.5" x14ac:dyDescent="0.2">
      <c r="A392" s="1">
        <v>387</v>
      </c>
      <c r="B392" s="2">
        <v>100002</v>
      </c>
      <c r="C392" s="2">
        <v>0</v>
      </c>
      <c r="D392" s="2" t="s">
        <v>747</v>
      </c>
      <c r="E392" s="2">
        <v>20100002</v>
      </c>
      <c r="F392" s="2">
        <v>3101</v>
      </c>
      <c r="G392" s="2">
        <v>3101</v>
      </c>
      <c r="H392" s="2">
        <v>21100002</v>
      </c>
      <c r="I392" s="2">
        <v>503</v>
      </c>
      <c r="J392" s="2">
        <v>3</v>
      </c>
      <c r="K392" s="2">
        <v>419</v>
      </c>
      <c r="L392" s="2">
        <v>300140392</v>
      </c>
      <c r="M392" s="2">
        <v>0</v>
      </c>
      <c r="N392" s="2">
        <v>3</v>
      </c>
      <c r="O392" s="2">
        <v>0</v>
      </c>
      <c r="P392" s="5">
        <v>1</v>
      </c>
      <c r="R392" s="5">
        <v>0</v>
      </c>
      <c r="S392" s="63"/>
      <c r="T392" s="63"/>
      <c r="U392" s="2">
        <v>1</v>
      </c>
      <c r="V392" s="63">
        <v>0</v>
      </c>
      <c r="Z392" s="2">
        <v>0</v>
      </c>
      <c r="AB392" s="64"/>
      <c r="AC392" s="2">
        <v>200002</v>
      </c>
      <c r="AG392" s="2">
        <v>1</v>
      </c>
      <c r="AH392" s="2">
        <v>6</v>
      </c>
    </row>
    <row r="393" spans="1:34" ht="16.5" x14ac:dyDescent="0.2">
      <c r="A393" s="1">
        <v>388</v>
      </c>
      <c r="B393" s="2">
        <v>100003</v>
      </c>
      <c r="C393" s="2">
        <v>0</v>
      </c>
      <c r="D393" s="2" t="s">
        <v>748</v>
      </c>
      <c r="E393" s="2">
        <v>20100003</v>
      </c>
      <c r="F393" s="2">
        <v>3101</v>
      </c>
      <c r="G393" s="2">
        <v>3101</v>
      </c>
      <c r="H393" s="2">
        <v>21100003</v>
      </c>
      <c r="I393" s="2">
        <v>503</v>
      </c>
      <c r="J393" s="2">
        <v>3</v>
      </c>
      <c r="K393" s="2">
        <v>420</v>
      </c>
      <c r="L393" s="2">
        <v>300140393</v>
      </c>
      <c r="M393" s="2">
        <v>0</v>
      </c>
      <c r="N393" s="2">
        <v>3</v>
      </c>
      <c r="O393" s="2">
        <v>0</v>
      </c>
      <c r="P393" s="5">
        <v>1</v>
      </c>
      <c r="R393" s="5">
        <v>0</v>
      </c>
      <c r="S393" s="63"/>
      <c r="T393" s="63"/>
      <c r="U393" s="2">
        <v>1</v>
      </c>
      <c r="V393" s="63">
        <v>0</v>
      </c>
      <c r="Z393" s="2">
        <v>0</v>
      </c>
      <c r="AB393" s="64"/>
      <c r="AC393" s="2">
        <v>200003</v>
      </c>
      <c r="AG393" s="2">
        <v>1</v>
      </c>
      <c r="AH393" s="2">
        <v>6</v>
      </c>
    </row>
    <row r="394" spans="1:34" ht="16.5" x14ac:dyDescent="0.2">
      <c r="A394" s="1">
        <v>389</v>
      </c>
      <c r="B394" s="2">
        <v>100004</v>
      </c>
      <c r="C394" s="2">
        <v>0</v>
      </c>
      <c r="D394" s="2" t="s">
        <v>749</v>
      </c>
      <c r="E394" s="2">
        <v>20100004</v>
      </c>
      <c r="F394" s="2">
        <v>3101</v>
      </c>
      <c r="G394" s="2">
        <v>3101</v>
      </c>
      <c r="H394" s="2">
        <v>21100004</v>
      </c>
      <c r="I394" s="2">
        <v>503</v>
      </c>
      <c r="J394" s="2">
        <v>3</v>
      </c>
      <c r="K394" s="2">
        <v>421</v>
      </c>
      <c r="L394" s="2">
        <v>300140394</v>
      </c>
      <c r="M394" s="2">
        <v>0</v>
      </c>
      <c r="N394" s="2">
        <v>3</v>
      </c>
      <c r="O394" s="2">
        <v>0</v>
      </c>
      <c r="P394" s="5">
        <v>1</v>
      </c>
      <c r="R394" s="5">
        <v>0</v>
      </c>
      <c r="S394" s="63"/>
      <c r="T394" s="63"/>
      <c r="U394" s="2">
        <v>1</v>
      </c>
      <c r="V394" s="63">
        <v>0</v>
      </c>
      <c r="Z394" s="2">
        <v>0</v>
      </c>
      <c r="AB394" s="64"/>
      <c r="AC394" s="2">
        <v>200004</v>
      </c>
      <c r="AG394" s="2">
        <v>1</v>
      </c>
      <c r="AH394" s="2">
        <v>6</v>
      </c>
    </row>
    <row r="395" spans="1:34" ht="16.5" x14ac:dyDescent="0.2">
      <c r="A395" s="1">
        <v>390</v>
      </c>
      <c r="B395" s="2">
        <v>100005</v>
      </c>
      <c r="C395" s="2">
        <v>0</v>
      </c>
      <c r="D395" s="2" t="s">
        <v>750</v>
      </c>
      <c r="E395" s="2">
        <v>20100005</v>
      </c>
      <c r="F395" s="2">
        <v>3101</v>
      </c>
      <c r="G395" s="2">
        <v>3101</v>
      </c>
      <c r="H395" s="2">
        <v>21100005</v>
      </c>
      <c r="I395" s="2">
        <v>503</v>
      </c>
      <c r="J395" s="2">
        <v>3</v>
      </c>
      <c r="K395" s="2">
        <v>422</v>
      </c>
      <c r="L395" s="2">
        <v>300140395</v>
      </c>
      <c r="M395" s="2">
        <v>0</v>
      </c>
      <c r="N395" s="2">
        <v>3</v>
      </c>
      <c r="O395" s="2">
        <v>0</v>
      </c>
      <c r="P395" s="5">
        <v>1</v>
      </c>
      <c r="R395" s="5">
        <v>0</v>
      </c>
      <c r="S395" s="63"/>
      <c r="T395" s="63"/>
      <c r="U395" s="2">
        <v>1</v>
      </c>
      <c r="V395" s="63">
        <v>0</v>
      </c>
      <c r="Z395" s="2">
        <v>0</v>
      </c>
      <c r="AB395" s="64"/>
      <c r="AC395" s="2">
        <v>200005</v>
      </c>
      <c r="AG395" s="2">
        <v>1</v>
      </c>
      <c r="AH395" s="2">
        <v>6</v>
      </c>
    </row>
    <row r="396" spans="1:34" ht="16.5" x14ac:dyDescent="0.2">
      <c r="A396" s="1">
        <v>391</v>
      </c>
      <c r="B396" s="2">
        <v>100011</v>
      </c>
      <c r="C396" s="2">
        <v>0</v>
      </c>
      <c r="D396" s="2" t="s">
        <v>751</v>
      </c>
      <c r="E396" s="2">
        <v>20100011</v>
      </c>
      <c r="F396" s="2">
        <v>3102</v>
      </c>
      <c r="G396" s="2">
        <v>3102</v>
      </c>
      <c r="H396" s="2">
        <v>21100011</v>
      </c>
      <c r="I396" s="2">
        <v>503</v>
      </c>
      <c r="J396" s="2">
        <v>3</v>
      </c>
      <c r="K396" s="2">
        <v>283</v>
      </c>
      <c r="L396" s="2">
        <v>300130396</v>
      </c>
      <c r="M396" s="2">
        <v>0</v>
      </c>
      <c r="N396" s="2">
        <v>3</v>
      </c>
      <c r="O396" s="2">
        <v>0</v>
      </c>
      <c r="P396" s="5">
        <v>2</v>
      </c>
      <c r="R396" s="5">
        <v>0</v>
      </c>
      <c r="S396" s="63"/>
      <c r="T396" s="63"/>
      <c r="U396" s="2">
        <v>1</v>
      </c>
      <c r="V396" s="63">
        <v>0</v>
      </c>
      <c r="Z396" s="2">
        <v>0</v>
      </c>
      <c r="AB396" s="64"/>
      <c r="AC396" s="2">
        <v>200011</v>
      </c>
      <c r="AG396" s="2">
        <v>1</v>
      </c>
      <c r="AH396" s="2">
        <v>6</v>
      </c>
    </row>
    <row r="397" spans="1:34" ht="16.5" x14ac:dyDescent="0.2">
      <c r="A397" s="1">
        <v>392</v>
      </c>
      <c r="B397" s="2">
        <v>100012</v>
      </c>
      <c r="C397" s="2">
        <v>0</v>
      </c>
      <c r="D397" s="2" t="s">
        <v>753</v>
      </c>
      <c r="E397" s="2">
        <v>20100012</v>
      </c>
      <c r="F397" s="2">
        <v>3102</v>
      </c>
      <c r="G397" s="2">
        <v>3102</v>
      </c>
      <c r="H397" s="2">
        <v>21100012</v>
      </c>
      <c r="I397" s="2">
        <v>503</v>
      </c>
      <c r="J397" s="2">
        <v>3</v>
      </c>
      <c r="K397" s="2">
        <v>284</v>
      </c>
      <c r="L397" s="2">
        <v>300130397</v>
      </c>
      <c r="M397" s="2">
        <v>0</v>
      </c>
      <c r="N397" s="2">
        <v>3</v>
      </c>
      <c r="O397" s="2">
        <v>0</v>
      </c>
      <c r="P397" s="5">
        <v>2</v>
      </c>
      <c r="R397" s="5">
        <v>0</v>
      </c>
      <c r="S397" s="63"/>
      <c r="T397" s="63"/>
      <c r="U397" s="2">
        <v>1</v>
      </c>
      <c r="V397" s="63">
        <v>0</v>
      </c>
      <c r="Z397" s="2">
        <v>0</v>
      </c>
      <c r="AB397" s="64"/>
      <c r="AC397" s="2">
        <v>200012</v>
      </c>
      <c r="AG397" s="2">
        <v>1</v>
      </c>
      <c r="AH397" s="2">
        <v>6</v>
      </c>
    </row>
    <row r="398" spans="1:34" ht="16.5" x14ac:dyDescent="0.2">
      <c r="A398" s="1">
        <v>393</v>
      </c>
      <c r="B398" s="2">
        <v>100013</v>
      </c>
      <c r="C398" s="2">
        <v>0</v>
      </c>
      <c r="D398" s="2" t="s">
        <v>754</v>
      </c>
      <c r="E398" s="2">
        <v>20100013</v>
      </c>
      <c r="F398" s="2">
        <v>3102</v>
      </c>
      <c r="G398" s="2">
        <v>3102</v>
      </c>
      <c r="H398" s="2">
        <v>21100013</v>
      </c>
      <c r="I398" s="2">
        <v>503</v>
      </c>
      <c r="J398" s="2">
        <v>3</v>
      </c>
      <c r="K398" s="2">
        <v>285</v>
      </c>
      <c r="L398" s="2">
        <v>300130398</v>
      </c>
      <c r="M398" s="2">
        <v>0</v>
      </c>
      <c r="N398" s="2">
        <v>3</v>
      </c>
      <c r="O398" s="2">
        <v>0</v>
      </c>
      <c r="P398" s="5">
        <v>2</v>
      </c>
      <c r="R398" s="5">
        <v>0</v>
      </c>
      <c r="S398" s="63"/>
      <c r="T398" s="63"/>
      <c r="U398" s="2">
        <v>1</v>
      </c>
      <c r="V398" s="63">
        <v>0</v>
      </c>
      <c r="Z398" s="2">
        <v>0</v>
      </c>
      <c r="AB398" s="64"/>
      <c r="AC398" s="2">
        <v>200013</v>
      </c>
      <c r="AG398" s="2">
        <v>1</v>
      </c>
      <c r="AH398" s="2">
        <v>6</v>
      </c>
    </row>
    <row r="399" spans="1:34" ht="16.5" x14ac:dyDescent="0.2">
      <c r="A399" s="1">
        <v>394</v>
      </c>
      <c r="B399" s="2">
        <v>100014</v>
      </c>
      <c r="C399" s="2">
        <v>0</v>
      </c>
      <c r="D399" s="2" t="s">
        <v>755</v>
      </c>
      <c r="E399" s="2">
        <v>20100014</v>
      </c>
      <c r="F399" s="2">
        <v>3102</v>
      </c>
      <c r="G399" s="2">
        <v>3102</v>
      </c>
      <c r="H399" s="2">
        <v>21100014</v>
      </c>
      <c r="I399" s="2">
        <v>503</v>
      </c>
      <c r="J399" s="2">
        <v>3</v>
      </c>
      <c r="K399" s="2">
        <v>286</v>
      </c>
      <c r="L399" s="2">
        <v>300130399</v>
      </c>
      <c r="M399" s="2">
        <v>0</v>
      </c>
      <c r="N399" s="2">
        <v>3</v>
      </c>
      <c r="O399" s="2">
        <v>0</v>
      </c>
      <c r="P399" s="5">
        <v>2</v>
      </c>
      <c r="R399" s="5">
        <v>0</v>
      </c>
      <c r="S399" s="63"/>
      <c r="T399" s="63"/>
      <c r="U399" s="2">
        <v>1</v>
      </c>
      <c r="V399" s="63">
        <v>0</v>
      </c>
      <c r="Z399" s="2">
        <v>0</v>
      </c>
      <c r="AB399" s="64"/>
      <c r="AC399" s="2">
        <v>200014</v>
      </c>
      <c r="AG399" s="2">
        <v>1</v>
      </c>
      <c r="AH399" s="2">
        <v>6</v>
      </c>
    </row>
    <row r="400" spans="1:34" ht="16.5" x14ac:dyDescent="0.2">
      <c r="A400" s="1">
        <v>395</v>
      </c>
      <c r="B400" s="2">
        <v>100015</v>
      </c>
      <c r="C400" s="2">
        <v>0</v>
      </c>
      <c r="D400" s="2" t="s">
        <v>756</v>
      </c>
      <c r="E400" s="2">
        <v>20100015</v>
      </c>
      <c r="F400" s="2">
        <v>3102</v>
      </c>
      <c r="G400" s="2">
        <v>3102</v>
      </c>
      <c r="H400" s="2">
        <v>21100015</v>
      </c>
      <c r="I400" s="2">
        <v>503</v>
      </c>
      <c r="J400" s="2">
        <v>3</v>
      </c>
      <c r="K400" s="2">
        <v>287</v>
      </c>
      <c r="L400" s="2">
        <v>300130400</v>
      </c>
      <c r="M400" s="2">
        <v>0</v>
      </c>
      <c r="N400" s="2">
        <v>3</v>
      </c>
      <c r="O400" s="2">
        <v>0</v>
      </c>
      <c r="P400" s="5">
        <v>2</v>
      </c>
      <c r="R400" s="5">
        <v>0</v>
      </c>
      <c r="S400" s="63"/>
      <c r="T400" s="63"/>
      <c r="U400" s="2">
        <v>1</v>
      </c>
      <c r="V400" s="63">
        <v>0</v>
      </c>
      <c r="Z400" s="2">
        <v>0</v>
      </c>
      <c r="AB400" s="64"/>
      <c r="AC400" s="2">
        <v>200015</v>
      </c>
      <c r="AG400" s="2">
        <v>1</v>
      </c>
      <c r="AH400" s="2">
        <v>6</v>
      </c>
    </row>
    <row r="401" spans="1:34" ht="16.5" x14ac:dyDescent="0.2">
      <c r="A401" s="1">
        <v>396</v>
      </c>
      <c r="B401" s="2">
        <v>100021</v>
      </c>
      <c r="C401" s="2">
        <v>0</v>
      </c>
      <c r="D401" s="2" t="s">
        <v>757</v>
      </c>
      <c r="E401" s="2">
        <v>20100021</v>
      </c>
      <c r="F401" s="2">
        <v>3103</v>
      </c>
      <c r="G401" s="2">
        <v>3103</v>
      </c>
      <c r="H401" s="2">
        <v>21100021</v>
      </c>
      <c r="I401" s="2">
        <v>503</v>
      </c>
      <c r="J401" s="2">
        <v>3</v>
      </c>
      <c r="K401" s="2">
        <v>247</v>
      </c>
      <c r="L401" s="2">
        <v>300120401</v>
      </c>
      <c r="M401" s="2">
        <v>0</v>
      </c>
      <c r="N401" s="2">
        <v>3</v>
      </c>
      <c r="O401" s="2">
        <v>0</v>
      </c>
      <c r="P401" s="5">
        <v>3</v>
      </c>
      <c r="R401" s="5">
        <v>0</v>
      </c>
      <c r="S401" s="63"/>
      <c r="T401" s="63"/>
      <c r="U401" s="2">
        <v>1</v>
      </c>
      <c r="V401" s="63">
        <v>0</v>
      </c>
      <c r="Z401" s="2">
        <v>0</v>
      </c>
      <c r="AB401" s="64"/>
      <c r="AC401" s="2">
        <v>200021</v>
      </c>
      <c r="AG401" s="2">
        <v>1</v>
      </c>
      <c r="AH401" s="2">
        <v>6</v>
      </c>
    </row>
    <row r="402" spans="1:34" ht="16.5" x14ac:dyDescent="0.2">
      <c r="A402" s="1">
        <v>397</v>
      </c>
      <c r="B402" s="2">
        <v>100022</v>
      </c>
      <c r="C402" s="2">
        <v>0</v>
      </c>
      <c r="D402" s="2" t="s">
        <v>759</v>
      </c>
      <c r="E402" s="2">
        <v>20100022</v>
      </c>
      <c r="F402" s="2">
        <v>3103</v>
      </c>
      <c r="G402" s="2">
        <v>3103</v>
      </c>
      <c r="H402" s="2">
        <v>21100022</v>
      </c>
      <c r="I402" s="2">
        <v>503</v>
      </c>
      <c r="J402" s="2">
        <v>3</v>
      </c>
      <c r="K402" s="2">
        <v>248</v>
      </c>
      <c r="L402" s="2">
        <v>300120402</v>
      </c>
      <c r="M402" s="2">
        <v>0</v>
      </c>
      <c r="N402" s="2">
        <v>3</v>
      </c>
      <c r="O402" s="2">
        <v>0</v>
      </c>
      <c r="P402" s="5">
        <v>3</v>
      </c>
      <c r="R402" s="5">
        <v>0</v>
      </c>
      <c r="S402" s="63"/>
      <c r="T402" s="63"/>
      <c r="U402" s="2">
        <v>1</v>
      </c>
      <c r="V402" s="63">
        <v>0</v>
      </c>
      <c r="Z402" s="2">
        <v>0</v>
      </c>
      <c r="AB402" s="64"/>
      <c r="AC402" s="2">
        <v>200022</v>
      </c>
      <c r="AG402" s="2">
        <v>1</v>
      </c>
      <c r="AH402" s="2">
        <v>6</v>
      </c>
    </row>
    <row r="403" spans="1:34" ht="16.5" x14ac:dyDescent="0.2">
      <c r="A403" s="1">
        <v>398</v>
      </c>
      <c r="B403" s="2">
        <v>100023</v>
      </c>
      <c r="C403" s="2">
        <v>0</v>
      </c>
      <c r="D403" s="2" t="s">
        <v>760</v>
      </c>
      <c r="E403" s="2">
        <v>20100023</v>
      </c>
      <c r="F403" s="2">
        <v>3103</v>
      </c>
      <c r="G403" s="2">
        <v>3103</v>
      </c>
      <c r="H403" s="2">
        <v>21100023</v>
      </c>
      <c r="I403" s="2">
        <v>503</v>
      </c>
      <c r="J403" s="2">
        <v>3</v>
      </c>
      <c r="K403" s="2">
        <v>249</v>
      </c>
      <c r="L403" s="2">
        <v>300120403</v>
      </c>
      <c r="M403" s="2">
        <v>0</v>
      </c>
      <c r="N403" s="2">
        <v>3</v>
      </c>
      <c r="O403" s="2">
        <v>0</v>
      </c>
      <c r="P403" s="5">
        <v>3</v>
      </c>
      <c r="R403" s="5">
        <v>0</v>
      </c>
      <c r="S403" s="63"/>
      <c r="T403" s="63"/>
      <c r="U403" s="2">
        <v>1</v>
      </c>
      <c r="V403" s="63">
        <v>0</v>
      </c>
      <c r="Z403" s="2">
        <v>0</v>
      </c>
      <c r="AB403" s="64"/>
      <c r="AC403" s="2">
        <v>200023</v>
      </c>
      <c r="AG403" s="2">
        <v>1</v>
      </c>
      <c r="AH403" s="2">
        <v>6</v>
      </c>
    </row>
    <row r="404" spans="1:34" ht="16.5" x14ac:dyDescent="0.2">
      <c r="A404" s="1">
        <v>399</v>
      </c>
      <c r="B404" s="2">
        <v>100024</v>
      </c>
      <c r="C404" s="2">
        <v>0</v>
      </c>
      <c r="D404" s="2" t="s">
        <v>761</v>
      </c>
      <c r="E404" s="2">
        <v>20100024</v>
      </c>
      <c r="F404" s="2">
        <v>3103</v>
      </c>
      <c r="G404" s="2">
        <v>3103</v>
      </c>
      <c r="H404" s="2">
        <v>21100024</v>
      </c>
      <c r="I404" s="2">
        <v>503</v>
      </c>
      <c r="J404" s="2">
        <v>3</v>
      </c>
      <c r="K404" s="2">
        <v>250</v>
      </c>
      <c r="L404" s="2">
        <v>300120404</v>
      </c>
      <c r="M404" s="2">
        <v>0</v>
      </c>
      <c r="N404" s="2">
        <v>3</v>
      </c>
      <c r="O404" s="2">
        <v>0</v>
      </c>
      <c r="P404" s="5">
        <v>3</v>
      </c>
      <c r="R404" s="5">
        <v>0</v>
      </c>
      <c r="S404" s="63"/>
      <c r="T404" s="63"/>
      <c r="U404" s="2">
        <v>1</v>
      </c>
      <c r="V404" s="63">
        <v>0</v>
      </c>
      <c r="Z404" s="2">
        <v>0</v>
      </c>
      <c r="AB404" s="64"/>
      <c r="AC404" s="2">
        <v>200024</v>
      </c>
      <c r="AG404" s="2">
        <v>1</v>
      </c>
      <c r="AH404" s="2">
        <v>6</v>
      </c>
    </row>
    <row r="405" spans="1:34" ht="16.5" x14ac:dyDescent="0.2">
      <c r="A405" s="1">
        <v>400</v>
      </c>
      <c r="B405" s="2">
        <v>100025</v>
      </c>
      <c r="C405" s="2">
        <v>0</v>
      </c>
      <c r="D405" s="2" t="s">
        <v>762</v>
      </c>
      <c r="E405" s="2">
        <v>20100025</v>
      </c>
      <c r="F405" s="2">
        <v>3103</v>
      </c>
      <c r="G405" s="2">
        <v>3103</v>
      </c>
      <c r="H405" s="2">
        <v>21100025</v>
      </c>
      <c r="I405" s="2">
        <v>503</v>
      </c>
      <c r="J405" s="2">
        <v>3</v>
      </c>
      <c r="K405" s="2">
        <v>251</v>
      </c>
      <c r="L405" s="2">
        <v>300120405</v>
      </c>
      <c r="M405" s="2">
        <v>0</v>
      </c>
      <c r="N405" s="2">
        <v>3</v>
      </c>
      <c r="O405" s="2">
        <v>0</v>
      </c>
      <c r="P405" s="5">
        <v>3</v>
      </c>
      <c r="R405" s="5">
        <v>0</v>
      </c>
      <c r="S405" s="63"/>
      <c r="T405" s="63"/>
      <c r="U405" s="2">
        <v>1</v>
      </c>
      <c r="V405" s="63">
        <v>0</v>
      </c>
      <c r="Z405" s="2">
        <v>0</v>
      </c>
      <c r="AB405" s="64"/>
      <c r="AC405" s="2">
        <v>200025</v>
      </c>
      <c r="AG405" s="2">
        <v>1</v>
      </c>
      <c r="AH405" s="2">
        <v>6</v>
      </c>
    </row>
    <row r="406" spans="1:34" ht="16.5" x14ac:dyDescent="0.2">
      <c r="A406" s="1">
        <v>401</v>
      </c>
      <c r="B406" s="2">
        <v>201000</v>
      </c>
      <c r="C406" s="2">
        <v>0</v>
      </c>
      <c r="D406" s="2" t="s">
        <v>813</v>
      </c>
      <c r="E406" s="2">
        <v>20201000</v>
      </c>
      <c r="F406" s="2" t="s">
        <v>732</v>
      </c>
      <c r="G406" s="2" t="s">
        <v>732</v>
      </c>
      <c r="H406" s="2">
        <v>21201000</v>
      </c>
      <c r="I406" s="2">
        <v>503</v>
      </c>
      <c r="J406" s="2">
        <v>3</v>
      </c>
      <c r="K406" s="2">
        <v>252</v>
      </c>
      <c r="L406" s="2">
        <v>300120406</v>
      </c>
      <c r="M406" s="2">
        <v>0</v>
      </c>
      <c r="N406" s="2">
        <v>3</v>
      </c>
      <c r="O406" s="2">
        <v>0</v>
      </c>
      <c r="P406" s="5">
        <v>3</v>
      </c>
      <c r="R406" s="5">
        <v>0</v>
      </c>
      <c r="S406" s="63"/>
      <c r="T406" s="63"/>
      <c r="U406" s="2">
        <v>10</v>
      </c>
      <c r="V406" s="63">
        <v>0</v>
      </c>
      <c r="Z406" s="2">
        <v>0</v>
      </c>
      <c r="AB406" s="64"/>
      <c r="AC406" s="2">
        <v>201000</v>
      </c>
      <c r="AG406" s="2">
        <v>1</v>
      </c>
      <c r="AH406" s="2">
        <v>6</v>
      </c>
    </row>
    <row r="407" spans="1:34" ht="16.5" x14ac:dyDescent="0.2">
      <c r="A407" s="1">
        <v>402</v>
      </c>
      <c r="B407" s="2">
        <v>201001</v>
      </c>
      <c r="C407" s="2">
        <v>0</v>
      </c>
      <c r="D407" s="2" t="s">
        <v>815</v>
      </c>
      <c r="E407" s="2">
        <v>20201001</v>
      </c>
      <c r="F407" s="2" t="s">
        <v>732</v>
      </c>
      <c r="G407" s="2" t="s">
        <v>732</v>
      </c>
      <c r="H407" s="2">
        <v>21201001</v>
      </c>
      <c r="I407" s="2">
        <v>503</v>
      </c>
      <c r="J407" s="2">
        <v>3</v>
      </c>
      <c r="K407" s="2">
        <v>253</v>
      </c>
      <c r="L407" s="2">
        <v>300120407</v>
      </c>
      <c r="M407" s="2">
        <v>0</v>
      </c>
      <c r="N407" s="2">
        <v>3</v>
      </c>
      <c r="O407" s="2">
        <v>0</v>
      </c>
      <c r="P407" s="5">
        <v>3</v>
      </c>
      <c r="R407" s="5">
        <v>0</v>
      </c>
      <c r="S407" s="63"/>
      <c r="T407" s="63"/>
      <c r="U407" s="2">
        <v>10</v>
      </c>
      <c r="V407" s="63">
        <v>0</v>
      </c>
      <c r="Z407" s="2">
        <v>0</v>
      </c>
      <c r="AB407" s="64"/>
      <c r="AC407" s="2">
        <v>201001</v>
      </c>
      <c r="AG407" s="2">
        <v>1</v>
      </c>
      <c r="AH407" s="2">
        <v>6</v>
      </c>
    </row>
    <row r="408" spans="1:34" ht="16.5" x14ac:dyDescent="0.2">
      <c r="A408" s="1">
        <v>403</v>
      </c>
      <c r="B408" s="2">
        <v>201002</v>
      </c>
      <c r="C408" s="2">
        <v>0</v>
      </c>
      <c r="D408" s="2" t="s">
        <v>816</v>
      </c>
      <c r="E408" s="2">
        <v>20201002</v>
      </c>
      <c r="F408" s="2" t="s">
        <v>732</v>
      </c>
      <c r="G408" s="2" t="s">
        <v>732</v>
      </c>
      <c r="H408" s="2">
        <v>21201002</v>
      </c>
      <c r="I408" s="2">
        <v>503</v>
      </c>
      <c r="J408" s="2">
        <v>3</v>
      </c>
      <c r="K408" s="2">
        <v>254</v>
      </c>
      <c r="L408" s="2">
        <v>300120408</v>
      </c>
      <c r="M408" s="2">
        <v>0</v>
      </c>
      <c r="N408" s="2">
        <v>3</v>
      </c>
      <c r="O408" s="2">
        <v>0</v>
      </c>
      <c r="P408" s="5">
        <v>3</v>
      </c>
      <c r="R408" s="5">
        <v>0</v>
      </c>
      <c r="S408" s="63"/>
      <c r="T408" s="63"/>
      <c r="U408" s="2">
        <v>10</v>
      </c>
      <c r="V408" s="63">
        <v>0</v>
      </c>
      <c r="Z408" s="2">
        <v>0</v>
      </c>
      <c r="AB408" s="64"/>
      <c r="AC408" s="2">
        <v>201002</v>
      </c>
      <c r="AG408" s="2">
        <v>1</v>
      </c>
      <c r="AH408" s="2">
        <v>6</v>
      </c>
    </row>
    <row r="409" spans="1:34" ht="16.5" x14ac:dyDescent="0.2">
      <c r="A409" s="1">
        <v>404</v>
      </c>
      <c r="B409" s="2">
        <v>201003</v>
      </c>
      <c r="C409" s="2">
        <v>0</v>
      </c>
      <c r="D409" s="2" t="s">
        <v>817</v>
      </c>
      <c r="E409" s="2">
        <v>20201003</v>
      </c>
      <c r="F409" s="2" t="s">
        <v>732</v>
      </c>
      <c r="G409" s="2" t="s">
        <v>732</v>
      </c>
      <c r="H409" s="2">
        <v>21201003</v>
      </c>
      <c r="I409" s="2">
        <v>503</v>
      </c>
      <c r="J409" s="2">
        <v>3</v>
      </c>
      <c r="K409" s="2">
        <v>255</v>
      </c>
      <c r="L409" s="2">
        <v>300120409</v>
      </c>
      <c r="M409" s="2">
        <v>0</v>
      </c>
      <c r="N409" s="2">
        <v>3</v>
      </c>
      <c r="O409" s="2">
        <v>0</v>
      </c>
      <c r="P409" s="5">
        <v>3</v>
      </c>
      <c r="R409" s="5">
        <v>0</v>
      </c>
      <c r="S409" s="63"/>
      <c r="T409" s="63"/>
      <c r="U409" s="2">
        <v>10</v>
      </c>
      <c r="V409" s="63">
        <v>0</v>
      </c>
      <c r="Z409" s="2">
        <v>0</v>
      </c>
      <c r="AB409" s="64"/>
      <c r="AC409" s="2">
        <v>201003</v>
      </c>
      <c r="AG409" s="2">
        <v>1</v>
      </c>
      <c r="AH409" s="2">
        <v>6</v>
      </c>
    </row>
    <row r="410" spans="1:34" ht="16.5" x14ac:dyDescent="0.2">
      <c r="A410" s="1">
        <v>405</v>
      </c>
      <c r="B410" s="2">
        <v>201004</v>
      </c>
      <c r="C410" s="2">
        <v>0</v>
      </c>
      <c r="D410" s="2" t="s">
        <v>818</v>
      </c>
      <c r="E410" s="2">
        <v>20201004</v>
      </c>
      <c r="F410" s="2" t="s">
        <v>732</v>
      </c>
      <c r="G410" s="2" t="s">
        <v>732</v>
      </c>
      <c r="H410" s="2">
        <v>21201004</v>
      </c>
      <c r="I410" s="2">
        <v>503</v>
      </c>
      <c r="J410" s="2">
        <v>3</v>
      </c>
      <c r="K410" s="2">
        <v>256</v>
      </c>
      <c r="L410" s="2">
        <v>300120410</v>
      </c>
      <c r="M410" s="2">
        <v>0</v>
      </c>
      <c r="N410" s="2">
        <v>3</v>
      </c>
      <c r="O410" s="2">
        <v>0</v>
      </c>
      <c r="P410" s="5">
        <v>3</v>
      </c>
      <c r="R410" s="5">
        <v>0</v>
      </c>
      <c r="S410" s="63"/>
      <c r="T410" s="63"/>
      <c r="U410" s="2">
        <v>10</v>
      </c>
      <c r="V410" s="63">
        <v>0</v>
      </c>
      <c r="Z410" s="2">
        <v>0</v>
      </c>
      <c r="AB410" s="64"/>
      <c r="AC410" s="2">
        <v>201004</v>
      </c>
      <c r="AG410" s="2">
        <v>1</v>
      </c>
      <c r="AH410" s="2">
        <v>6</v>
      </c>
    </row>
    <row r="411" spans="1:34" ht="16.5" x14ac:dyDescent="0.2">
      <c r="A411" s="1">
        <v>406</v>
      </c>
      <c r="B411" s="2">
        <v>201005</v>
      </c>
      <c r="C411" s="2">
        <v>0</v>
      </c>
      <c r="D411" s="2" t="s">
        <v>819</v>
      </c>
      <c r="E411" s="2">
        <v>20201005</v>
      </c>
      <c r="F411" s="2" t="s">
        <v>732</v>
      </c>
      <c r="G411" s="2" t="s">
        <v>732</v>
      </c>
      <c r="H411" s="2">
        <v>21201005</v>
      </c>
      <c r="I411" s="2">
        <v>503</v>
      </c>
      <c r="J411" s="2">
        <v>3</v>
      </c>
      <c r="K411" s="2">
        <v>257</v>
      </c>
      <c r="L411" s="2">
        <v>300120411</v>
      </c>
      <c r="M411" s="2">
        <v>0</v>
      </c>
      <c r="N411" s="2">
        <v>3</v>
      </c>
      <c r="O411" s="2">
        <v>0</v>
      </c>
      <c r="P411" s="5">
        <v>3</v>
      </c>
      <c r="R411" s="5">
        <v>0</v>
      </c>
      <c r="S411" s="63"/>
      <c r="T411" s="63"/>
      <c r="U411" s="2">
        <v>10</v>
      </c>
      <c r="V411" s="63">
        <v>0</v>
      </c>
      <c r="Z411" s="2">
        <v>0</v>
      </c>
      <c r="AB411" s="64"/>
      <c r="AC411" s="2">
        <v>201005</v>
      </c>
      <c r="AG411" s="2">
        <v>1</v>
      </c>
      <c r="AH411" s="2">
        <v>6</v>
      </c>
    </row>
    <row r="412" spans="1:34" ht="16.5" x14ac:dyDescent="0.2">
      <c r="A412" s="1">
        <v>407</v>
      </c>
      <c r="B412" s="2">
        <v>201006</v>
      </c>
      <c r="C412" s="2">
        <v>0</v>
      </c>
      <c r="D412" s="2" t="s">
        <v>820</v>
      </c>
      <c r="E412" s="2">
        <v>20201006</v>
      </c>
      <c r="F412" s="2" t="s">
        <v>732</v>
      </c>
      <c r="G412" s="2" t="s">
        <v>732</v>
      </c>
      <c r="H412" s="2">
        <v>21201006</v>
      </c>
      <c r="I412" s="2">
        <v>503</v>
      </c>
      <c r="J412" s="2">
        <v>3</v>
      </c>
      <c r="K412" s="2">
        <v>258</v>
      </c>
      <c r="L412" s="2">
        <v>300120412</v>
      </c>
      <c r="M412" s="2">
        <v>0</v>
      </c>
      <c r="N412" s="2">
        <v>3</v>
      </c>
      <c r="O412" s="2">
        <v>0</v>
      </c>
      <c r="P412" s="5">
        <v>3</v>
      </c>
      <c r="R412" s="5">
        <v>0</v>
      </c>
      <c r="S412" s="63"/>
      <c r="T412" s="63"/>
      <c r="U412" s="2">
        <v>10</v>
      </c>
      <c r="V412" s="63">
        <v>0</v>
      </c>
      <c r="Z412" s="2">
        <v>0</v>
      </c>
      <c r="AB412" s="64"/>
      <c r="AC412" s="2">
        <v>201006</v>
      </c>
      <c r="AG412" s="2">
        <v>1</v>
      </c>
      <c r="AH412" s="2">
        <v>6</v>
      </c>
    </row>
    <row r="413" spans="1:34" ht="16.5" x14ac:dyDescent="0.2">
      <c r="A413" s="1">
        <v>408</v>
      </c>
      <c r="B413" s="2">
        <v>201007</v>
      </c>
      <c r="C413" s="2">
        <v>0</v>
      </c>
      <c r="D413" s="2" t="s">
        <v>821</v>
      </c>
      <c r="E413" s="2">
        <v>20201007</v>
      </c>
      <c r="F413" s="2" t="s">
        <v>732</v>
      </c>
      <c r="G413" s="2" t="s">
        <v>732</v>
      </c>
      <c r="H413" s="2">
        <v>21201007</v>
      </c>
      <c r="I413" s="2">
        <v>503</v>
      </c>
      <c r="J413" s="2">
        <v>3</v>
      </c>
      <c r="K413" s="2">
        <v>259</v>
      </c>
      <c r="L413" s="2">
        <v>300120413</v>
      </c>
      <c r="M413" s="2">
        <v>0</v>
      </c>
      <c r="N413" s="2">
        <v>3</v>
      </c>
      <c r="O413" s="2">
        <v>0</v>
      </c>
      <c r="P413" s="5">
        <v>3</v>
      </c>
      <c r="R413" s="5">
        <v>0</v>
      </c>
      <c r="S413" s="63"/>
      <c r="T413" s="63"/>
      <c r="U413" s="2">
        <v>10</v>
      </c>
      <c r="V413" s="63">
        <v>0</v>
      </c>
      <c r="Z413" s="2">
        <v>0</v>
      </c>
      <c r="AB413" s="64"/>
      <c r="AC413" s="2">
        <v>201007</v>
      </c>
      <c r="AG413" s="2">
        <v>1</v>
      </c>
      <c r="AH413" s="2">
        <v>6</v>
      </c>
    </row>
    <row r="414" spans="1:34" ht="16.5" x14ac:dyDescent="0.2">
      <c r="A414" s="1">
        <v>409</v>
      </c>
      <c r="B414" s="2">
        <v>201008</v>
      </c>
      <c r="C414" s="2">
        <v>0</v>
      </c>
      <c r="D414" s="2" t="s">
        <v>822</v>
      </c>
      <c r="E414" s="2">
        <v>20201008</v>
      </c>
      <c r="F414" s="2" t="s">
        <v>732</v>
      </c>
      <c r="G414" s="2" t="s">
        <v>732</v>
      </c>
      <c r="H414" s="2">
        <v>21201008</v>
      </c>
      <c r="I414" s="2">
        <v>503</v>
      </c>
      <c r="J414" s="2">
        <v>3</v>
      </c>
      <c r="K414" s="2">
        <v>260</v>
      </c>
      <c r="L414" s="2">
        <v>300120414</v>
      </c>
      <c r="M414" s="2">
        <v>0</v>
      </c>
      <c r="N414" s="2">
        <v>3</v>
      </c>
      <c r="O414" s="2">
        <v>0</v>
      </c>
      <c r="P414" s="5">
        <v>3</v>
      </c>
      <c r="R414" s="5">
        <v>0</v>
      </c>
      <c r="S414" s="63"/>
      <c r="T414" s="63"/>
      <c r="U414" s="2">
        <v>10</v>
      </c>
      <c r="V414" s="63">
        <v>0</v>
      </c>
      <c r="Z414" s="2">
        <v>0</v>
      </c>
      <c r="AB414" s="64"/>
      <c r="AC414" s="2">
        <v>201008</v>
      </c>
      <c r="AG414" s="2">
        <v>1</v>
      </c>
      <c r="AH414" s="2">
        <v>6</v>
      </c>
    </row>
    <row r="415" spans="1:34" ht="16.5" x14ac:dyDescent="0.2">
      <c r="A415" s="1">
        <v>410</v>
      </c>
      <c r="B415" s="2">
        <v>201009</v>
      </c>
      <c r="C415" s="2">
        <v>0</v>
      </c>
      <c r="D415" s="2" t="s">
        <v>823</v>
      </c>
      <c r="E415" s="2">
        <v>20201009</v>
      </c>
      <c r="F415" s="2" t="s">
        <v>732</v>
      </c>
      <c r="G415" s="2" t="s">
        <v>732</v>
      </c>
      <c r="H415" s="2">
        <v>21201009</v>
      </c>
      <c r="I415" s="2">
        <v>503</v>
      </c>
      <c r="J415" s="2">
        <v>3</v>
      </c>
      <c r="K415" s="2">
        <v>261</v>
      </c>
      <c r="L415" s="2">
        <v>300120415</v>
      </c>
      <c r="M415" s="2">
        <v>0</v>
      </c>
      <c r="N415" s="2">
        <v>3</v>
      </c>
      <c r="O415" s="2">
        <v>0</v>
      </c>
      <c r="P415" s="5">
        <v>3</v>
      </c>
      <c r="R415" s="5">
        <v>0</v>
      </c>
      <c r="S415" s="63"/>
      <c r="T415" s="63"/>
      <c r="U415" s="2">
        <v>10</v>
      </c>
      <c r="V415" s="63">
        <v>0</v>
      </c>
      <c r="Z415" s="2">
        <v>0</v>
      </c>
      <c r="AB415" s="64"/>
      <c r="AC415" s="2">
        <v>201009</v>
      </c>
      <c r="AG415" s="2">
        <v>1</v>
      </c>
      <c r="AH415" s="2">
        <v>6</v>
      </c>
    </row>
    <row r="416" spans="1:34" ht="16.5" x14ac:dyDescent="0.2">
      <c r="A416" s="1">
        <v>411</v>
      </c>
      <c r="B416" s="2">
        <v>201010</v>
      </c>
      <c r="C416" s="2">
        <v>0</v>
      </c>
      <c r="D416" s="2" t="s">
        <v>824</v>
      </c>
      <c r="E416" s="2">
        <v>20201010</v>
      </c>
      <c r="F416" s="2" t="s">
        <v>732</v>
      </c>
      <c r="G416" s="2" t="s">
        <v>732</v>
      </c>
      <c r="H416" s="2">
        <v>21201010</v>
      </c>
      <c r="I416" s="2">
        <v>503</v>
      </c>
      <c r="J416" s="2">
        <v>3</v>
      </c>
      <c r="K416" s="2">
        <v>262</v>
      </c>
      <c r="L416" s="2">
        <v>300120416</v>
      </c>
      <c r="M416" s="2">
        <v>0</v>
      </c>
      <c r="N416" s="2">
        <v>3</v>
      </c>
      <c r="O416" s="2">
        <v>0</v>
      </c>
      <c r="P416" s="5">
        <v>3</v>
      </c>
      <c r="R416" s="5">
        <v>0</v>
      </c>
      <c r="S416" s="63"/>
      <c r="T416" s="63"/>
      <c r="U416" s="2">
        <v>10</v>
      </c>
      <c r="V416" s="63">
        <v>0</v>
      </c>
      <c r="Z416" s="2">
        <v>0</v>
      </c>
      <c r="AB416" s="64"/>
      <c r="AC416" s="2">
        <v>201010</v>
      </c>
      <c r="AG416" s="2">
        <v>1</v>
      </c>
      <c r="AH416" s="2">
        <v>6</v>
      </c>
    </row>
    <row r="417" spans="1:34" ht="16.5" x14ac:dyDescent="0.2">
      <c r="A417" s="1">
        <v>412</v>
      </c>
      <c r="B417" s="2">
        <v>201011</v>
      </c>
      <c r="C417" s="2">
        <v>0</v>
      </c>
      <c r="D417" s="2" t="s">
        <v>825</v>
      </c>
      <c r="E417" s="2">
        <v>20201011</v>
      </c>
      <c r="F417" s="2" t="s">
        <v>732</v>
      </c>
      <c r="G417" s="2" t="s">
        <v>732</v>
      </c>
      <c r="H417" s="2">
        <v>21201011</v>
      </c>
      <c r="I417" s="2">
        <v>503</v>
      </c>
      <c r="J417" s="2">
        <v>3</v>
      </c>
      <c r="K417" s="2">
        <v>263</v>
      </c>
      <c r="L417" s="2">
        <v>300120417</v>
      </c>
      <c r="M417" s="2">
        <v>0</v>
      </c>
      <c r="N417" s="2">
        <v>3</v>
      </c>
      <c r="O417" s="2">
        <v>0</v>
      </c>
      <c r="P417" s="5">
        <v>3</v>
      </c>
      <c r="R417" s="5">
        <v>0</v>
      </c>
      <c r="S417" s="63"/>
      <c r="T417" s="63"/>
      <c r="U417" s="2">
        <v>10</v>
      </c>
      <c r="V417" s="63">
        <v>0</v>
      </c>
      <c r="Z417" s="2">
        <v>0</v>
      </c>
      <c r="AB417" s="64"/>
      <c r="AC417" s="2">
        <v>201011</v>
      </c>
      <c r="AG417" s="2">
        <v>1</v>
      </c>
      <c r="AH417" s="2">
        <v>6</v>
      </c>
    </row>
    <row r="418" spans="1:34" ht="16.5" x14ac:dyDescent="0.2">
      <c r="A418" s="1">
        <v>413</v>
      </c>
      <c r="B418" s="2">
        <v>201012</v>
      </c>
      <c r="C418" s="2">
        <v>0</v>
      </c>
      <c r="D418" s="2" t="s">
        <v>826</v>
      </c>
      <c r="E418" s="2">
        <v>20201012</v>
      </c>
      <c r="F418" s="2" t="s">
        <v>732</v>
      </c>
      <c r="G418" s="2" t="s">
        <v>732</v>
      </c>
      <c r="H418" s="2">
        <v>21201012</v>
      </c>
      <c r="I418" s="2">
        <v>503</v>
      </c>
      <c r="J418" s="2">
        <v>3</v>
      </c>
      <c r="K418" s="2">
        <v>264</v>
      </c>
      <c r="L418" s="2">
        <v>300120418</v>
      </c>
      <c r="M418" s="2">
        <v>0</v>
      </c>
      <c r="N418" s="2">
        <v>3</v>
      </c>
      <c r="O418" s="2">
        <v>0</v>
      </c>
      <c r="P418" s="5">
        <v>3</v>
      </c>
      <c r="R418" s="5">
        <v>0</v>
      </c>
      <c r="S418" s="63"/>
      <c r="T418" s="63"/>
      <c r="U418" s="2">
        <v>10</v>
      </c>
      <c r="V418" s="63">
        <v>0</v>
      </c>
      <c r="Z418" s="2">
        <v>0</v>
      </c>
      <c r="AB418" s="64"/>
      <c r="AC418" s="2">
        <v>201012</v>
      </c>
      <c r="AG418" s="2">
        <v>1</v>
      </c>
      <c r="AH418" s="2">
        <v>6</v>
      </c>
    </row>
    <row r="419" spans="1:34" ht="16.5" x14ac:dyDescent="0.2">
      <c r="A419" s="1">
        <v>414</v>
      </c>
      <c r="B419" s="2">
        <v>201013</v>
      </c>
      <c r="C419" s="2">
        <v>0</v>
      </c>
      <c r="D419" s="2" t="s">
        <v>827</v>
      </c>
      <c r="E419" s="2">
        <v>20201013</v>
      </c>
      <c r="F419" s="2" t="s">
        <v>732</v>
      </c>
      <c r="G419" s="2" t="s">
        <v>732</v>
      </c>
      <c r="H419" s="2">
        <v>21201013</v>
      </c>
      <c r="I419" s="2">
        <v>503</v>
      </c>
      <c r="J419" s="2">
        <v>3</v>
      </c>
      <c r="K419" s="2">
        <v>265</v>
      </c>
      <c r="L419" s="2">
        <v>300120419</v>
      </c>
      <c r="M419" s="2">
        <v>0</v>
      </c>
      <c r="N419" s="2">
        <v>3</v>
      </c>
      <c r="O419" s="2">
        <v>0</v>
      </c>
      <c r="P419" s="5">
        <v>3</v>
      </c>
      <c r="R419" s="5">
        <v>0</v>
      </c>
      <c r="S419" s="63"/>
      <c r="T419" s="63"/>
      <c r="U419" s="2">
        <v>10</v>
      </c>
      <c r="V419" s="63">
        <v>0</v>
      </c>
      <c r="Z419" s="2">
        <v>0</v>
      </c>
      <c r="AB419" s="64"/>
      <c r="AC419" s="2">
        <v>201013</v>
      </c>
      <c r="AG419" s="2">
        <v>1</v>
      </c>
      <c r="AH419" s="2">
        <v>6</v>
      </c>
    </row>
    <row r="420" spans="1:34" ht="16.5" x14ac:dyDescent="0.2">
      <c r="A420" s="1">
        <v>415</v>
      </c>
      <c r="B420" s="2">
        <v>201014</v>
      </c>
      <c r="C420" s="2">
        <v>0</v>
      </c>
      <c r="D420" s="2" t="s">
        <v>828</v>
      </c>
      <c r="E420" s="2">
        <v>20201014</v>
      </c>
      <c r="F420" s="2" t="s">
        <v>732</v>
      </c>
      <c r="G420" s="2" t="s">
        <v>732</v>
      </c>
      <c r="H420" s="2">
        <v>21201014</v>
      </c>
      <c r="I420" s="2">
        <v>503</v>
      </c>
      <c r="J420" s="2">
        <v>3</v>
      </c>
      <c r="K420" s="2">
        <v>266</v>
      </c>
      <c r="L420" s="2">
        <v>300120420</v>
      </c>
      <c r="M420" s="2">
        <v>0</v>
      </c>
      <c r="N420" s="2">
        <v>3</v>
      </c>
      <c r="O420" s="2">
        <v>0</v>
      </c>
      <c r="P420" s="5">
        <v>3</v>
      </c>
      <c r="R420" s="5">
        <v>0</v>
      </c>
      <c r="S420" s="63"/>
      <c r="T420" s="63"/>
      <c r="U420" s="2">
        <v>10</v>
      </c>
      <c r="V420" s="63">
        <v>0</v>
      </c>
      <c r="Z420" s="2">
        <v>0</v>
      </c>
      <c r="AB420" s="64"/>
      <c r="AC420" s="2">
        <v>201014</v>
      </c>
      <c r="AG420" s="2">
        <v>1</v>
      </c>
      <c r="AH420" s="2">
        <v>6</v>
      </c>
    </row>
    <row r="421" spans="1:34" ht="16.5" x14ac:dyDescent="0.2">
      <c r="A421" s="1">
        <v>416</v>
      </c>
      <c r="B421" s="2">
        <v>201015</v>
      </c>
      <c r="C421" s="2">
        <v>0</v>
      </c>
      <c r="D421" s="2" t="s">
        <v>829</v>
      </c>
      <c r="E421" s="2">
        <v>20201015</v>
      </c>
      <c r="F421" s="2" t="s">
        <v>732</v>
      </c>
      <c r="G421" s="2" t="s">
        <v>732</v>
      </c>
      <c r="H421" s="2">
        <v>21201015</v>
      </c>
      <c r="I421" s="2">
        <v>503</v>
      </c>
      <c r="J421" s="2">
        <v>3</v>
      </c>
      <c r="K421" s="2">
        <v>267</v>
      </c>
      <c r="L421" s="2">
        <v>300120421</v>
      </c>
      <c r="M421" s="2">
        <v>0</v>
      </c>
      <c r="N421" s="2">
        <v>3</v>
      </c>
      <c r="O421" s="2">
        <v>0</v>
      </c>
      <c r="P421" s="5">
        <v>3</v>
      </c>
      <c r="R421" s="5">
        <v>0</v>
      </c>
      <c r="S421" s="63"/>
      <c r="T421" s="63"/>
      <c r="U421" s="2">
        <v>10</v>
      </c>
      <c r="V421" s="63">
        <v>0</v>
      </c>
      <c r="Z421" s="2">
        <v>0</v>
      </c>
      <c r="AB421" s="64"/>
      <c r="AC421" s="2">
        <v>201015</v>
      </c>
      <c r="AG421" s="2">
        <v>1</v>
      </c>
      <c r="AH421" s="2">
        <v>6</v>
      </c>
    </row>
    <row r="422" spans="1:34" ht="16.5" x14ac:dyDescent="0.2">
      <c r="A422" s="1">
        <v>417</v>
      </c>
      <c r="B422" s="2">
        <v>201016</v>
      </c>
      <c r="C422" s="2">
        <v>0</v>
      </c>
      <c r="D422" s="2" t="s">
        <v>830</v>
      </c>
      <c r="E422" s="2">
        <v>20201016</v>
      </c>
      <c r="F422" s="2" t="s">
        <v>732</v>
      </c>
      <c r="G422" s="2" t="s">
        <v>732</v>
      </c>
      <c r="H422" s="2">
        <v>21201016</v>
      </c>
      <c r="I422" s="2">
        <v>503</v>
      </c>
      <c r="J422" s="2">
        <v>3</v>
      </c>
      <c r="K422" s="2">
        <v>268</v>
      </c>
      <c r="L422" s="2">
        <v>300120422</v>
      </c>
      <c r="M422" s="2">
        <v>0</v>
      </c>
      <c r="N422" s="2">
        <v>3</v>
      </c>
      <c r="O422" s="2">
        <v>0</v>
      </c>
      <c r="P422" s="5">
        <v>3</v>
      </c>
      <c r="R422" s="5">
        <v>0</v>
      </c>
      <c r="S422" s="63"/>
      <c r="T422" s="63"/>
      <c r="U422" s="2">
        <v>10</v>
      </c>
      <c r="V422" s="63">
        <v>0</v>
      </c>
      <c r="Z422" s="2">
        <v>0</v>
      </c>
      <c r="AB422" s="64"/>
      <c r="AC422" s="2">
        <v>201016</v>
      </c>
      <c r="AG422" s="2">
        <v>1</v>
      </c>
      <c r="AH422" s="2">
        <v>6</v>
      </c>
    </row>
    <row r="423" spans="1:34" ht="16.5" x14ac:dyDescent="0.2">
      <c r="A423" s="1">
        <v>418</v>
      </c>
      <c r="B423" s="2">
        <v>201017</v>
      </c>
      <c r="C423" s="2">
        <v>0</v>
      </c>
      <c r="D423" s="2" t="s">
        <v>831</v>
      </c>
      <c r="E423" s="2">
        <v>20201017</v>
      </c>
      <c r="F423" s="2" t="s">
        <v>732</v>
      </c>
      <c r="G423" s="2" t="s">
        <v>732</v>
      </c>
      <c r="H423" s="2">
        <v>21201017</v>
      </c>
      <c r="I423" s="2">
        <v>503</v>
      </c>
      <c r="J423" s="2">
        <v>3</v>
      </c>
      <c r="K423" s="2">
        <v>269</v>
      </c>
      <c r="L423" s="2">
        <v>300120423</v>
      </c>
      <c r="M423" s="2">
        <v>0</v>
      </c>
      <c r="N423" s="2">
        <v>3</v>
      </c>
      <c r="O423" s="2">
        <v>0</v>
      </c>
      <c r="P423" s="5">
        <v>3</v>
      </c>
      <c r="R423" s="5">
        <v>0</v>
      </c>
      <c r="S423" s="63"/>
      <c r="T423" s="63"/>
      <c r="U423" s="2">
        <v>10</v>
      </c>
      <c r="V423" s="63">
        <v>0</v>
      </c>
      <c r="Z423" s="2">
        <v>0</v>
      </c>
      <c r="AB423" s="64"/>
      <c r="AC423" s="2">
        <v>201017</v>
      </c>
      <c r="AG423" s="2">
        <v>1</v>
      </c>
      <c r="AH423" s="2">
        <v>6</v>
      </c>
    </row>
    <row r="424" spans="1:34" ht="16.5" x14ac:dyDescent="0.2">
      <c r="A424" s="1">
        <v>419</v>
      </c>
      <c r="B424" s="2">
        <v>201018</v>
      </c>
      <c r="C424" s="2">
        <v>0</v>
      </c>
      <c r="D424" s="2" t="s">
        <v>832</v>
      </c>
      <c r="E424" s="2">
        <v>20201018</v>
      </c>
      <c r="F424" s="2" t="s">
        <v>732</v>
      </c>
      <c r="G424" s="2" t="s">
        <v>732</v>
      </c>
      <c r="H424" s="2">
        <v>21201018</v>
      </c>
      <c r="I424" s="2">
        <v>503</v>
      </c>
      <c r="J424" s="2">
        <v>3</v>
      </c>
      <c r="K424" s="2">
        <v>270</v>
      </c>
      <c r="L424" s="2">
        <v>300120424</v>
      </c>
      <c r="M424" s="2">
        <v>0</v>
      </c>
      <c r="N424" s="2">
        <v>3</v>
      </c>
      <c r="O424" s="2">
        <v>0</v>
      </c>
      <c r="P424" s="5">
        <v>3</v>
      </c>
      <c r="R424" s="5">
        <v>0</v>
      </c>
      <c r="S424" s="63"/>
      <c r="T424" s="63"/>
      <c r="U424" s="2">
        <v>10</v>
      </c>
      <c r="V424" s="63">
        <v>0</v>
      </c>
      <c r="Z424" s="2">
        <v>0</v>
      </c>
      <c r="AB424" s="64"/>
      <c r="AC424" s="2">
        <v>201018</v>
      </c>
      <c r="AG424" s="2">
        <v>1</v>
      </c>
      <c r="AH424" s="2">
        <v>6</v>
      </c>
    </row>
    <row r="425" spans="1:34" ht="16.5" x14ac:dyDescent="0.2">
      <c r="A425" s="1">
        <v>420</v>
      </c>
      <c r="B425" s="2">
        <v>201019</v>
      </c>
      <c r="C425" s="2">
        <v>0</v>
      </c>
      <c r="D425" s="2" t="s">
        <v>833</v>
      </c>
      <c r="E425" s="2">
        <v>20201019</v>
      </c>
      <c r="F425" s="2" t="s">
        <v>732</v>
      </c>
      <c r="G425" s="2" t="s">
        <v>732</v>
      </c>
      <c r="H425" s="2">
        <v>21201019</v>
      </c>
      <c r="I425" s="2">
        <v>503</v>
      </c>
      <c r="J425" s="2">
        <v>3</v>
      </c>
      <c r="K425" s="2">
        <v>271</v>
      </c>
      <c r="L425" s="2">
        <v>300120425</v>
      </c>
      <c r="M425" s="2">
        <v>0</v>
      </c>
      <c r="N425" s="2">
        <v>3</v>
      </c>
      <c r="O425" s="2">
        <v>0</v>
      </c>
      <c r="P425" s="5">
        <v>3</v>
      </c>
      <c r="R425" s="5">
        <v>0</v>
      </c>
      <c r="S425" s="63"/>
      <c r="T425" s="63"/>
      <c r="U425" s="2">
        <v>10</v>
      </c>
      <c r="V425" s="63">
        <v>0</v>
      </c>
      <c r="Z425" s="2">
        <v>0</v>
      </c>
      <c r="AB425" s="64"/>
      <c r="AC425" s="2">
        <v>201019</v>
      </c>
      <c r="AG425" s="2">
        <v>1</v>
      </c>
      <c r="AH425" s="2">
        <v>6</v>
      </c>
    </row>
    <row r="426" spans="1:34" ht="16.5" x14ac:dyDescent="0.2">
      <c r="A426" s="1">
        <v>421</v>
      </c>
      <c r="B426" s="2">
        <v>201020</v>
      </c>
      <c r="C426" s="2">
        <v>0</v>
      </c>
      <c r="D426" s="2" t="s">
        <v>834</v>
      </c>
      <c r="E426" s="2">
        <v>20201020</v>
      </c>
      <c r="F426" s="2" t="s">
        <v>732</v>
      </c>
      <c r="G426" s="2" t="s">
        <v>732</v>
      </c>
      <c r="H426" s="2">
        <v>21201020</v>
      </c>
      <c r="I426" s="2">
        <v>503</v>
      </c>
      <c r="J426" s="2">
        <v>3</v>
      </c>
      <c r="K426" s="2">
        <v>272</v>
      </c>
      <c r="L426" s="2">
        <v>300120426</v>
      </c>
      <c r="M426" s="2">
        <v>0</v>
      </c>
      <c r="N426" s="2">
        <v>3</v>
      </c>
      <c r="O426" s="2">
        <v>0</v>
      </c>
      <c r="P426" s="5">
        <v>3</v>
      </c>
      <c r="R426" s="5">
        <v>0</v>
      </c>
      <c r="S426" s="63"/>
      <c r="T426" s="63"/>
      <c r="U426" s="2">
        <v>10</v>
      </c>
      <c r="V426" s="63">
        <v>0</v>
      </c>
      <c r="Z426" s="2">
        <v>0</v>
      </c>
      <c r="AB426" s="64"/>
      <c r="AC426" s="2">
        <v>201020</v>
      </c>
      <c r="AG426" s="2">
        <v>1</v>
      </c>
      <c r="AH426" s="2">
        <v>6</v>
      </c>
    </row>
    <row r="427" spans="1:34" ht="16.5" x14ac:dyDescent="0.2">
      <c r="A427" s="1">
        <v>422</v>
      </c>
      <c r="B427" s="2">
        <v>202000</v>
      </c>
      <c r="C427" s="2">
        <v>0</v>
      </c>
      <c r="D427" s="2" t="s">
        <v>835</v>
      </c>
      <c r="E427" s="2">
        <v>20202000</v>
      </c>
      <c r="F427" s="2" t="s">
        <v>730</v>
      </c>
      <c r="G427" s="2" t="s">
        <v>730</v>
      </c>
      <c r="H427" s="2">
        <v>21202000</v>
      </c>
      <c r="I427" s="2">
        <v>503</v>
      </c>
      <c r="J427" s="2">
        <v>3</v>
      </c>
      <c r="K427" s="2">
        <v>223</v>
      </c>
      <c r="L427" s="2">
        <v>300110427</v>
      </c>
      <c r="M427" s="2">
        <v>0</v>
      </c>
      <c r="N427" s="2">
        <v>3</v>
      </c>
      <c r="O427" s="2">
        <v>0</v>
      </c>
      <c r="P427" s="5">
        <v>4</v>
      </c>
      <c r="R427" s="5">
        <v>0</v>
      </c>
      <c r="S427" s="63"/>
      <c r="T427" s="63"/>
      <c r="U427" s="2">
        <v>10</v>
      </c>
      <c r="V427" s="63">
        <v>0</v>
      </c>
      <c r="Z427" s="2">
        <v>0</v>
      </c>
      <c r="AB427" s="64"/>
      <c r="AC427" s="2">
        <v>202000</v>
      </c>
      <c r="AG427" s="2">
        <v>1</v>
      </c>
      <c r="AH427" s="2">
        <v>6</v>
      </c>
    </row>
    <row r="428" spans="1:34" ht="16.5" x14ac:dyDescent="0.2">
      <c r="A428" s="1">
        <v>423</v>
      </c>
      <c r="B428" s="2">
        <v>202001</v>
      </c>
      <c r="C428" s="2">
        <v>0</v>
      </c>
      <c r="D428" s="2" t="s">
        <v>837</v>
      </c>
      <c r="E428" s="2">
        <v>20202001</v>
      </c>
      <c r="F428" s="2" t="s">
        <v>730</v>
      </c>
      <c r="G428" s="2" t="s">
        <v>730</v>
      </c>
      <c r="H428" s="2">
        <v>21202001</v>
      </c>
      <c r="I428" s="2">
        <v>503</v>
      </c>
      <c r="J428" s="2">
        <v>3</v>
      </c>
      <c r="K428" s="2">
        <v>224</v>
      </c>
      <c r="L428" s="2">
        <v>300110428</v>
      </c>
      <c r="M428" s="2">
        <v>0</v>
      </c>
      <c r="N428" s="2">
        <v>3</v>
      </c>
      <c r="O428" s="2">
        <v>0</v>
      </c>
      <c r="P428" s="5">
        <v>4</v>
      </c>
      <c r="R428" s="5">
        <v>0</v>
      </c>
      <c r="S428" s="63"/>
      <c r="T428" s="63"/>
      <c r="U428" s="2">
        <v>10</v>
      </c>
      <c r="V428" s="63">
        <v>0</v>
      </c>
      <c r="Z428" s="2">
        <v>0</v>
      </c>
      <c r="AB428" s="64"/>
      <c r="AC428" s="2">
        <v>202001</v>
      </c>
      <c r="AG428" s="2">
        <v>1</v>
      </c>
      <c r="AH428" s="2">
        <v>6</v>
      </c>
    </row>
    <row r="429" spans="1:34" ht="16.5" x14ac:dyDescent="0.2">
      <c r="A429" s="1">
        <v>424</v>
      </c>
      <c r="B429" s="2">
        <v>202002</v>
      </c>
      <c r="C429" s="2">
        <v>0</v>
      </c>
      <c r="D429" s="2" t="s">
        <v>838</v>
      </c>
      <c r="E429" s="2">
        <v>20202002</v>
      </c>
      <c r="F429" s="2" t="s">
        <v>730</v>
      </c>
      <c r="G429" s="2" t="s">
        <v>730</v>
      </c>
      <c r="H429" s="2">
        <v>21202002</v>
      </c>
      <c r="I429" s="2">
        <v>503</v>
      </c>
      <c r="J429" s="2">
        <v>3</v>
      </c>
      <c r="K429" s="2">
        <v>225</v>
      </c>
      <c r="L429" s="2">
        <v>300110429</v>
      </c>
      <c r="M429" s="2">
        <v>0</v>
      </c>
      <c r="N429" s="2">
        <v>3</v>
      </c>
      <c r="O429" s="2">
        <v>0</v>
      </c>
      <c r="P429" s="5">
        <v>4</v>
      </c>
      <c r="R429" s="5">
        <v>0</v>
      </c>
      <c r="S429" s="63"/>
      <c r="T429" s="63"/>
      <c r="U429" s="2">
        <v>10</v>
      </c>
      <c r="V429" s="63">
        <v>0</v>
      </c>
      <c r="Z429" s="2">
        <v>0</v>
      </c>
      <c r="AB429" s="64"/>
      <c r="AC429" s="2">
        <v>202002</v>
      </c>
      <c r="AG429" s="2">
        <v>1</v>
      </c>
      <c r="AH429" s="2">
        <v>6</v>
      </c>
    </row>
    <row r="430" spans="1:34" ht="16.5" x14ac:dyDescent="0.2">
      <c r="A430" s="1">
        <v>425</v>
      </c>
      <c r="B430" s="2">
        <v>202003</v>
      </c>
      <c r="C430" s="2">
        <v>0</v>
      </c>
      <c r="D430" s="2" t="s">
        <v>839</v>
      </c>
      <c r="E430" s="2">
        <v>20202003</v>
      </c>
      <c r="F430" s="2" t="s">
        <v>730</v>
      </c>
      <c r="G430" s="2" t="s">
        <v>730</v>
      </c>
      <c r="H430" s="2">
        <v>21202003</v>
      </c>
      <c r="I430" s="2">
        <v>503</v>
      </c>
      <c r="J430" s="2">
        <v>3</v>
      </c>
      <c r="K430" s="2">
        <v>226</v>
      </c>
      <c r="L430" s="2">
        <v>300110430</v>
      </c>
      <c r="M430" s="2">
        <v>0</v>
      </c>
      <c r="N430" s="2">
        <v>3</v>
      </c>
      <c r="O430" s="2">
        <v>0</v>
      </c>
      <c r="P430" s="5">
        <v>4</v>
      </c>
      <c r="R430" s="5">
        <v>0</v>
      </c>
      <c r="S430" s="63"/>
      <c r="T430" s="63"/>
      <c r="U430" s="2">
        <v>10</v>
      </c>
      <c r="V430" s="63">
        <v>0</v>
      </c>
      <c r="Z430" s="2">
        <v>0</v>
      </c>
      <c r="AB430" s="64"/>
      <c r="AC430" s="2">
        <v>202003</v>
      </c>
      <c r="AG430" s="2">
        <v>1</v>
      </c>
      <c r="AH430" s="2">
        <v>6</v>
      </c>
    </row>
    <row r="431" spans="1:34" ht="16.5" x14ac:dyDescent="0.2">
      <c r="A431" s="1">
        <v>426</v>
      </c>
      <c r="B431" s="2">
        <v>202004</v>
      </c>
      <c r="C431" s="2">
        <v>0</v>
      </c>
      <c r="D431" s="2" t="s">
        <v>840</v>
      </c>
      <c r="E431" s="2">
        <v>20202004</v>
      </c>
      <c r="F431" s="2" t="s">
        <v>730</v>
      </c>
      <c r="G431" s="2" t="s">
        <v>730</v>
      </c>
      <c r="H431" s="2">
        <v>21202004</v>
      </c>
      <c r="I431" s="2">
        <v>503</v>
      </c>
      <c r="J431" s="2">
        <v>3</v>
      </c>
      <c r="K431" s="2">
        <v>227</v>
      </c>
      <c r="L431" s="2">
        <v>300110431</v>
      </c>
      <c r="M431" s="2">
        <v>0</v>
      </c>
      <c r="N431" s="2">
        <v>3</v>
      </c>
      <c r="O431" s="2">
        <v>0</v>
      </c>
      <c r="P431" s="5">
        <v>4</v>
      </c>
      <c r="R431" s="5">
        <v>0</v>
      </c>
      <c r="S431" s="63"/>
      <c r="T431" s="63"/>
      <c r="U431" s="2">
        <v>10</v>
      </c>
      <c r="V431" s="63">
        <v>0</v>
      </c>
      <c r="Z431" s="2">
        <v>0</v>
      </c>
      <c r="AB431" s="64"/>
      <c r="AC431" s="2">
        <v>202004</v>
      </c>
      <c r="AG431" s="2">
        <v>1</v>
      </c>
      <c r="AH431" s="2">
        <v>6</v>
      </c>
    </row>
    <row r="432" spans="1:34" ht="16.5" x14ac:dyDescent="0.2">
      <c r="A432" s="1">
        <v>427</v>
      </c>
      <c r="B432" s="2">
        <v>202005</v>
      </c>
      <c r="C432" s="2">
        <v>0</v>
      </c>
      <c r="D432" s="2" t="s">
        <v>841</v>
      </c>
      <c r="E432" s="2">
        <v>20202005</v>
      </c>
      <c r="F432" s="2" t="s">
        <v>730</v>
      </c>
      <c r="G432" s="2" t="s">
        <v>730</v>
      </c>
      <c r="H432" s="2">
        <v>21202005</v>
      </c>
      <c r="I432" s="2">
        <v>503</v>
      </c>
      <c r="J432" s="2">
        <v>3</v>
      </c>
      <c r="K432" s="2">
        <v>228</v>
      </c>
      <c r="L432" s="2">
        <v>300110432</v>
      </c>
      <c r="M432" s="2">
        <v>0</v>
      </c>
      <c r="N432" s="2">
        <v>3</v>
      </c>
      <c r="O432" s="2">
        <v>0</v>
      </c>
      <c r="P432" s="5">
        <v>4</v>
      </c>
      <c r="R432" s="5">
        <v>0</v>
      </c>
      <c r="S432" s="63"/>
      <c r="T432" s="63"/>
      <c r="U432" s="2">
        <v>10</v>
      </c>
      <c r="V432" s="63">
        <v>0</v>
      </c>
      <c r="Z432" s="2">
        <v>0</v>
      </c>
      <c r="AB432" s="64"/>
      <c r="AC432" s="2">
        <v>202005</v>
      </c>
      <c r="AG432" s="2">
        <v>1</v>
      </c>
      <c r="AH432" s="2">
        <v>6</v>
      </c>
    </row>
    <row r="433" spans="1:34" ht="16.5" x14ac:dyDescent="0.2">
      <c r="A433" s="1">
        <v>428</v>
      </c>
      <c r="B433" s="2">
        <v>202006</v>
      </c>
      <c r="C433" s="2">
        <v>0</v>
      </c>
      <c r="D433" s="2" t="s">
        <v>842</v>
      </c>
      <c r="E433" s="2">
        <v>20202006</v>
      </c>
      <c r="F433" s="2" t="s">
        <v>730</v>
      </c>
      <c r="G433" s="2" t="s">
        <v>730</v>
      </c>
      <c r="H433" s="2">
        <v>21202006</v>
      </c>
      <c r="I433" s="2">
        <v>503</v>
      </c>
      <c r="J433" s="2">
        <v>3</v>
      </c>
      <c r="K433" s="2">
        <v>229</v>
      </c>
      <c r="L433" s="2">
        <v>300110433</v>
      </c>
      <c r="M433" s="2">
        <v>0</v>
      </c>
      <c r="N433" s="2">
        <v>3</v>
      </c>
      <c r="O433" s="2">
        <v>0</v>
      </c>
      <c r="P433" s="5">
        <v>4</v>
      </c>
      <c r="R433" s="5">
        <v>0</v>
      </c>
      <c r="S433" s="63"/>
      <c r="T433" s="63"/>
      <c r="U433" s="2">
        <v>10</v>
      </c>
      <c r="V433" s="63">
        <v>0</v>
      </c>
      <c r="Z433" s="2">
        <v>0</v>
      </c>
      <c r="AB433" s="64"/>
      <c r="AC433" s="2">
        <v>202006</v>
      </c>
      <c r="AG433" s="2">
        <v>1</v>
      </c>
      <c r="AH433" s="2">
        <v>6</v>
      </c>
    </row>
    <row r="434" spans="1:34" ht="16.5" x14ac:dyDescent="0.2">
      <c r="A434" s="1">
        <v>429</v>
      </c>
      <c r="B434" s="2">
        <v>202007</v>
      </c>
      <c r="C434" s="2">
        <v>0</v>
      </c>
      <c r="D434" s="2" t="s">
        <v>843</v>
      </c>
      <c r="E434" s="2">
        <v>20202007</v>
      </c>
      <c r="F434" s="2" t="s">
        <v>730</v>
      </c>
      <c r="G434" s="2" t="s">
        <v>730</v>
      </c>
      <c r="H434" s="2">
        <v>21202007</v>
      </c>
      <c r="I434" s="2">
        <v>503</v>
      </c>
      <c r="J434" s="2">
        <v>3</v>
      </c>
      <c r="K434" s="2">
        <v>230</v>
      </c>
      <c r="L434" s="2">
        <v>300110434</v>
      </c>
      <c r="M434" s="2">
        <v>0</v>
      </c>
      <c r="N434" s="2">
        <v>3</v>
      </c>
      <c r="O434" s="2">
        <v>0</v>
      </c>
      <c r="P434" s="5">
        <v>4</v>
      </c>
      <c r="R434" s="5">
        <v>0</v>
      </c>
      <c r="S434" s="63"/>
      <c r="T434" s="63"/>
      <c r="U434" s="2">
        <v>10</v>
      </c>
      <c r="V434" s="63">
        <v>0</v>
      </c>
      <c r="Z434" s="2">
        <v>0</v>
      </c>
      <c r="AB434" s="64"/>
      <c r="AC434" s="2">
        <v>202007</v>
      </c>
      <c r="AG434" s="2">
        <v>1</v>
      </c>
      <c r="AH434" s="2">
        <v>6</v>
      </c>
    </row>
    <row r="435" spans="1:34" ht="16.5" x14ac:dyDescent="0.2">
      <c r="A435" s="1">
        <v>430</v>
      </c>
      <c r="B435" s="2">
        <v>202008</v>
      </c>
      <c r="C435" s="2">
        <v>0</v>
      </c>
      <c r="D435" s="2" t="s">
        <v>844</v>
      </c>
      <c r="E435" s="2">
        <v>20202008</v>
      </c>
      <c r="F435" s="2" t="s">
        <v>730</v>
      </c>
      <c r="G435" s="2" t="s">
        <v>730</v>
      </c>
      <c r="H435" s="2">
        <v>21202008</v>
      </c>
      <c r="I435" s="2">
        <v>503</v>
      </c>
      <c r="J435" s="2">
        <v>3</v>
      </c>
      <c r="K435" s="2">
        <v>231</v>
      </c>
      <c r="L435" s="2">
        <v>300110435</v>
      </c>
      <c r="M435" s="2">
        <v>0</v>
      </c>
      <c r="N435" s="2">
        <v>3</v>
      </c>
      <c r="O435" s="2">
        <v>0</v>
      </c>
      <c r="P435" s="5">
        <v>4</v>
      </c>
      <c r="R435" s="5">
        <v>0</v>
      </c>
      <c r="S435" s="63"/>
      <c r="T435" s="63"/>
      <c r="U435" s="2">
        <v>10</v>
      </c>
      <c r="V435" s="63">
        <v>0</v>
      </c>
      <c r="Z435" s="2">
        <v>0</v>
      </c>
      <c r="AB435" s="64"/>
      <c r="AC435" s="2">
        <v>202008</v>
      </c>
      <c r="AG435" s="2">
        <v>1</v>
      </c>
      <c r="AH435" s="2">
        <v>6</v>
      </c>
    </row>
    <row r="436" spans="1:34" ht="16.5" x14ac:dyDescent="0.2">
      <c r="A436" s="1">
        <v>431</v>
      </c>
      <c r="B436" s="2">
        <v>202009</v>
      </c>
      <c r="C436" s="2">
        <v>0</v>
      </c>
      <c r="D436" s="2" t="s">
        <v>845</v>
      </c>
      <c r="E436" s="2">
        <v>20202009</v>
      </c>
      <c r="F436" s="2" t="s">
        <v>730</v>
      </c>
      <c r="G436" s="2" t="s">
        <v>730</v>
      </c>
      <c r="H436" s="2">
        <v>21202009</v>
      </c>
      <c r="I436" s="2">
        <v>503</v>
      </c>
      <c r="J436" s="2">
        <v>3</v>
      </c>
      <c r="K436" s="2">
        <v>232</v>
      </c>
      <c r="L436" s="2">
        <v>300110436</v>
      </c>
      <c r="M436" s="2">
        <v>0</v>
      </c>
      <c r="N436" s="2">
        <v>3</v>
      </c>
      <c r="O436" s="2">
        <v>0</v>
      </c>
      <c r="P436" s="5">
        <v>4</v>
      </c>
      <c r="R436" s="5">
        <v>0</v>
      </c>
      <c r="S436" s="63"/>
      <c r="T436" s="63"/>
      <c r="U436" s="2">
        <v>10</v>
      </c>
      <c r="V436" s="63">
        <v>0</v>
      </c>
      <c r="Z436" s="2">
        <v>0</v>
      </c>
      <c r="AB436" s="64"/>
      <c r="AC436" s="2">
        <v>202009</v>
      </c>
      <c r="AG436" s="2">
        <v>1</v>
      </c>
      <c r="AH436" s="2">
        <v>6</v>
      </c>
    </row>
    <row r="437" spans="1:34" ht="16.5" x14ac:dyDescent="0.2">
      <c r="A437" s="1">
        <v>432</v>
      </c>
      <c r="B437" s="2">
        <v>202010</v>
      </c>
      <c r="C437" s="2">
        <v>0</v>
      </c>
      <c r="D437" s="2" t="s">
        <v>846</v>
      </c>
      <c r="E437" s="2">
        <v>20202010</v>
      </c>
      <c r="F437" s="2" t="s">
        <v>730</v>
      </c>
      <c r="G437" s="2" t="s">
        <v>730</v>
      </c>
      <c r="H437" s="2">
        <v>21202010</v>
      </c>
      <c r="I437" s="2">
        <v>503</v>
      </c>
      <c r="J437" s="2">
        <v>3</v>
      </c>
      <c r="K437" s="2">
        <v>233</v>
      </c>
      <c r="L437" s="2">
        <v>300110437</v>
      </c>
      <c r="M437" s="2">
        <v>0</v>
      </c>
      <c r="N437" s="2">
        <v>3</v>
      </c>
      <c r="O437" s="2">
        <v>0</v>
      </c>
      <c r="P437" s="5">
        <v>4</v>
      </c>
      <c r="R437" s="5">
        <v>0</v>
      </c>
      <c r="S437" s="63"/>
      <c r="T437" s="63"/>
      <c r="U437" s="2">
        <v>10</v>
      </c>
      <c r="V437" s="63">
        <v>0</v>
      </c>
      <c r="Z437" s="2">
        <v>0</v>
      </c>
      <c r="AB437" s="64"/>
      <c r="AC437" s="2">
        <v>202010</v>
      </c>
      <c r="AG437" s="2">
        <v>1</v>
      </c>
      <c r="AH437" s="2">
        <v>6</v>
      </c>
    </row>
    <row r="438" spans="1:34" ht="16.5" x14ac:dyDescent="0.2">
      <c r="A438" s="1">
        <v>433</v>
      </c>
      <c r="B438" s="2">
        <v>202011</v>
      </c>
      <c r="C438" s="2">
        <v>0</v>
      </c>
      <c r="D438" s="2" t="s">
        <v>847</v>
      </c>
      <c r="E438" s="2">
        <v>20202011</v>
      </c>
      <c r="F438" s="2" t="s">
        <v>730</v>
      </c>
      <c r="G438" s="2" t="s">
        <v>730</v>
      </c>
      <c r="H438" s="2">
        <v>21202011</v>
      </c>
      <c r="I438" s="2">
        <v>503</v>
      </c>
      <c r="J438" s="2">
        <v>3</v>
      </c>
      <c r="K438" s="2">
        <v>234</v>
      </c>
      <c r="L438" s="2">
        <v>300110438</v>
      </c>
      <c r="M438" s="2">
        <v>0</v>
      </c>
      <c r="N438" s="2">
        <v>3</v>
      </c>
      <c r="O438" s="2">
        <v>0</v>
      </c>
      <c r="P438" s="5">
        <v>4</v>
      </c>
      <c r="R438" s="5">
        <v>0</v>
      </c>
      <c r="S438" s="63"/>
      <c r="T438" s="63"/>
      <c r="U438" s="2">
        <v>10</v>
      </c>
      <c r="V438" s="63">
        <v>0</v>
      </c>
      <c r="Z438" s="2">
        <v>0</v>
      </c>
      <c r="AB438" s="64"/>
      <c r="AC438" s="2">
        <v>202011</v>
      </c>
      <c r="AG438" s="2">
        <v>1</v>
      </c>
      <c r="AH438" s="2">
        <v>6</v>
      </c>
    </row>
    <row r="439" spans="1:34" ht="16.5" x14ac:dyDescent="0.2">
      <c r="A439" s="1">
        <v>434</v>
      </c>
      <c r="B439" s="2">
        <v>202012</v>
      </c>
      <c r="C439" s="2">
        <v>0</v>
      </c>
      <c r="D439" s="2" t="s">
        <v>848</v>
      </c>
      <c r="E439" s="2">
        <v>20202012</v>
      </c>
      <c r="F439" s="2" t="s">
        <v>730</v>
      </c>
      <c r="G439" s="2" t="s">
        <v>730</v>
      </c>
      <c r="H439" s="2">
        <v>21202012</v>
      </c>
      <c r="I439" s="2">
        <v>503</v>
      </c>
      <c r="J439" s="2">
        <v>3</v>
      </c>
      <c r="K439" s="2">
        <v>235</v>
      </c>
      <c r="L439" s="2">
        <v>300110439</v>
      </c>
      <c r="M439" s="2">
        <v>0</v>
      </c>
      <c r="N439" s="2">
        <v>3</v>
      </c>
      <c r="O439" s="2">
        <v>0</v>
      </c>
      <c r="P439" s="5">
        <v>4</v>
      </c>
      <c r="R439" s="5">
        <v>0</v>
      </c>
      <c r="S439" s="63"/>
      <c r="T439" s="63"/>
      <c r="U439" s="2">
        <v>10</v>
      </c>
      <c r="V439" s="63">
        <v>0</v>
      </c>
      <c r="Z439" s="2">
        <v>0</v>
      </c>
      <c r="AB439" s="64"/>
      <c r="AC439" s="2">
        <v>202012</v>
      </c>
      <c r="AG439" s="2">
        <v>1</v>
      </c>
      <c r="AH439" s="2">
        <v>6</v>
      </c>
    </row>
    <row r="440" spans="1:34" ht="16.5" x14ac:dyDescent="0.2">
      <c r="A440" s="1">
        <v>435</v>
      </c>
      <c r="B440" s="2">
        <v>202013</v>
      </c>
      <c r="C440" s="2">
        <v>0</v>
      </c>
      <c r="D440" s="2" t="s">
        <v>849</v>
      </c>
      <c r="E440" s="2">
        <v>20202013</v>
      </c>
      <c r="F440" s="2" t="s">
        <v>730</v>
      </c>
      <c r="G440" s="2" t="s">
        <v>730</v>
      </c>
      <c r="H440" s="2">
        <v>21202013</v>
      </c>
      <c r="I440" s="2">
        <v>503</v>
      </c>
      <c r="J440" s="2">
        <v>3</v>
      </c>
      <c r="K440" s="2">
        <v>236</v>
      </c>
      <c r="L440" s="2">
        <v>300110440</v>
      </c>
      <c r="M440" s="2">
        <v>0</v>
      </c>
      <c r="N440" s="2">
        <v>3</v>
      </c>
      <c r="O440" s="2">
        <v>0</v>
      </c>
      <c r="P440" s="5">
        <v>4</v>
      </c>
      <c r="R440" s="5">
        <v>0</v>
      </c>
      <c r="S440" s="63"/>
      <c r="T440" s="63"/>
      <c r="U440" s="2">
        <v>10</v>
      </c>
      <c r="V440" s="63">
        <v>0</v>
      </c>
      <c r="Z440" s="2">
        <v>0</v>
      </c>
      <c r="AB440" s="64"/>
      <c r="AC440" s="2">
        <v>202013</v>
      </c>
      <c r="AG440" s="2">
        <v>1</v>
      </c>
      <c r="AH440" s="2">
        <v>6</v>
      </c>
    </row>
    <row r="441" spans="1:34" ht="16.5" x14ac:dyDescent="0.2">
      <c r="A441" s="1">
        <v>436</v>
      </c>
      <c r="B441" s="2">
        <v>202014</v>
      </c>
      <c r="C441" s="2">
        <v>0</v>
      </c>
      <c r="D441" s="2" t="s">
        <v>850</v>
      </c>
      <c r="E441" s="2">
        <v>20202014</v>
      </c>
      <c r="F441" s="2" t="s">
        <v>730</v>
      </c>
      <c r="G441" s="2" t="s">
        <v>730</v>
      </c>
      <c r="H441" s="2">
        <v>21202014</v>
      </c>
      <c r="I441" s="2">
        <v>503</v>
      </c>
      <c r="J441" s="2">
        <v>3</v>
      </c>
      <c r="K441" s="2">
        <v>237</v>
      </c>
      <c r="L441" s="2">
        <v>300110441</v>
      </c>
      <c r="M441" s="2">
        <v>0</v>
      </c>
      <c r="N441" s="2">
        <v>3</v>
      </c>
      <c r="O441" s="2">
        <v>0</v>
      </c>
      <c r="P441" s="5">
        <v>4</v>
      </c>
      <c r="R441" s="5">
        <v>0</v>
      </c>
      <c r="S441" s="63"/>
      <c r="T441" s="63"/>
      <c r="U441" s="2">
        <v>10</v>
      </c>
      <c r="V441" s="63">
        <v>0</v>
      </c>
      <c r="Z441" s="2">
        <v>0</v>
      </c>
      <c r="AB441" s="64"/>
      <c r="AC441" s="2">
        <v>202014</v>
      </c>
      <c r="AG441" s="2">
        <v>1</v>
      </c>
      <c r="AH441" s="2">
        <v>6</v>
      </c>
    </row>
    <row r="442" spans="1:34" ht="16.5" x14ac:dyDescent="0.2">
      <c r="A442" s="1">
        <v>437</v>
      </c>
      <c r="B442" s="2">
        <v>202015</v>
      </c>
      <c r="C442" s="2">
        <v>0</v>
      </c>
      <c r="D442" s="2" t="s">
        <v>851</v>
      </c>
      <c r="E442" s="2">
        <v>20202015</v>
      </c>
      <c r="F442" s="2" t="s">
        <v>730</v>
      </c>
      <c r="G442" s="2" t="s">
        <v>730</v>
      </c>
      <c r="H442" s="2">
        <v>21202015</v>
      </c>
      <c r="I442" s="2">
        <v>503</v>
      </c>
      <c r="J442" s="2">
        <v>3</v>
      </c>
      <c r="K442" s="2">
        <v>238</v>
      </c>
      <c r="L442" s="2">
        <v>300110442</v>
      </c>
      <c r="M442" s="2">
        <v>0</v>
      </c>
      <c r="N442" s="2">
        <v>3</v>
      </c>
      <c r="O442" s="2">
        <v>0</v>
      </c>
      <c r="P442" s="5">
        <v>4</v>
      </c>
      <c r="R442" s="5">
        <v>0</v>
      </c>
      <c r="S442" s="63"/>
      <c r="T442" s="63"/>
      <c r="U442" s="2">
        <v>10</v>
      </c>
      <c r="V442" s="63">
        <v>0</v>
      </c>
      <c r="Z442" s="2">
        <v>0</v>
      </c>
      <c r="AB442" s="64"/>
      <c r="AC442" s="2">
        <v>202015</v>
      </c>
      <c r="AG442" s="2">
        <v>1</v>
      </c>
      <c r="AH442" s="2">
        <v>6</v>
      </c>
    </row>
    <row r="443" spans="1:34" ht="16.5" x14ac:dyDescent="0.2">
      <c r="A443" s="1">
        <v>438</v>
      </c>
      <c r="B443" s="2">
        <v>202016</v>
      </c>
      <c r="C443" s="2">
        <v>0</v>
      </c>
      <c r="D443" s="2" t="s">
        <v>852</v>
      </c>
      <c r="E443" s="2">
        <v>20202016</v>
      </c>
      <c r="F443" s="2" t="s">
        <v>730</v>
      </c>
      <c r="G443" s="2" t="s">
        <v>730</v>
      </c>
      <c r="H443" s="2">
        <v>21202016</v>
      </c>
      <c r="I443" s="2">
        <v>503</v>
      </c>
      <c r="J443" s="2">
        <v>3</v>
      </c>
      <c r="K443" s="2">
        <v>239</v>
      </c>
      <c r="L443" s="2">
        <v>300110443</v>
      </c>
      <c r="M443" s="2">
        <v>0</v>
      </c>
      <c r="N443" s="2">
        <v>3</v>
      </c>
      <c r="O443" s="2">
        <v>0</v>
      </c>
      <c r="P443" s="5">
        <v>4</v>
      </c>
      <c r="R443" s="5">
        <v>0</v>
      </c>
      <c r="S443" s="63"/>
      <c r="T443" s="63"/>
      <c r="U443" s="2">
        <v>10</v>
      </c>
      <c r="V443" s="63">
        <v>0</v>
      </c>
      <c r="Z443" s="2">
        <v>0</v>
      </c>
      <c r="AB443" s="64"/>
      <c r="AC443" s="2">
        <v>202016</v>
      </c>
      <c r="AG443" s="2">
        <v>1</v>
      </c>
      <c r="AH443" s="2">
        <v>6</v>
      </c>
    </row>
    <row r="444" spans="1:34" ht="16.5" x14ac:dyDescent="0.2">
      <c r="A444" s="1">
        <v>439</v>
      </c>
      <c r="B444" s="2">
        <v>202017</v>
      </c>
      <c r="C444" s="2">
        <v>0</v>
      </c>
      <c r="D444" s="2" t="s">
        <v>853</v>
      </c>
      <c r="E444" s="2">
        <v>20202017</v>
      </c>
      <c r="F444" s="2" t="s">
        <v>730</v>
      </c>
      <c r="G444" s="2" t="s">
        <v>730</v>
      </c>
      <c r="H444" s="2">
        <v>21202017</v>
      </c>
      <c r="I444" s="2">
        <v>503</v>
      </c>
      <c r="J444" s="2">
        <v>3</v>
      </c>
      <c r="K444" s="2">
        <v>240</v>
      </c>
      <c r="L444" s="2">
        <v>300110444</v>
      </c>
      <c r="M444" s="2">
        <v>0</v>
      </c>
      <c r="N444" s="2">
        <v>3</v>
      </c>
      <c r="O444" s="2">
        <v>0</v>
      </c>
      <c r="P444" s="5">
        <v>4</v>
      </c>
      <c r="R444" s="5">
        <v>0</v>
      </c>
      <c r="S444" s="63"/>
      <c r="T444" s="63"/>
      <c r="U444" s="2">
        <v>10</v>
      </c>
      <c r="V444" s="63">
        <v>0</v>
      </c>
      <c r="Z444" s="2">
        <v>0</v>
      </c>
      <c r="AB444" s="64"/>
      <c r="AC444" s="2">
        <v>202017</v>
      </c>
      <c r="AG444" s="2">
        <v>1</v>
      </c>
      <c r="AH444" s="2">
        <v>6</v>
      </c>
    </row>
    <row r="445" spans="1:34" ht="16.5" x14ac:dyDescent="0.2">
      <c r="A445" s="1">
        <v>440</v>
      </c>
      <c r="B445" s="2">
        <v>202018</v>
      </c>
      <c r="C445" s="2">
        <v>0</v>
      </c>
      <c r="D445" s="2" t="s">
        <v>854</v>
      </c>
      <c r="E445" s="2">
        <v>20202018</v>
      </c>
      <c r="F445" s="2" t="s">
        <v>730</v>
      </c>
      <c r="G445" s="2" t="s">
        <v>730</v>
      </c>
      <c r="H445" s="2">
        <v>21202018</v>
      </c>
      <c r="I445" s="2">
        <v>503</v>
      </c>
      <c r="J445" s="2">
        <v>3</v>
      </c>
      <c r="K445" s="2">
        <v>241</v>
      </c>
      <c r="L445" s="2">
        <v>300110445</v>
      </c>
      <c r="M445" s="2">
        <v>0</v>
      </c>
      <c r="N445" s="2">
        <v>3</v>
      </c>
      <c r="O445" s="2">
        <v>0</v>
      </c>
      <c r="P445" s="5">
        <v>4</v>
      </c>
      <c r="R445" s="5">
        <v>0</v>
      </c>
      <c r="S445" s="63"/>
      <c r="T445" s="63"/>
      <c r="U445" s="2">
        <v>10</v>
      </c>
      <c r="V445" s="63">
        <v>0</v>
      </c>
      <c r="Z445" s="2">
        <v>0</v>
      </c>
      <c r="AB445" s="64"/>
      <c r="AC445" s="2">
        <v>202018</v>
      </c>
      <c r="AG445" s="2">
        <v>1</v>
      </c>
      <c r="AH445" s="2">
        <v>6</v>
      </c>
    </row>
    <row r="446" spans="1:34" ht="16.5" x14ac:dyDescent="0.2">
      <c r="A446" s="1">
        <v>441</v>
      </c>
      <c r="B446" s="2">
        <v>202019</v>
      </c>
      <c r="C446" s="2">
        <v>0</v>
      </c>
      <c r="D446" s="2" t="s">
        <v>855</v>
      </c>
      <c r="E446" s="2">
        <v>20202019</v>
      </c>
      <c r="F446" s="2" t="s">
        <v>730</v>
      </c>
      <c r="G446" s="2" t="s">
        <v>730</v>
      </c>
      <c r="H446" s="2">
        <v>21202019</v>
      </c>
      <c r="I446" s="2">
        <v>503</v>
      </c>
      <c r="J446" s="2">
        <v>3</v>
      </c>
      <c r="K446" s="2">
        <v>242</v>
      </c>
      <c r="L446" s="2">
        <v>300110446</v>
      </c>
      <c r="M446" s="2">
        <v>0</v>
      </c>
      <c r="N446" s="2">
        <v>3</v>
      </c>
      <c r="O446" s="2">
        <v>0</v>
      </c>
      <c r="P446" s="5">
        <v>4</v>
      </c>
      <c r="R446" s="5">
        <v>0</v>
      </c>
      <c r="U446" s="2">
        <v>10</v>
      </c>
      <c r="V446" s="2">
        <v>0</v>
      </c>
      <c r="Z446" s="2">
        <v>0</v>
      </c>
      <c r="AC446" s="2">
        <v>202019</v>
      </c>
      <c r="AG446" s="2">
        <v>1</v>
      </c>
      <c r="AH446" s="2">
        <v>6</v>
      </c>
    </row>
    <row r="447" spans="1:34" ht="16.5" x14ac:dyDescent="0.2">
      <c r="A447" s="1">
        <v>442</v>
      </c>
      <c r="B447" s="2">
        <v>202020</v>
      </c>
      <c r="C447" s="2">
        <v>0</v>
      </c>
      <c r="D447" s="2" t="s">
        <v>856</v>
      </c>
      <c r="E447" s="2">
        <v>20202020</v>
      </c>
      <c r="F447" s="2" t="s">
        <v>730</v>
      </c>
      <c r="G447" s="2" t="s">
        <v>730</v>
      </c>
      <c r="H447" s="2">
        <v>21202020</v>
      </c>
      <c r="I447" s="2">
        <v>503</v>
      </c>
      <c r="J447" s="2">
        <v>3</v>
      </c>
      <c r="K447" s="2">
        <v>243</v>
      </c>
      <c r="L447" s="2">
        <v>300110447</v>
      </c>
      <c r="M447" s="2">
        <v>0</v>
      </c>
      <c r="N447" s="2">
        <v>3</v>
      </c>
      <c r="O447" s="2">
        <v>0</v>
      </c>
      <c r="P447" s="5">
        <v>4</v>
      </c>
      <c r="R447" s="5">
        <v>0</v>
      </c>
      <c r="U447" s="2">
        <v>10</v>
      </c>
      <c r="V447" s="2">
        <v>0</v>
      </c>
      <c r="Z447" s="2">
        <v>0</v>
      </c>
      <c r="AC447" s="2">
        <v>202020</v>
      </c>
      <c r="AG447" s="2">
        <v>1</v>
      </c>
      <c r="AH447" s="2">
        <v>6</v>
      </c>
    </row>
  </sheetData>
  <phoneticPr fontId="25" type="noConversion"/>
  <conditionalFormatting sqref="E21:F22">
    <cfRule type="duplicateValues" dxfId="8" priority="2"/>
  </conditionalFormatting>
  <conditionalFormatting sqref="H21:H22">
    <cfRule type="duplicateValues" dxfId="7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9B9E-DC8D-482E-9C78-0AA1005BF456}">
  <dimension ref="A1:AH447"/>
  <sheetViews>
    <sheetView zoomScale="85" zoomScaleNormal="85" workbookViewId="0">
      <pane xSplit="4" ySplit="5" topLeftCell="E69" activePane="bottomRight" state="frozen"/>
      <selection pane="topRight" activeCell="E1" sqref="E1"/>
      <selection pane="bottomLeft" activeCell="A6" sqref="A6"/>
      <selection pane="bottomRight" activeCell="F1" sqref="F1:F1048576"/>
    </sheetView>
  </sheetViews>
  <sheetFormatPr defaultRowHeight="16.5" x14ac:dyDescent="0.2"/>
  <cols>
    <col min="1" max="1" width="7.375" style="67" bestFit="1" customWidth="1"/>
    <col min="2" max="2" width="14.5" style="67" customWidth="1"/>
    <col min="3" max="3" width="19" style="67" customWidth="1"/>
    <col min="4" max="4" width="26.625" style="67" customWidth="1"/>
    <col min="5" max="5" width="13.625" style="67" customWidth="1"/>
    <col min="6" max="6" width="20.5" style="2" customWidth="1"/>
    <col min="7" max="7" width="18.5" style="67" customWidth="1"/>
    <col min="8" max="8" width="13.625" style="67" customWidth="1"/>
    <col min="9" max="9" width="25.25" style="67" customWidth="1"/>
    <col min="10" max="10" width="61.25" style="67" customWidth="1"/>
    <col min="11" max="11" width="16.625" style="67" customWidth="1"/>
    <col min="12" max="13" width="15" style="67" customWidth="1"/>
    <col min="14" max="14" width="19.5" style="67" customWidth="1"/>
    <col min="15" max="15" width="28.75" style="67" customWidth="1"/>
    <col min="16" max="16" width="13.625" style="67" customWidth="1"/>
    <col min="17" max="17" width="24.25" style="67" customWidth="1"/>
    <col min="18" max="19" width="21.875" style="67" customWidth="1"/>
    <col min="20" max="26" width="28.125" style="67" customWidth="1"/>
    <col min="27" max="28" width="37.125" style="68" customWidth="1"/>
    <col min="29" max="29" width="37.125" style="67" customWidth="1"/>
    <col min="30" max="30" width="23.375" style="68" customWidth="1"/>
    <col min="31" max="31" width="23.75" style="67" customWidth="1"/>
    <col min="32" max="32" width="9" style="67"/>
    <col min="33" max="33" width="34.375" style="67" customWidth="1"/>
    <col min="34" max="34" width="20.5" style="67" customWidth="1"/>
    <col min="35" max="16384" width="9" style="67"/>
  </cols>
  <sheetData>
    <row r="1" spans="1:34" x14ac:dyDescent="0.2">
      <c r="A1" s="67">
        <v>1</v>
      </c>
      <c r="F1" s="1"/>
    </row>
    <row r="2" spans="1:34" ht="17.25" x14ac:dyDescent="0.35">
      <c r="A2" s="67" t="s">
        <v>2</v>
      </c>
      <c r="B2" s="67" t="s">
        <v>3</v>
      </c>
      <c r="C2" s="67" t="s">
        <v>6</v>
      </c>
      <c r="E2" s="67" t="s">
        <v>12</v>
      </c>
      <c r="F2" s="75" t="s">
        <v>1115</v>
      </c>
      <c r="G2" s="75" t="s">
        <v>1113</v>
      </c>
      <c r="H2" s="67" t="s">
        <v>13</v>
      </c>
      <c r="I2" s="67" t="s">
        <v>96</v>
      </c>
      <c r="J2" s="67" t="s">
        <v>123</v>
      </c>
      <c r="K2" s="67" t="s">
        <v>97</v>
      </c>
      <c r="N2" s="67" t="s">
        <v>36</v>
      </c>
      <c r="O2" s="67" t="s">
        <v>124</v>
      </c>
      <c r="P2" s="67" t="s">
        <v>7</v>
      </c>
      <c r="Q2" s="67" t="s">
        <v>37</v>
      </c>
      <c r="R2" s="67" t="s">
        <v>32</v>
      </c>
      <c r="S2" s="67" t="s">
        <v>140</v>
      </c>
      <c r="U2" s="67" t="s">
        <v>980</v>
      </c>
      <c r="V2" s="67" t="s">
        <v>744</v>
      </c>
      <c r="W2" s="67" t="s">
        <v>33</v>
      </c>
      <c r="X2" s="6" t="s">
        <v>35</v>
      </c>
      <c r="Y2" s="6"/>
      <c r="Z2" s="6" t="s">
        <v>143</v>
      </c>
      <c r="AA2" s="68" t="s">
        <v>120</v>
      </c>
      <c r="AB2" s="68" t="s">
        <v>276</v>
      </c>
      <c r="AC2" s="69" t="s">
        <v>94</v>
      </c>
      <c r="AD2" s="68" t="s">
        <v>290</v>
      </c>
      <c r="AE2" s="70" t="s">
        <v>41</v>
      </c>
      <c r="AF2" s="70"/>
      <c r="AG2" s="70" t="s">
        <v>317</v>
      </c>
      <c r="AH2" s="67" t="s">
        <v>606</v>
      </c>
    </row>
    <row r="3" spans="1:34" x14ac:dyDescent="0.2">
      <c r="F3" s="1" t="s">
        <v>147</v>
      </c>
      <c r="G3" s="1" t="s">
        <v>147</v>
      </c>
      <c r="S3" s="67" t="s">
        <v>147</v>
      </c>
      <c r="V3" s="67" t="s">
        <v>147</v>
      </c>
      <c r="W3" s="67" t="s">
        <v>8</v>
      </c>
      <c r="AA3" s="68" t="s">
        <v>8</v>
      </c>
      <c r="AB3" s="68" t="s">
        <v>8</v>
      </c>
      <c r="AD3" s="68" t="s">
        <v>8</v>
      </c>
      <c r="AG3" s="68"/>
    </row>
    <row r="4" spans="1:34" x14ac:dyDescent="0.2">
      <c r="A4" s="67" t="s">
        <v>9</v>
      </c>
      <c r="B4" s="67" t="s">
        <v>741</v>
      </c>
      <c r="F4" s="1"/>
      <c r="G4" s="1"/>
      <c r="AG4" s="67" t="s">
        <v>318</v>
      </c>
      <c r="AH4" s="67" t="s">
        <v>607</v>
      </c>
    </row>
    <row r="5" spans="1:34" s="71" customFormat="1" ht="139.5" customHeight="1" x14ac:dyDescent="0.2">
      <c r="A5" s="71" t="s">
        <v>10</v>
      </c>
      <c r="B5" s="71" t="s">
        <v>777</v>
      </c>
      <c r="C5" s="71" t="s">
        <v>11</v>
      </c>
      <c r="D5" s="71" t="s">
        <v>4</v>
      </c>
      <c r="E5" s="71" t="s">
        <v>1106</v>
      </c>
      <c r="F5" s="76" t="s">
        <v>1118</v>
      </c>
      <c r="G5" s="76" t="s">
        <v>1116</v>
      </c>
      <c r="H5" s="71" t="s">
        <v>1108</v>
      </c>
      <c r="I5" s="71" t="s">
        <v>812</v>
      </c>
      <c r="J5" s="71" t="s">
        <v>810</v>
      </c>
      <c r="K5" s="71" t="s">
        <v>98</v>
      </c>
      <c r="L5" s="71" t="s">
        <v>98</v>
      </c>
      <c r="M5" s="71" t="s">
        <v>108</v>
      </c>
      <c r="N5" s="71" t="s">
        <v>281</v>
      </c>
      <c r="O5" s="71" t="s">
        <v>979</v>
      </c>
      <c r="P5" s="71" t="s">
        <v>40</v>
      </c>
      <c r="Q5" s="71" t="s">
        <v>38</v>
      </c>
      <c r="R5" s="71" t="s">
        <v>39</v>
      </c>
      <c r="S5" s="71" t="s">
        <v>158</v>
      </c>
      <c r="T5" s="71" t="s">
        <v>159</v>
      </c>
      <c r="U5" s="71" t="s">
        <v>981</v>
      </c>
      <c r="V5" s="71" t="s">
        <v>773</v>
      </c>
      <c r="W5" s="71" t="s">
        <v>34</v>
      </c>
      <c r="X5" s="71" t="s">
        <v>126</v>
      </c>
      <c r="Y5" s="71" t="s">
        <v>115</v>
      </c>
      <c r="Z5" s="71" t="s">
        <v>164</v>
      </c>
      <c r="AA5" s="72" t="s">
        <v>93</v>
      </c>
      <c r="AB5" s="72" t="s">
        <v>808</v>
      </c>
      <c r="AC5" s="71" t="s">
        <v>95</v>
      </c>
      <c r="AD5" s="72" t="s">
        <v>292</v>
      </c>
      <c r="AE5" s="71" t="s">
        <v>42</v>
      </c>
      <c r="AF5" s="71" t="s">
        <v>278</v>
      </c>
      <c r="AG5" s="71" t="s">
        <v>393</v>
      </c>
      <c r="AH5" s="71" t="s">
        <v>793</v>
      </c>
    </row>
    <row r="6" spans="1:34" x14ac:dyDescent="0.2">
      <c r="A6" s="67">
        <f>ROW()-5</f>
        <v>1</v>
      </c>
      <c r="B6" s="67">
        <v>-1</v>
      </c>
      <c r="C6" s="67">
        <v>0</v>
      </c>
      <c r="D6" s="67" t="s">
        <v>794</v>
      </c>
      <c r="E6" s="67">
        <f>IF(B6&gt;0,20000000+B6,10000000+ABS(B6))</f>
        <v>10000001</v>
      </c>
      <c r="F6" s="67">
        <v>-1</v>
      </c>
      <c r="G6" s="67">
        <v>-1</v>
      </c>
      <c r="H6" s="67">
        <f>E6+1000000</f>
        <v>11000001</v>
      </c>
      <c r="I6" s="67">
        <v>1</v>
      </c>
      <c r="J6" s="67">
        <v>0</v>
      </c>
      <c r="K6" s="67">
        <f t="shared" ref="K6:K20" si="0">RANK(L6,$L$6:$L$447,1)</f>
        <v>74</v>
      </c>
      <c r="L6" s="67">
        <f>VLOOKUP(N6,说明辅助表!$A$3:$B$6,2,0)*说明辅助表!$A$1+RANK(M6,$M$6:$M$447,1)*100000+VLOOKUP(P6,说明辅助表!$D$4:$E$7,2,0)*说明辅助表!$D$2+ROW()</f>
        <v>33210006</v>
      </c>
      <c r="M6" s="67">
        <v>1</v>
      </c>
      <c r="N6" s="67">
        <v>-1</v>
      </c>
      <c r="O6" s="67">
        <v>0</v>
      </c>
      <c r="P6" s="67">
        <v>4</v>
      </c>
      <c r="R6" s="67">
        <v>0</v>
      </c>
      <c r="S6" s="75" t="s">
        <v>988</v>
      </c>
      <c r="T6" s="75" t="s">
        <v>992</v>
      </c>
      <c r="U6" s="67">
        <v>0</v>
      </c>
      <c r="Y6" s="67" t="str">
        <f t="shared" ref="Y6:Y117" si="1">D6&amp;"的描述"</f>
        <v>钻石的描述</v>
      </c>
      <c r="Z6" s="67">
        <v>0</v>
      </c>
      <c r="AF6" s="67">
        <v>1</v>
      </c>
      <c r="AH6" s="67">
        <v>1</v>
      </c>
    </row>
    <row r="7" spans="1:34" x14ac:dyDescent="0.2">
      <c r="A7" s="67">
        <f t="shared" ref="A7:A93" si="2">ROW()-5</f>
        <v>2</v>
      </c>
      <c r="B7" s="67">
        <v>-2</v>
      </c>
      <c r="C7" s="67">
        <v>0</v>
      </c>
      <c r="D7" s="67" t="s">
        <v>14</v>
      </c>
      <c r="E7" s="67">
        <f t="shared" ref="E7:E322" si="3">IF(B7&gt;0,20000000+B7,10000000+ABS(B7))</f>
        <v>10000002</v>
      </c>
      <c r="F7" s="67">
        <v>-2</v>
      </c>
      <c r="G7" s="67">
        <v>-2</v>
      </c>
      <c r="H7" s="67">
        <f t="shared" ref="H7:H364" si="4">E7+1000000</f>
        <v>11000002</v>
      </c>
      <c r="I7" s="67">
        <v>1</v>
      </c>
      <c r="J7" s="67">
        <v>0</v>
      </c>
      <c r="K7" s="67">
        <f t="shared" si="0"/>
        <v>76</v>
      </c>
      <c r="L7" s="67">
        <f>VLOOKUP(N7,说明辅助表!$A$3:$B$6,2,0)*说明辅助表!$A$1+RANK(M7,$M$6:$M$447,1)*100000+VLOOKUP(P7,说明辅助表!$D$4:$E$7,2,0)*说明辅助表!$D$2+ROW()</f>
        <v>33420007</v>
      </c>
      <c r="M7" s="67">
        <v>2</v>
      </c>
      <c r="N7" s="67">
        <v>-1</v>
      </c>
      <c r="O7" s="67">
        <v>0</v>
      </c>
      <c r="P7" s="67">
        <v>3</v>
      </c>
      <c r="R7" s="67">
        <v>0</v>
      </c>
      <c r="S7" s="67" t="s">
        <v>996</v>
      </c>
      <c r="T7" s="67" t="s">
        <v>997</v>
      </c>
      <c r="U7" s="67">
        <v>0</v>
      </c>
      <c r="Y7" s="67" t="str">
        <f t="shared" si="1"/>
        <v>金币的描述</v>
      </c>
      <c r="Z7" s="67">
        <v>0</v>
      </c>
      <c r="AF7" s="67">
        <v>2</v>
      </c>
      <c r="AH7" s="67">
        <v>2</v>
      </c>
    </row>
    <row r="8" spans="1:34" x14ac:dyDescent="0.2">
      <c r="A8" s="67">
        <f t="shared" si="2"/>
        <v>3</v>
      </c>
      <c r="B8" s="67">
        <v>-3</v>
      </c>
      <c r="C8" s="67">
        <v>0</v>
      </c>
      <c r="D8" s="67" t="s">
        <v>15</v>
      </c>
      <c r="E8" s="67">
        <f t="shared" si="3"/>
        <v>10000003</v>
      </c>
      <c r="F8" s="67">
        <v>-3</v>
      </c>
      <c r="G8" s="67">
        <v>-3</v>
      </c>
      <c r="H8" s="67">
        <f t="shared" si="4"/>
        <v>11000003</v>
      </c>
      <c r="I8" s="67">
        <v>1</v>
      </c>
      <c r="J8" s="67">
        <v>0</v>
      </c>
      <c r="K8" s="67">
        <f t="shared" si="0"/>
        <v>77</v>
      </c>
      <c r="L8" s="67">
        <f>VLOOKUP(N8,说明辅助表!$A$3:$B$6,2,0)*说明辅助表!$A$1+RANK(M8,$M$6:$M$447,1)*100000+VLOOKUP(P8,说明辅助表!$D$4:$E$7,2,0)*说明辅助表!$D$2+ROW()</f>
        <v>33530008</v>
      </c>
      <c r="M8" s="67">
        <v>3</v>
      </c>
      <c r="N8" s="67">
        <v>-1</v>
      </c>
      <c r="O8" s="67">
        <v>0</v>
      </c>
      <c r="P8" s="67">
        <v>2</v>
      </c>
      <c r="R8" s="67">
        <v>0</v>
      </c>
      <c r="S8" s="67">
        <v>21</v>
      </c>
      <c r="T8" s="67" t="s">
        <v>990</v>
      </c>
      <c r="U8" s="67">
        <v>1</v>
      </c>
      <c r="Y8" s="67" t="str">
        <f t="shared" si="1"/>
        <v>泉水的描述</v>
      </c>
      <c r="Z8" s="67">
        <v>0</v>
      </c>
      <c r="AF8" s="67">
        <v>3</v>
      </c>
      <c r="AH8" s="67">
        <v>3</v>
      </c>
    </row>
    <row r="9" spans="1:34" x14ac:dyDescent="0.2">
      <c r="A9" s="67">
        <f t="shared" si="2"/>
        <v>4</v>
      </c>
      <c r="B9" s="67">
        <v>-4</v>
      </c>
      <c r="C9" s="67">
        <v>0</v>
      </c>
      <c r="D9" s="67" t="s">
        <v>775</v>
      </c>
      <c r="E9" s="67">
        <f t="shared" si="3"/>
        <v>10000004</v>
      </c>
      <c r="F9" s="67">
        <v>-4</v>
      </c>
      <c r="G9" s="67">
        <v>-4</v>
      </c>
      <c r="H9" s="67">
        <f t="shared" si="4"/>
        <v>11000004</v>
      </c>
      <c r="I9" s="67">
        <v>0</v>
      </c>
      <c r="J9" s="67">
        <v>0</v>
      </c>
      <c r="K9" s="67">
        <f t="shared" si="0"/>
        <v>78</v>
      </c>
      <c r="L9" s="67">
        <f>VLOOKUP(N9,说明辅助表!$A$3:$B$6,2,0)*说明辅助表!$A$1+RANK(M9,$M$6:$M$447,1)*100000+VLOOKUP(P9,说明辅助表!$D$4:$E$7,2,0)*说明辅助表!$D$2+ROW()</f>
        <v>33620009</v>
      </c>
      <c r="M9" s="67">
        <v>4</v>
      </c>
      <c r="N9" s="67">
        <v>-1</v>
      </c>
      <c r="O9" s="67">
        <v>0</v>
      </c>
      <c r="P9" s="67">
        <v>3</v>
      </c>
      <c r="R9" s="67">
        <v>0</v>
      </c>
      <c r="U9" s="67">
        <v>1</v>
      </c>
      <c r="Y9" s="67" t="str">
        <f t="shared" si="1"/>
        <v>经验值的描述</v>
      </c>
      <c r="Z9" s="67">
        <v>0</v>
      </c>
    </row>
    <row r="10" spans="1:34" x14ac:dyDescent="0.2">
      <c r="A10" s="67">
        <v>5</v>
      </c>
      <c r="B10" s="67">
        <v>-5</v>
      </c>
      <c r="C10" s="67">
        <v>0</v>
      </c>
      <c r="D10" s="67" t="s">
        <v>790</v>
      </c>
      <c r="E10" s="67">
        <f t="shared" si="3"/>
        <v>10000005</v>
      </c>
      <c r="F10" s="67">
        <v>-5</v>
      </c>
      <c r="G10" s="67">
        <v>-5</v>
      </c>
      <c r="H10" s="67">
        <f t="shared" si="4"/>
        <v>11000005</v>
      </c>
      <c r="I10" s="67">
        <v>1</v>
      </c>
      <c r="J10" s="67">
        <v>0</v>
      </c>
      <c r="K10" s="67">
        <f t="shared" si="0"/>
        <v>75</v>
      </c>
      <c r="L10" s="67">
        <f>VLOOKUP(N10,说明辅助表!$A$3:$B$6,2,0)*说明辅助表!$A$1+RANK(M10,$M$6:$M$447,1)*100000+VLOOKUP(P10,说明辅助表!$D$4:$E$7,2,0)*说明辅助表!$D$2+ROW()</f>
        <v>33210010</v>
      </c>
      <c r="M10" s="67">
        <v>1</v>
      </c>
      <c r="N10" s="67">
        <v>-1</v>
      </c>
      <c r="O10" s="67">
        <v>0</v>
      </c>
      <c r="P10" s="67">
        <v>4</v>
      </c>
      <c r="R10" s="67">
        <v>0</v>
      </c>
      <c r="S10" s="67" t="s">
        <v>989</v>
      </c>
      <c r="T10" s="67" t="s">
        <v>987</v>
      </c>
      <c r="U10" s="67">
        <v>0</v>
      </c>
      <c r="Y10" s="67" t="str">
        <f t="shared" si="1"/>
        <v>付费金币的描述</v>
      </c>
      <c r="Z10" s="67">
        <v>0</v>
      </c>
      <c r="AF10" s="67">
        <v>1</v>
      </c>
      <c r="AH10" s="67">
        <v>8</v>
      </c>
    </row>
    <row r="11" spans="1:34" x14ac:dyDescent="0.2">
      <c r="A11" s="67">
        <f t="shared" si="2"/>
        <v>6</v>
      </c>
      <c r="B11" s="67">
        <v>-101</v>
      </c>
      <c r="C11" s="67">
        <v>0</v>
      </c>
      <c r="D11" s="67" t="s">
        <v>16</v>
      </c>
      <c r="E11" s="67">
        <f t="shared" si="3"/>
        <v>10000101</v>
      </c>
      <c r="F11" s="67">
        <v>-101</v>
      </c>
      <c r="G11" s="67">
        <v>-101</v>
      </c>
      <c r="H11" s="67">
        <f t="shared" si="4"/>
        <v>11000101</v>
      </c>
      <c r="I11" s="67">
        <v>2</v>
      </c>
      <c r="J11" s="67">
        <v>0</v>
      </c>
      <c r="K11" s="67">
        <f t="shared" si="0"/>
        <v>79</v>
      </c>
      <c r="L11" s="67">
        <f>VLOOKUP(N11,说明辅助表!$A$3:$B$6,2,0)*说明辅助表!$A$1+RANK(M11,$M$6:$M$447,1)*100000+VLOOKUP(P11,说明辅助表!$D$4:$E$7,2,0)*说明辅助表!$D$2+ROW()</f>
        <v>33740011</v>
      </c>
      <c r="M11" s="67">
        <v>11</v>
      </c>
      <c r="N11" s="67">
        <v>-1</v>
      </c>
      <c r="O11" s="67">
        <v>0</v>
      </c>
      <c r="P11" s="67">
        <v>1</v>
      </c>
      <c r="R11" s="67">
        <v>0</v>
      </c>
      <c r="S11" s="67">
        <v>45</v>
      </c>
      <c r="T11" s="67" t="s">
        <v>991</v>
      </c>
      <c r="U11" s="67">
        <v>0</v>
      </c>
      <c r="Y11" s="67" t="str">
        <f t="shared" si="1"/>
        <v>食物的描述</v>
      </c>
      <c r="Z11" s="67">
        <v>0</v>
      </c>
      <c r="AF11" s="67">
        <v>2</v>
      </c>
      <c r="AH11" s="67">
        <v>4</v>
      </c>
    </row>
    <row r="12" spans="1:34" x14ac:dyDescent="0.2">
      <c r="A12" s="67">
        <f t="shared" si="2"/>
        <v>7</v>
      </c>
      <c r="B12" s="67">
        <v>-102</v>
      </c>
      <c r="C12" s="67">
        <v>0</v>
      </c>
      <c r="D12" s="67" t="s">
        <v>17</v>
      </c>
      <c r="E12" s="67">
        <f t="shared" si="3"/>
        <v>10000102</v>
      </c>
      <c r="F12" s="67">
        <v>-102</v>
      </c>
      <c r="G12" s="67">
        <v>-102</v>
      </c>
      <c r="H12" s="67">
        <f t="shared" si="4"/>
        <v>11000102</v>
      </c>
      <c r="I12" s="67">
        <v>2</v>
      </c>
      <c r="J12" s="67">
        <v>0</v>
      </c>
      <c r="K12" s="67">
        <f t="shared" si="0"/>
        <v>80</v>
      </c>
      <c r="L12" s="67">
        <f>VLOOKUP(N12,说明辅助表!$A$3:$B$6,2,0)*说明辅助表!$A$1+RANK(M12,$M$6:$M$447,1)*100000+VLOOKUP(P12,说明辅助表!$D$4:$E$7,2,0)*说明辅助表!$D$2+ROW()</f>
        <v>33840012</v>
      </c>
      <c r="M12" s="67">
        <v>12</v>
      </c>
      <c r="N12" s="67">
        <v>-1</v>
      </c>
      <c r="O12" s="67">
        <v>0</v>
      </c>
      <c r="P12" s="67">
        <v>1</v>
      </c>
      <c r="R12" s="67">
        <v>0</v>
      </c>
      <c r="S12" s="67">
        <v>45</v>
      </c>
      <c r="T12" s="67" t="s">
        <v>991</v>
      </c>
      <c r="U12" s="67">
        <v>0</v>
      </c>
      <c r="Y12" s="67" t="str">
        <f t="shared" si="1"/>
        <v>肉类的描述</v>
      </c>
      <c r="Z12" s="67">
        <v>0</v>
      </c>
      <c r="AF12" s="67">
        <v>2</v>
      </c>
      <c r="AH12" s="67">
        <v>4</v>
      </c>
    </row>
    <row r="13" spans="1:34" x14ac:dyDescent="0.2">
      <c r="A13" s="67">
        <f t="shared" si="2"/>
        <v>8</v>
      </c>
      <c r="B13" s="67">
        <v>-103</v>
      </c>
      <c r="C13" s="67">
        <v>0</v>
      </c>
      <c r="D13" s="67" t="s">
        <v>18</v>
      </c>
      <c r="E13" s="67">
        <f t="shared" si="3"/>
        <v>10000103</v>
      </c>
      <c r="F13" s="67">
        <v>-103</v>
      </c>
      <c r="G13" s="67">
        <v>-103</v>
      </c>
      <c r="H13" s="67">
        <f t="shared" si="4"/>
        <v>11000103</v>
      </c>
      <c r="I13" s="67">
        <v>2</v>
      </c>
      <c r="J13" s="67">
        <v>0</v>
      </c>
      <c r="K13" s="67">
        <f t="shared" si="0"/>
        <v>81</v>
      </c>
      <c r="L13" s="67">
        <f>VLOOKUP(N13,说明辅助表!$A$3:$B$6,2,0)*说明辅助表!$A$1+RANK(M13,$M$6:$M$447,1)*100000+VLOOKUP(P13,说明辅助表!$D$4:$E$7,2,0)*说明辅助表!$D$2+ROW()</f>
        <v>33940013</v>
      </c>
      <c r="M13" s="67">
        <v>13</v>
      </c>
      <c r="N13" s="67">
        <v>-1</v>
      </c>
      <c r="O13" s="67">
        <v>0</v>
      </c>
      <c r="P13" s="67">
        <v>1</v>
      </c>
      <c r="R13" s="67">
        <v>0</v>
      </c>
      <c r="S13" s="67">
        <v>45</v>
      </c>
      <c r="T13" s="67" t="s">
        <v>991</v>
      </c>
      <c r="U13" s="67">
        <v>0</v>
      </c>
      <c r="Y13" s="67" t="str">
        <f t="shared" si="1"/>
        <v>木材的描述</v>
      </c>
      <c r="Z13" s="67">
        <v>0</v>
      </c>
      <c r="AF13" s="67">
        <v>2</v>
      </c>
      <c r="AH13" s="67">
        <v>4</v>
      </c>
    </row>
    <row r="14" spans="1:34" x14ac:dyDescent="0.2">
      <c r="A14" s="67">
        <f t="shared" si="2"/>
        <v>9</v>
      </c>
      <c r="B14" s="67">
        <v>-104</v>
      </c>
      <c r="C14" s="67">
        <v>0</v>
      </c>
      <c r="D14" s="67" t="s">
        <v>19</v>
      </c>
      <c r="E14" s="67">
        <f t="shared" si="3"/>
        <v>10000104</v>
      </c>
      <c r="F14" s="67">
        <v>-104</v>
      </c>
      <c r="G14" s="67">
        <v>-104</v>
      </c>
      <c r="H14" s="67">
        <f t="shared" si="4"/>
        <v>11000104</v>
      </c>
      <c r="I14" s="67">
        <v>2</v>
      </c>
      <c r="J14" s="67">
        <v>0</v>
      </c>
      <c r="K14" s="67">
        <f t="shared" si="0"/>
        <v>82</v>
      </c>
      <c r="L14" s="67">
        <f>VLOOKUP(N14,说明辅助表!$A$3:$B$6,2,0)*说明辅助表!$A$1+RANK(M14,$M$6:$M$447,1)*100000+VLOOKUP(P14,说明辅助表!$D$4:$E$7,2,0)*说明辅助表!$D$2+ROW()</f>
        <v>34040014</v>
      </c>
      <c r="M14" s="67">
        <v>14</v>
      </c>
      <c r="N14" s="67">
        <v>-1</v>
      </c>
      <c r="O14" s="67">
        <v>0</v>
      </c>
      <c r="P14" s="67">
        <v>1</v>
      </c>
      <c r="R14" s="67">
        <v>0</v>
      </c>
      <c r="S14" s="67">
        <v>45</v>
      </c>
      <c r="T14" s="67" t="s">
        <v>991</v>
      </c>
      <c r="U14" s="67">
        <v>0</v>
      </c>
      <c r="Y14" s="67" t="str">
        <f t="shared" si="1"/>
        <v>矿石的描述</v>
      </c>
      <c r="Z14" s="67">
        <v>0</v>
      </c>
      <c r="AF14" s="67">
        <v>2</v>
      </c>
      <c r="AH14" s="67">
        <v>4</v>
      </c>
    </row>
    <row r="15" spans="1:34" x14ac:dyDescent="0.2">
      <c r="A15" s="67">
        <f t="shared" si="2"/>
        <v>10</v>
      </c>
      <c r="B15" s="67">
        <v>-201</v>
      </c>
      <c r="C15" s="67">
        <v>0</v>
      </c>
      <c r="D15" s="67" t="s">
        <v>121</v>
      </c>
      <c r="E15" s="67">
        <f t="shared" si="3"/>
        <v>10000201</v>
      </c>
      <c r="F15" s="67">
        <v>-201</v>
      </c>
      <c r="G15" s="67">
        <v>-201</v>
      </c>
      <c r="H15" s="67">
        <f t="shared" si="4"/>
        <v>11000201</v>
      </c>
      <c r="I15" s="67">
        <v>0</v>
      </c>
      <c r="J15" s="67">
        <v>0</v>
      </c>
      <c r="K15" s="67">
        <f t="shared" si="0"/>
        <v>83</v>
      </c>
      <c r="L15" s="67">
        <f>VLOOKUP(N15,说明辅助表!$A$3:$B$6,2,0)*说明辅助表!$A$1+RANK(M15,$M$6:$M$447,1)*100000+VLOOKUP(P15,说明辅助表!$D$4:$E$7,2,0)*说明辅助表!$D$2+ROW()</f>
        <v>34120015</v>
      </c>
      <c r="M15" s="67">
        <v>101</v>
      </c>
      <c r="N15" s="67">
        <v>-1</v>
      </c>
      <c r="O15" s="67">
        <v>0</v>
      </c>
      <c r="P15" s="67">
        <v>3</v>
      </c>
      <c r="R15" s="67">
        <v>0</v>
      </c>
      <c r="U15" s="67">
        <v>1</v>
      </c>
      <c r="Y15" s="67" t="str">
        <f t="shared" si="1"/>
        <v>日常活跃度的描述</v>
      </c>
      <c r="Z15" s="67">
        <v>0</v>
      </c>
      <c r="AF15" s="67">
        <v>0</v>
      </c>
      <c r="AH15" s="67">
        <v>7</v>
      </c>
    </row>
    <row r="16" spans="1:34" x14ac:dyDescent="0.2">
      <c r="A16" s="67">
        <f t="shared" si="2"/>
        <v>11</v>
      </c>
      <c r="B16" s="67">
        <v>-202</v>
      </c>
      <c r="C16" s="67">
        <v>0</v>
      </c>
      <c r="D16" s="67" t="s">
        <v>122</v>
      </c>
      <c r="E16" s="67">
        <f t="shared" si="3"/>
        <v>10000202</v>
      </c>
      <c r="F16" s="67">
        <v>-202</v>
      </c>
      <c r="G16" s="67">
        <v>-202</v>
      </c>
      <c r="H16" s="67">
        <f t="shared" si="4"/>
        <v>11000202</v>
      </c>
      <c r="I16" s="67">
        <v>0</v>
      </c>
      <c r="J16" s="67">
        <v>0</v>
      </c>
      <c r="K16" s="67">
        <f t="shared" si="0"/>
        <v>84</v>
      </c>
      <c r="L16" s="67">
        <f>VLOOKUP(N16,说明辅助表!$A$3:$B$6,2,0)*说明辅助表!$A$1+RANK(M16,$M$6:$M$447,1)*100000+VLOOKUP(P16,说明辅助表!$D$4:$E$7,2,0)*说明辅助表!$D$2+ROW()</f>
        <v>34220016</v>
      </c>
      <c r="M16" s="67">
        <v>102</v>
      </c>
      <c r="N16" s="67">
        <v>-1</v>
      </c>
      <c r="O16" s="67">
        <v>0</v>
      </c>
      <c r="P16" s="67">
        <v>3</v>
      </c>
      <c r="R16" s="67">
        <v>0</v>
      </c>
      <c r="U16" s="67">
        <v>1</v>
      </c>
      <c r="Y16" s="67" t="str">
        <f t="shared" si="1"/>
        <v>周常活跃度的描述</v>
      </c>
      <c r="Z16" s="67">
        <v>0</v>
      </c>
      <c r="AF16" s="67">
        <v>0</v>
      </c>
      <c r="AH16" s="67">
        <v>7</v>
      </c>
    </row>
    <row r="17" spans="1:34" x14ac:dyDescent="0.2">
      <c r="A17" s="67">
        <f t="shared" si="2"/>
        <v>12</v>
      </c>
      <c r="B17" s="67">
        <v>-203</v>
      </c>
      <c r="C17" s="67">
        <v>0</v>
      </c>
      <c r="D17" s="67" t="s">
        <v>795</v>
      </c>
      <c r="E17" s="67">
        <f t="shared" si="3"/>
        <v>10000203</v>
      </c>
      <c r="F17" s="67">
        <v>-203</v>
      </c>
      <c r="G17" s="67">
        <v>-203</v>
      </c>
      <c r="H17" s="67">
        <f t="shared" si="4"/>
        <v>11000203</v>
      </c>
      <c r="I17" s="67">
        <v>0</v>
      </c>
      <c r="J17" s="67">
        <v>0</v>
      </c>
      <c r="K17" s="67">
        <f t="shared" si="0"/>
        <v>85</v>
      </c>
      <c r="L17" s="67">
        <f>VLOOKUP(N17,说明辅助表!$A$3:$B$6,2,0)*说明辅助表!$A$1+RANK(M17,$M$6:$M$447,1)*100000+VLOOKUP(P17,说明辅助表!$D$4:$E$7,2,0)*说明辅助表!$D$2+ROW()</f>
        <v>34320017</v>
      </c>
      <c r="M17" s="67">
        <v>103</v>
      </c>
      <c r="N17" s="67">
        <v>-1</v>
      </c>
      <c r="O17" s="67">
        <v>0</v>
      </c>
      <c r="P17" s="67">
        <v>3</v>
      </c>
      <c r="R17" s="67">
        <v>0</v>
      </c>
      <c r="S17" s="67" t="s">
        <v>988</v>
      </c>
      <c r="T17" s="67" t="s">
        <v>992</v>
      </c>
      <c r="U17" s="67">
        <v>1</v>
      </c>
      <c r="Y17" s="67" t="str">
        <f t="shared" si="1"/>
        <v>通行证经验的描述</v>
      </c>
      <c r="Z17" s="67">
        <v>0</v>
      </c>
      <c r="AF17" s="67">
        <v>0</v>
      </c>
      <c r="AH17" s="67">
        <v>5</v>
      </c>
    </row>
    <row r="18" spans="1:34" x14ac:dyDescent="0.2">
      <c r="A18" s="67">
        <f t="shared" si="2"/>
        <v>13</v>
      </c>
      <c r="B18" s="67">
        <v>-204</v>
      </c>
      <c r="C18" s="67">
        <v>0</v>
      </c>
      <c r="D18" s="67" t="s">
        <v>803</v>
      </c>
      <c r="E18" s="67">
        <f t="shared" si="3"/>
        <v>10000204</v>
      </c>
      <c r="F18" s="67">
        <v>-204</v>
      </c>
      <c r="G18" s="67">
        <v>-204</v>
      </c>
      <c r="H18" s="67">
        <f t="shared" si="4"/>
        <v>11000204</v>
      </c>
      <c r="I18" s="67">
        <v>0</v>
      </c>
      <c r="J18" s="67">
        <v>0</v>
      </c>
      <c r="K18" s="67">
        <f t="shared" si="0"/>
        <v>86</v>
      </c>
      <c r="L18" s="67">
        <f>VLOOKUP(N18,说明辅助表!$A$3:$B$6,2,0)*说明辅助表!$A$1+RANK(M18,$M$6:$M$447,1)*100000+VLOOKUP(P18,说明辅助表!$D$4:$E$7,2,0)*说明辅助表!$D$2+ROW()</f>
        <v>34420018</v>
      </c>
      <c r="M18" s="67">
        <v>104</v>
      </c>
      <c r="N18" s="67">
        <v>-1</v>
      </c>
      <c r="O18" s="67">
        <v>0</v>
      </c>
      <c r="P18" s="67">
        <v>3</v>
      </c>
      <c r="R18" s="67">
        <v>0</v>
      </c>
      <c r="U18" s="67">
        <v>1</v>
      </c>
      <c r="Y18" s="67" t="str">
        <f t="shared" si="1"/>
        <v>七日积分的描述</v>
      </c>
      <c r="Z18" s="67">
        <v>0</v>
      </c>
      <c r="AF18" s="67">
        <v>0</v>
      </c>
    </row>
    <row r="19" spans="1:34" x14ac:dyDescent="0.2">
      <c r="A19" s="67">
        <f t="shared" si="2"/>
        <v>14</v>
      </c>
      <c r="B19" s="67">
        <v>-205</v>
      </c>
      <c r="C19" s="67">
        <v>0</v>
      </c>
      <c r="D19" s="67" t="s">
        <v>806</v>
      </c>
      <c r="E19" s="67">
        <f t="shared" si="3"/>
        <v>10000205</v>
      </c>
      <c r="F19" s="67">
        <v>-205</v>
      </c>
      <c r="G19" s="67">
        <v>-205</v>
      </c>
      <c r="H19" s="67">
        <f t="shared" si="4"/>
        <v>11000205</v>
      </c>
      <c r="I19" s="67">
        <v>0</v>
      </c>
      <c r="J19" s="67">
        <v>0</v>
      </c>
      <c r="K19" s="67">
        <f t="shared" si="0"/>
        <v>87</v>
      </c>
      <c r="L19" s="67">
        <f>VLOOKUP(N19,说明辅助表!$A$3:$B$6,2,0)*说明辅助表!$A$1+RANK(M19,$M$6:$M$447,1)*100000+VLOOKUP(P19,说明辅助表!$D$4:$E$7,2,0)*说明辅助表!$D$2+ROW()</f>
        <v>34510019</v>
      </c>
      <c r="M19" s="67">
        <v>105</v>
      </c>
      <c r="N19" s="67">
        <v>-1</v>
      </c>
      <c r="O19" s="67">
        <v>0</v>
      </c>
      <c r="P19" s="67">
        <v>4</v>
      </c>
      <c r="R19" s="67">
        <v>0</v>
      </c>
      <c r="U19" s="67">
        <v>1</v>
      </c>
      <c r="Y19" s="67" t="str">
        <f t="shared" si="1"/>
        <v>VIP经验的描述</v>
      </c>
      <c r="Z19" s="67">
        <v>0</v>
      </c>
      <c r="AF19" s="67">
        <v>0</v>
      </c>
    </row>
    <row r="20" spans="1:34" x14ac:dyDescent="0.2">
      <c r="A20" s="67">
        <f t="shared" si="2"/>
        <v>15</v>
      </c>
      <c r="B20" s="67">
        <v>-300</v>
      </c>
      <c r="C20" s="67">
        <v>0</v>
      </c>
      <c r="D20" s="67" t="s">
        <v>320</v>
      </c>
      <c r="E20" s="67">
        <f t="shared" si="3"/>
        <v>10000300</v>
      </c>
      <c r="F20" s="67">
        <v>-300</v>
      </c>
      <c r="G20" s="67">
        <v>-300</v>
      </c>
      <c r="H20" s="67">
        <f t="shared" si="4"/>
        <v>11000300</v>
      </c>
      <c r="I20" s="67">
        <v>3</v>
      </c>
      <c r="J20" s="67">
        <v>0</v>
      </c>
      <c r="K20" s="67">
        <f t="shared" si="0"/>
        <v>88</v>
      </c>
      <c r="L20" s="67">
        <f>VLOOKUP(N20,说明辅助表!$A$3:$B$6,2,0)*说明辅助表!$A$1+RANK(M20,$M$6:$M$447,1)*100000+VLOOKUP(P20,说明辅助表!$D$4:$E$7,2,0)*说明辅助表!$D$2+ROW()</f>
        <v>34610020</v>
      </c>
      <c r="M20" s="67">
        <v>300</v>
      </c>
      <c r="N20" s="67">
        <v>-1</v>
      </c>
      <c r="O20" s="67">
        <v>0</v>
      </c>
      <c r="P20" s="67">
        <v>4</v>
      </c>
      <c r="R20" s="67">
        <v>0</v>
      </c>
      <c r="S20" s="67">
        <v>19</v>
      </c>
      <c r="T20" s="67" t="s">
        <v>993</v>
      </c>
      <c r="U20" s="67">
        <v>0</v>
      </c>
      <c r="Y20" s="67" t="str">
        <f t="shared" si="1"/>
        <v>贪婪币的描述</v>
      </c>
      <c r="Z20" s="67">
        <v>0</v>
      </c>
      <c r="AF20" s="67">
        <v>5</v>
      </c>
    </row>
    <row r="21" spans="1:34" s="2" customFormat="1" x14ac:dyDescent="0.3">
      <c r="A21" s="67">
        <f t="shared" si="2"/>
        <v>16</v>
      </c>
      <c r="B21" s="1">
        <v>-401</v>
      </c>
      <c r="C21" s="1">
        <v>0</v>
      </c>
      <c r="D21" s="1" t="s">
        <v>1103</v>
      </c>
      <c r="E21" s="74">
        <v>20001013</v>
      </c>
      <c r="F21" s="1">
        <v>-401</v>
      </c>
      <c r="G21" s="1">
        <v>-401</v>
      </c>
      <c r="H21" s="74">
        <v>20001013</v>
      </c>
      <c r="I21" s="13">
        <v>0</v>
      </c>
      <c r="J21" s="13">
        <v>0</v>
      </c>
      <c r="K21" s="13">
        <v>145</v>
      </c>
      <c r="L21" s="13">
        <v>42920021</v>
      </c>
      <c r="M21" s="21">
        <v>401</v>
      </c>
      <c r="N21" s="1">
        <v>-1</v>
      </c>
      <c r="O21" s="1">
        <v>0</v>
      </c>
      <c r="P21" s="1">
        <v>3</v>
      </c>
      <c r="Q21" s="27"/>
      <c r="R21" s="27">
        <v>0</v>
      </c>
      <c r="S21" s="63"/>
      <c r="T21" s="63"/>
      <c r="U21" s="28">
        <v>1</v>
      </c>
      <c r="V21" s="63">
        <v>0</v>
      </c>
      <c r="W21" s="3"/>
      <c r="X21" s="21"/>
      <c r="Y21" s="74" t="s">
        <v>1109</v>
      </c>
      <c r="Z21" s="1">
        <v>0</v>
      </c>
      <c r="AA21" s="1"/>
      <c r="AB21" s="64"/>
      <c r="AF21" s="2">
        <v>0</v>
      </c>
      <c r="AG21" s="2">
        <v>0</v>
      </c>
    </row>
    <row r="22" spans="1:34" s="2" customFormat="1" x14ac:dyDescent="0.3">
      <c r="A22" s="67">
        <f t="shared" si="2"/>
        <v>17</v>
      </c>
      <c r="B22" s="1">
        <v>-402</v>
      </c>
      <c r="C22" s="1">
        <v>0</v>
      </c>
      <c r="D22" s="1" t="s">
        <v>1104</v>
      </c>
      <c r="E22" s="74">
        <v>20001014</v>
      </c>
      <c r="F22" s="1">
        <v>-402</v>
      </c>
      <c r="G22" s="1">
        <v>-402</v>
      </c>
      <c r="H22" s="74">
        <v>20001014</v>
      </c>
      <c r="I22" s="13">
        <v>0</v>
      </c>
      <c r="J22" s="13">
        <v>0</v>
      </c>
      <c r="K22" s="13">
        <v>146</v>
      </c>
      <c r="L22" s="13">
        <v>43020022</v>
      </c>
      <c r="M22" s="21">
        <v>402</v>
      </c>
      <c r="N22" s="1">
        <v>-1</v>
      </c>
      <c r="O22" s="1">
        <v>0</v>
      </c>
      <c r="P22" s="1">
        <v>3</v>
      </c>
      <c r="Q22" s="27"/>
      <c r="R22" s="27">
        <v>0</v>
      </c>
      <c r="S22" s="63"/>
      <c r="T22" s="63"/>
      <c r="U22" s="28">
        <v>0</v>
      </c>
      <c r="V22" s="63">
        <v>0</v>
      </c>
      <c r="W22" s="3"/>
      <c r="X22" s="21"/>
      <c r="Y22" s="74" t="s">
        <v>1110</v>
      </c>
      <c r="Z22" s="1">
        <v>0</v>
      </c>
      <c r="AA22" s="1"/>
      <c r="AB22" s="64"/>
      <c r="AF22" s="2">
        <v>0</v>
      </c>
      <c r="AG22" s="2">
        <v>0</v>
      </c>
    </row>
    <row r="23" spans="1:34" x14ac:dyDescent="0.2">
      <c r="A23" s="67">
        <f t="shared" si="2"/>
        <v>18</v>
      </c>
      <c r="B23" s="67">
        <v>1001</v>
      </c>
      <c r="C23" s="67">
        <v>0</v>
      </c>
      <c r="D23" s="67" t="s">
        <v>20</v>
      </c>
      <c r="E23" s="67">
        <f t="shared" si="3"/>
        <v>20001001</v>
      </c>
      <c r="F23" s="67">
        <v>1001</v>
      </c>
      <c r="G23" s="67">
        <v>1001</v>
      </c>
      <c r="H23" s="67">
        <f t="shared" si="4"/>
        <v>21001001</v>
      </c>
      <c r="I23" s="67">
        <v>400</v>
      </c>
      <c r="J23" s="67">
        <v>1</v>
      </c>
      <c r="K23" s="67">
        <f t="shared" ref="K23:K86" si="5">RANK(L23,$L$6:$L$447,1)</f>
        <v>163</v>
      </c>
      <c r="L23" s="67">
        <f>VLOOKUP(N23,说明辅助表!$A$3:$B$6,2,0)*说明辅助表!$A$1+RANK(M23,$M$6:$M$447,1)*100000+VLOOKUP(P23,说明辅助表!$D$4:$E$7,2,0)*说明辅助表!$D$2+ROW()</f>
        <v>143140023</v>
      </c>
      <c r="M23" s="67">
        <v>1001</v>
      </c>
      <c r="N23" s="67">
        <v>1</v>
      </c>
      <c r="O23" s="67">
        <v>60</v>
      </c>
      <c r="P23" s="67">
        <v>1</v>
      </c>
      <c r="R23" s="67">
        <v>20</v>
      </c>
      <c r="U23" s="67">
        <v>0</v>
      </c>
      <c r="V23" s="67">
        <v>0</v>
      </c>
      <c r="Y23" s="67" t="str">
        <f t="shared" si="1"/>
        <v>加速1分钟的描述</v>
      </c>
      <c r="Z23" s="67">
        <v>0</v>
      </c>
      <c r="AD23" s="68" t="s">
        <v>294</v>
      </c>
      <c r="AF23" s="67">
        <v>101</v>
      </c>
      <c r="AH23" s="67">
        <v>5</v>
      </c>
    </row>
    <row r="24" spans="1:34" x14ac:dyDescent="0.2">
      <c r="A24" s="67">
        <f t="shared" si="2"/>
        <v>19</v>
      </c>
      <c r="B24" s="67">
        <v>1002</v>
      </c>
      <c r="C24" s="67">
        <v>0</v>
      </c>
      <c r="D24" s="67" t="s">
        <v>21</v>
      </c>
      <c r="E24" s="67">
        <f t="shared" si="3"/>
        <v>20001002</v>
      </c>
      <c r="F24" s="67">
        <v>1002</v>
      </c>
      <c r="G24" s="67">
        <v>1002</v>
      </c>
      <c r="H24" s="67">
        <f t="shared" si="4"/>
        <v>21001002</v>
      </c>
      <c r="I24" s="67">
        <v>400</v>
      </c>
      <c r="J24" s="67">
        <v>1</v>
      </c>
      <c r="K24" s="67">
        <f t="shared" si="5"/>
        <v>164</v>
      </c>
      <c r="L24" s="67">
        <f>VLOOKUP(N24,说明辅助表!$A$3:$B$6,2,0)*说明辅助表!$A$1+RANK(M24,$M$6:$M$447,1)*100000+VLOOKUP(P24,说明辅助表!$D$4:$E$7,2,0)*说明辅助表!$D$2+ROW()</f>
        <v>143140024</v>
      </c>
      <c r="M24" s="67">
        <v>1001</v>
      </c>
      <c r="N24" s="67">
        <v>1</v>
      </c>
      <c r="O24" s="67">
        <v>300</v>
      </c>
      <c r="P24" s="67">
        <v>1</v>
      </c>
      <c r="R24" s="67">
        <v>20</v>
      </c>
      <c r="U24" s="67">
        <v>0</v>
      </c>
      <c r="V24" s="67">
        <v>0</v>
      </c>
      <c r="Y24" s="67" t="str">
        <f t="shared" si="1"/>
        <v>加速5分钟的描述</v>
      </c>
      <c r="Z24" s="67">
        <v>0</v>
      </c>
      <c r="AD24" s="68" t="s">
        <v>296</v>
      </c>
      <c r="AF24" s="67">
        <v>102</v>
      </c>
      <c r="AH24" s="67">
        <v>5</v>
      </c>
    </row>
    <row r="25" spans="1:34" x14ac:dyDescent="0.2">
      <c r="A25" s="67">
        <f t="shared" si="2"/>
        <v>20</v>
      </c>
      <c r="B25" s="67">
        <v>1003</v>
      </c>
      <c r="C25" s="67">
        <v>0</v>
      </c>
      <c r="D25" s="67" t="s">
        <v>22</v>
      </c>
      <c r="E25" s="67">
        <f t="shared" si="3"/>
        <v>20001003</v>
      </c>
      <c r="F25" s="67">
        <v>1003</v>
      </c>
      <c r="G25" s="67">
        <v>1003</v>
      </c>
      <c r="H25" s="67">
        <f t="shared" si="4"/>
        <v>21001003</v>
      </c>
      <c r="I25" s="67">
        <v>400</v>
      </c>
      <c r="J25" s="67">
        <v>1</v>
      </c>
      <c r="K25" s="67">
        <f t="shared" si="5"/>
        <v>161</v>
      </c>
      <c r="L25" s="67">
        <f>VLOOKUP(N25,说明辅助表!$A$3:$B$6,2,0)*说明辅助表!$A$1+RANK(M25,$M$6:$M$447,1)*100000+VLOOKUP(P25,说明辅助表!$D$4:$E$7,2,0)*说明辅助表!$D$2+ROW()</f>
        <v>143130025</v>
      </c>
      <c r="M25" s="67">
        <v>1001</v>
      </c>
      <c r="N25" s="67">
        <v>1</v>
      </c>
      <c r="O25" s="67">
        <v>900</v>
      </c>
      <c r="P25" s="67">
        <v>2</v>
      </c>
      <c r="R25" s="67">
        <v>20</v>
      </c>
      <c r="U25" s="67">
        <v>0</v>
      </c>
      <c r="V25" s="67">
        <v>0</v>
      </c>
      <c r="Y25" s="67" t="str">
        <f t="shared" si="1"/>
        <v>加速15分钟的描述</v>
      </c>
      <c r="Z25" s="67">
        <v>0</v>
      </c>
      <c r="AD25" s="68" t="s">
        <v>298</v>
      </c>
      <c r="AF25" s="67">
        <v>103</v>
      </c>
      <c r="AH25" s="67">
        <v>5</v>
      </c>
    </row>
    <row r="26" spans="1:34" x14ac:dyDescent="0.2">
      <c r="A26" s="67">
        <f t="shared" si="2"/>
        <v>21</v>
      </c>
      <c r="B26" s="67">
        <v>1004</v>
      </c>
      <c r="C26" s="67">
        <v>0</v>
      </c>
      <c r="D26" s="67" t="s">
        <v>23</v>
      </c>
      <c r="E26" s="67">
        <f t="shared" si="3"/>
        <v>20001004</v>
      </c>
      <c r="F26" s="67">
        <v>1004</v>
      </c>
      <c r="G26" s="67">
        <v>1004</v>
      </c>
      <c r="H26" s="67">
        <f t="shared" si="4"/>
        <v>21001004</v>
      </c>
      <c r="I26" s="67">
        <v>400</v>
      </c>
      <c r="J26" s="67">
        <v>1</v>
      </c>
      <c r="K26" s="67">
        <f t="shared" si="5"/>
        <v>162</v>
      </c>
      <c r="L26" s="67">
        <f>VLOOKUP(N26,说明辅助表!$A$3:$B$6,2,0)*说明辅助表!$A$1+RANK(M26,$M$6:$M$447,1)*100000+VLOOKUP(P26,说明辅助表!$D$4:$E$7,2,0)*说明辅助表!$D$2+ROW()</f>
        <v>143130026</v>
      </c>
      <c r="M26" s="67">
        <v>1001</v>
      </c>
      <c r="N26" s="67">
        <v>1</v>
      </c>
      <c r="O26" s="67">
        <v>1800</v>
      </c>
      <c r="P26" s="67">
        <v>2</v>
      </c>
      <c r="R26" s="67">
        <v>20</v>
      </c>
      <c r="U26" s="67">
        <v>0</v>
      </c>
      <c r="V26" s="67">
        <v>0</v>
      </c>
      <c r="Y26" s="67" t="str">
        <f t="shared" si="1"/>
        <v>加速30分钟的描述</v>
      </c>
      <c r="Z26" s="67">
        <v>0</v>
      </c>
      <c r="AD26" s="68" t="s">
        <v>300</v>
      </c>
      <c r="AF26" s="67">
        <v>104</v>
      </c>
      <c r="AH26" s="67">
        <v>5</v>
      </c>
    </row>
    <row r="27" spans="1:34" x14ac:dyDescent="0.2">
      <c r="A27" s="67">
        <f t="shared" si="2"/>
        <v>22</v>
      </c>
      <c r="B27" s="67">
        <v>1005</v>
      </c>
      <c r="C27" s="67">
        <v>0</v>
      </c>
      <c r="D27" s="67" t="s">
        <v>24</v>
      </c>
      <c r="E27" s="67">
        <f t="shared" si="3"/>
        <v>20001005</v>
      </c>
      <c r="F27" s="67">
        <v>1005</v>
      </c>
      <c r="G27" s="67">
        <v>1005</v>
      </c>
      <c r="H27" s="67">
        <f t="shared" si="4"/>
        <v>21001005</v>
      </c>
      <c r="I27" s="67">
        <v>400</v>
      </c>
      <c r="J27" s="67">
        <v>1</v>
      </c>
      <c r="K27" s="67">
        <f t="shared" si="5"/>
        <v>159</v>
      </c>
      <c r="L27" s="67">
        <f>VLOOKUP(N27,说明辅助表!$A$3:$B$6,2,0)*说明辅助表!$A$1+RANK(M27,$M$6:$M$447,1)*100000+VLOOKUP(P27,说明辅助表!$D$4:$E$7,2,0)*说明辅助表!$D$2+ROW()</f>
        <v>143120027</v>
      </c>
      <c r="M27" s="67">
        <v>1001</v>
      </c>
      <c r="N27" s="67">
        <v>1</v>
      </c>
      <c r="O27" s="67">
        <v>3600</v>
      </c>
      <c r="P27" s="67">
        <v>3</v>
      </c>
      <c r="R27" s="67">
        <v>20</v>
      </c>
      <c r="U27" s="67">
        <v>0</v>
      </c>
      <c r="V27" s="67">
        <v>0</v>
      </c>
      <c r="Y27" s="67" t="str">
        <f t="shared" si="1"/>
        <v>加速60分钟的描述</v>
      </c>
      <c r="Z27" s="67">
        <v>0</v>
      </c>
      <c r="AD27" s="68" t="s">
        <v>302</v>
      </c>
      <c r="AF27" s="67">
        <v>105</v>
      </c>
      <c r="AH27" s="67">
        <v>5</v>
      </c>
    </row>
    <row r="28" spans="1:34" x14ac:dyDescent="0.2">
      <c r="A28" s="67">
        <f t="shared" si="2"/>
        <v>23</v>
      </c>
      <c r="B28" s="67">
        <v>1006</v>
      </c>
      <c r="C28" s="67">
        <v>0</v>
      </c>
      <c r="D28" s="67" t="s">
        <v>25</v>
      </c>
      <c r="E28" s="67">
        <f t="shared" si="3"/>
        <v>20001006</v>
      </c>
      <c r="F28" s="67">
        <v>1006</v>
      </c>
      <c r="G28" s="67">
        <v>1006</v>
      </c>
      <c r="H28" s="67">
        <f t="shared" si="4"/>
        <v>21001006</v>
      </c>
      <c r="I28" s="67">
        <v>400</v>
      </c>
      <c r="J28" s="67">
        <v>1</v>
      </c>
      <c r="K28" s="67">
        <f t="shared" si="5"/>
        <v>160</v>
      </c>
      <c r="L28" s="67">
        <f>VLOOKUP(N28,说明辅助表!$A$3:$B$6,2,0)*说明辅助表!$A$1+RANK(M28,$M$6:$M$447,1)*100000+VLOOKUP(P28,说明辅助表!$D$4:$E$7,2,0)*说明辅助表!$D$2+ROW()</f>
        <v>143120028</v>
      </c>
      <c r="M28" s="67">
        <v>1001</v>
      </c>
      <c r="N28" s="67">
        <v>1</v>
      </c>
      <c r="O28" s="67">
        <v>10800</v>
      </c>
      <c r="P28" s="67">
        <v>3</v>
      </c>
      <c r="R28" s="67">
        <v>10</v>
      </c>
      <c r="U28" s="67">
        <v>0</v>
      </c>
      <c r="V28" s="67">
        <v>0</v>
      </c>
      <c r="Y28" s="67" t="str">
        <f t="shared" si="1"/>
        <v>加速3小时的描述</v>
      </c>
      <c r="Z28" s="67">
        <v>0</v>
      </c>
      <c r="AD28" s="68" t="s">
        <v>304</v>
      </c>
      <c r="AF28" s="67">
        <v>106</v>
      </c>
      <c r="AH28" s="67">
        <v>5</v>
      </c>
    </row>
    <row r="29" spans="1:34" x14ac:dyDescent="0.2">
      <c r="A29" s="67">
        <f t="shared" si="2"/>
        <v>24</v>
      </c>
      <c r="B29" s="67">
        <v>1007</v>
      </c>
      <c r="C29" s="67">
        <v>0</v>
      </c>
      <c r="D29" s="67" t="s">
        <v>26</v>
      </c>
      <c r="E29" s="67">
        <f t="shared" si="3"/>
        <v>20001007</v>
      </c>
      <c r="F29" s="67">
        <v>1007</v>
      </c>
      <c r="G29" s="67">
        <v>1007</v>
      </c>
      <c r="H29" s="67">
        <f t="shared" si="4"/>
        <v>21001007</v>
      </c>
      <c r="I29" s="67">
        <v>400</v>
      </c>
      <c r="J29" s="67">
        <v>1</v>
      </c>
      <c r="K29" s="67">
        <f t="shared" si="5"/>
        <v>153</v>
      </c>
      <c r="L29" s="67">
        <f>VLOOKUP(N29,说明辅助表!$A$3:$B$6,2,0)*说明辅助表!$A$1+RANK(M29,$M$6:$M$447,1)*100000+VLOOKUP(P29,说明辅助表!$D$4:$E$7,2,0)*说明辅助表!$D$2+ROW()</f>
        <v>143110029</v>
      </c>
      <c r="M29" s="67">
        <v>1001</v>
      </c>
      <c r="N29" s="67">
        <v>1</v>
      </c>
      <c r="O29" s="67">
        <v>21600</v>
      </c>
      <c r="P29" s="67">
        <v>4</v>
      </c>
      <c r="R29" s="67">
        <v>10</v>
      </c>
      <c r="U29" s="67">
        <v>0</v>
      </c>
      <c r="V29" s="67">
        <v>0</v>
      </c>
      <c r="Y29" s="67" t="str">
        <f t="shared" si="1"/>
        <v>加速6小时的描述</v>
      </c>
      <c r="Z29" s="67">
        <v>0</v>
      </c>
      <c r="AD29" s="68" t="s">
        <v>306</v>
      </c>
      <c r="AF29" s="67">
        <v>107</v>
      </c>
      <c r="AH29" s="67">
        <v>5</v>
      </c>
    </row>
    <row r="30" spans="1:34" x14ac:dyDescent="0.2">
      <c r="A30" s="67">
        <f t="shared" si="2"/>
        <v>25</v>
      </c>
      <c r="B30" s="67">
        <v>1008</v>
      </c>
      <c r="C30" s="67">
        <v>0</v>
      </c>
      <c r="D30" s="67" t="s">
        <v>27</v>
      </c>
      <c r="E30" s="67">
        <f t="shared" si="3"/>
        <v>20001008</v>
      </c>
      <c r="F30" s="67">
        <v>1008</v>
      </c>
      <c r="G30" s="67">
        <v>1008</v>
      </c>
      <c r="H30" s="67">
        <f t="shared" si="4"/>
        <v>21001008</v>
      </c>
      <c r="I30" s="67">
        <v>400</v>
      </c>
      <c r="J30" s="67">
        <v>1</v>
      </c>
      <c r="K30" s="67">
        <f t="shared" si="5"/>
        <v>154</v>
      </c>
      <c r="L30" s="67">
        <f>VLOOKUP(N30,说明辅助表!$A$3:$B$6,2,0)*说明辅助表!$A$1+RANK(M30,$M$6:$M$447,1)*100000+VLOOKUP(P30,说明辅助表!$D$4:$E$7,2,0)*说明辅助表!$D$2+ROW()</f>
        <v>143110030</v>
      </c>
      <c r="M30" s="67">
        <v>1001</v>
      </c>
      <c r="N30" s="67">
        <v>1</v>
      </c>
      <c r="O30" s="67">
        <v>28800</v>
      </c>
      <c r="P30" s="67">
        <v>4</v>
      </c>
      <c r="R30" s="67">
        <v>10</v>
      </c>
      <c r="U30" s="67">
        <v>0</v>
      </c>
      <c r="V30" s="67">
        <v>0</v>
      </c>
      <c r="Y30" s="67" t="str">
        <f t="shared" si="1"/>
        <v>加速8小时的描述</v>
      </c>
      <c r="Z30" s="67">
        <v>0</v>
      </c>
      <c r="AD30" s="68" t="s">
        <v>308</v>
      </c>
      <c r="AF30" s="67">
        <v>108</v>
      </c>
      <c r="AH30" s="67">
        <v>5</v>
      </c>
    </row>
    <row r="31" spans="1:34" x14ac:dyDescent="0.2">
      <c r="A31" s="67">
        <f t="shared" si="2"/>
        <v>26</v>
      </c>
      <c r="B31" s="67">
        <v>1009</v>
      </c>
      <c r="C31" s="67">
        <v>0</v>
      </c>
      <c r="D31" s="67" t="s">
        <v>28</v>
      </c>
      <c r="E31" s="67">
        <f t="shared" si="3"/>
        <v>20001009</v>
      </c>
      <c r="F31" s="67">
        <v>1009</v>
      </c>
      <c r="G31" s="67">
        <v>1009</v>
      </c>
      <c r="H31" s="67">
        <f t="shared" si="4"/>
        <v>21001009</v>
      </c>
      <c r="I31" s="67">
        <v>400</v>
      </c>
      <c r="J31" s="67">
        <v>1</v>
      </c>
      <c r="K31" s="67">
        <f t="shared" si="5"/>
        <v>155</v>
      </c>
      <c r="L31" s="67">
        <f>VLOOKUP(N31,说明辅助表!$A$3:$B$6,2,0)*说明辅助表!$A$1+RANK(M31,$M$6:$M$447,1)*100000+VLOOKUP(P31,说明辅助表!$D$4:$E$7,2,0)*说明辅助表!$D$2+ROW()</f>
        <v>143110031</v>
      </c>
      <c r="M31" s="67">
        <v>1001</v>
      </c>
      <c r="N31" s="67">
        <v>1</v>
      </c>
      <c r="O31" s="67">
        <v>43200</v>
      </c>
      <c r="P31" s="67">
        <v>4</v>
      </c>
      <c r="R31" s="67">
        <v>10</v>
      </c>
      <c r="U31" s="67">
        <v>0</v>
      </c>
      <c r="V31" s="67">
        <v>0</v>
      </c>
      <c r="Y31" s="67" t="str">
        <f t="shared" si="1"/>
        <v>加速12小时的描述</v>
      </c>
      <c r="Z31" s="67">
        <v>0</v>
      </c>
      <c r="AD31" s="68" t="s">
        <v>310</v>
      </c>
      <c r="AF31" s="67">
        <v>109</v>
      </c>
      <c r="AH31" s="67">
        <v>5</v>
      </c>
    </row>
    <row r="32" spans="1:34" x14ac:dyDescent="0.2">
      <c r="A32" s="67">
        <f t="shared" si="2"/>
        <v>27</v>
      </c>
      <c r="B32" s="67">
        <v>1010</v>
      </c>
      <c r="C32" s="67">
        <v>0</v>
      </c>
      <c r="D32" s="67" t="s">
        <v>29</v>
      </c>
      <c r="E32" s="67">
        <f t="shared" si="3"/>
        <v>20001010</v>
      </c>
      <c r="F32" s="67">
        <v>1010</v>
      </c>
      <c r="G32" s="67">
        <v>1010</v>
      </c>
      <c r="H32" s="67">
        <f t="shared" si="4"/>
        <v>21001010</v>
      </c>
      <c r="I32" s="67">
        <v>400</v>
      </c>
      <c r="J32" s="67">
        <v>1</v>
      </c>
      <c r="K32" s="67">
        <f t="shared" si="5"/>
        <v>156</v>
      </c>
      <c r="L32" s="67">
        <f>VLOOKUP(N32,说明辅助表!$A$3:$B$6,2,0)*说明辅助表!$A$1+RANK(M32,$M$6:$M$447,1)*100000+VLOOKUP(P32,说明辅助表!$D$4:$E$7,2,0)*说明辅助表!$D$2+ROW()</f>
        <v>143110032</v>
      </c>
      <c r="M32" s="67">
        <v>1001</v>
      </c>
      <c r="N32" s="67">
        <v>1</v>
      </c>
      <c r="O32" s="67">
        <v>57600</v>
      </c>
      <c r="P32" s="67">
        <v>4</v>
      </c>
      <c r="R32" s="67">
        <v>10</v>
      </c>
      <c r="U32" s="67">
        <v>0</v>
      </c>
      <c r="V32" s="67">
        <v>0</v>
      </c>
      <c r="Y32" s="67" t="str">
        <f t="shared" si="1"/>
        <v>加速16小时的描述</v>
      </c>
      <c r="Z32" s="67">
        <v>0</v>
      </c>
      <c r="AD32" s="68" t="s">
        <v>312</v>
      </c>
      <c r="AF32" s="67">
        <v>110</v>
      </c>
      <c r="AH32" s="67">
        <v>5</v>
      </c>
    </row>
    <row r="33" spans="1:34" x14ac:dyDescent="0.2">
      <c r="A33" s="67">
        <f t="shared" si="2"/>
        <v>28</v>
      </c>
      <c r="B33" s="67">
        <v>1011</v>
      </c>
      <c r="C33" s="67">
        <v>0</v>
      </c>
      <c r="D33" s="67" t="s">
        <v>30</v>
      </c>
      <c r="E33" s="67">
        <f t="shared" si="3"/>
        <v>20001011</v>
      </c>
      <c r="F33" s="67">
        <v>1011</v>
      </c>
      <c r="G33" s="67">
        <v>1011</v>
      </c>
      <c r="H33" s="67">
        <f t="shared" si="4"/>
        <v>21001011</v>
      </c>
      <c r="I33" s="67">
        <v>400</v>
      </c>
      <c r="J33" s="67">
        <v>1</v>
      </c>
      <c r="K33" s="67">
        <f t="shared" si="5"/>
        <v>157</v>
      </c>
      <c r="L33" s="67">
        <f>VLOOKUP(N33,说明辅助表!$A$3:$B$6,2,0)*说明辅助表!$A$1+RANK(M33,$M$6:$M$447,1)*100000+VLOOKUP(P33,说明辅助表!$D$4:$E$7,2,0)*说明辅助表!$D$2+ROW()</f>
        <v>143110033</v>
      </c>
      <c r="M33" s="67">
        <v>1001</v>
      </c>
      <c r="N33" s="67">
        <v>1</v>
      </c>
      <c r="O33" s="67">
        <v>86400</v>
      </c>
      <c r="P33" s="67">
        <v>4</v>
      </c>
      <c r="R33" s="67">
        <v>8</v>
      </c>
      <c r="U33" s="67">
        <v>0</v>
      </c>
      <c r="V33" s="67">
        <v>0</v>
      </c>
      <c r="Y33" s="67" t="str">
        <f t="shared" si="1"/>
        <v>加速1天的描述</v>
      </c>
      <c r="Z33" s="67">
        <v>0</v>
      </c>
      <c r="AD33" s="68" t="s">
        <v>314</v>
      </c>
      <c r="AF33" s="67">
        <v>111</v>
      </c>
      <c r="AH33" s="67">
        <v>5</v>
      </c>
    </row>
    <row r="34" spans="1:34" x14ac:dyDescent="0.2">
      <c r="A34" s="67">
        <f t="shared" si="2"/>
        <v>29</v>
      </c>
      <c r="B34" s="67">
        <v>1012</v>
      </c>
      <c r="C34" s="67">
        <v>0</v>
      </c>
      <c r="D34" s="67" t="s">
        <v>31</v>
      </c>
      <c r="E34" s="67">
        <f t="shared" si="3"/>
        <v>20001012</v>
      </c>
      <c r="F34" s="67">
        <v>1012</v>
      </c>
      <c r="G34" s="67">
        <v>1012</v>
      </c>
      <c r="H34" s="67">
        <f t="shared" si="4"/>
        <v>21001012</v>
      </c>
      <c r="I34" s="67">
        <v>400</v>
      </c>
      <c r="J34" s="67">
        <v>1</v>
      </c>
      <c r="K34" s="67">
        <f t="shared" si="5"/>
        <v>158</v>
      </c>
      <c r="L34" s="67">
        <f>VLOOKUP(N34,说明辅助表!$A$3:$B$6,2,0)*说明辅助表!$A$1+RANK(M34,$M$6:$M$447,1)*100000+VLOOKUP(P34,说明辅助表!$D$4:$E$7,2,0)*说明辅助表!$D$2+ROW()</f>
        <v>143110034</v>
      </c>
      <c r="M34" s="67">
        <v>1001</v>
      </c>
      <c r="N34" s="67">
        <v>1</v>
      </c>
      <c r="O34" s="67">
        <v>259200</v>
      </c>
      <c r="P34" s="67">
        <v>4</v>
      </c>
      <c r="R34" s="67">
        <v>5</v>
      </c>
      <c r="U34" s="67">
        <v>0</v>
      </c>
      <c r="V34" s="67">
        <v>0</v>
      </c>
      <c r="Y34" s="67" t="str">
        <f t="shared" si="1"/>
        <v>加速3天的描述</v>
      </c>
      <c r="Z34" s="67">
        <v>0</v>
      </c>
      <c r="AD34" s="68" t="s">
        <v>316</v>
      </c>
      <c r="AF34" s="67">
        <v>112</v>
      </c>
      <c r="AH34" s="67">
        <v>5</v>
      </c>
    </row>
    <row r="35" spans="1:34" x14ac:dyDescent="0.2">
      <c r="A35" s="67">
        <f t="shared" si="2"/>
        <v>30</v>
      </c>
      <c r="B35" s="67">
        <v>2001</v>
      </c>
      <c r="C35" s="67">
        <v>0</v>
      </c>
      <c r="D35" s="67" t="s">
        <v>101</v>
      </c>
      <c r="E35" s="67">
        <f t="shared" si="3"/>
        <v>20002001</v>
      </c>
      <c r="F35" s="67">
        <v>2001</v>
      </c>
      <c r="G35" s="67">
        <v>2001</v>
      </c>
      <c r="H35" s="67">
        <f t="shared" si="4"/>
        <v>21002001</v>
      </c>
      <c r="I35" s="67">
        <v>101</v>
      </c>
      <c r="J35" s="67">
        <v>2</v>
      </c>
      <c r="K35" s="67">
        <f t="shared" si="5"/>
        <v>202</v>
      </c>
      <c r="L35" s="67">
        <f>VLOOKUP(N35,说明辅助表!$A$3:$B$6,2,0)*说明辅助表!$A$1+RANK(M35,$M$6:$M$447,1)*100000+VLOOKUP(P35,说明辅助表!$D$4:$E$7,2,0)*说明辅助表!$D$2+ROW()</f>
        <v>200140035</v>
      </c>
      <c r="M35" s="67">
        <v>0</v>
      </c>
      <c r="N35" s="67">
        <v>2</v>
      </c>
      <c r="O35" s="67">
        <v>0</v>
      </c>
      <c r="P35" s="67">
        <v>1</v>
      </c>
      <c r="R35" s="67">
        <v>9999</v>
      </c>
      <c r="U35" s="67">
        <v>10</v>
      </c>
      <c r="V35" s="67">
        <v>0</v>
      </c>
      <c r="Y35" s="67" t="str">
        <f t="shared" si="1"/>
        <v>获得10钻石的描述</v>
      </c>
      <c r="Z35" s="67">
        <v>0</v>
      </c>
      <c r="AA35" s="68" t="s">
        <v>102</v>
      </c>
      <c r="AF35" s="67">
        <v>201</v>
      </c>
      <c r="AH35" s="67">
        <v>5</v>
      </c>
    </row>
    <row r="36" spans="1:34" x14ac:dyDescent="0.2">
      <c r="A36" s="67">
        <f t="shared" si="2"/>
        <v>31</v>
      </c>
      <c r="B36" s="67">
        <v>2101</v>
      </c>
      <c r="C36" s="67">
        <v>0</v>
      </c>
      <c r="D36" s="67" t="s">
        <v>99</v>
      </c>
      <c r="E36" s="67">
        <f t="shared" si="3"/>
        <v>20002101</v>
      </c>
      <c r="F36" s="67">
        <v>2101</v>
      </c>
      <c r="G36" s="67">
        <v>2101</v>
      </c>
      <c r="H36" s="67">
        <f t="shared" si="4"/>
        <v>21002101</v>
      </c>
      <c r="I36" s="67">
        <v>102</v>
      </c>
      <c r="J36" s="67">
        <v>2</v>
      </c>
      <c r="K36" s="67">
        <f t="shared" si="5"/>
        <v>203</v>
      </c>
      <c r="L36" s="67">
        <f>VLOOKUP(N36,说明辅助表!$A$3:$B$6,2,0)*说明辅助表!$A$1+RANK(M36,$M$6:$M$447,1)*100000+VLOOKUP(P36,说明辅助表!$D$4:$E$7,2,0)*说明辅助表!$D$2+ROW()</f>
        <v>200140036</v>
      </c>
      <c r="M36" s="67">
        <v>0</v>
      </c>
      <c r="N36" s="67">
        <v>2</v>
      </c>
      <c r="O36" s="67">
        <v>0</v>
      </c>
      <c r="P36" s="67">
        <v>1</v>
      </c>
      <c r="R36" s="67">
        <v>9999</v>
      </c>
      <c r="U36" s="67">
        <v>10</v>
      </c>
      <c r="V36" s="67">
        <v>0</v>
      </c>
      <c r="Y36" s="67" t="str">
        <f t="shared" si="1"/>
        <v>获得10金币的描述</v>
      </c>
      <c r="Z36" s="67">
        <v>0</v>
      </c>
      <c r="AA36" s="68" t="s">
        <v>103</v>
      </c>
      <c r="AF36" s="67">
        <v>202</v>
      </c>
      <c r="AH36" s="67">
        <v>5</v>
      </c>
    </row>
    <row r="37" spans="1:34" x14ac:dyDescent="0.2">
      <c r="A37" s="67">
        <f t="shared" si="2"/>
        <v>32</v>
      </c>
      <c r="B37" s="67">
        <v>2102</v>
      </c>
      <c r="C37" s="67">
        <v>0</v>
      </c>
      <c r="D37" s="67" t="s">
        <v>858</v>
      </c>
      <c r="E37" s="67">
        <f t="shared" si="3"/>
        <v>20002102</v>
      </c>
      <c r="F37" s="67">
        <v>2102</v>
      </c>
      <c r="G37" s="67">
        <v>2102</v>
      </c>
      <c r="H37" s="67">
        <f t="shared" si="4"/>
        <v>21002102</v>
      </c>
      <c r="I37" s="67">
        <v>6</v>
      </c>
      <c r="J37" s="67">
        <v>6</v>
      </c>
      <c r="K37" s="67">
        <f t="shared" si="5"/>
        <v>195</v>
      </c>
      <c r="L37" s="67">
        <f>VLOOKUP(N37,[1]辅助表!$A$3:$B$6,2,0)*[1]辅助表!$A$1+RANK(M37,$M$6:$M$447,1)*100000+VLOOKUP(P37,[1]辅助表!$D$4:$E$7,2,0)*[1]辅助表!$D$2+ROW()</f>
        <v>200130037</v>
      </c>
      <c r="M37" s="67">
        <v>0</v>
      </c>
      <c r="N37" s="67">
        <v>2</v>
      </c>
      <c r="O37" s="67">
        <v>0</v>
      </c>
      <c r="P37" s="67">
        <v>2</v>
      </c>
      <c r="R37" s="67">
        <v>9999</v>
      </c>
      <c r="U37" s="67">
        <v>10</v>
      </c>
      <c r="V37" s="67">
        <v>0</v>
      </c>
      <c r="Y37" s="67" t="str">
        <f t="shared" si="1"/>
        <v>2小时金币挂机（测试）的描述</v>
      </c>
      <c r="Z37" s="67">
        <v>0</v>
      </c>
      <c r="AB37" s="68" t="s">
        <v>781</v>
      </c>
      <c r="AF37" s="67">
        <v>202</v>
      </c>
      <c r="AH37" s="67">
        <v>5</v>
      </c>
    </row>
    <row r="38" spans="1:34" x14ac:dyDescent="0.2">
      <c r="A38" s="67">
        <f t="shared" si="2"/>
        <v>33</v>
      </c>
      <c r="B38" s="67">
        <v>2201</v>
      </c>
      <c r="C38" s="67">
        <v>0</v>
      </c>
      <c r="D38" s="67" t="s">
        <v>100</v>
      </c>
      <c r="E38" s="67">
        <f t="shared" si="3"/>
        <v>20002201</v>
      </c>
      <c r="F38" s="67">
        <v>2201</v>
      </c>
      <c r="G38" s="67">
        <v>2201</v>
      </c>
      <c r="H38" s="67">
        <f t="shared" si="4"/>
        <v>21002201</v>
      </c>
      <c r="I38" s="67">
        <v>103</v>
      </c>
      <c r="J38" s="67">
        <v>2</v>
      </c>
      <c r="K38" s="67">
        <f t="shared" si="5"/>
        <v>204</v>
      </c>
      <c r="L38" s="67">
        <f>VLOOKUP(N38,说明辅助表!$A$3:$B$6,2,0)*说明辅助表!$A$1+RANK(M38,$M$6:$M$447,1)*100000+VLOOKUP(P38,说明辅助表!$D$4:$E$7,2,0)*说明辅助表!$D$2+ROW()</f>
        <v>200140038</v>
      </c>
      <c r="M38" s="67">
        <v>0</v>
      </c>
      <c r="N38" s="67">
        <v>2</v>
      </c>
      <c r="O38" s="67">
        <v>0</v>
      </c>
      <c r="P38" s="67">
        <v>1</v>
      </c>
      <c r="R38" s="67">
        <v>9999</v>
      </c>
      <c r="U38" s="67">
        <v>10</v>
      </c>
      <c r="V38" s="67">
        <v>0</v>
      </c>
      <c r="Y38" s="67" t="str">
        <f t="shared" si="1"/>
        <v>获得10泉水的描述</v>
      </c>
      <c r="Z38" s="67">
        <v>0</v>
      </c>
      <c r="AA38" s="68" t="s">
        <v>104</v>
      </c>
      <c r="AF38" s="67">
        <v>203</v>
      </c>
      <c r="AH38" s="67">
        <v>5</v>
      </c>
    </row>
    <row r="39" spans="1:34" x14ac:dyDescent="0.3">
      <c r="A39" s="67">
        <f t="shared" si="2"/>
        <v>34</v>
      </c>
      <c r="B39" s="67">
        <v>2301</v>
      </c>
      <c r="C39" s="67">
        <v>0</v>
      </c>
      <c r="D39" s="67" t="s">
        <v>895</v>
      </c>
      <c r="E39" s="67">
        <f t="shared" si="3"/>
        <v>20002301</v>
      </c>
      <c r="F39" s="67">
        <v>2301</v>
      </c>
      <c r="G39" s="67">
        <v>2301</v>
      </c>
      <c r="H39" s="67">
        <f t="shared" si="4"/>
        <v>21002301</v>
      </c>
      <c r="I39" s="67">
        <v>6</v>
      </c>
      <c r="J39" s="67">
        <v>6</v>
      </c>
      <c r="K39" s="67">
        <f t="shared" si="5"/>
        <v>205</v>
      </c>
      <c r="L39" s="67">
        <f>VLOOKUP(N39,说明辅助表!$A$3:$B$6,2,0)*说明辅助表!$A$1+RANK(M39,$M$6:$M$447,1)*100000+VLOOKUP(P39,说明辅助表!$D$4:$E$7,2,0)*说明辅助表!$D$2+ROW()</f>
        <v>200140039</v>
      </c>
      <c r="M39" s="67">
        <v>0</v>
      </c>
      <c r="N39" s="67">
        <v>2</v>
      </c>
      <c r="O39" s="67">
        <v>0</v>
      </c>
      <c r="P39" s="67">
        <v>1</v>
      </c>
      <c r="R39" s="67">
        <v>99</v>
      </c>
      <c r="U39" s="67">
        <v>10</v>
      </c>
      <c r="V39" s="67">
        <v>0</v>
      </c>
      <c r="Y39" s="67" t="str">
        <f t="shared" si="1"/>
        <v>1小时挂机银币的描述</v>
      </c>
      <c r="Z39" s="67">
        <v>0</v>
      </c>
      <c r="AB39" s="68" t="s">
        <v>903</v>
      </c>
      <c r="AF39" s="70">
        <v>4001</v>
      </c>
      <c r="AH39" s="67">
        <v>5</v>
      </c>
    </row>
    <row r="40" spans="1:34" x14ac:dyDescent="0.3">
      <c r="A40" s="67">
        <f t="shared" si="2"/>
        <v>35</v>
      </c>
      <c r="B40" s="67">
        <v>2302</v>
      </c>
      <c r="C40" s="67">
        <v>0</v>
      </c>
      <c r="D40" s="67" t="s">
        <v>896</v>
      </c>
      <c r="E40" s="67">
        <f t="shared" si="3"/>
        <v>20002302</v>
      </c>
      <c r="F40" s="67">
        <v>2302</v>
      </c>
      <c r="G40" s="67">
        <v>2301</v>
      </c>
      <c r="H40" s="67">
        <f t="shared" si="4"/>
        <v>21002302</v>
      </c>
      <c r="I40" s="67">
        <v>6</v>
      </c>
      <c r="J40" s="67">
        <v>6</v>
      </c>
      <c r="K40" s="67">
        <f t="shared" si="5"/>
        <v>196</v>
      </c>
      <c r="L40" s="67">
        <f>VLOOKUP(N40,说明辅助表!$A$3:$B$6,2,0)*说明辅助表!$A$1+RANK(M40,$M$6:$M$447,1)*100000+VLOOKUP(P40,说明辅助表!$D$4:$E$7,2,0)*说明辅助表!$D$2+ROW()</f>
        <v>200130040</v>
      </c>
      <c r="M40" s="67">
        <v>0</v>
      </c>
      <c r="N40" s="67">
        <v>2</v>
      </c>
      <c r="O40" s="67">
        <v>0</v>
      </c>
      <c r="P40" s="67">
        <v>2</v>
      </c>
      <c r="R40" s="67">
        <v>99</v>
      </c>
      <c r="U40" s="67">
        <v>10</v>
      </c>
      <c r="V40" s="67">
        <v>0</v>
      </c>
      <c r="Y40" s="67" t="str">
        <f t="shared" si="1"/>
        <v>3小时挂机银币的描述</v>
      </c>
      <c r="Z40" s="67">
        <v>0</v>
      </c>
      <c r="AB40" s="68" t="s">
        <v>982</v>
      </c>
      <c r="AF40" s="70">
        <v>4002</v>
      </c>
      <c r="AH40" s="67">
        <v>5</v>
      </c>
    </row>
    <row r="41" spans="1:34" x14ac:dyDescent="0.3">
      <c r="A41" s="67">
        <f t="shared" si="2"/>
        <v>36</v>
      </c>
      <c r="B41" s="67">
        <v>2303</v>
      </c>
      <c r="C41" s="67">
        <v>0</v>
      </c>
      <c r="D41" s="67" t="s">
        <v>897</v>
      </c>
      <c r="E41" s="67">
        <f t="shared" si="3"/>
        <v>20002303</v>
      </c>
      <c r="F41" s="67">
        <v>2303</v>
      </c>
      <c r="G41" s="67">
        <v>2301</v>
      </c>
      <c r="H41" s="67">
        <f t="shared" si="4"/>
        <v>21002303</v>
      </c>
      <c r="I41" s="67">
        <v>6</v>
      </c>
      <c r="J41" s="67">
        <v>6</v>
      </c>
      <c r="K41" s="67">
        <f t="shared" si="5"/>
        <v>190</v>
      </c>
      <c r="L41" s="67">
        <f>VLOOKUP(N41,说明辅助表!$A$3:$B$6,2,0)*说明辅助表!$A$1+RANK(M41,$M$6:$M$447,1)*100000+VLOOKUP(P41,说明辅助表!$D$4:$E$7,2,0)*说明辅助表!$D$2+ROW()</f>
        <v>200120041</v>
      </c>
      <c r="M41" s="67">
        <v>0</v>
      </c>
      <c r="N41" s="67">
        <v>2</v>
      </c>
      <c r="O41" s="67">
        <v>0</v>
      </c>
      <c r="P41" s="67">
        <v>3</v>
      </c>
      <c r="R41" s="67">
        <v>99</v>
      </c>
      <c r="U41" s="67">
        <v>10</v>
      </c>
      <c r="V41" s="67">
        <v>0</v>
      </c>
      <c r="Y41" s="67" t="str">
        <f t="shared" si="1"/>
        <v>6小时挂机银币的描述</v>
      </c>
      <c r="Z41" s="67">
        <v>0</v>
      </c>
      <c r="AB41" s="68" t="s">
        <v>904</v>
      </c>
      <c r="AF41" s="70">
        <v>4003</v>
      </c>
      <c r="AH41" s="67">
        <v>5</v>
      </c>
    </row>
    <row r="42" spans="1:34" x14ac:dyDescent="0.3">
      <c r="A42" s="67">
        <f t="shared" si="2"/>
        <v>37</v>
      </c>
      <c r="B42" s="67">
        <v>2304</v>
      </c>
      <c r="C42" s="67">
        <v>0</v>
      </c>
      <c r="D42" s="67" t="s">
        <v>898</v>
      </c>
      <c r="E42" s="67">
        <f t="shared" si="3"/>
        <v>20002304</v>
      </c>
      <c r="F42" s="67">
        <v>2304</v>
      </c>
      <c r="G42" s="67">
        <v>2301</v>
      </c>
      <c r="H42" s="67">
        <f t="shared" si="4"/>
        <v>21002304</v>
      </c>
      <c r="I42" s="67">
        <v>6</v>
      </c>
      <c r="J42" s="67">
        <v>6</v>
      </c>
      <c r="K42" s="67">
        <f t="shared" si="5"/>
        <v>165</v>
      </c>
      <c r="L42" s="67">
        <f>VLOOKUP(N42,说明辅助表!$A$3:$B$6,2,0)*说明辅助表!$A$1+RANK(M42,$M$6:$M$447,1)*100000+VLOOKUP(P42,说明辅助表!$D$4:$E$7,2,0)*说明辅助表!$D$2+ROW()</f>
        <v>200110042</v>
      </c>
      <c r="M42" s="67">
        <v>0</v>
      </c>
      <c r="N42" s="67">
        <v>2</v>
      </c>
      <c r="O42" s="67">
        <v>0</v>
      </c>
      <c r="P42" s="67">
        <v>4</v>
      </c>
      <c r="R42" s="67">
        <v>99</v>
      </c>
      <c r="U42" s="67">
        <v>10</v>
      </c>
      <c r="V42" s="67">
        <v>0</v>
      </c>
      <c r="Y42" s="67" t="str">
        <f t="shared" si="1"/>
        <v>8小时挂机银币的描述</v>
      </c>
      <c r="Z42" s="67">
        <v>0</v>
      </c>
      <c r="AB42" s="68" t="s">
        <v>905</v>
      </c>
      <c r="AF42" s="70">
        <v>4004</v>
      </c>
      <c r="AH42" s="67">
        <v>5</v>
      </c>
    </row>
    <row r="43" spans="1:34" x14ac:dyDescent="0.3">
      <c r="A43" s="67">
        <f t="shared" si="2"/>
        <v>38</v>
      </c>
      <c r="B43" s="67">
        <v>2305</v>
      </c>
      <c r="C43" s="67">
        <v>0</v>
      </c>
      <c r="D43" s="67" t="s">
        <v>899</v>
      </c>
      <c r="E43" s="67">
        <f t="shared" si="3"/>
        <v>20002305</v>
      </c>
      <c r="F43" s="67">
        <v>2305</v>
      </c>
      <c r="G43" s="67">
        <v>2301</v>
      </c>
      <c r="H43" s="67">
        <f t="shared" si="4"/>
        <v>21002305</v>
      </c>
      <c r="I43" s="67">
        <v>6</v>
      </c>
      <c r="J43" s="67">
        <v>6</v>
      </c>
      <c r="K43" s="67">
        <f t="shared" si="5"/>
        <v>166</v>
      </c>
      <c r="L43" s="67">
        <f>VLOOKUP(N43,说明辅助表!$A$3:$B$6,2,0)*说明辅助表!$A$1+RANK(M43,$M$6:$M$447,1)*100000+VLOOKUP(P43,说明辅助表!$D$4:$E$7,2,0)*说明辅助表!$D$2+ROW()</f>
        <v>200110043</v>
      </c>
      <c r="M43" s="67">
        <v>0</v>
      </c>
      <c r="N43" s="67">
        <v>2</v>
      </c>
      <c r="O43" s="67">
        <v>0</v>
      </c>
      <c r="P43" s="67">
        <v>4</v>
      </c>
      <c r="R43" s="67">
        <v>99</v>
      </c>
      <c r="U43" s="67">
        <v>10</v>
      </c>
      <c r="V43" s="67">
        <v>0</v>
      </c>
      <c r="Y43" s="67" t="str">
        <f t="shared" si="1"/>
        <v>12小时挂机银币的描述</v>
      </c>
      <c r="Z43" s="67">
        <v>0</v>
      </c>
      <c r="AB43" s="68" t="s">
        <v>906</v>
      </c>
      <c r="AF43" s="70">
        <v>4005</v>
      </c>
      <c r="AH43" s="67">
        <v>5</v>
      </c>
    </row>
    <row r="44" spans="1:34" x14ac:dyDescent="0.3">
      <c r="A44" s="67">
        <f t="shared" si="2"/>
        <v>39</v>
      </c>
      <c r="B44" s="67">
        <v>2306</v>
      </c>
      <c r="C44" s="67">
        <v>0</v>
      </c>
      <c r="D44" s="67" t="s">
        <v>900</v>
      </c>
      <c r="E44" s="67">
        <f t="shared" si="3"/>
        <v>20002306</v>
      </c>
      <c r="F44" s="67">
        <v>2306</v>
      </c>
      <c r="G44" s="67">
        <v>2301</v>
      </c>
      <c r="H44" s="67">
        <f t="shared" si="4"/>
        <v>21002306</v>
      </c>
      <c r="I44" s="67">
        <v>6</v>
      </c>
      <c r="J44" s="67">
        <v>6</v>
      </c>
      <c r="K44" s="67">
        <f t="shared" si="5"/>
        <v>167</v>
      </c>
      <c r="L44" s="67">
        <f>VLOOKUP(N44,说明辅助表!$A$3:$B$6,2,0)*说明辅助表!$A$1+RANK(M44,$M$6:$M$447,1)*100000+VLOOKUP(P44,说明辅助表!$D$4:$E$7,2,0)*说明辅助表!$D$2+ROW()</f>
        <v>200110044</v>
      </c>
      <c r="M44" s="67">
        <v>0</v>
      </c>
      <c r="N44" s="67">
        <v>2</v>
      </c>
      <c r="O44" s="67">
        <v>0</v>
      </c>
      <c r="P44" s="67">
        <v>4</v>
      </c>
      <c r="R44" s="67">
        <v>99</v>
      </c>
      <c r="U44" s="67">
        <v>10</v>
      </c>
      <c r="V44" s="67">
        <v>0</v>
      </c>
      <c r="Y44" s="67" t="str">
        <f t="shared" si="1"/>
        <v>16小时挂机银币的描述</v>
      </c>
      <c r="Z44" s="67">
        <v>0</v>
      </c>
      <c r="AB44" s="68" t="s">
        <v>907</v>
      </c>
      <c r="AF44" s="70">
        <v>4006</v>
      </c>
      <c r="AH44" s="67">
        <v>5</v>
      </c>
    </row>
    <row r="45" spans="1:34" x14ac:dyDescent="0.3">
      <c r="A45" s="67">
        <f t="shared" si="2"/>
        <v>40</v>
      </c>
      <c r="B45" s="67">
        <v>2307</v>
      </c>
      <c r="C45" s="67">
        <v>0</v>
      </c>
      <c r="D45" s="67" t="s">
        <v>901</v>
      </c>
      <c r="E45" s="67">
        <f t="shared" si="3"/>
        <v>20002307</v>
      </c>
      <c r="F45" s="67">
        <v>2307</v>
      </c>
      <c r="G45" s="67">
        <v>2301</v>
      </c>
      <c r="H45" s="67">
        <f t="shared" si="4"/>
        <v>21002307</v>
      </c>
      <c r="I45" s="67">
        <v>6</v>
      </c>
      <c r="J45" s="67">
        <v>6</v>
      </c>
      <c r="K45" s="67">
        <f t="shared" si="5"/>
        <v>168</v>
      </c>
      <c r="L45" s="67">
        <f>VLOOKUP(N45,说明辅助表!$A$3:$B$6,2,0)*说明辅助表!$A$1+RANK(M45,$M$6:$M$447,1)*100000+VLOOKUP(P45,说明辅助表!$D$4:$E$7,2,0)*说明辅助表!$D$2+ROW()</f>
        <v>200110045</v>
      </c>
      <c r="M45" s="67">
        <v>0</v>
      </c>
      <c r="N45" s="67">
        <v>2</v>
      </c>
      <c r="O45" s="67">
        <v>0</v>
      </c>
      <c r="P45" s="67">
        <v>4</v>
      </c>
      <c r="R45" s="67">
        <v>99</v>
      </c>
      <c r="U45" s="67">
        <v>10</v>
      </c>
      <c r="V45" s="67">
        <v>0</v>
      </c>
      <c r="Y45" s="67" t="str">
        <f t="shared" si="1"/>
        <v>1天挂机银币的描述</v>
      </c>
      <c r="Z45" s="67">
        <v>0</v>
      </c>
      <c r="AB45" s="68" t="s">
        <v>908</v>
      </c>
      <c r="AF45" s="70">
        <v>4007</v>
      </c>
      <c r="AH45" s="67">
        <v>5</v>
      </c>
    </row>
    <row r="46" spans="1:34" x14ac:dyDescent="0.3">
      <c r="A46" s="67">
        <f t="shared" si="2"/>
        <v>41</v>
      </c>
      <c r="B46" s="67">
        <v>2308</v>
      </c>
      <c r="C46" s="67">
        <v>0</v>
      </c>
      <c r="D46" s="67" t="s">
        <v>902</v>
      </c>
      <c r="E46" s="67">
        <f t="shared" si="3"/>
        <v>20002308</v>
      </c>
      <c r="F46" s="67">
        <v>2308</v>
      </c>
      <c r="G46" s="67">
        <v>2301</v>
      </c>
      <c r="H46" s="67">
        <f t="shared" si="4"/>
        <v>21002308</v>
      </c>
      <c r="I46" s="67">
        <v>6</v>
      </c>
      <c r="J46" s="67">
        <v>6</v>
      </c>
      <c r="K46" s="67">
        <f t="shared" si="5"/>
        <v>169</v>
      </c>
      <c r="L46" s="67">
        <f>VLOOKUP(N46,说明辅助表!$A$3:$B$6,2,0)*说明辅助表!$A$1+RANK(M46,$M$6:$M$447,1)*100000+VLOOKUP(P46,说明辅助表!$D$4:$E$7,2,0)*说明辅助表!$D$2+ROW()</f>
        <v>200110046</v>
      </c>
      <c r="M46" s="67">
        <v>0</v>
      </c>
      <c r="N46" s="67">
        <v>2</v>
      </c>
      <c r="O46" s="67">
        <v>0</v>
      </c>
      <c r="P46" s="67">
        <v>4</v>
      </c>
      <c r="R46" s="67">
        <v>99</v>
      </c>
      <c r="U46" s="67">
        <v>10</v>
      </c>
      <c r="V46" s="67">
        <v>0</v>
      </c>
      <c r="Y46" s="67" t="str">
        <f t="shared" si="1"/>
        <v>3天挂机银币的描述</v>
      </c>
      <c r="Z46" s="67">
        <v>0</v>
      </c>
      <c r="AB46" s="68" t="s">
        <v>909</v>
      </c>
      <c r="AF46" s="70">
        <v>4008</v>
      </c>
      <c r="AH46" s="67">
        <v>5</v>
      </c>
    </row>
    <row r="47" spans="1:34" x14ac:dyDescent="0.3">
      <c r="A47" s="67">
        <f t="shared" si="2"/>
        <v>42</v>
      </c>
      <c r="B47" s="67">
        <v>2401</v>
      </c>
      <c r="C47" s="67">
        <v>0</v>
      </c>
      <c r="D47" s="67" t="s">
        <v>860</v>
      </c>
      <c r="E47" s="67">
        <f t="shared" si="3"/>
        <v>20002401</v>
      </c>
      <c r="F47" s="67">
        <v>2401</v>
      </c>
      <c r="G47" s="67">
        <v>2401</v>
      </c>
      <c r="H47" s="67">
        <f t="shared" si="4"/>
        <v>21002401</v>
      </c>
      <c r="I47" s="67">
        <v>6</v>
      </c>
      <c r="J47" s="67">
        <v>6</v>
      </c>
      <c r="K47" s="67">
        <f t="shared" si="5"/>
        <v>206</v>
      </c>
      <c r="L47" s="67">
        <f>VLOOKUP(N47,说明辅助表!$A$3:$B$6,2,0)*说明辅助表!$A$1+RANK(M47,$M$6:$M$447,1)*100000+VLOOKUP(P47,说明辅助表!$D$4:$E$7,2,0)*说明辅助表!$D$2+ROW()</f>
        <v>200140047</v>
      </c>
      <c r="M47" s="67">
        <v>0</v>
      </c>
      <c r="N47" s="67">
        <v>2</v>
      </c>
      <c r="O47" s="67">
        <v>0</v>
      </c>
      <c r="P47" s="67">
        <v>1</v>
      </c>
      <c r="R47" s="67">
        <v>99</v>
      </c>
      <c r="U47" s="67">
        <v>10</v>
      </c>
      <c r="V47" s="67">
        <v>0</v>
      </c>
      <c r="Y47" s="67" t="str">
        <f t="shared" si="1"/>
        <v>1小时挂机食物的描述</v>
      </c>
      <c r="Z47" s="67">
        <v>0</v>
      </c>
      <c r="AB47" s="68" t="s">
        <v>910</v>
      </c>
      <c r="AF47" s="70">
        <v>4001</v>
      </c>
      <c r="AH47" s="67">
        <v>5</v>
      </c>
    </row>
    <row r="48" spans="1:34" x14ac:dyDescent="0.3">
      <c r="A48" s="67">
        <f t="shared" si="2"/>
        <v>43</v>
      </c>
      <c r="B48" s="67">
        <v>2402</v>
      </c>
      <c r="C48" s="67">
        <v>0</v>
      </c>
      <c r="D48" s="67" t="s">
        <v>867</v>
      </c>
      <c r="E48" s="67">
        <f t="shared" si="3"/>
        <v>20002402</v>
      </c>
      <c r="F48" s="67">
        <v>2402</v>
      </c>
      <c r="G48" s="67">
        <v>2401</v>
      </c>
      <c r="H48" s="67">
        <f t="shared" si="4"/>
        <v>21002402</v>
      </c>
      <c r="I48" s="67">
        <v>6</v>
      </c>
      <c r="J48" s="67">
        <v>6</v>
      </c>
      <c r="K48" s="67">
        <f t="shared" si="5"/>
        <v>197</v>
      </c>
      <c r="L48" s="67">
        <f>VLOOKUP(N48,说明辅助表!$A$3:$B$6,2,0)*说明辅助表!$A$1+RANK(M48,$M$6:$M$447,1)*100000+VLOOKUP(P48,说明辅助表!$D$4:$E$7,2,0)*说明辅助表!$D$2+ROW()</f>
        <v>200130048</v>
      </c>
      <c r="M48" s="67">
        <v>0</v>
      </c>
      <c r="N48" s="67">
        <v>2</v>
      </c>
      <c r="O48" s="67">
        <v>0</v>
      </c>
      <c r="P48" s="67">
        <v>2</v>
      </c>
      <c r="R48" s="67">
        <v>99</v>
      </c>
      <c r="U48" s="67">
        <v>10</v>
      </c>
      <c r="V48" s="67">
        <v>0</v>
      </c>
      <c r="Y48" s="67" t="str">
        <f t="shared" si="1"/>
        <v>3小时挂机食物的描述</v>
      </c>
      <c r="Z48" s="67">
        <v>0</v>
      </c>
      <c r="AB48" s="68" t="s">
        <v>983</v>
      </c>
      <c r="AF48" s="70">
        <v>4002</v>
      </c>
      <c r="AH48" s="67">
        <v>5</v>
      </c>
    </row>
    <row r="49" spans="1:34" x14ac:dyDescent="0.3">
      <c r="A49" s="67">
        <f t="shared" si="2"/>
        <v>44</v>
      </c>
      <c r="B49" s="67">
        <v>2403</v>
      </c>
      <c r="C49" s="67">
        <v>0</v>
      </c>
      <c r="D49" s="67" t="s">
        <v>868</v>
      </c>
      <c r="E49" s="67">
        <f t="shared" si="3"/>
        <v>20002403</v>
      </c>
      <c r="F49" s="67">
        <v>2403</v>
      </c>
      <c r="G49" s="67">
        <v>2401</v>
      </c>
      <c r="H49" s="67">
        <f t="shared" si="4"/>
        <v>21002403</v>
      </c>
      <c r="I49" s="67">
        <v>6</v>
      </c>
      <c r="J49" s="67">
        <v>6</v>
      </c>
      <c r="K49" s="67">
        <f t="shared" si="5"/>
        <v>191</v>
      </c>
      <c r="L49" s="67">
        <f>VLOOKUP(N49,说明辅助表!$A$3:$B$6,2,0)*说明辅助表!$A$1+RANK(M49,$M$6:$M$447,1)*100000+VLOOKUP(P49,说明辅助表!$D$4:$E$7,2,0)*说明辅助表!$D$2+ROW()</f>
        <v>200120049</v>
      </c>
      <c r="M49" s="67">
        <v>0</v>
      </c>
      <c r="N49" s="67">
        <v>2</v>
      </c>
      <c r="O49" s="67">
        <v>0</v>
      </c>
      <c r="P49" s="67">
        <v>3</v>
      </c>
      <c r="R49" s="67">
        <v>99</v>
      </c>
      <c r="U49" s="67">
        <v>10</v>
      </c>
      <c r="V49" s="67">
        <v>0</v>
      </c>
      <c r="Y49" s="67" t="str">
        <f t="shared" si="1"/>
        <v>6小时挂机食物的描述</v>
      </c>
      <c r="Z49" s="67">
        <v>0</v>
      </c>
      <c r="AB49" s="68" t="s">
        <v>911</v>
      </c>
      <c r="AF49" s="70">
        <v>4003</v>
      </c>
      <c r="AH49" s="67">
        <v>5</v>
      </c>
    </row>
    <row r="50" spans="1:34" x14ac:dyDescent="0.3">
      <c r="A50" s="67">
        <f t="shared" si="2"/>
        <v>45</v>
      </c>
      <c r="B50" s="67">
        <v>2404</v>
      </c>
      <c r="C50" s="67">
        <v>0</v>
      </c>
      <c r="D50" s="67" t="s">
        <v>869</v>
      </c>
      <c r="E50" s="67">
        <f t="shared" si="3"/>
        <v>20002404</v>
      </c>
      <c r="F50" s="67">
        <v>2404</v>
      </c>
      <c r="G50" s="67">
        <v>2401</v>
      </c>
      <c r="H50" s="67">
        <f t="shared" si="4"/>
        <v>21002404</v>
      </c>
      <c r="I50" s="67">
        <v>6</v>
      </c>
      <c r="J50" s="67">
        <v>6</v>
      </c>
      <c r="K50" s="67">
        <f t="shared" si="5"/>
        <v>170</v>
      </c>
      <c r="L50" s="67">
        <f>VLOOKUP(N50,说明辅助表!$A$3:$B$6,2,0)*说明辅助表!$A$1+RANK(M50,$M$6:$M$447,1)*100000+VLOOKUP(P50,说明辅助表!$D$4:$E$7,2,0)*说明辅助表!$D$2+ROW()</f>
        <v>200110050</v>
      </c>
      <c r="M50" s="67">
        <v>0</v>
      </c>
      <c r="N50" s="67">
        <v>2</v>
      </c>
      <c r="O50" s="67">
        <v>0</v>
      </c>
      <c r="P50" s="67">
        <v>4</v>
      </c>
      <c r="R50" s="67">
        <v>99</v>
      </c>
      <c r="U50" s="67">
        <v>10</v>
      </c>
      <c r="V50" s="67">
        <v>0</v>
      </c>
      <c r="Y50" s="67" t="str">
        <f t="shared" si="1"/>
        <v>8小时挂机食物的描述</v>
      </c>
      <c r="Z50" s="67">
        <v>0</v>
      </c>
      <c r="AB50" s="68" t="s">
        <v>912</v>
      </c>
      <c r="AF50" s="70">
        <v>4004</v>
      </c>
      <c r="AH50" s="67">
        <v>5</v>
      </c>
    </row>
    <row r="51" spans="1:34" x14ac:dyDescent="0.3">
      <c r="A51" s="67">
        <f t="shared" si="2"/>
        <v>46</v>
      </c>
      <c r="B51" s="67">
        <v>2405</v>
      </c>
      <c r="C51" s="67">
        <v>0</v>
      </c>
      <c r="D51" s="67" t="s">
        <v>870</v>
      </c>
      <c r="E51" s="67">
        <f t="shared" si="3"/>
        <v>20002405</v>
      </c>
      <c r="F51" s="67">
        <v>2405</v>
      </c>
      <c r="G51" s="67">
        <v>2401</v>
      </c>
      <c r="H51" s="67">
        <f t="shared" si="4"/>
        <v>21002405</v>
      </c>
      <c r="I51" s="67">
        <v>6</v>
      </c>
      <c r="J51" s="67">
        <v>6</v>
      </c>
      <c r="K51" s="67">
        <f t="shared" si="5"/>
        <v>171</v>
      </c>
      <c r="L51" s="67">
        <f>VLOOKUP(N51,说明辅助表!$A$3:$B$6,2,0)*说明辅助表!$A$1+RANK(M51,$M$6:$M$447,1)*100000+VLOOKUP(P51,说明辅助表!$D$4:$E$7,2,0)*说明辅助表!$D$2+ROW()</f>
        <v>200110051</v>
      </c>
      <c r="M51" s="67">
        <v>0</v>
      </c>
      <c r="N51" s="67">
        <v>2</v>
      </c>
      <c r="O51" s="67">
        <v>0</v>
      </c>
      <c r="P51" s="67">
        <v>4</v>
      </c>
      <c r="R51" s="67">
        <v>99</v>
      </c>
      <c r="U51" s="67">
        <v>10</v>
      </c>
      <c r="V51" s="67">
        <v>0</v>
      </c>
      <c r="Y51" s="67" t="str">
        <f t="shared" si="1"/>
        <v>12小时挂机食物的描述</v>
      </c>
      <c r="Z51" s="67">
        <v>0</v>
      </c>
      <c r="AB51" s="68" t="s">
        <v>913</v>
      </c>
      <c r="AF51" s="70">
        <v>4005</v>
      </c>
      <c r="AH51" s="67">
        <v>5</v>
      </c>
    </row>
    <row r="52" spans="1:34" x14ac:dyDescent="0.3">
      <c r="A52" s="67">
        <f t="shared" si="2"/>
        <v>47</v>
      </c>
      <c r="B52" s="67">
        <v>2406</v>
      </c>
      <c r="C52" s="67">
        <v>0</v>
      </c>
      <c r="D52" s="67" t="s">
        <v>871</v>
      </c>
      <c r="E52" s="67">
        <f t="shared" si="3"/>
        <v>20002406</v>
      </c>
      <c r="F52" s="67">
        <v>2406</v>
      </c>
      <c r="G52" s="67">
        <v>2401</v>
      </c>
      <c r="H52" s="67">
        <f t="shared" si="4"/>
        <v>21002406</v>
      </c>
      <c r="I52" s="67">
        <v>6</v>
      </c>
      <c r="J52" s="67">
        <v>6</v>
      </c>
      <c r="K52" s="67">
        <f t="shared" si="5"/>
        <v>172</v>
      </c>
      <c r="L52" s="67">
        <f>VLOOKUP(N52,说明辅助表!$A$3:$B$6,2,0)*说明辅助表!$A$1+RANK(M52,$M$6:$M$447,1)*100000+VLOOKUP(P52,说明辅助表!$D$4:$E$7,2,0)*说明辅助表!$D$2+ROW()</f>
        <v>200110052</v>
      </c>
      <c r="M52" s="67">
        <v>0</v>
      </c>
      <c r="N52" s="67">
        <v>2</v>
      </c>
      <c r="O52" s="67">
        <v>0</v>
      </c>
      <c r="P52" s="67">
        <v>4</v>
      </c>
      <c r="R52" s="67">
        <v>99</v>
      </c>
      <c r="U52" s="67">
        <v>10</v>
      </c>
      <c r="V52" s="67">
        <v>0</v>
      </c>
      <c r="Y52" s="67" t="str">
        <f t="shared" si="1"/>
        <v>16小时挂机食物的描述</v>
      </c>
      <c r="Z52" s="67">
        <v>0</v>
      </c>
      <c r="AB52" s="68" t="s">
        <v>914</v>
      </c>
      <c r="AF52" s="70">
        <v>4006</v>
      </c>
      <c r="AH52" s="67">
        <v>5</v>
      </c>
    </row>
    <row r="53" spans="1:34" x14ac:dyDescent="0.3">
      <c r="A53" s="67">
        <f t="shared" si="2"/>
        <v>48</v>
      </c>
      <c r="B53" s="67">
        <v>2407</v>
      </c>
      <c r="C53" s="67">
        <v>0</v>
      </c>
      <c r="D53" s="67" t="s">
        <v>872</v>
      </c>
      <c r="E53" s="67">
        <f t="shared" si="3"/>
        <v>20002407</v>
      </c>
      <c r="F53" s="67">
        <v>2407</v>
      </c>
      <c r="G53" s="67">
        <v>2401</v>
      </c>
      <c r="H53" s="67">
        <f t="shared" si="4"/>
        <v>21002407</v>
      </c>
      <c r="I53" s="67">
        <v>6</v>
      </c>
      <c r="J53" s="67">
        <v>6</v>
      </c>
      <c r="K53" s="67">
        <f t="shared" si="5"/>
        <v>173</v>
      </c>
      <c r="L53" s="67">
        <f>VLOOKUP(N53,说明辅助表!$A$3:$B$6,2,0)*说明辅助表!$A$1+RANK(M53,$M$6:$M$447,1)*100000+VLOOKUP(P53,说明辅助表!$D$4:$E$7,2,0)*说明辅助表!$D$2+ROW()</f>
        <v>200110053</v>
      </c>
      <c r="M53" s="67">
        <v>0</v>
      </c>
      <c r="N53" s="67">
        <v>2</v>
      </c>
      <c r="O53" s="67">
        <v>0</v>
      </c>
      <c r="P53" s="67">
        <v>4</v>
      </c>
      <c r="R53" s="67">
        <v>99</v>
      </c>
      <c r="U53" s="67">
        <v>10</v>
      </c>
      <c r="V53" s="67">
        <v>0</v>
      </c>
      <c r="Y53" s="67" t="str">
        <f t="shared" si="1"/>
        <v>1天挂机食物的描述</v>
      </c>
      <c r="Z53" s="67">
        <v>0</v>
      </c>
      <c r="AB53" s="68" t="s">
        <v>915</v>
      </c>
      <c r="AF53" s="70">
        <v>4007</v>
      </c>
      <c r="AH53" s="67">
        <v>5</v>
      </c>
    </row>
    <row r="54" spans="1:34" x14ac:dyDescent="0.3">
      <c r="A54" s="67">
        <f t="shared" si="2"/>
        <v>49</v>
      </c>
      <c r="B54" s="67">
        <v>2408</v>
      </c>
      <c r="C54" s="67">
        <v>0</v>
      </c>
      <c r="D54" s="67" t="s">
        <v>873</v>
      </c>
      <c r="E54" s="67">
        <f t="shared" si="3"/>
        <v>20002408</v>
      </c>
      <c r="F54" s="67">
        <v>2408</v>
      </c>
      <c r="G54" s="67">
        <v>2401</v>
      </c>
      <c r="H54" s="67">
        <f t="shared" si="4"/>
        <v>21002408</v>
      </c>
      <c r="I54" s="67">
        <v>6</v>
      </c>
      <c r="J54" s="67">
        <v>6</v>
      </c>
      <c r="K54" s="67">
        <f t="shared" si="5"/>
        <v>174</v>
      </c>
      <c r="L54" s="67">
        <f>VLOOKUP(N54,说明辅助表!$A$3:$B$6,2,0)*说明辅助表!$A$1+RANK(M54,$M$6:$M$447,1)*100000+VLOOKUP(P54,说明辅助表!$D$4:$E$7,2,0)*说明辅助表!$D$2+ROW()</f>
        <v>200110054</v>
      </c>
      <c r="M54" s="67">
        <v>0</v>
      </c>
      <c r="N54" s="67">
        <v>2</v>
      </c>
      <c r="O54" s="67">
        <v>0</v>
      </c>
      <c r="P54" s="67">
        <v>4</v>
      </c>
      <c r="R54" s="67">
        <v>99</v>
      </c>
      <c r="U54" s="67">
        <v>10</v>
      </c>
      <c r="V54" s="67">
        <v>0</v>
      </c>
      <c r="Y54" s="67" t="str">
        <f t="shared" si="1"/>
        <v>3天挂机食物的描述</v>
      </c>
      <c r="Z54" s="67">
        <v>0</v>
      </c>
      <c r="AB54" s="68" t="s">
        <v>916</v>
      </c>
      <c r="AF54" s="70">
        <v>4008</v>
      </c>
      <c r="AH54" s="67">
        <v>5</v>
      </c>
    </row>
    <row r="55" spans="1:34" x14ac:dyDescent="0.3">
      <c r="A55" s="67">
        <f t="shared" si="2"/>
        <v>50</v>
      </c>
      <c r="B55" s="67">
        <v>2501</v>
      </c>
      <c r="C55" s="67">
        <v>0</v>
      </c>
      <c r="D55" s="67" t="s">
        <v>862</v>
      </c>
      <c r="E55" s="67">
        <f t="shared" si="3"/>
        <v>20002501</v>
      </c>
      <c r="F55" s="67">
        <v>2501</v>
      </c>
      <c r="G55" s="67">
        <v>2501</v>
      </c>
      <c r="H55" s="67">
        <f t="shared" si="4"/>
        <v>21002501</v>
      </c>
      <c r="I55" s="67">
        <v>6</v>
      </c>
      <c r="J55" s="67">
        <v>6</v>
      </c>
      <c r="K55" s="67">
        <f t="shared" si="5"/>
        <v>207</v>
      </c>
      <c r="L55" s="67">
        <f>VLOOKUP(N55,说明辅助表!$A$3:$B$6,2,0)*说明辅助表!$A$1+RANK(M55,$M$6:$M$447,1)*100000+VLOOKUP(P55,说明辅助表!$D$4:$E$7,2,0)*说明辅助表!$D$2+ROW()</f>
        <v>200140055</v>
      </c>
      <c r="M55" s="67">
        <v>0</v>
      </c>
      <c r="N55" s="67">
        <v>2</v>
      </c>
      <c r="O55" s="67">
        <v>0</v>
      </c>
      <c r="P55" s="67">
        <v>1</v>
      </c>
      <c r="R55" s="67">
        <v>99</v>
      </c>
      <c r="U55" s="67">
        <v>10</v>
      </c>
      <c r="V55" s="67">
        <v>0</v>
      </c>
      <c r="Y55" s="67" t="str">
        <f t="shared" si="1"/>
        <v>1小时挂机肉类的描述</v>
      </c>
      <c r="Z55" s="67">
        <v>0</v>
      </c>
      <c r="AB55" s="68" t="s">
        <v>917</v>
      </c>
      <c r="AF55" s="70">
        <v>4001</v>
      </c>
      <c r="AH55" s="67">
        <v>5</v>
      </c>
    </row>
    <row r="56" spans="1:34" x14ac:dyDescent="0.3">
      <c r="A56" s="67">
        <f t="shared" si="2"/>
        <v>51</v>
      </c>
      <c r="B56" s="67">
        <v>2502</v>
      </c>
      <c r="C56" s="67">
        <v>0</v>
      </c>
      <c r="D56" s="67" t="s">
        <v>874</v>
      </c>
      <c r="E56" s="67">
        <f t="shared" si="3"/>
        <v>20002502</v>
      </c>
      <c r="F56" s="67">
        <v>2502</v>
      </c>
      <c r="G56" s="67">
        <v>2501</v>
      </c>
      <c r="H56" s="67">
        <f t="shared" si="4"/>
        <v>21002502</v>
      </c>
      <c r="I56" s="67">
        <v>6</v>
      </c>
      <c r="J56" s="67">
        <v>6</v>
      </c>
      <c r="K56" s="67">
        <f t="shared" si="5"/>
        <v>198</v>
      </c>
      <c r="L56" s="67">
        <f>VLOOKUP(N56,说明辅助表!$A$3:$B$6,2,0)*说明辅助表!$A$1+RANK(M56,$M$6:$M$447,1)*100000+VLOOKUP(P56,说明辅助表!$D$4:$E$7,2,0)*说明辅助表!$D$2+ROW()</f>
        <v>200130056</v>
      </c>
      <c r="M56" s="67">
        <v>0</v>
      </c>
      <c r="N56" s="67">
        <v>2</v>
      </c>
      <c r="O56" s="67">
        <v>0</v>
      </c>
      <c r="P56" s="67">
        <v>2</v>
      </c>
      <c r="R56" s="67">
        <v>99</v>
      </c>
      <c r="U56" s="67">
        <v>10</v>
      </c>
      <c r="V56" s="67">
        <v>0</v>
      </c>
      <c r="Y56" s="67" t="str">
        <f t="shared" si="1"/>
        <v>3小时挂机肉类的描述</v>
      </c>
      <c r="Z56" s="67">
        <v>0</v>
      </c>
      <c r="AB56" s="68" t="s">
        <v>984</v>
      </c>
      <c r="AF56" s="70">
        <v>4002</v>
      </c>
      <c r="AH56" s="67">
        <v>5</v>
      </c>
    </row>
    <row r="57" spans="1:34" x14ac:dyDescent="0.3">
      <c r="A57" s="67">
        <f t="shared" si="2"/>
        <v>52</v>
      </c>
      <c r="B57" s="67">
        <v>2503</v>
      </c>
      <c r="C57" s="67">
        <v>0</v>
      </c>
      <c r="D57" s="67" t="s">
        <v>875</v>
      </c>
      <c r="E57" s="67">
        <f t="shared" si="3"/>
        <v>20002503</v>
      </c>
      <c r="F57" s="67">
        <v>2503</v>
      </c>
      <c r="G57" s="67">
        <v>2501</v>
      </c>
      <c r="H57" s="67">
        <f t="shared" si="4"/>
        <v>21002503</v>
      </c>
      <c r="I57" s="67">
        <v>6</v>
      </c>
      <c r="J57" s="67">
        <v>6</v>
      </c>
      <c r="K57" s="67">
        <f t="shared" si="5"/>
        <v>192</v>
      </c>
      <c r="L57" s="67">
        <f>VLOOKUP(N57,说明辅助表!$A$3:$B$6,2,0)*说明辅助表!$A$1+RANK(M57,$M$6:$M$447,1)*100000+VLOOKUP(P57,说明辅助表!$D$4:$E$7,2,0)*说明辅助表!$D$2+ROW()</f>
        <v>200120057</v>
      </c>
      <c r="M57" s="67">
        <v>0</v>
      </c>
      <c r="N57" s="67">
        <v>2</v>
      </c>
      <c r="O57" s="67">
        <v>0</v>
      </c>
      <c r="P57" s="67">
        <v>3</v>
      </c>
      <c r="R57" s="67">
        <v>99</v>
      </c>
      <c r="U57" s="67">
        <v>10</v>
      </c>
      <c r="V57" s="67">
        <v>0</v>
      </c>
      <c r="Y57" s="67" t="str">
        <f t="shared" si="1"/>
        <v>6小时挂机肉类的描述</v>
      </c>
      <c r="Z57" s="67">
        <v>0</v>
      </c>
      <c r="AB57" s="68" t="s">
        <v>918</v>
      </c>
      <c r="AF57" s="70">
        <v>4003</v>
      </c>
      <c r="AH57" s="67">
        <v>5</v>
      </c>
    </row>
    <row r="58" spans="1:34" x14ac:dyDescent="0.3">
      <c r="A58" s="67">
        <f t="shared" si="2"/>
        <v>53</v>
      </c>
      <c r="B58" s="67">
        <v>2504</v>
      </c>
      <c r="C58" s="67">
        <v>0</v>
      </c>
      <c r="D58" s="67" t="s">
        <v>876</v>
      </c>
      <c r="E58" s="67">
        <f t="shared" si="3"/>
        <v>20002504</v>
      </c>
      <c r="F58" s="67">
        <v>2504</v>
      </c>
      <c r="G58" s="67">
        <v>2501</v>
      </c>
      <c r="H58" s="67">
        <f t="shared" si="4"/>
        <v>21002504</v>
      </c>
      <c r="I58" s="67">
        <v>6</v>
      </c>
      <c r="J58" s="67">
        <v>6</v>
      </c>
      <c r="K58" s="67">
        <f t="shared" si="5"/>
        <v>175</v>
      </c>
      <c r="L58" s="67">
        <f>VLOOKUP(N58,说明辅助表!$A$3:$B$6,2,0)*说明辅助表!$A$1+RANK(M58,$M$6:$M$447,1)*100000+VLOOKUP(P58,说明辅助表!$D$4:$E$7,2,0)*说明辅助表!$D$2+ROW()</f>
        <v>200110058</v>
      </c>
      <c r="M58" s="67">
        <v>0</v>
      </c>
      <c r="N58" s="67">
        <v>2</v>
      </c>
      <c r="O58" s="67">
        <v>0</v>
      </c>
      <c r="P58" s="67">
        <v>4</v>
      </c>
      <c r="R58" s="67">
        <v>99</v>
      </c>
      <c r="U58" s="67">
        <v>10</v>
      </c>
      <c r="V58" s="67">
        <v>0</v>
      </c>
      <c r="Y58" s="67" t="str">
        <f t="shared" si="1"/>
        <v>8小时挂机肉类的描述</v>
      </c>
      <c r="Z58" s="67">
        <v>0</v>
      </c>
      <c r="AB58" s="68" t="s">
        <v>919</v>
      </c>
      <c r="AF58" s="70">
        <v>4004</v>
      </c>
      <c r="AH58" s="67">
        <v>5</v>
      </c>
    </row>
    <row r="59" spans="1:34" x14ac:dyDescent="0.3">
      <c r="A59" s="67">
        <f t="shared" si="2"/>
        <v>54</v>
      </c>
      <c r="B59" s="67">
        <v>2505</v>
      </c>
      <c r="C59" s="67">
        <v>0</v>
      </c>
      <c r="D59" s="67" t="s">
        <v>877</v>
      </c>
      <c r="E59" s="67">
        <f t="shared" si="3"/>
        <v>20002505</v>
      </c>
      <c r="F59" s="67">
        <v>2505</v>
      </c>
      <c r="G59" s="67">
        <v>2501</v>
      </c>
      <c r="H59" s="67">
        <f t="shared" si="4"/>
        <v>21002505</v>
      </c>
      <c r="I59" s="67">
        <v>6</v>
      </c>
      <c r="J59" s="67">
        <v>6</v>
      </c>
      <c r="K59" s="67">
        <f t="shared" si="5"/>
        <v>176</v>
      </c>
      <c r="L59" s="67">
        <f>VLOOKUP(N59,说明辅助表!$A$3:$B$6,2,0)*说明辅助表!$A$1+RANK(M59,$M$6:$M$447,1)*100000+VLOOKUP(P59,说明辅助表!$D$4:$E$7,2,0)*说明辅助表!$D$2+ROW()</f>
        <v>200110059</v>
      </c>
      <c r="M59" s="67">
        <v>0</v>
      </c>
      <c r="N59" s="67">
        <v>2</v>
      </c>
      <c r="O59" s="67">
        <v>0</v>
      </c>
      <c r="P59" s="67">
        <v>4</v>
      </c>
      <c r="R59" s="67">
        <v>99</v>
      </c>
      <c r="U59" s="67">
        <v>10</v>
      </c>
      <c r="V59" s="67">
        <v>0</v>
      </c>
      <c r="Y59" s="67" t="str">
        <f t="shared" si="1"/>
        <v>12小时挂机肉类的描述</v>
      </c>
      <c r="Z59" s="67">
        <v>0</v>
      </c>
      <c r="AB59" s="68" t="s">
        <v>920</v>
      </c>
      <c r="AF59" s="70">
        <v>4005</v>
      </c>
      <c r="AH59" s="67">
        <v>5</v>
      </c>
    </row>
    <row r="60" spans="1:34" x14ac:dyDescent="0.3">
      <c r="A60" s="67">
        <f t="shared" si="2"/>
        <v>55</v>
      </c>
      <c r="B60" s="67">
        <v>2506</v>
      </c>
      <c r="C60" s="67">
        <v>0</v>
      </c>
      <c r="D60" s="67" t="s">
        <v>878</v>
      </c>
      <c r="E60" s="67">
        <f t="shared" si="3"/>
        <v>20002506</v>
      </c>
      <c r="F60" s="67">
        <v>2506</v>
      </c>
      <c r="G60" s="67">
        <v>2501</v>
      </c>
      <c r="H60" s="67">
        <f t="shared" si="4"/>
        <v>21002506</v>
      </c>
      <c r="I60" s="67">
        <v>6</v>
      </c>
      <c r="J60" s="67">
        <v>6</v>
      </c>
      <c r="K60" s="67">
        <f t="shared" si="5"/>
        <v>177</v>
      </c>
      <c r="L60" s="67">
        <f>VLOOKUP(N60,说明辅助表!$A$3:$B$6,2,0)*说明辅助表!$A$1+RANK(M60,$M$6:$M$447,1)*100000+VLOOKUP(P60,说明辅助表!$D$4:$E$7,2,0)*说明辅助表!$D$2+ROW()</f>
        <v>200110060</v>
      </c>
      <c r="M60" s="67">
        <v>0</v>
      </c>
      <c r="N60" s="67">
        <v>2</v>
      </c>
      <c r="O60" s="67">
        <v>0</v>
      </c>
      <c r="P60" s="67">
        <v>4</v>
      </c>
      <c r="R60" s="67">
        <v>99</v>
      </c>
      <c r="U60" s="67">
        <v>10</v>
      </c>
      <c r="V60" s="67">
        <v>0</v>
      </c>
      <c r="Y60" s="67" t="str">
        <f t="shared" si="1"/>
        <v>16小时挂机肉类的描述</v>
      </c>
      <c r="Z60" s="67">
        <v>0</v>
      </c>
      <c r="AB60" s="68" t="s">
        <v>921</v>
      </c>
      <c r="AF60" s="70">
        <v>4006</v>
      </c>
      <c r="AH60" s="67">
        <v>5</v>
      </c>
    </row>
    <row r="61" spans="1:34" x14ac:dyDescent="0.3">
      <c r="A61" s="67">
        <f t="shared" si="2"/>
        <v>56</v>
      </c>
      <c r="B61" s="67">
        <v>2507</v>
      </c>
      <c r="C61" s="67">
        <v>0</v>
      </c>
      <c r="D61" s="67" t="s">
        <v>879</v>
      </c>
      <c r="E61" s="67">
        <f t="shared" si="3"/>
        <v>20002507</v>
      </c>
      <c r="F61" s="67">
        <v>2507</v>
      </c>
      <c r="G61" s="67">
        <v>2501</v>
      </c>
      <c r="H61" s="67">
        <f t="shared" si="4"/>
        <v>21002507</v>
      </c>
      <c r="I61" s="67">
        <v>6</v>
      </c>
      <c r="J61" s="67">
        <v>6</v>
      </c>
      <c r="K61" s="67">
        <f t="shared" si="5"/>
        <v>178</v>
      </c>
      <c r="L61" s="67">
        <f>VLOOKUP(N61,说明辅助表!$A$3:$B$6,2,0)*说明辅助表!$A$1+RANK(M61,$M$6:$M$447,1)*100000+VLOOKUP(P61,说明辅助表!$D$4:$E$7,2,0)*说明辅助表!$D$2+ROW()</f>
        <v>200110061</v>
      </c>
      <c r="M61" s="67">
        <v>0</v>
      </c>
      <c r="N61" s="67">
        <v>2</v>
      </c>
      <c r="O61" s="67">
        <v>0</v>
      </c>
      <c r="P61" s="67">
        <v>4</v>
      </c>
      <c r="R61" s="67">
        <v>99</v>
      </c>
      <c r="U61" s="67">
        <v>10</v>
      </c>
      <c r="V61" s="67">
        <v>0</v>
      </c>
      <c r="Y61" s="67" t="str">
        <f t="shared" si="1"/>
        <v>1天挂机肉类的描述</v>
      </c>
      <c r="Z61" s="67">
        <v>0</v>
      </c>
      <c r="AB61" s="68" t="s">
        <v>922</v>
      </c>
      <c r="AF61" s="70">
        <v>4007</v>
      </c>
      <c r="AH61" s="67">
        <v>5</v>
      </c>
    </row>
    <row r="62" spans="1:34" x14ac:dyDescent="0.3">
      <c r="A62" s="67">
        <f t="shared" si="2"/>
        <v>57</v>
      </c>
      <c r="B62" s="67">
        <v>2508</v>
      </c>
      <c r="C62" s="67">
        <v>0</v>
      </c>
      <c r="D62" s="67" t="s">
        <v>880</v>
      </c>
      <c r="E62" s="67">
        <f t="shared" si="3"/>
        <v>20002508</v>
      </c>
      <c r="F62" s="67">
        <v>2508</v>
      </c>
      <c r="G62" s="67">
        <v>2501</v>
      </c>
      <c r="H62" s="67">
        <f t="shared" si="4"/>
        <v>21002508</v>
      </c>
      <c r="I62" s="67">
        <v>6</v>
      </c>
      <c r="J62" s="67">
        <v>6</v>
      </c>
      <c r="K62" s="67">
        <f t="shared" si="5"/>
        <v>179</v>
      </c>
      <c r="L62" s="67">
        <f>VLOOKUP(N62,说明辅助表!$A$3:$B$6,2,0)*说明辅助表!$A$1+RANK(M62,$M$6:$M$447,1)*100000+VLOOKUP(P62,说明辅助表!$D$4:$E$7,2,0)*说明辅助表!$D$2+ROW()</f>
        <v>200110062</v>
      </c>
      <c r="M62" s="67">
        <v>0</v>
      </c>
      <c r="N62" s="67">
        <v>2</v>
      </c>
      <c r="O62" s="67">
        <v>0</v>
      </c>
      <c r="P62" s="67">
        <v>4</v>
      </c>
      <c r="R62" s="67">
        <v>99</v>
      </c>
      <c r="U62" s="67">
        <v>10</v>
      </c>
      <c r="V62" s="67">
        <v>0</v>
      </c>
      <c r="Y62" s="67" t="str">
        <f t="shared" si="1"/>
        <v>3天挂机肉类的描述</v>
      </c>
      <c r="Z62" s="67">
        <v>0</v>
      </c>
      <c r="AB62" s="68" t="s">
        <v>923</v>
      </c>
      <c r="AF62" s="70">
        <v>4008</v>
      </c>
      <c r="AH62" s="67">
        <v>5</v>
      </c>
    </row>
    <row r="63" spans="1:34" x14ac:dyDescent="0.3">
      <c r="A63" s="67">
        <f t="shared" si="2"/>
        <v>58</v>
      </c>
      <c r="B63" s="67">
        <v>2601</v>
      </c>
      <c r="C63" s="67">
        <v>0</v>
      </c>
      <c r="D63" s="67" t="s">
        <v>864</v>
      </c>
      <c r="E63" s="67">
        <f t="shared" si="3"/>
        <v>20002601</v>
      </c>
      <c r="F63" s="67">
        <v>2601</v>
      </c>
      <c r="G63" s="67">
        <v>2601</v>
      </c>
      <c r="H63" s="67">
        <f t="shared" si="4"/>
        <v>21002601</v>
      </c>
      <c r="I63" s="67">
        <v>6</v>
      </c>
      <c r="J63" s="67">
        <v>6</v>
      </c>
      <c r="K63" s="67">
        <f t="shared" si="5"/>
        <v>208</v>
      </c>
      <c r="L63" s="67">
        <f>VLOOKUP(N63,说明辅助表!$A$3:$B$6,2,0)*说明辅助表!$A$1+RANK(M63,$M$6:$M$447,1)*100000+VLOOKUP(P63,说明辅助表!$D$4:$E$7,2,0)*说明辅助表!$D$2+ROW()</f>
        <v>200140063</v>
      </c>
      <c r="M63" s="67">
        <v>0</v>
      </c>
      <c r="N63" s="67">
        <v>2</v>
      </c>
      <c r="O63" s="67">
        <v>0</v>
      </c>
      <c r="P63" s="67">
        <v>1</v>
      </c>
      <c r="R63" s="67">
        <v>99</v>
      </c>
      <c r="U63" s="67">
        <v>10</v>
      </c>
      <c r="V63" s="67">
        <v>0</v>
      </c>
      <c r="Y63" s="67" t="str">
        <f t="shared" si="1"/>
        <v>1小时挂机木材的描述</v>
      </c>
      <c r="Z63" s="67">
        <v>0</v>
      </c>
      <c r="AB63" s="68" t="s">
        <v>924</v>
      </c>
      <c r="AF63" s="70">
        <v>4001</v>
      </c>
      <c r="AH63" s="67">
        <v>5</v>
      </c>
    </row>
    <row r="64" spans="1:34" x14ac:dyDescent="0.3">
      <c r="A64" s="67">
        <f t="shared" si="2"/>
        <v>59</v>
      </c>
      <c r="B64" s="67">
        <v>2602</v>
      </c>
      <c r="C64" s="67">
        <v>0</v>
      </c>
      <c r="D64" s="67" t="s">
        <v>881</v>
      </c>
      <c r="E64" s="67">
        <f t="shared" si="3"/>
        <v>20002602</v>
      </c>
      <c r="F64" s="67">
        <v>2602</v>
      </c>
      <c r="G64" s="67">
        <v>2601</v>
      </c>
      <c r="H64" s="67">
        <f t="shared" si="4"/>
        <v>21002602</v>
      </c>
      <c r="I64" s="67">
        <v>6</v>
      </c>
      <c r="J64" s="67">
        <v>6</v>
      </c>
      <c r="K64" s="67">
        <f t="shared" si="5"/>
        <v>199</v>
      </c>
      <c r="L64" s="67">
        <f>VLOOKUP(N64,说明辅助表!$A$3:$B$6,2,0)*说明辅助表!$A$1+RANK(M64,$M$6:$M$447,1)*100000+VLOOKUP(P64,说明辅助表!$D$4:$E$7,2,0)*说明辅助表!$D$2+ROW()</f>
        <v>200130064</v>
      </c>
      <c r="M64" s="67">
        <v>0</v>
      </c>
      <c r="N64" s="67">
        <v>2</v>
      </c>
      <c r="O64" s="67">
        <v>0</v>
      </c>
      <c r="P64" s="67">
        <v>2</v>
      </c>
      <c r="R64" s="67">
        <v>99</v>
      </c>
      <c r="U64" s="67">
        <v>10</v>
      </c>
      <c r="V64" s="67">
        <v>0</v>
      </c>
      <c r="Y64" s="67" t="str">
        <f t="shared" si="1"/>
        <v>3小时挂机木材的描述</v>
      </c>
      <c r="Z64" s="67">
        <v>0</v>
      </c>
      <c r="AB64" s="68" t="s">
        <v>985</v>
      </c>
      <c r="AF64" s="70">
        <v>4002</v>
      </c>
      <c r="AH64" s="67">
        <v>5</v>
      </c>
    </row>
    <row r="65" spans="1:34" x14ac:dyDescent="0.3">
      <c r="A65" s="67">
        <f t="shared" si="2"/>
        <v>60</v>
      </c>
      <c r="B65" s="67">
        <v>2603</v>
      </c>
      <c r="C65" s="67">
        <v>0</v>
      </c>
      <c r="D65" s="67" t="s">
        <v>882</v>
      </c>
      <c r="E65" s="67">
        <f t="shared" si="3"/>
        <v>20002603</v>
      </c>
      <c r="F65" s="67">
        <v>2603</v>
      </c>
      <c r="G65" s="67">
        <v>2601</v>
      </c>
      <c r="H65" s="67">
        <f t="shared" si="4"/>
        <v>21002603</v>
      </c>
      <c r="I65" s="67">
        <v>6</v>
      </c>
      <c r="J65" s="67">
        <v>6</v>
      </c>
      <c r="K65" s="67">
        <f t="shared" si="5"/>
        <v>193</v>
      </c>
      <c r="L65" s="67">
        <f>VLOOKUP(N65,说明辅助表!$A$3:$B$6,2,0)*说明辅助表!$A$1+RANK(M65,$M$6:$M$447,1)*100000+VLOOKUP(P65,说明辅助表!$D$4:$E$7,2,0)*说明辅助表!$D$2+ROW()</f>
        <v>200120065</v>
      </c>
      <c r="M65" s="67">
        <v>0</v>
      </c>
      <c r="N65" s="67">
        <v>2</v>
      </c>
      <c r="O65" s="67">
        <v>0</v>
      </c>
      <c r="P65" s="67">
        <v>3</v>
      </c>
      <c r="R65" s="67">
        <v>99</v>
      </c>
      <c r="U65" s="67">
        <v>10</v>
      </c>
      <c r="V65" s="67">
        <v>0</v>
      </c>
      <c r="Y65" s="67" t="str">
        <f t="shared" si="1"/>
        <v>6小时挂机木材的描述</v>
      </c>
      <c r="Z65" s="67">
        <v>0</v>
      </c>
      <c r="AB65" s="68" t="s">
        <v>925</v>
      </c>
      <c r="AF65" s="70">
        <v>4003</v>
      </c>
      <c r="AH65" s="67">
        <v>5</v>
      </c>
    </row>
    <row r="66" spans="1:34" x14ac:dyDescent="0.3">
      <c r="A66" s="67">
        <f t="shared" si="2"/>
        <v>61</v>
      </c>
      <c r="B66" s="67">
        <v>2604</v>
      </c>
      <c r="C66" s="67">
        <v>0</v>
      </c>
      <c r="D66" s="67" t="s">
        <v>883</v>
      </c>
      <c r="E66" s="67">
        <f t="shared" si="3"/>
        <v>20002604</v>
      </c>
      <c r="F66" s="67">
        <v>2604</v>
      </c>
      <c r="G66" s="67">
        <v>2601</v>
      </c>
      <c r="H66" s="67">
        <f t="shared" si="4"/>
        <v>21002604</v>
      </c>
      <c r="I66" s="67">
        <v>6</v>
      </c>
      <c r="J66" s="67">
        <v>6</v>
      </c>
      <c r="K66" s="67">
        <f t="shared" si="5"/>
        <v>180</v>
      </c>
      <c r="L66" s="67">
        <f>VLOOKUP(N66,说明辅助表!$A$3:$B$6,2,0)*说明辅助表!$A$1+RANK(M66,$M$6:$M$447,1)*100000+VLOOKUP(P66,说明辅助表!$D$4:$E$7,2,0)*说明辅助表!$D$2+ROW()</f>
        <v>200110066</v>
      </c>
      <c r="M66" s="67">
        <v>0</v>
      </c>
      <c r="N66" s="67">
        <v>2</v>
      </c>
      <c r="O66" s="67">
        <v>0</v>
      </c>
      <c r="P66" s="67">
        <v>4</v>
      </c>
      <c r="R66" s="67">
        <v>99</v>
      </c>
      <c r="U66" s="67">
        <v>10</v>
      </c>
      <c r="V66" s="67">
        <v>0</v>
      </c>
      <c r="Y66" s="67" t="str">
        <f t="shared" si="1"/>
        <v>8小时挂机木材的描述</v>
      </c>
      <c r="Z66" s="67">
        <v>0</v>
      </c>
      <c r="AB66" s="68" t="s">
        <v>926</v>
      </c>
      <c r="AF66" s="70">
        <v>4004</v>
      </c>
      <c r="AH66" s="67">
        <v>5</v>
      </c>
    </row>
    <row r="67" spans="1:34" x14ac:dyDescent="0.3">
      <c r="A67" s="67">
        <f t="shared" si="2"/>
        <v>62</v>
      </c>
      <c r="B67" s="67">
        <v>2605</v>
      </c>
      <c r="C67" s="67">
        <v>0</v>
      </c>
      <c r="D67" s="67" t="s">
        <v>884</v>
      </c>
      <c r="E67" s="67">
        <f t="shared" si="3"/>
        <v>20002605</v>
      </c>
      <c r="F67" s="67">
        <v>2605</v>
      </c>
      <c r="G67" s="67">
        <v>2601</v>
      </c>
      <c r="H67" s="67">
        <f t="shared" si="4"/>
        <v>21002605</v>
      </c>
      <c r="I67" s="67">
        <v>6</v>
      </c>
      <c r="J67" s="67">
        <v>6</v>
      </c>
      <c r="K67" s="67">
        <f t="shared" si="5"/>
        <v>181</v>
      </c>
      <c r="L67" s="67">
        <f>VLOOKUP(N67,说明辅助表!$A$3:$B$6,2,0)*说明辅助表!$A$1+RANK(M67,$M$6:$M$447,1)*100000+VLOOKUP(P67,说明辅助表!$D$4:$E$7,2,0)*说明辅助表!$D$2+ROW()</f>
        <v>200110067</v>
      </c>
      <c r="M67" s="67">
        <v>0</v>
      </c>
      <c r="N67" s="67">
        <v>2</v>
      </c>
      <c r="O67" s="67">
        <v>0</v>
      </c>
      <c r="P67" s="67">
        <v>4</v>
      </c>
      <c r="R67" s="67">
        <v>99</v>
      </c>
      <c r="U67" s="67">
        <v>10</v>
      </c>
      <c r="V67" s="67">
        <v>0</v>
      </c>
      <c r="Y67" s="67" t="str">
        <f t="shared" si="1"/>
        <v>12小时挂机木材的描述</v>
      </c>
      <c r="Z67" s="67">
        <v>0</v>
      </c>
      <c r="AB67" s="68" t="s">
        <v>927</v>
      </c>
      <c r="AF67" s="70">
        <v>4005</v>
      </c>
      <c r="AH67" s="67">
        <v>5</v>
      </c>
    </row>
    <row r="68" spans="1:34" x14ac:dyDescent="0.3">
      <c r="A68" s="67">
        <f t="shared" si="2"/>
        <v>63</v>
      </c>
      <c r="B68" s="67">
        <v>2606</v>
      </c>
      <c r="C68" s="67">
        <v>0</v>
      </c>
      <c r="D68" s="67" t="s">
        <v>885</v>
      </c>
      <c r="E68" s="67">
        <f t="shared" si="3"/>
        <v>20002606</v>
      </c>
      <c r="F68" s="67">
        <v>2606</v>
      </c>
      <c r="G68" s="67">
        <v>2601</v>
      </c>
      <c r="H68" s="67">
        <f t="shared" si="4"/>
        <v>21002606</v>
      </c>
      <c r="I68" s="67">
        <v>6</v>
      </c>
      <c r="J68" s="67">
        <v>6</v>
      </c>
      <c r="K68" s="67">
        <f t="shared" si="5"/>
        <v>182</v>
      </c>
      <c r="L68" s="67">
        <f>VLOOKUP(N68,说明辅助表!$A$3:$B$6,2,0)*说明辅助表!$A$1+RANK(M68,$M$6:$M$447,1)*100000+VLOOKUP(P68,说明辅助表!$D$4:$E$7,2,0)*说明辅助表!$D$2+ROW()</f>
        <v>200110068</v>
      </c>
      <c r="M68" s="67">
        <v>0</v>
      </c>
      <c r="N68" s="67">
        <v>2</v>
      </c>
      <c r="O68" s="67">
        <v>0</v>
      </c>
      <c r="P68" s="67">
        <v>4</v>
      </c>
      <c r="R68" s="67">
        <v>99</v>
      </c>
      <c r="U68" s="67">
        <v>10</v>
      </c>
      <c r="V68" s="67">
        <v>0</v>
      </c>
      <c r="Y68" s="67" t="str">
        <f t="shared" si="1"/>
        <v>16小时挂机木材的描述</v>
      </c>
      <c r="Z68" s="67">
        <v>0</v>
      </c>
      <c r="AB68" s="68" t="s">
        <v>928</v>
      </c>
      <c r="AF68" s="70">
        <v>4006</v>
      </c>
      <c r="AH68" s="67">
        <v>5</v>
      </c>
    </row>
    <row r="69" spans="1:34" x14ac:dyDescent="0.3">
      <c r="A69" s="67">
        <f t="shared" si="2"/>
        <v>64</v>
      </c>
      <c r="B69" s="67">
        <v>2607</v>
      </c>
      <c r="C69" s="67">
        <v>0</v>
      </c>
      <c r="D69" s="67" t="s">
        <v>886</v>
      </c>
      <c r="E69" s="67">
        <f t="shared" si="3"/>
        <v>20002607</v>
      </c>
      <c r="F69" s="67">
        <v>2607</v>
      </c>
      <c r="G69" s="67">
        <v>2601</v>
      </c>
      <c r="H69" s="67">
        <f t="shared" si="4"/>
        <v>21002607</v>
      </c>
      <c r="I69" s="67">
        <v>6</v>
      </c>
      <c r="J69" s="67">
        <v>6</v>
      </c>
      <c r="K69" s="67">
        <f t="shared" si="5"/>
        <v>183</v>
      </c>
      <c r="L69" s="67">
        <f>VLOOKUP(N69,说明辅助表!$A$3:$B$6,2,0)*说明辅助表!$A$1+RANK(M69,$M$6:$M$447,1)*100000+VLOOKUP(P69,说明辅助表!$D$4:$E$7,2,0)*说明辅助表!$D$2+ROW()</f>
        <v>200110069</v>
      </c>
      <c r="M69" s="67">
        <v>0</v>
      </c>
      <c r="N69" s="67">
        <v>2</v>
      </c>
      <c r="O69" s="67">
        <v>0</v>
      </c>
      <c r="P69" s="67">
        <v>4</v>
      </c>
      <c r="R69" s="67">
        <v>99</v>
      </c>
      <c r="U69" s="67">
        <v>10</v>
      </c>
      <c r="V69" s="67">
        <v>0</v>
      </c>
      <c r="Y69" s="67" t="str">
        <f t="shared" si="1"/>
        <v>1天挂机木材的描述</v>
      </c>
      <c r="Z69" s="67">
        <v>0</v>
      </c>
      <c r="AB69" s="68" t="s">
        <v>929</v>
      </c>
      <c r="AF69" s="70">
        <v>4007</v>
      </c>
      <c r="AH69" s="67">
        <v>5</v>
      </c>
    </row>
    <row r="70" spans="1:34" x14ac:dyDescent="0.3">
      <c r="A70" s="67">
        <f t="shared" si="2"/>
        <v>65</v>
      </c>
      <c r="B70" s="67">
        <v>2608</v>
      </c>
      <c r="C70" s="67">
        <v>0</v>
      </c>
      <c r="D70" s="67" t="s">
        <v>887</v>
      </c>
      <c r="E70" s="67">
        <f t="shared" si="3"/>
        <v>20002608</v>
      </c>
      <c r="F70" s="67">
        <v>2608</v>
      </c>
      <c r="G70" s="67">
        <v>2601</v>
      </c>
      <c r="H70" s="67">
        <f t="shared" si="4"/>
        <v>21002608</v>
      </c>
      <c r="I70" s="67">
        <v>6</v>
      </c>
      <c r="J70" s="67">
        <v>6</v>
      </c>
      <c r="K70" s="67">
        <f t="shared" si="5"/>
        <v>184</v>
      </c>
      <c r="L70" s="67">
        <f>VLOOKUP(N70,说明辅助表!$A$3:$B$6,2,0)*说明辅助表!$A$1+RANK(M70,$M$6:$M$447,1)*100000+VLOOKUP(P70,说明辅助表!$D$4:$E$7,2,0)*说明辅助表!$D$2+ROW()</f>
        <v>200110070</v>
      </c>
      <c r="M70" s="67">
        <v>0</v>
      </c>
      <c r="N70" s="67">
        <v>2</v>
      </c>
      <c r="O70" s="67">
        <v>0</v>
      </c>
      <c r="P70" s="67">
        <v>4</v>
      </c>
      <c r="R70" s="67">
        <v>99</v>
      </c>
      <c r="U70" s="67">
        <v>10</v>
      </c>
      <c r="V70" s="67">
        <v>0</v>
      </c>
      <c r="Y70" s="67" t="str">
        <f t="shared" si="1"/>
        <v>3天挂机木材的描述</v>
      </c>
      <c r="Z70" s="67">
        <v>0</v>
      </c>
      <c r="AB70" s="68" t="s">
        <v>930</v>
      </c>
      <c r="AF70" s="70">
        <v>4008</v>
      </c>
      <c r="AH70" s="67">
        <v>5</v>
      </c>
    </row>
    <row r="71" spans="1:34" x14ac:dyDescent="0.3">
      <c r="A71" s="67">
        <f t="shared" si="2"/>
        <v>66</v>
      </c>
      <c r="B71" s="67">
        <v>2701</v>
      </c>
      <c r="C71" s="67">
        <v>0</v>
      </c>
      <c r="D71" s="67" t="s">
        <v>866</v>
      </c>
      <c r="E71" s="67">
        <f t="shared" si="3"/>
        <v>20002701</v>
      </c>
      <c r="F71" s="67">
        <v>2701</v>
      </c>
      <c r="G71" s="67">
        <v>2701</v>
      </c>
      <c r="H71" s="67">
        <f t="shared" si="4"/>
        <v>21002701</v>
      </c>
      <c r="I71" s="67">
        <v>6</v>
      </c>
      <c r="J71" s="67">
        <v>6</v>
      </c>
      <c r="K71" s="67">
        <f t="shared" si="5"/>
        <v>209</v>
      </c>
      <c r="L71" s="67">
        <f>VLOOKUP(N71,说明辅助表!$A$3:$B$6,2,0)*说明辅助表!$A$1+RANK(M71,$M$6:$M$447,1)*100000+VLOOKUP(P71,说明辅助表!$D$4:$E$7,2,0)*说明辅助表!$D$2+ROW()</f>
        <v>200140071</v>
      </c>
      <c r="M71" s="67">
        <v>0</v>
      </c>
      <c r="N71" s="67">
        <v>2</v>
      </c>
      <c r="O71" s="67">
        <v>0</v>
      </c>
      <c r="P71" s="67">
        <v>1</v>
      </c>
      <c r="R71" s="67">
        <v>99</v>
      </c>
      <c r="U71" s="67">
        <v>10</v>
      </c>
      <c r="V71" s="67">
        <v>0</v>
      </c>
      <c r="Y71" s="67" t="str">
        <f t="shared" si="1"/>
        <v>1小时挂机矿石的描述</v>
      </c>
      <c r="Z71" s="67">
        <v>0</v>
      </c>
      <c r="AB71" s="68" t="s">
        <v>931</v>
      </c>
      <c r="AF71" s="70">
        <v>4001</v>
      </c>
      <c r="AH71" s="67">
        <v>5</v>
      </c>
    </row>
    <row r="72" spans="1:34" x14ac:dyDescent="0.3">
      <c r="A72" s="67">
        <f t="shared" si="2"/>
        <v>67</v>
      </c>
      <c r="B72" s="67">
        <v>2702</v>
      </c>
      <c r="C72" s="67">
        <v>0</v>
      </c>
      <c r="D72" s="67" t="s">
        <v>888</v>
      </c>
      <c r="E72" s="67">
        <f t="shared" si="3"/>
        <v>20002702</v>
      </c>
      <c r="F72" s="67">
        <v>2702</v>
      </c>
      <c r="G72" s="67">
        <v>2701</v>
      </c>
      <c r="H72" s="67">
        <f t="shared" si="4"/>
        <v>21002702</v>
      </c>
      <c r="I72" s="67">
        <v>6</v>
      </c>
      <c r="J72" s="67">
        <v>6</v>
      </c>
      <c r="K72" s="67">
        <f t="shared" si="5"/>
        <v>200</v>
      </c>
      <c r="L72" s="67">
        <f>VLOOKUP(N72,说明辅助表!$A$3:$B$6,2,0)*说明辅助表!$A$1+RANK(M72,$M$6:$M$447,1)*100000+VLOOKUP(P72,说明辅助表!$D$4:$E$7,2,0)*说明辅助表!$D$2+ROW()</f>
        <v>200130072</v>
      </c>
      <c r="M72" s="67">
        <v>0</v>
      </c>
      <c r="N72" s="67">
        <v>2</v>
      </c>
      <c r="O72" s="67">
        <v>0</v>
      </c>
      <c r="P72" s="67">
        <v>2</v>
      </c>
      <c r="R72" s="67">
        <v>99</v>
      </c>
      <c r="U72" s="67">
        <v>10</v>
      </c>
      <c r="V72" s="67">
        <v>0</v>
      </c>
      <c r="Y72" s="67" t="str">
        <f t="shared" si="1"/>
        <v>3小时挂机矿石的描述</v>
      </c>
      <c r="Z72" s="67">
        <v>0</v>
      </c>
      <c r="AB72" s="68" t="s">
        <v>986</v>
      </c>
      <c r="AF72" s="70">
        <v>4002</v>
      </c>
      <c r="AH72" s="67">
        <v>5</v>
      </c>
    </row>
    <row r="73" spans="1:34" x14ac:dyDescent="0.3">
      <c r="A73" s="67">
        <f t="shared" si="2"/>
        <v>68</v>
      </c>
      <c r="B73" s="67">
        <v>2703</v>
      </c>
      <c r="C73" s="67">
        <v>0</v>
      </c>
      <c r="D73" s="67" t="s">
        <v>889</v>
      </c>
      <c r="E73" s="67">
        <f t="shared" si="3"/>
        <v>20002703</v>
      </c>
      <c r="F73" s="67">
        <v>2703</v>
      </c>
      <c r="G73" s="67">
        <v>2701</v>
      </c>
      <c r="H73" s="67">
        <f t="shared" si="4"/>
        <v>21002703</v>
      </c>
      <c r="I73" s="67">
        <v>6</v>
      </c>
      <c r="J73" s="67">
        <v>6</v>
      </c>
      <c r="K73" s="67">
        <f t="shared" si="5"/>
        <v>194</v>
      </c>
      <c r="L73" s="67">
        <f>VLOOKUP(N73,说明辅助表!$A$3:$B$6,2,0)*说明辅助表!$A$1+RANK(M73,$M$6:$M$447,1)*100000+VLOOKUP(P73,说明辅助表!$D$4:$E$7,2,0)*说明辅助表!$D$2+ROW()</f>
        <v>200120073</v>
      </c>
      <c r="M73" s="67">
        <v>0</v>
      </c>
      <c r="N73" s="67">
        <v>2</v>
      </c>
      <c r="O73" s="67">
        <v>0</v>
      </c>
      <c r="P73" s="67">
        <v>3</v>
      </c>
      <c r="R73" s="67">
        <v>99</v>
      </c>
      <c r="U73" s="67">
        <v>10</v>
      </c>
      <c r="V73" s="67">
        <v>0</v>
      </c>
      <c r="Y73" s="67" t="str">
        <f t="shared" si="1"/>
        <v>6小时挂机矿石的描述</v>
      </c>
      <c r="Z73" s="67">
        <v>0</v>
      </c>
      <c r="AB73" s="68" t="s">
        <v>932</v>
      </c>
      <c r="AF73" s="70">
        <v>4003</v>
      </c>
      <c r="AH73" s="67">
        <v>5</v>
      </c>
    </row>
    <row r="74" spans="1:34" x14ac:dyDescent="0.3">
      <c r="A74" s="67">
        <f t="shared" si="2"/>
        <v>69</v>
      </c>
      <c r="B74" s="67">
        <v>2704</v>
      </c>
      <c r="C74" s="67">
        <v>0</v>
      </c>
      <c r="D74" s="67" t="s">
        <v>890</v>
      </c>
      <c r="E74" s="67">
        <f t="shared" si="3"/>
        <v>20002704</v>
      </c>
      <c r="F74" s="67">
        <v>2704</v>
      </c>
      <c r="G74" s="67">
        <v>2701</v>
      </c>
      <c r="H74" s="67">
        <f t="shared" si="4"/>
        <v>21002704</v>
      </c>
      <c r="I74" s="67">
        <v>6</v>
      </c>
      <c r="J74" s="67">
        <v>6</v>
      </c>
      <c r="K74" s="67">
        <f t="shared" si="5"/>
        <v>185</v>
      </c>
      <c r="L74" s="67">
        <f>VLOOKUP(N74,说明辅助表!$A$3:$B$6,2,0)*说明辅助表!$A$1+RANK(M74,$M$6:$M$447,1)*100000+VLOOKUP(P74,说明辅助表!$D$4:$E$7,2,0)*说明辅助表!$D$2+ROW()</f>
        <v>200110074</v>
      </c>
      <c r="M74" s="67">
        <v>0</v>
      </c>
      <c r="N74" s="67">
        <v>2</v>
      </c>
      <c r="O74" s="67">
        <v>0</v>
      </c>
      <c r="P74" s="67">
        <v>4</v>
      </c>
      <c r="R74" s="67">
        <v>99</v>
      </c>
      <c r="U74" s="67">
        <v>10</v>
      </c>
      <c r="V74" s="67">
        <v>0</v>
      </c>
      <c r="Y74" s="67" t="str">
        <f t="shared" si="1"/>
        <v>8小时挂机矿石的描述</v>
      </c>
      <c r="Z74" s="67">
        <v>0</v>
      </c>
      <c r="AB74" s="68" t="s">
        <v>933</v>
      </c>
      <c r="AF74" s="70">
        <v>4004</v>
      </c>
      <c r="AH74" s="67">
        <v>5</v>
      </c>
    </row>
    <row r="75" spans="1:34" x14ac:dyDescent="0.3">
      <c r="A75" s="67">
        <f t="shared" si="2"/>
        <v>70</v>
      </c>
      <c r="B75" s="67">
        <v>2705</v>
      </c>
      <c r="C75" s="67">
        <v>0</v>
      </c>
      <c r="D75" s="67" t="s">
        <v>891</v>
      </c>
      <c r="E75" s="67">
        <f t="shared" si="3"/>
        <v>20002705</v>
      </c>
      <c r="F75" s="67">
        <v>2705</v>
      </c>
      <c r="G75" s="67">
        <v>2701</v>
      </c>
      <c r="H75" s="67">
        <f t="shared" si="4"/>
        <v>21002705</v>
      </c>
      <c r="I75" s="67">
        <v>6</v>
      </c>
      <c r="J75" s="67">
        <v>6</v>
      </c>
      <c r="K75" s="67">
        <f t="shared" si="5"/>
        <v>186</v>
      </c>
      <c r="L75" s="67">
        <f>VLOOKUP(N75,说明辅助表!$A$3:$B$6,2,0)*说明辅助表!$A$1+RANK(M75,$M$6:$M$447,1)*100000+VLOOKUP(P75,说明辅助表!$D$4:$E$7,2,0)*说明辅助表!$D$2+ROW()</f>
        <v>200110075</v>
      </c>
      <c r="M75" s="67">
        <v>0</v>
      </c>
      <c r="N75" s="67">
        <v>2</v>
      </c>
      <c r="O75" s="67">
        <v>0</v>
      </c>
      <c r="P75" s="67">
        <v>4</v>
      </c>
      <c r="R75" s="67">
        <v>99</v>
      </c>
      <c r="U75" s="67">
        <v>10</v>
      </c>
      <c r="V75" s="67">
        <v>0</v>
      </c>
      <c r="Y75" s="67" t="str">
        <f t="shared" si="1"/>
        <v>12小时挂机矿石的描述</v>
      </c>
      <c r="Z75" s="67">
        <v>0</v>
      </c>
      <c r="AB75" s="68" t="s">
        <v>934</v>
      </c>
      <c r="AF75" s="70">
        <v>4005</v>
      </c>
      <c r="AH75" s="67">
        <v>5</v>
      </c>
    </row>
    <row r="76" spans="1:34" x14ac:dyDescent="0.3">
      <c r="A76" s="67">
        <f t="shared" si="2"/>
        <v>71</v>
      </c>
      <c r="B76" s="67">
        <v>2706</v>
      </c>
      <c r="C76" s="67">
        <v>0</v>
      </c>
      <c r="D76" s="67" t="s">
        <v>892</v>
      </c>
      <c r="E76" s="67">
        <f t="shared" si="3"/>
        <v>20002706</v>
      </c>
      <c r="F76" s="67">
        <v>2706</v>
      </c>
      <c r="G76" s="67">
        <v>2701</v>
      </c>
      <c r="H76" s="67">
        <f t="shared" si="4"/>
        <v>21002706</v>
      </c>
      <c r="I76" s="67">
        <v>6</v>
      </c>
      <c r="J76" s="67">
        <v>6</v>
      </c>
      <c r="K76" s="67">
        <f t="shared" si="5"/>
        <v>187</v>
      </c>
      <c r="L76" s="67">
        <f>VLOOKUP(N76,说明辅助表!$A$3:$B$6,2,0)*说明辅助表!$A$1+RANK(M76,$M$6:$M$447,1)*100000+VLOOKUP(P76,说明辅助表!$D$4:$E$7,2,0)*说明辅助表!$D$2+ROW()</f>
        <v>200110076</v>
      </c>
      <c r="M76" s="67">
        <v>0</v>
      </c>
      <c r="N76" s="67">
        <v>2</v>
      </c>
      <c r="O76" s="67">
        <v>0</v>
      </c>
      <c r="P76" s="67">
        <v>4</v>
      </c>
      <c r="R76" s="67">
        <v>99</v>
      </c>
      <c r="U76" s="67">
        <v>10</v>
      </c>
      <c r="V76" s="67">
        <v>0</v>
      </c>
      <c r="Y76" s="67" t="str">
        <f t="shared" si="1"/>
        <v>16小时挂机矿石的描述</v>
      </c>
      <c r="Z76" s="67">
        <v>0</v>
      </c>
      <c r="AB76" s="68" t="s">
        <v>935</v>
      </c>
      <c r="AF76" s="70">
        <v>4006</v>
      </c>
      <c r="AH76" s="67">
        <v>5</v>
      </c>
    </row>
    <row r="77" spans="1:34" x14ac:dyDescent="0.3">
      <c r="A77" s="67">
        <f t="shared" si="2"/>
        <v>72</v>
      </c>
      <c r="B77" s="67">
        <v>2707</v>
      </c>
      <c r="C77" s="67">
        <v>0</v>
      </c>
      <c r="D77" s="67" t="s">
        <v>893</v>
      </c>
      <c r="E77" s="67">
        <f t="shared" si="3"/>
        <v>20002707</v>
      </c>
      <c r="F77" s="67">
        <v>2707</v>
      </c>
      <c r="G77" s="67">
        <v>2701</v>
      </c>
      <c r="H77" s="67">
        <f t="shared" si="4"/>
        <v>21002707</v>
      </c>
      <c r="I77" s="67">
        <v>6</v>
      </c>
      <c r="J77" s="67">
        <v>6</v>
      </c>
      <c r="K77" s="67">
        <f t="shared" si="5"/>
        <v>188</v>
      </c>
      <c r="L77" s="67">
        <f>VLOOKUP(N77,说明辅助表!$A$3:$B$6,2,0)*说明辅助表!$A$1+RANK(M77,$M$6:$M$447,1)*100000+VLOOKUP(P77,说明辅助表!$D$4:$E$7,2,0)*说明辅助表!$D$2+ROW()</f>
        <v>200110077</v>
      </c>
      <c r="M77" s="67">
        <v>0</v>
      </c>
      <c r="N77" s="67">
        <v>2</v>
      </c>
      <c r="O77" s="67">
        <v>0</v>
      </c>
      <c r="P77" s="67">
        <v>4</v>
      </c>
      <c r="R77" s="67">
        <v>99</v>
      </c>
      <c r="U77" s="67">
        <v>10</v>
      </c>
      <c r="V77" s="67">
        <v>0</v>
      </c>
      <c r="Y77" s="67" t="str">
        <f t="shared" si="1"/>
        <v>1天挂机矿石的描述</v>
      </c>
      <c r="Z77" s="67">
        <v>0</v>
      </c>
      <c r="AB77" s="68" t="s">
        <v>936</v>
      </c>
      <c r="AF77" s="70">
        <v>4007</v>
      </c>
      <c r="AH77" s="67">
        <v>5</v>
      </c>
    </row>
    <row r="78" spans="1:34" x14ac:dyDescent="0.3">
      <c r="A78" s="67">
        <f t="shared" si="2"/>
        <v>73</v>
      </c>
      <c r="B78" s="67">
        <v>2708</v>
      </c>
      <c r="C78" s="67">
        <v>0</v>
      </c>
      <c r="D78" s="67" t="s">
        <v>894</v>
      </c>
      <c r="E78" s="67">
        <f t="shared" si="3"/>
        <v>20002708</v>
      </c>
      <c r="F78" s="67">
        <v>2708</v>
      </c>
      <c r="G78" s="67">
        <v>2701</v>
      </c>
      <c r="H78" s="67">
        <f t="shared" si="4"/>
        <v>21002708</v>
      </c>
      <c r="I78" s="67">
        <v>6</v>
      </c>
      <c r="J78" s="67">
        <v>6</v>
      </c>
      <c r="K78" s="67">
        <f t="shared" si="5"/>
        <v>189</v>
      </c>
      <c r="L78" s="67">
        <f>VLOOKUP(N78,说明辅助表!$A$3:$B$6,2,0)*说明辅助表!$A$1+RANK(M78,$M$6:$M$447,1)*100000+VLOOKUP(P78,说明辅助表!$D$4:$E$7,2,0)*说明辅助表!$D$2+ROW()</f>
        <v>200110078</v>
      </c>
      <c r="M78" s="67">
        <v>0</v>
      </c>
      <c r="N78" s="67">
        <v>2</v>
      </c>
      <c r="O78" s="67">
        <v>0</v>
      </c>
      <c r="P78" s="67">
        <v>4</v>
      </c>
      <c r="R78" s="67">
        <v>99</v>
      </c>
      <c r="U78" s="67">
        <v>10</v>
      </c>
      <c r="V78" s="67">
        <v>0</v>
      </c>
      <c r="Y78" s="67" t="str">
        <f t="shared" si="1"/>
        <v>3天挂机矿石的描述</v>
      </c>
      <c r="Z78" s="67">
        <v>0</v>
      </c>
      <c r="AB78" s="68" t="s">
        <v>937</v>
      </c>
      <c r="AF78" s="70">
        <v>4008</v>
      </c>
      <c r="AH78" s="67">
        <v>5</v>
      </c>
    </row>
    <row r="79" spans="1:34" x14ac:dyDescent="0.2">
      <c r="A79" s="67">
        <f t="shared" si="2"/>
        <v>74</v>
      </c>
      <c r="B79" s="67">
        <v>3001</v>
      </c>
      <c r="C79" s="67">
        <v>0</v>
      </c>
      <c r="D79" s="67" t="s">
        <v>600</v>
      </c>
      <c r="E79" s="67">
        <f t="shared" si="3"/>
        <v>20003001</v>
      </c>
      <c r="F79" s="67">
        <v>3001</v>
      </c>
      <c r="G79" s="67">
        <v>3001</v>
      </c>
      <c r="H79" s="67">
        <f t="shared" si="4"/>
        <v>21003001</v>
      </c>
      <c r="I79" s="67">
        <v>300</v>
      </c>
      <c r="J79" s="67">
        <v>5</v>
      </c>
      <c r="K79" s="67">
        <f t="shared" si="5"/>
        <v>151</v>
      </c>
      <c r="L79" s="67">
        <f>VLOOKUP(N79,说明辅助表!$A$3:$B$6,2,0)*说明辅助表!$A$1+RANK(M79,$M$6:$M$447,1)*100000+VLOOKUP(P79,说明辅助表!$D$4:$E$7,2,0)*说明辅助表!$D$2+ROW()</f>
        <v>134630079</v>
      </c>
      <c r="M79" s="67">
        <v>300</v>
      </c>
      <c r="N79" s="67">
        <v>1</v>
      </c>
      <c r="O79" s="67">
        <v>0</v>
      </c>
      <c r="P79" s="67">
        <v>2</v>
      </c>
      <c r="R79" s="67">
        <v>99</v>
      </c>
      <c r="S79" s="67">
        <v>22</v>
      </c>
      <c r="T79" s="67" t="s">
        <v>994</v>
      </c>
      <c r="U79" s="67">
        <v>10</v>
      </c>
      <c r="V79" s="67">
        <v>0</v>
      </c>
      <c r="Y79" s="67" t="str">
        <f t="shared" si="1"/>
        <v>材料A的描述</v>
      </c>
      <c r="Z79" s="67">
        <v>0</v>
      </c>
      <c r="AF79" s="67">
        <v>5</v>
      </c>
      <c r="AH79" s="67">
        <v>5</v>
      </c>
    </row>
    <row r="80" spans="1:34" x14ac:dyDescent="0.2">
      <c r="A80" s="67">
        <f t="shared" si="2"/>
        <v>75</v>
      </c>
      <c r="B80" s="67">
        <v>3002</v>
      </c>
      <c r="C80" s="67">
        <v>0</v>
      </c>
      <c r="D80" s="67" t="s">
        <v>601</v>
      </c>
      <c r="E80" s="67">
        <f t="shared" si="3"/>
        <v>20003002</v>
      </c>
      <c r="F80" s="67">
        <v>3002</v>
      </c>
      <c r="G80" s="67">
        <v>3002</v>
      </c>
      <c r="H80" s="67">
        <f t="shared" si="4"/>
        <v>21003002</v>
      </c>
      <c r="I80" s="67">
        <v>300</v>
      </c>
      <c r="J80" s="67">
        <v>5</v>
      </c>
      <c r="K80" s="67">
        <f t="shared" si="5"/>
        <v>152</v>
      </c>
      <c r="L80" s="67">
        <f>VLOOKUP(N80,说明辅助表!$A$3:$B$6,2,0)*说明辅助表!$A$1+RANK(M80,$M$6:$M$447,1)*100000+VLOOKUP(P80,说明辅助表!$D$4:$E$7,2,0)*说明辅助表!$D$2+ROW()</f>
        <v>134630080</v>
      </c>
      <c r="M80" s="67">
        <v>300</v>
      </c>
      <c r="N80" s="67">
        <v>1</v>
      </c>
      <c r="O80" s="67">
        <v>0</v>
      </c>
      <c r="P80" s="67">
        <v>2</v>
      </c>
      <c r="R80" s="67">
        <v>99</v>
      </c>
      <c r="S80" s="67">
        <v>22</v>
      </c>
      <c r="T80" s="67" t="s">
        <v>994</v>
      </c>
      <c r="U80" s="67">
        <v>10</v>
      </c>
      <c r="V80" s="67">
        <v>0</v>
      </c>
      <c r="Y80" s="67" t="str">
        <f t="shared" si="1"/>
        <v>材料B的描述</v>
      </c>
      <c r="Z80" s="67">
        <v>0</v>
      </c>
      <c r="AF80" s="67">
        <v>5</v>
      </c>
      <c r="AH80" s="67">
        <v>5</v>
      </c>
    </row>
    <row r="81" spans="1:34" x14ac:dyDescent="0.2">
      <c r="A81" s="67">
        <f t="shared" si="2"/>
        <v>76</v>
      </c>
      <c r="B81" s="67">
        <v>3003</v>
      </c>
      <c r="C81" s="67">
        <v>0</v>
      </c>
      <c r="D81" s="67" t="s">
        <v>602</v>
      </c>
      <c r="E81" s="67">
        <f t="shared" si="3"/>
        <v>20003003</v>
      </c>
      <c r="F81" s="67">
        <v>3003</v>
      </c>
      <c r="G81" s="67">
        <v>3003</v>
      </c>
      <c r="H81" s="67">
        <f t="shared" si="4"/>
        <v>21003003</v>
      </c>
      <c r="I81" s="67">
        <v>300</v>
      </c>
      <c r="J81" s="67">
        <v>5</v>
      </c>
      <c r="K81" s="67">
        <f t="shared" si="5"/>
        <v>149</v>
      </c>
      <c r="L81" s="67">
        <f>VLOOKUP(N81,说明辅助表!$A$3:$B$6,2,0)*说明辅助表!$A$1+RANK(M81,$M$6:$M$447,1)*100000+VLOOKUP(P81,说明辅助表!$D$4:$E$7,2,0)*说明辅助表!$D$2+ROW()</f>
        <v>134620081</v>
      </c>
      <c r="M81" s="67">
        <v>300</v>
      </c>
      <c r="N81" s="67">
        <v>1</v>
      </c>
      <c r="O81" s="67">
        <v>0</v>
      </c>
      <c r="P81" s="67">
        <v>3</v>
      </c>
      <c r="R81" s="67">
        <v>99</v>
      </c>
      <c r="S81" s="67">
        <v>22</v>
      </c>
      <c r="T81" s="67" t="s">
        <v>994</v>
      </c>
      <c r="U81" s="67">
        <v>10</v>
      </c>
      <c r="V81" s="67">
        <v>0</v>
      </c>
      <c r="Y81" s="67" t="str">
        <f t="shared" si="1"/>
        <v>材料C的描述</v>
      </c>
      <c r="Z81" s="67">
        <v>0</v>
      </c>
      <c r="AF81" s="67">
        <v>5</v>
      </c>
      <c r="AH81" s="67">
        <v>5</v>
      </c>
    </row>
    <row r="82" spans="1:34" x14ac:dyDescent="0.2">
      <c r="A82" s="67">
        <f t="shared" si="2"/>
        <v>77</v>
      </c>
      <c r="B82" s="67">
        <v>3004</v>
      </c>
      <c r="C82" s="67">
        <v>0</v>
      </c>
      <c r="D82" s="67" t="s">
        <v>603</v>
      </c>
      <c r="E82" s="67">
        <f t="shared" si="3"/>
        <v>20003004</v>
      </c>
      <c r="F82" s="67">
        <v>3004</v>
      </c>
      <c r="G82" s="67">
        <v>3004</v>
      </c>
      <c r="H82" s="67">
        <f t="shared" si="4"/>
        <v>21003004</v>
      </c>
      <c r="I82" s="67">
        <v>300</v>
      </c>
      <c r="J82" s="67">
        <v>5</v>
      </c>
      <c r="K82" s="67">
        <f t="shared" si="5"/>
        <v>150</v>
      </c>
      <c r="L82" s="67">
        <f>VLOOKUP(N82,说明辅助表!$A$3:$B$6,2,0)*说明辅助表!$A$1+RANK(M82,$M$6:$M$447,1)*100000+VLOOKUP(P82,说明辅助表!$D$4:$E$7,2,0)*说明辅助表!$D$2+ROW()</f>
        <v>134620082</v>
      </c>
      <c r="M82" s="67">
        <v>300</v>
      </c>
      <c r="N82" s="67">
        <v>1</v>
      </c>
      <c r="O82" s="67">
        <v>0</v>
      </c>
      <c r="P82" s="67">
        <v>3</v>
      </c>
      <c r="R82" s="67">
        <v>99</v>
      </c>
      <c r="S82" s="67">
        <v>22</v>
      </c>
      <c r="T82" s="67" t="s">
        <v>994</v>
      </c>
      <c r="U82" s="67">
        <v>10</v>
      </c>
      <c r="V82" s="67">
        <v>0</v>
      </c>
      <c r="Y82" s="67" t="str">
        <f t="shared" si="1"/>
        <v>材料D的描述</v>
      </c>
      <c r="Z82" s="67">
        <v>0</v>
      </c>
      <c r="AF82" s="67">
        <v>5</v>
      </c>
      <c r="AH82" s="67">
        <v>5</v>
      </c>
    </row>
    <row r="83" spans="1:34" x14ac:dyDescent="0.2">
      <c r="A83" s="67">
        <f t="shared" si="2"/>
        <v>78</v>
      </c>
      <c r="B83" s="67">
        <v>3005</v>
      </c>
      <c r="C83" s="67">
        <v>0</v>
      </c>
      <c r="D83" s="67" t="s">
        <v>604</v>
      </c>
      <c r="E83" s="67">
        <f t="shared" si="3"/>
        <v>20003005</v>
      </c>
      <c r="F83" s="67">
        <v>3005</v>
      </c>
      <c r="G83" s="67">
        <v>3005</v>
      </c>
      <c r="H83" s="67">
        <f t="shared" si="4"/>
        <v>21003005</v>
      </c>
      <c r="I83" s="67">
        <v>300</v>
      </c>
      <c r="J83" s="67">
        <v>5</v>
      </c>
      <c r="K83" s="67">
        <f t="shared" si="5"/>
        <v>147</v>
      </c>
      <c r="L83" s="67">
        <f>VLOOKUP(N83,说明辅助表!$A$3:$B$6,2,0)*说明辅助表!$A$1+RANK(M83,$M$6:$M$447,1)*100000+VLOOKUP(P83,说明辅助表!$D$4:$E$7,2,0)*说明辅助表!$D$2+ROW()</f>
        <v>134610083</v>
      </c>
      <c r="M83" s="67">
        <v>300</v>
      </c>
      <c r="N83" s="67">
        <v>1</v>
      </c>
      <c r="O83" s="67">
        <v>0</v>
      </c>
      <c r="P83" s="67">
        <v>4</v>
      </c>
      <c r="R83" s="67">
        <v>99</v>
      </c>
      <c r="S83" s="67">
        <v>22</v>
      </c>
      <c r="T83" s="67" t="s">
        <v>994</v>
      </c>
      <c r="U83" s="67">
        <v>10</v>
      </c>
      <c r="V83" s="67">
        <v>0</v>
      </c>
      <c r="Y83" s="67" t="str">
        <f t="shared" si="1"/>
        <v>材料E的描述</v>
      </c>
      <c r="Z83" s="67">
        <v>0</v>
      </c>
      <c r="AF83" s="67">
        <v>5</v>
      </c>
      <c r="AH83" s="67">
        <v>5</v>
      </c>
    </row>
    <row r="84" spans="1:34" x14ac:dyDescent="0.2">
      <c r="A84" s="67">
        <f t="shared" si="2"/>
        <v>79</v>
      </c>
      <c r="B84" s="67">
        <v>3006</v>
      </c>
      <c r="C84" s="67">
        <v>0</v>
      </c>
      <c r="D84" s="67" t="s">
        <v>605</v>
      </c>
      <c r="E84" s="67">
        <f t="shared" si="3"/>
        <v>20003006</v>
      </c>
      <c r="F84" s="67">
        <v>3006</v>
      </c>
      <c r="G84" s="67">
        <v>3006</v>
      </c>
      <c r="H84" s="67">
        <f t="shared" si="4"/>
        <v>21003006</v>
      </c>
      <c r="I84" s="67">
        <v>300</v>
      </c>
      <c r="J84" s="67">
        <v>5</v>
      </c>
      <c r="K84" s="67">
        <f t="shared" si="5"/>
        <v>148</v>
      </c>
      <c r="L84" s="67">
        <f>VLOOKUP(N84,说明辅助表!$A$3:$B$6,2,0)*说明辅助表!$A$1+RANK(M84,$M$6:$M$447,1)*100000+VLOOKUP(P84,说明辅助表!$D$4:$E$7,2,0)*说明辅助表!$D$2+ROW()</f>
        <v>134610084</v>
      </c>
      <c r="M84" s="67">
        <v>300</v>
      </c>
      <c r="N84" s="67">
        <v>1</v>
      </c>
      <c r="O84" s="67">
        <v>0</v>
      </c>
      <c r="P84" s="67">
        <v>4</v>
      </c>
      <c r="R84" s="67">
        <v>99</v>
      </c>
      <c r="S84" s="67">
        <v>22</v>
      </c>
      <c r="T84" s="67" t="s">
        <v>994</v>
      </c>
      <c r="U84" s="67">
        <v>10</v>
      </c>
      <c r="V84" s="67">
        <v>0</v>
      </c>
      <c r="Y84" s="67" t="str">
        <f t="shared" si="1"/>
        <v>材料F的描述</v>
      </c>
      <c r="Z84" s="67">
        <v>0</v>
      </c>
      <c r="AF84" s="67">
        <v>5</v>
      </c>
      <c r="AH84" s="67">
        <v>5</v>
      </c>
    </row>
    <row r="85" spans="1:34" x14ac:dyDescent="0.2">
      <c r="A85" s="67">
        <f t="shared" si="2"/>
        <v>80</v>
      </c>
      <c r="B85" s="67">
        <v>3101</v>
      </c>
      <c r="C85" s="67">
        <v>0</v>
      </c>
      <c r="D85" s="67" t="s">
        <v>671</v>
      </c>
      <c r="E85" s="67">
        <f t="shared" si="3"/>
        <v>20003101</v>
      </c>
      <c r="F85" s="67">
        <v>3105</v>
      </c>
      <c r="G85" s="67">
        <v>3105</v>
      </c>
      <c r="H85" s="67">
        <f t="shared" si="4"/>
        <v>21003101</v>
      </c>
      <c r="I85" s="67">
        <v>0</v>
      </c>
      <c r="J85" s="67">
        <v>0</v>
      </c>
      <c r="K85" s="67">
        <f t="shared" si="5"/>
        <v>92</v>
      </c>
      <c r="L85" s="67">
        <f>VLOOKUP(N85,说明辅助表!$A$3:$B$6,2,0)*说明辅助表!$A$1+RANK(M85,$M$6:$M$447,1)*100000+VLOOKUP(P85,说明辅助表!$D$4:$E$7,2,0)*说明辅助表!$D$2+ROW()</f>
        <v>34640085</v>
      </c>
      <c r="M85" s="67">
        <v>300</v>
      </c>
      <c r="N85" s="67">
        <v>-1</v>
      </c>
      <c r="O85" s="67">
        <v>0</v>
      </c>
      <c r="P85" s="67">
        <v>1</v>
      </c>
      <c r="R85" s="67">
        <v>0</v>
      </c>
      <c r="U85" s="67">
        <v>1</v>
      </c>
      <c r="Y85" s="67" t="str">
        <f t="shared" si="1"/>
        <v>通用卡牌品质（普通）的描述</v>
      </c>
      <c r="Z85" s="67">
        <v>0</v>
      </c>
      <c r="AF85" s="67">
        <v>5</v>
      </c>
      <c r="AH85" s="67">
        <v>5</v>
      </c>
    </row>
    <row r="86" spans="1:34" x14ac:dyDescent="0.2">
      <c r="A86" s="67">
        <f t="shared" si="2"/>
        <v>81</v>
      </c>
      <c r="B86" s="67">
        <v>3102</v>
      </c>
      <c r="C86" s="67">
        <v>0</v>
      </c>
      <c r="D86" s="67" t="s">
        <v>669</v>
      </c>
      <c r="E86" s="67">
        <f t="shared" si="3"/>
        <v>20003102</v>
      </c>
      <c r="F86" s="67">
        <v>3106</v>
      </c>
      <c r="G86" s="67">
        <v>3106</v>
      </c>
      <c r="H86" s="67">
        <f t="shared" si="4"/>
        <v>21003102</v>
      </c>
      <c r="I86" s="67">
        <v>0</v>
      </c>
      <c r="J86" s="67">
        <v>0</v>
      </c>
      <c r="K86" s="67">
        <f t="shared" si="5"/>
        <v>91</v>
      </c>
      <c r="L86" s="67">
        <f>VLOOKUP(N86,说明辅助表!$A$3:$B$6,2,0)*说明辅助表!$A$1+RANK(M86,$M$6:$M$447,1)*100000+VLOOKUP(P86,说明辅助表!$D$4:$E$7,2,0)*说明辅助表!$D$2+ROW()</f>
        <v>34630086</v>
      </c>
      <c r="M86" s="67">
        <v>300</v>
      </c>
      <c r="N86" s="67">
        <v>-1</v>
      </c>
      <c r="O86" s="67">
        <v>0</v>
      </c>
      <c r="P86" s="67">
        <v>2</v>
      </c>
      <c r="R86" s="67">
        <v>0</v>
      </c>
      <c r="U86" s="67">
        <v>1</v>
      </c>
      <c r="Y86" s="67" t="str">
        <f t="shared" si="1"/>
        <v>通用卡牌品质（稀有）的描述</v>
      </c>
      <c r="Z86" s="67">
        <v>0</v>
      </c>
      <c r="AF86" s="67">
        <v>5</v>
      </c>
      <c r="AH86" s="67">
        <v>5</v>
      </c>
    </row>
    <row r="87" spans="1:34" x14ac:dyDescent="0.2">
      <c r="A87" s="67">
        <f t="shared" si="2"/>
        <v>82</v>
      </c>
      <c r="B87" s="67">
        <v>3103</v>
      </c>
      <c r="C87" s="67">
        <v>0</v>
      </c>
      <c r="D87" s="67" t="s">
        <v>667</v>
      </c>
      <c r="E87" s="67">
        <f t="shared" si="3"/>
        <v>20003103</v>
      </c>
      <c r="F87" s="67">
        <v>3107</v>
      </c>
      <c r="G87" s="67">
        <v>3107</v>
      </c>
      <c r="H87" s="67">
        <f t="shared" si="4"/>
        <v>21003103</v>
      </c>
      <c r="I87" s="67">
        <v>0</v>
      </c>
      <c r="J87" s="67">
        <v>0</v>
      </c>
      <c r="K87" s="67">
        <f t="shared" ref="K87:K150" si="6">RANK(L87,$L$6:$L$447,1)</f>
        <v>90</v>
      </c>
      <c r="L87" s="67">
        <f>VLOOKUP(N87,说明辅助表!$A$3:$B$6,2,0)*说明辅助表!$A$1+RANK(M87,$M$6:$M$447,1)*100000+VLOOKUP(P87,说明辅助表!$D$4:$E$7,2,0)*说明辅助表!$D$2+ROW()</f>
        <v>34620087</v>
      </c>
      <c r="M87" s="67">
        <v>300</v>
      </c>
      <c r="N87" s="67">
        <v>-1</v>
      </c>
      <c r="O87" s="67">
        <v>0</v>
      </c>
      <c r="P87" s="67">
        <v>3</v>
      </c>
      <c r="R87" s="67">
        <v>0</v>
      </c>
      <c r="U87" s="67">
        <v>1</v>
      </c>
      <c r="Y87" s="67" t="str">
        <f t="shared" si="1"/>
        <v>通用卡牌品质（史诗）的描述</v>
      </c>
      <c r="Z87" s="67">
        <v>0</v>
      </c>
      <c r="AF87" s="67">
        <v>5</v>
      </c>
      <c r="AH87" s="67">
        <v>5</v>
      </c>
    </row>
    <row r="88" spans="1:34" x14ac:dyDescent="0.2">
      <c r="A88" s="67">
        <f t="shared" si="2"/>
        <v>83</v>
      </c>
      <c r="B88" s="67">
        <v>3104</v>
      </c>
      <c r="C88" s="67">
        <v>0</v>
      </c>
      <c r="D88" s="67" t="s">
        <v>665</v>
      </c>
      <c r="E88" s="67">
        <f t="shared" si="3"/>
        <v>20003104</v>
      </c>
      <c r="F88" s="67">
        <v>3108</v>
      </c>
      <c r="G88" s="67">
        <v>3108</v>
      </c>
      <c r="H88" s="67">
        <f t="shared" si="4"/>
        <v>21003104</v>
      </c>
      <c r="I88" s="67">
        <v>0</v>
      </c>
      <c r="J88" s="67">
        <v>0</v>
      </c>
      <c r="K88" s="67">
        <f t="shared" si="6"/>
        <v>89</v>
      </c>
      <c r="L88" s="67">
        <f>VLOOKUP(N88,说明辅助表!$A$3:$B$6,2,0)*说明辅助表!$A$1+RANK(M88,$M$6:$M$447,1)*100000+VLOOKUP(P88,说明辅助表!$D$4:$E$7,2,0)*说明辅助表!$D$2+ROW()</f>
        <v>34610088</v>
      </c>
      <c r="M88" s="67">
        <v>300</v>
      </c>
      <c r="N88" s="67">
        <v>-1</v>
      </c>
      <c r="O88" s="67">
        <v>0</v>
      </c>
      <c r="P88" s="67">
        <v>4</v>
      </c>
      <c r="R88" s="67">
        <v>0</v>
      </c>
      <c r="U88" s="67">
        <v>1</v>
      </c>
      <c r="Y88" s="67" t="str">
        <f t="shared" si="1"/>
        <v>通用卡牌品质（传说）的描述</v>
      </c>
      <c r="Z88" s="67">
        <v>0</v>
      </c>
      <c r="AF88" s="67">
        <v>5</v>
      </c>
      <c r="AH88" s="67">
        <v>5</v>
      </c>
    </row>
    <row r="89" spans="1:34" x14ac:dyDescent="0.2">
      <c r="A89" s="67">
        <f t="shared" si="2"/>
        <v>84</v>
      </c>
      <c r="B89" s="67">
        <v>3105</v>
      </c>
      <c r="C89" s="67">
        <v>0</v>
      </c>
      <c r="D89" s="67" t="s">
        <v>999</v>
      </c>
      <c r="E89" s="67">
        <f t="shared" ref="E89:E92" si="7">IF(B89&gt;0,20000000+B89,10000000+ABS(B89))</f>
        <v>20003105</v>
      </c>
      <c r="F89" s="67">
        <v>3105</v>
      </c>
      <c r="G89" s="67">
        <v>3105</v>
      </c>
      <c r="H89" s="67">
        <f t="shared" ref="H89:H92" si="8">E89+1000000</f>
        <v>21003105</v>
      </c>
      <c r="I89" s="67">
        <v>503</v>
      </c>
      <c r="J89" s="67">
        <v>3</v>
      </c>
      <c r="K89" s="67">
        <f t="shared" si="6"/>
        <v>438</v>
      </c>
      <c r="L89" s="67">
        <f>VLOOKUP(N89,说明辅助表!$A$3:$B$6,2,0)*说明辅助表!$A$1+RANK(M89,$M$6:$M$447,1)*100000+VLOOKUP(P89,说明辅助表!$D$4:$E$7,2,0)*说明辅助表!$D$2+ROW()</f>
        <v>334640089</v>
      </c>
      <c r="M89" s="67">
        <v>300</v>
      </c>
      <c r="N89" s="67">
        <v>3</v>
      </c>
      <c r="O89" s="67">
        <v>0</v>
      </c>
      <c r="P89" s="67">
        <v>1</v>
      </c>
      <c r="R89" s="67">
        <v>0</v>
      </c>
      <c r="U89" s="67">
        <v>11</v>
      </c>
      <c r="Y89" s="67" t="str">
        <f t="shared" ref="Y89:Y92" si="9">D89&amp;"的描述"</f>
        <v>石器时代随机卡牌（普通）的描述</v>
      </c>
      <c r="Z89" s="67">
        <v>0</v>
      </c>
      <c r="AC89" s="67">
        <f>B89</f>
        <v>3105</v>
      </c>
      <c r="AF89" s="67">
        <v>5</v>
      </c>
      <c r="AH89" s="67">
        <v>5</v>
      </c>
    </row>
    <row r="90" spans="1:34" x14ac:dyDescent="0.2">
      <c r="A90" s="67">
        <f t="shared" si="2"/>
        <v>85</v>
      </c>
      <c r="B90" s="67">
        <v>3106</v>
      </c>
      <c r="C90" s="67">
        <v>0</v>
      </c>
      <c r="D90" s="67" t="s">
        <v>1000</v>
      </c>
      <c r="E90" s="67">
        <f t="shared" si="7"/>
        <v>20003106</v>
      </c>
      <c r="F90" s="67">
        <v>3106</v>
      </c>
      <c r="G90" s="67">
        <v>3106</v>
      </c>
      <c r="H90" s="67">
        <f t="shared" si="8"/>
        <v>21003106</v>
      </c>
      <c r="I90" s="67">
        <v>503</v>
      </c>
      <c r="J90" s="67">
        <v>3</v>
      </c>
      <c r="K90" s="67">
        <f t="shared" si="6"/>
        <v>433</v>
      </c>
      <c r="L90" s="67">
        <f>VLOOKUP(N90,说明辅助表!$A$3:$B$6,2,0)*说明辅助表!$A$1+RANK(M90,$M$6:$M$447,1)*100000+VLOOKUP(P90,说明辅助表!$D$4:$E$7,2,0)*说明辅助表!$D$2+ROW()</f>
        <v>334630090</v>
      </c>
      <c r="M90" s="67">
        <v>300</v>
      </c>
      <c r="N90" s="67">
        <v>3</v>
      </c>
      <c r="O90" s="67">
        <v>0</v>
      </c>
      <c r="P90" s="67">
        <v>2</v>
      </c>
      <c r="R90" s="67">
        <v>0</v>
      </c>
      <c r="U90" s="67">
        <v>11</v>
      </c>
      <c r="Y90" s="67" t="str">
        <f t="shared" si="9"/>
        <v>石器时代随机卡牌（稀有）的描述</v>
      </c>
      <c r="Z90" s="67">
        <v>0</v>
      </c>
      <c r="AC90" s="67">
        <f t="shared" ref="AC90:AC92" si="10">B90</f>
        <v>3106</v>
      </c>
      <c r="AF90" s="67">
        <v>5</v>
      </c>
      <c r="AH90" s="67">
        <v>5</v>
      </c>
    </row>
    <row r="91" spans="1:34" x14ac:dyDescent="0.2">
      <c r="A91" s="67">
        <f t="shared" si="2"/>
        <v>86</v>
      </c>
      <c r="B91" s="67">
        <v>3107</v>
      </c>
      <c r="C91" s="67">
        <v>0</v>
      </c>
      <c r="D91" s="67" t="s">
        <v>1001</v>
      </c>
      <c r="E91" s="67">
        <f t="shared" si="7"/>
        <v>20003107</v>
      </c>
      <c r="F91" s="67">
        <v>3107</v>
      </c>
      <c r="G91" s="67">
        <v>3107</v>
      </c>
      <c r="H91" s="67">
        <f t="shared" si="8"/>
        <v>21003107</v>
      </c>
      <c r="I91" s="67">
        <v>503</v>
      </c>
      <c r="J91" s="67">
        <v>3</v>
      </c>
      <c r="K91" s="67">
        <f t="shared" si="6"/>
        <v>428</v>
      </c>
      <c r="L91" s="67">
        <f>VLOOKUP(N91,说明辅助表!$A$3:$B$6,2,0)*说明辅助表!$A$1+RANK(M91,$M$6:$M$447,1)*100000+VLOOKUP(P91,说明辅助表!$D$4:$E$7,2,0)*说明辅助表!$D$2+ROW()</f>
        <v>334620091</v>
      </c>
      <c r="M91" s="67">
        <v>300</v>
      </c>
      <c r="N91" s="67">
        <v>3</v>
      </c>
      <c r="O91" s="67">
        <v>0</v>
      </c>
      <c r="P91" s="67">
        <v>3</v>
      </c>
      <c r="R91" s="67">
        <v>0</v>
      </c>
      <c r="U91" s="67">
        <v>11</v>
      </c>
      <c r="Y91" s="67" t="str">
        <f t="shared" si="9"/>
        <v>石器时代随机卡牌（史诗）的描述</v>
      </c>
      <c r="Z91" s="67">
        <v>0</v>
      </c>
      <c r="AC91" s="67">
        <f t="shared" si="10"/>
        <v>3107</v>
      </c>
      <c r="AF91" s="67">
        <v>5</v>
      </c>
      <c r="AH91" s="67">
        <v>5</v>
      </c>
    </row>
    <row r="92" spans="1:34" x14ac:dyDescent="0.2">
      <c r="A92" s="67">
        <f t="shared" si="2"/>
        <v>87</v>
      </c>
      <c r="B92" s="67">
        <v>3108</v>
      </c>
      <c r="C92" s="67">
        <v>0</v>
      </c>
      <c r="D92" s="67" t="s">
        <v>1002</v>
      </c>
      <c r="E92" s="67">
        <f t="shared" si="7"/>
        <v>20003108</v>
      </c>
      <c r="F92" s="67">
        <v>3108</v>
      </c>
      <c r="G92" s="67">
        <v>3108</v>
      </c>
      <c r="H92" s="67">
        <f t="shared" si="8"/>
        <v>21003108</v>
      </c>
      <c r="I92" s="67">
        <v>503</v>
      </c>
      <c r="J92" s="67">
        <v>3</v>
      </c>
      <c r="K92" s="67">
        <f t="shared" si="6"/>
        <v>423</v>
      </c>
      <c r="L92" s="67">
        <f>VLOOKUP(N92,说明辅助表!$A$3:$B$6,2,0)*说明辅助表!$A$1+RANK(M92,$M$6:$M$447,1)*100000+VLOOKUP(P92,说明辅助表!$D$4:$E$7,2,0)*说明辅助表!$D$2+ROW()</f>
        <v>334610092</v>
      </c>
      <c r="M92" s="67">
        <v>300</v>
      </c>
      <c r="N92" s="67">
        <v>3</v>
      </c>
      <c r="O92" s="67">
        <v>0</v>
      </c>
      <c r="P92" s="67">
        <v>4</v>
      </c>
      <c r="R92" s="67">
        <v>0</v>
      </c>
      <c r="U92" s="67">
        <v>11</v>
      </c>
      <c r="Y92" s="67" t="str">
        <f t="shared" si="9"/>
        <v>石器时代随机卡牌（传说）的描述</v>
      </c>
      <c r="Z92" s="67">
        <v>0</v>
      </c>
      <c r="AC92" s="67">
        <f t="shared" si="10"/>
        <v>3108</v>
      </c>
      <c r="AF92" s="67">
        <v>5</v>
      </c>
      <c r="AH92" s="67">
        <v>5</v>
      </c>
    </row>
    <row r="93" spans="1:34" x14ac:dyDescent="0.2">
      <c r="A93" s="67">
        <f t="shared" si="2"/>
        <v>88</v>
      </c>
      <c r="B93" s="67">
        <v>3109</v>
      </c>
      <c r="C93" s="67">
        <v>0</v>
      </c>
      <c r="D93" s="67" t="s">
        <v>1003</v>
      </c>
      <c r="E93" s="67">
        <f t="shared" ref="E93:E96" si="11">IF(B93&gt;0,20000000+B93,10000000+ABS(B93))</f>
        <v>20003109</v>
      </c>
      <c r="F93" s="67">
        <v>3105</v>
      </c>
      <c r="G93" s="67">
        <v>3105</v>
      </c>
      <c r="H93" s="67">
        <f t="shared" ref="H93:H96" si="12">E93+1000000</f>
        <v>21003109</v>
      </c>
      <c r="I93" s="67">
        <v>503</v>
      </c>
      <c r="J93" s="67">
        <v>3</v>
      </c>
      <c r="K93" s="67">
        <f t="shared" si="6"/>
        <v>439</v>
      </c>
      <c r="L93" s="67">
        <f>VLOOKUP(N93,说明辅助表!$A$3:$B$6,2,0)*说明辅助表!$A$1+RANK(M93,$M$6:$M$447,1)*100000+VLOOKUP(P93,说明辅助表!$D$4:$E$7,2,0)*说明辅助表!$D$2+ROW()</f>
        <v>334640093</v>
      </c>
      <c r="M93" s="67">
        <v>300</v>
      </c>
      <c r="N93" s="67">
        <v>3</v>
      </c>
      <c r="O93" s="67">
        <v>0</v>
      </c>
      <c r="P93" s="67">
        <v>1</v>
      </c>
      <c r="R93" s="67">
        <v>0</v>
      </c>
      <c r="U93" s="67">
        <v>11</v>
      </c>
      <c r="V93" s="67" t="s">
        <v>1021</v>
      </c>
      <c r="Y93" s="67" t="str">
        <f t="shared" ref="Y93:Y96" si="13">D93&amp;"的描述"</f>
        <v>青铜时代随机卡牌（普通）的描述</v>
      </c>
      <c r="Z93" s="67">
        <v>0</v>
      </c>
      <c r="AC93" s="67">
        <f>B93</f>
        <v>3109</v>
      </c>
      <c r="AF93" s="67">
        <v>5</v>
      </c>
      <c r="AH93" s="67">
        <v>5</v>
      </c>
    </row>
    <row r="94" spans="1:34" x14ac:dyDescent="0.2">
      <c r="A94" s="67">
        <f t="shared" ref="A94:A157" si="14">ROW()-5</f>
        <v>89</v>
      </c>
      <c r="B94" s="67">
        <v>3110</v>
      </c>
      <c r="C94" s="67">
        <v>0</v>
      </c>
      <c r="D94" s="67" t="s">
        <v>1004</v>
      </c>
      <c r="E94" s="67">
        <f t="shared" si="11"/>
        <v>20003110</v>
      </c>
      <c r="F94" s="67">
        <v>3106</v>
      </c>
      <c r="G94" s="67">
        <v>3106</v>
      </c>
      <c r="H94" s="67">
        <f t="shared" si="12"/>
        <v>21003110</v>
      </c>
      <c r="I94" s="67">
        <v>503</v>
      </c>
      <c r="J94" s="67">
        <v>3</v>
      </c>
      <c r="K94" s="67">
        <f t="shared" si="6"/>
        <v>434</v>
      </c>
      <c r="L94" s="67">
        <f>VLOOKUP(N94,说明辅助表!$A$3:$B$6,2,0)*说明辅助表!$A$1+RANK(M94,$M$6:$M$447,1)*100000+VLOOKUP(P94,说明辅助表!$D$4:$E$7,2,0)*说明辅助表!$D$2+ROW()</f>
        <v>334630094</v>
      </c>
      <c r="M94" s="67">
        <v>300</v>
      </c>
      <c r="N94" s="67">
        <v>3</v>
      </c>
      <c r="O94" s="67">
        <v>0</v>
      </c>
      <c r="P94" s="67">
        <v>2</v>
      </c>
      <c r="R94" s="67">
        <v>0</v>
      </c>
      <c r="U94" s="67">
        <v>11</v>
      </c>
      <c r="V94" s="67" t="s">
        <v>1021</v>
      </c>
      <c r="Y94" s="67" t="str">
        <f t="shared" si="13"/>
        <v>青铜时代随机卡牌（稀有）的描述</v>
      </c>
      <c r="Z94" s="67">
        <v>0</v>
      </c>
      <c r="AC94" s="67">
        <f t="shared" ref="AC94:AC96" si="15">B94</f>
        <v>3110</v>
      </c>
      <c r="AF94" s="67">
        <v>5</v>
      </c>
      <c r="AH94" s="67">
        <v>5</v>
      </c>
    </row>
    <row r="95" spans="1:34" x14ac:dyDescent="0.2">
      <c r="A95" s="67">
        <f t="shared" si="14"/>
        <v>90</v>
      </c>
      <c r="B95" s="67">
        <v>3111</v>
      </c>
      <c r="C95" s="67">
        <v>0</v>
      </c>
      <c r="D95" s="67" t="s">
        <v>1005</v>
      </c>
      <c r="E95" s="67">
        <f t="shared" si="11"/>
        <v>20003111</v>
      </c>
      <c r="F95" s="67">
        <v>3107</v>
      </c>
      <c r="G95" s="67">
        <v>3107</v>
      </c>
      <c r="H95" s="67">
        <f t="shared" si="12"/>
        <v>21003111</v>
      </c>
      <c r="I95" s="67">
        <v>503</v>
      </c>
      <c r="J95" s="67">
        <v>3</v>
      </c>
      <c r="K95" s="67">
        <f t="shared" si="6"/>
        <v>429</v>
      </c>
      <c r="L95" s="67">
        <f>VLOOKUP(N95,说明辅助表!$A$3:$B$6,2,0)*说明辅助表!$A$1+RANK(M95,$M$6:$M$447,1)*100000+VLOOKUP(P95,说明辅助表!$D$4:$E$7,2,0)*说明辅助表!$D$2+ROW()</f>
        <v>334620095</v>
      </c>
      <c r="M95" s="67">
        <v>300</v>
      </c>
      <c r="N95" s="67">
        <v>3</v>
      </c>
      <c r="O95" s="67">
        <v>0</v>
      </c>
      <c r="P95" s="67">
        <v>3</v>
      </c>
      <c r="R95" s="67">
        <v>0</v>
      </c>
      <c r="U95" s="67">
        <v>11</v>
      </c>
      <c r="V95" s="67" t="s">
        <v>1021</v>
      </c>
      <c r="Y95" s="67" t="str">
        <f t="shared" si="13"/>
        <v>青铜时代随机卡牌（史诗）的描述</v>
      </c>
      <c r="Z95" s="67">
        <v>0</v>
      </c>
      <c r="AC95" s="67">
        <f t="shared" si="15"/>
        <v>3111</v>
      </c>
      <c r="AF95" s="67">
        <v>5</v>
      </c>
      <c r="AH95" s="67">
        <v>5</v>
      </c>
    </row>
    <row r="96" spans="1:34" x14ac:dyDescent="0.2">
      <c r="A96" s="67">
        <f t="shared" si="14"/>
        <v>91</v>
      </c>
      <c r="B96" s="67">
        <v>3112</v>
      </c>
      <c r="C96" s="67">
        <v>0</v>
      </c>
      <c r="D96" s="67" t="s">
        <v>1006</v>
      </c>
      <c r="E96" s="67">
        <f t="shared" si="11"/>
        <v>20003112</v>
      </c>
      <c r="F96" s="67">
        <v>3108</v>
      </c>
      <c r="G96" s="67">
        <v>3108</v>
      </c>
      <c r="H96" s="67">
        <f t="shared" si="12"/>
        <v>21003112</v>
      </c>
      <c r="I96" s="67">
        <v>503</v>
      </c>
      <c r="J96" s="67">
        <v>3</v>
      </c>
      <c r="K96" s="67">
        <f t="shared" si="6"/>
        <v>424</v>
      </c>
      <c r="L96" s="67">
        <f>VLOOKUP(N96,说明辅助表!$A$3:$B$6,2,0)*说明辅助表!$A$1+RANK(M96,$M$6:$M$447,1)*100000+VLOOKUP(P96,说明辅助表!$D$4:$E$7,2,0)*说明辅助表!$D$2+ROW()</f>
        <v>334610096</v>
      </c>
      <c r="M96" s="67">
        <v>300</v>
      </c>
      <c r="N96" s="67">
        <v>3</v>
      </c>
      <c r="O96" s="67">
        <v>0</v>
      </c>
      <c r="P96" s="67">
        <v>4</v>
      </c>
      <c r="R96" s="67">
        <v>0</v>
      </c>
      <c r="U96" s="67">
        <v>11</v>
      </c>
      <c r="V96" s="67" t="s">
        <v>1021</v>
      </c>
      <c r="Y96" s="67" t="str">
        <f t="shared" si="13"/>
        <v>青铜时代随机卡牌（传说）的描述</v>
      </c>
      <c r="Z96" s="67">
        <v>0</v>
      </c>
      <c r="AC96" s="67">
        <f t="shared" si="15"/>
        <v>3112</v>
      </c>
      <c r="AF96" s="67">
        <v>5</v>
      </c>
      <c r="AH96" s="67">
        <v>5</v>
      </c>
    </row>
    <row r="97" spans="1:34" x14ac:dyDescent="0.2">
      <c r="A97" s="67">
        <f t="shared" si="14"/>
        <v>92</v>
      </c>
      <c r="B97" s="67">
        <v>3113</v>
      </c>
      <c r="C97" s="67">
        <v>0</v>
      </c>
      <c r="D97" s="67" t="s">
        <v>1007</v>
      </c>
      <c r="E97" s="67">
        <f t="shared" ref="E97:E100" si="16">IF(B97&gt;0,20000000+B97,10000000+ABS(B97))</f>
        <v>20003113</v>
      </c>
      <c r="F97" s="67">
        <v>3105</v>
      </c>
      <c r="G97" s="67">
        <v>3105</v>
      </c>
      <c r="H97" s="67">
        <f t="shared" ref="H97:H100" si="17">E97+1000000</f>
        <v>21003113</v>
      </c>
      <c r="I97" s="67">
        <v>503</v>
      </c>
      <c r="J97" s="67">
        <v>3</v>
      </c>
      <c r="K97" s="67">
        <f t="shared" si="6"/>
        <v>440</v>
      </c>
      <c r="L97" s="67">
        <f>VLOOKUP(N97,说明辅助表!$A$3:$B$6,2,0)*说明辅助表!$A$1+RANK(M97,$M$6:$M$447,1)*100000+VLOOKUP(P97,说明辅助表!$D$4:$E$7,2,0)*说明辅助表!$D$2+ROW()</f>
        <v>334640097</v>
      </c>
      <c r="M97" s="67">
        <v>300</v>
      </c>
      <c r="N97" s="67">
        <v>3</v>
      </c>
      <c r="O97" s="67">
        <v>0</v>
      </c>
      <c r="P97" s="67">
        <v>1</v>
      </c>
      <c r="R97" s="67">
        <v>0</v>
      </c>
      <c r="U97" s="67">
        <v>11</v>
      </c>
      <c r="V97" s="67" t="s">
        <v>1023</v>
      </c>
      <c r="Y97" s="67" t="str">
        <f t="shared" ref="Y97:Y100" si="18">D97&amp;"的描述"</f>
        <v>封建时代随机卡牌（普通）的描述</v>
      </c>
      <c r="Z97" s="67">
        <v>0</v>
      </c>
      <c r="AC97" s="67">
        <f>B97</f>
        <v>3113</v>
      </c>
      <c r="AF97" s="67">
        <v>5</v>
      </c>
      <c r="AH97" s="67">
        <v>5</v>
      </c>
    </row>
    <row r="98" spans="1:34" x14ac:dyDescent="0.2">
      <c r="A98" s="67">
        <f t="shared" si="14"/>
        <v>93</v>
      </c>
      <c r="B98" s="67">
        <v>3114</v>
      </c>
      <c r="C98" s="67">
        <v>0</v>
      </c>
      <c r="D98" s="67" t="s">
        <v>1008</v>
      </c>
      <c r="E98" s="67">
        <f t="shared" si="16"/>
        <v>20003114</v>
      </c>
      <c r="F98" s="67">
        <v>3106</v>
      </c>
      <c r="G98" s="67">
        <v>3106</v>
      </c>
      <c r="H98" s="67">
        <f t="shared" si="17"/>
        <v>21003114</v>
      </c>
      <c r="I98" s="67">
        <v>503</v>
      </c>
      <c r="J98" s="67">
        <v>3</v>
      </c>
      <c r="K98" s="67">
        <f t="shared" si="6"/>
        <v>435</v>
      </c>
      <c r="L98" s="67">
        <f>VLOOKUP(N98,说明辅助表!$A$3:$B$6,2,0)*说明辅助表!$A$1+RANK(M98,$M$6:$M$447,1)*100000+VLOOKUP(P98,说明辅助表!$D$4:$E$7,2,0)*说明辅助表!$D$2+ROW()</f>
        <v>334630098</v>
      </c>
      <c r="M98" s="67">
        <v>300</v>
      </c>
      <c r="N98" s="67">
        <v>3</v>
      </c>
      <c r="O98" s="67">
        <v>0</v>
      </c>
      <c r="P98" s="67">
        <v>2</v>
      </c>
      <c r="R98" s="67">
        <v>0</v>
      </c>
      <c r="U98" s="67">
        <v>11</v>
      </c>
      <c r="V98" s="67" t="s">
        <v>1023</v>
      </c>
      <c r="Y98" s="67" t="str">
        <f t="shared" si="18"/>
        <v>封建时代随机卡牌（稀有）的描述</v>
      </c>
      <c r="Z98" s="67">
        <v>0</v>
      </c>
      <c r="AC98" s="67">
        <f t="shared" ref="AC98:AC100" si="19">B98</f>
        <v>3114</v>
      </c>
      <c r="AF98" s="67">
        <v>5</v>
      </c>
      <c r="AH98" s="67">
        <v>5</v>
      </c>
    </row>
    <row r="99" spans="1:34" x14ac:dyDescent="0.2">
      <c r="A99" s="67">
        <f t="shared" si="14"/>
        <v>94</v>
      </c>
      <c r="B99" s="67">
        <v>3115</v>
      </c>
      <c r="C99" s="67">
        <v>0</v>
      </c>
      <c r="D99" s="67" t="s">
        <v>1009</v>
      </c>
      <c r="E99" s="67">
        <f t="shared" si="16"/>
        <v>20003115</v>
      </c>
      <c r="F99" s="67">
        <v>3107</v>
      </c>
      <c r="G99" s="67">
        <v>3107</v>
      </c>
      <c r="H99" s="67">
        <f t="shared" si="17"/>
        <v>21003115</v>
      </c>
      <c r="I99" s="67">
        <v>503</v>
      </c>
      <c r="J99" s="67">
        <v>3</v>
      </c>
      <c r="K99" s="67">
        <f t="shared" si="6"/>
        <v>430</v>
      </c>
      <c r="L99" s="67">
        <f>VLOOKUP(N99,说明辅助表!$A$3:$B$6,2,0)*说明辅助表!$A$1+RANK(M99,$M$6:$M$447,1)*100000+VLOOKUP(P99,说明辅助表!$D$4:$E$7,2,0)*说明辅助表!$D$2+ROW()</f>
        <v>334620099</v>
      </c>
      <c r="M99" s="67">
        <v>300</v>
      </c>
      <c r="N99" s="67">
        <v>3</v>
      </c>
      <c r="O99" s="67">
        <v>0</v>
      </c>
      <c r="P99" s="67">
        <v>3</v>
      </c>
      <c r="R99" s="67">
        <v>0</v>
      </c>
      <c r="U99" s="67">
        <v>11</v>
      </c>
      <c r="V99" s="67" t="s">
        <v>1023</v>
      </c>
      <c r="Y99" s="67" t="str">
        <f t="shared" si="18"/>
        <v>封建时代随机卡牌（史诗）的描述</v>
      </c>
      <c r="Z99" s="67">
        <v>0</v>
      </c>
      <c r="AC99" s="67">
        <f t="shared" si="19"/>
        <v>3115</v>
      </c>
      <c r="AF99" s="67">
        <v>5</v>
      </c>
      <c r="AH99" s="67">
        <v>5</v>
      </c>
    </row>
    <row r="100" spans="1:34" x14ac:dyDescent="0.2">
      <c r="A100" s="67">
        <f t="shared" si="14"/>
        <v>95</v>
      </c>
      <c r="B100" s="67">
        <v>3116</v>
      </c>
      <c r="C100" s="67">
        <v>0</v>
      </c>
      <c r="D100" s="67" t="s">
        <v>1010</v>
      </c>
      <c r="E100" s="67">
        <f t="shared" si="16"/>
        <v>20003116</v>
      </c>
      <c r="F100" s="67">
        <v>3108</v>
      </c>
      <c r="G100" s="67">
        <v>3108</v>
      </c>
      <c r="H100" s="67">
        <f t="shared" si="17"/>
        <v>21003116</v>
      </c>
      <c r="I100" s="67">
        <v>503</v>
      </c>
      <c r="J100" s="67">
        <v>3</v>
      </c>
      <c r="K100" s="67">
        <f t="shared" si="6"/>
        <v>425</v>
      </c>
      <c r="L100" s="67">
        <f>VLOOKUP(N100,说明辅助表!$A$3:$B$6,2,0)*说明辅助表!$A$1+RANK(M100,$M$6:$M$447,1)*100000+VLOOKUP(P100,说明辅助表!$D$4:$E$7,2,0)*说明辅助表!$D$2+ROW()</f>
        <v>334610100</v>
      </c>
      <c r="M100" s="67">
        <v>300</v>
      </c>
      <c r="N100" s="67">
        <v>3</v>
      </c>
      <c r="O100" s="67">
        <v>0</v>
      </c>
      <c r="P100" s="67">
        <v>4</v>
      </c>
      <c r="R100" s="67">
        <v>0</v>
      </c>
      <c r="U100" s="67">
        <v>11</v>
      </c>
      <c r="V100" s="67" t="s">
        <v>1023</v>
      </c>
      <c r="Y100" s="67" t="str">
        <f t="shared" si="18"/>
        <v>封建时代随机卡牌（传说）的描述</v>
      </c>
      <c r="Z100" s="67">
        <v>0</v>
      </c>
      <c r="AC100" s="67">
        <f t="shared" si="19"/>
        <v>3116</v>
      </c>
      <c r="AF100" s="67">
        <v>5</v>
      </c>
      <c r="AH100" s="67">
        <v>5</v>
      </c>
    </row>
    <row r="101" spans="1:34" x14ac:dyDescent="0.2">
      <c r="A101" s="67">
        <f t="shared" si="14"/>
        <v>96</v>
      </c>
      <c r="B101" s="67">
        <v>3117</v>
      </c>
      <c r="C101" s="67">
        <v>0</v>
      </c>
      <c r="D101" s="67" t="s">
        <v>1011</v>
      </c>
      <c r="E101" s="67">
        <f t="shared" ref="E101:E108" si="20">IF(B101&gt;0,20000000+B101,10000000+ABS(B101))</f>
        <v>20003117</v>
      </c>
      <c r="F101" s="67">
        <v>3105</v>
      </c>
      <c r="G101" s="67">
        <v>3105</v>
      </c>
      <c r="H101" s="67">
        <f t="shared" ref="H101:H108" si="21">E101+1000000</f>
        <v>21003117</v>
      </c>
      <c r="I101" s="67">
        <v>503</v>
      </c>
      <c r="J101" s="67">
        <v>3</v>
      </c>
      <c r="K101" s="67">
        <f t="shared" si="6"/>
        <v>441</v>
      </c>
      <c r="L101" s="67">
        <f>VLOOKUP(N101,说明辅助表!$A$3:$B$6,2,0)*说明辅助表!$A$1+RANK(M101,$M$6:$M$447,1)*100000+VLOOKUP(P101,说明辅助表!$D$4:$E$7,2,0)*说明辅助表!$D$2+ROW()</f>
        <v>334640101</v>
      </c>
      <c r="M101" s="67">
        <v>300</v>
      </c>
      <c r="N101" s="67">
        <v>3</v>
      </c>
      <c r="O101" s="67">
        <v>0</v>
      </c>
      <c r="P101" s="67">
        <v>1</v>
      </c>
      <c r="R101" s="67">
        <v>0</v>
      </c>
      <c r="U101" s="67">
        <v>11</v>
      </c>
      <c r="V101" s="67" t="s">
        <v>1025</v>
      </c>
      <c r="Y101" s="67" t="str">
        <f t="shared" ref="Y101:Y108" si="22">D101&amp;"的描述"</f>
        <v>工业时代随机卡牌（普通）的描述</v>
      </c>
      <c r="Z101" s="67">
        <v>0</v>
      </c>
      <c r="AC101" s="67">
        <f>B101</f>
        <v>3117</v>
      </c>
      <c r="AF101" s="67">
        <v>5</v>
      </c>
      <c r="AH101" s="67">
        <v>5</v>
      </c>
    </row>
    <row r="102" spans="1:34" x14ac:dyDescent="0.2">
      <c r="A102" s="67">
        <f t="shared" si="14"/>
        <v>97</v>
      </c>
      <c r="B102" s="67">
        <v>3118</v>
      </c>
      <c r="C102" s="67">
        <v>0</v>
      </c>
      <c r="D102" s="67" t="s">
        <v>1012</v>
      </c>
      <c r="E102" s="67">
        <f t="shared" si="20"/>
        <v>20003118</v>
      </c>
      <c r="F102" s="67">
        <v>3106</v>
      </c>
      <c r="G102" s="67">
        <v>3106</v>
      </c>
      <c r="H102" s="67">
        <f t="shared" si="21"/>
        <v>21003118</v>
      </c>
      <c r="I102" s="67">
        <v>503</v>
      </c>
      <c r="J102" s="67">
        <v>3</v>
      </c>
      <c r="K102" s="67">
        <f t="shared" si="6"/>
        <v>436</v>
      </c>
      <c r="L102" s="67">
        <f>VLOOKUP(N102,说明辅助表!$A$3:$B$6,2,0)*说明辅助表!$A$1+RANK(M102,$M$6:$M$447,1)*100000+VLOOKUP(P102,说明辅助表!$D$4:$E$7,2,0)*说明辅助表!$D$2+ROW()</f>
        <v>334630102</v>
      </c>
      <c r="M102" s="67">
        <v>300</v>
      </c>
      <c r="N102" s="67">
        <v>3</v>
      </c>
      <c r="O102" s="67">
        <v>0</v>
      </c>
      <c r="P102" s="67">
        <v>2</v>
      </c>
      <c r="R102" s="67">
        <v>0</v>
      </c>
      <c r="U102" s="67">
        <v>11</v>
      </c>
      <c r="V102" s="67" t="s">
        <v>1025</v>
      </c>
      <c r="Y102" s="67" t="str">
        <f t="shared" si="22"/>
        <v>工业时代随机卡牌（稀有）的描述</v>
      </c>
      <c r="Z102" s="67">
        <v>0</v>
      </c>
      <c r="AC102" s="67">
        <f t="shared" ref="AC102:AC104" si="23">B102</f>
        <v>3118</v>
      </c>
      <c r="AF102" s="67">
        <v>5</v>
      </c>
      <c r="AH102" s="67">
        <v>5</v>
      </c>
    </row>
    <row r="103" spans="1:34" x14ac:dyDescent="0.2">
      <c r="A103" s="67">
        <f t="shared" si="14"/>
        <v>98</v>
      </c>
      <c r="B103" s="67">
        <v>3119</v>
      </c>
      <c r="C103" s="67">
        <v>0</v>
      </c>
      <c r="D103" s="67" t="s">
        <v>1013</v>
      </c>
      <c r="E103" s="67">
        <f t="shared" si="20"/>
        <v>20003119</v>
      </c>
      <c r="F103" s="67">
        <v>3107</v>
      </c>
      <c r="G103" s="67">
        <v>3107</v>
      </c>
      <c r="H103" s="67">
        <f t="shared" si="21"/>
        <v>21003119</v>
      </c>
      <c r="I103" s="67">
        <v>503</v>
      </c>
      <c r="J103" s="67">
        <v>3</v>
      </c>
      <c r="K103" s="67">
        <f t="shared" si="6"/>
        <v>431</v>
      </c>
      <c r="L103" s="67">
        <f>VLOOKUP(N103,说明辅助表!$A$3:$B$6,2,0)*说明辅助表!$A$1+RANK(M103,$M$6:$M$447,1)*100000+VLOOKUP(P103,说明辅助表!$D$4:$E$7,2,0)*说明辅助表!$D$2+ROW()</f>
        <v>334620103</v>
      </c>
      <c r="M103" s="67">
        <v>300</v>
      </c>
      <c r="N103" s="67">
        <v>3</v>
      </c>
      <c r="O103" s="67">
        <v>0</v>
      </c>
      <c r="P103" s="67">
        <v>3</v>
      </c>
      <c r="R103" s="67">
        <v>0</v>
      </c>
      <c r="U103" s="67">
        <v>11</v>
      </c>
      <c r="V103" s="67" t="s">
        <v>1025</v>
      </c>
      <c r="Y103" s="67" t="str">
        <f t="shared" si="22"/>
        <v>工业时代随机卡牌（史诗）的描述</v>
      </c>
      <c r="Z103" s="67">
        <v>0</v>
      </c>
      <c r="AC103" s="67">
        <f t="shared" si="23"/>
        <v>3119</v>
      </c>
      <c r="AF103" s="67">
        <v>5</v>
      </c>
      <c r="AH103" s="67">
        <v>5</v>
      </c>
    </row>
    <row r="104" spans="1:34" x14ac:dyDescent="0.2">
      <c r="A104" s="67">
        <f t="shared" si="14"/>
        <v>99</v>
      </c>
      <c r="B104" s="67">
        <v>3120</v>
      </c>
      <c r="C104" s="67">
        <v>0</v>
      </c>
      <c r="D104" s="67" t="s">
        <v>1014</v>
      </c>
      <c r="E104" s="67">
        <f t="shared" si="20"/>
        <v>20003120</v>
      </c>
      <c r="F104" s="67">
        <v>3108</v>
      </c>
      <c r="G104" s="67">
        <v>3108</v>
      </c>
      <c r="H104" s="67">
        <f t="shared" si="21"/>
        <v>21003120</v>
      </c>
      <c r="I104" s="67">
        <v>503</v>
      </c>
      <c r="J104" s="67">
        <v>3</v>
      </c>
      <c r="K104" s="67">
        <f t="shared" si="6"/>
        <v>426</v>
      </c>
      <c r="L104" s="67">
        <f>VLOOKUP(N104,说明辅助表!$A$3:$B$6,2,0)*说明辅助表!$A$1+RANK(M104,$M$6:$M$447,1)*100000+VLOOKUP(P104,说明辅助表!$D$4:$E$7,2,0)*说明辅助表!$D$2+ROW()</f>
        <v>334610104</v>
      </c>
      <c r="M104" s="67">
        <v>300</v>
      </c>
      <c r="N104" s="67">
        <v>3</v>
      </c>
      <c r="O104" s="67">
        <v>0</v>
      </c>
      <c r="P104" s="67">
        <v>4</v>
      </c>
      <c r="R104" s="67">
        <v>0</v>
      </c>
      <c r="U104" s="67">
        <v>11</v>
      </c>
      <c r="V104" s="67" t="s">
        <v>1025</v>
      </c>
      <c r="Y104" s="67" t="str">
        <f t="shared" si="22"/>
        <v>工业时代随机卡牌（传说）的描述</v>
      </c>
      <c r="Z104" s="67">
        <v>0</v>
      </c>
      <c r="AC104" s="67">
        <f t="shared" si="23"/>
        <v>3120</v>
      </c>
      <c r="AF104" s="67">
        <v>5</v>
      </c>
      <c r="AH104" s="67">
        <v>5</v>
      </c>
    </row>
    <row r="105" spans="1:34" x14ac:dyDescent="0.2">
      <c r="A105" s="67">
        <f t="shared" si="14"/>
        <v>100</v>
      </c>
      <c r="B105" s="67">
        <v>3121</v>
      </c>
      <c r="C105" s="67">
        <v>0</v>
      </c>
      <c r="D105" s="67" t="s">
        <v>1015</v>
      </c>
      <c r="E105" s="67">
        <f t="shared" si="20"/>
        <v>20003121</v>
      </c>
      <c r="F105" s="67">
        <v>3105</v>
      </c>
      <c r="G105" s="67">
        <v>3105</v>
      </c>
      <c r="H105" s="67">
        <f t="shared" si="21"/>
        <v>21003121</v>
      </c>
      <c r="I105" s="67">
        <v>503</v>
      </c>
      <c r="J105" s="67">
        <v>3</v>
      </c>
      <c r="K105" s="67">
        <f t="shared" si="6"/>
        <v>442</v>
      </c>
      <c r="L105" s="67">
        <f>VLOOKUP(N105,说明辅助表!$A$3:$B$6,2,0)*说明辅助表!$A$1+RANK(M105,$M$6:$M$447,1)*100000+VLOOKUP(P105,说明辅助表!$D$4:$E$7,2,0)*说明辅助表!$D$2+ROW()</f>
        <v>334640105</v>
      </c>
      <c r="M105" s="67">
        <v>300</v>
      </c>
      <c r="N105" s="67">
        <v>3</v>
      </c>
      <c r="O105" s="67">
        <v>0</v>
      </c>
      <c r="P105" s="67">
        <v>1</v>
      </c>
      <c r="R105" s="67">
        <v>0</v>
      </c>
      <c r="U105" s="67">
        <v>11</v>
      </c>
      <c r="V105" s="67" t="s">
        <v>1027</v>
      </c>
      <c r="Y105" s="67" t="str">
        <f t="shared" si="22"/>
        <v>现代随机卡牌（普通）的描述</v>
      </c>
      <c r="Z105" s="67">
        <v>0</v>
      </c>
      <c r="AC105" s="67">
        <f>B105</f>
        <v>3121</v>
      </c>
      <c r="AF105" s="67">
        <v>5</v>
      </c>
      <c r="AH105" s="67">
        <v>5</v>
      </c>
    </row>
    <row r="106" spans="1:34" x14ac:dyDescent="0.2">
      <c r="A106" s="67">
        <f t="shared" si="14"/>
        <v>101</v>
      </c>
      <c r="B106" s="67">
        <v>3122</v>
      </c>
      <c r="C106" s="67">
        <v>0</v>
      </c>
      <c r="D106" s="67" t="s">
        <v>1016</v>
      </c>
      <c r="E106" s="67">
        <f t="shared" si="20"/>
        <v>20003122</v>
      </c>
      <c r="F106" s="67">
        <v>3106</v>
      </c>
      <c r="G106" s="67">
        <v>3106</v>
      </c>
      <c r="H106" s="67">
        <f t="shared" si="21"/>
        <v>21003122</v>
      </c>
      <c r="I106" s="67">
        <v>503</v>
      </c>
      <c r="J106" s="67">
        <v>3</v>
      </c>
      <c r="K106" s="67">
        <f t="shared" si="6"/>
        <v>437</v>
      </c>
      <c r="L106" s="67">
        <f>VLOOKUP(N106,说明辅助表!$A$3:$B$6,2,0)*说明辅助表!$A$1+RANK(M106,$M$6:$M$447,1)*100000+VLOOKUP(P106,说明辅助表!$D$4:$E$7,2,0)*说明辅助表!$D$2+ROW()</f>
        <v>334630106</v>
      </c>
      <c r="M106" s="67">
        <v>300</v>
      </c>
      <c r="N106" s="67">
        <v>3</v>
      </c>
      <c r="O106" s="67">
        <v>0</v>
      </c>
      <c r="P106" s="67">
        <v>2</v>
      </c>
      <c r="R106" s="67">
        <v>0</v>
      </c>
      <c r="U106" s="67">
        <v>11</v>
      </c>
      <c r="V106" s="67" t="s">
        <v>1027</v>
      </c>
      <c r="Y106" s="67" t="str">
        <f t="shared" si="22"/>
        <v>现代随机卡牌（稀有）的描述</v>
      </c>
      <c r="Z106" s="67">
        <v>0</v>
      </c>
      <c r="AC106" s="67">
        <f t="shared" ref="AC106:AC108" si="24">B106</f>
        <v>3122</v>
      </c>
      <c r="AF106" s="67">
        <v>5</v>
      </c>
      <c r="AH106" s="67">
        <v>5</v>
      </c>
    </row>
    <row r="107" spans="1:34" x14ac:dyDescent="0.2">
      <c r="A107" s="67">
        <f t="shared" si="14"/>
        <v>102</v>
      </c>
      <c r="B107" s="67">
        <v>3123</v>
      </c>
      <c r="C107" s="67">
        <v>0</v>
      </c>
      <c r="D107" s="67" t="s">
        <v>1017</v>
      </c>
      <c r="E107" s="67">
        <f t="shared" si="20"/>
        <v>20003123</v>
      </c>
      <c r="F107" s="67">
        <v>3107</v>
      </c>
      <c r="G107" s="67">
        <v>3107</v>
      </c>
      <c r="H107" s="67">
        <f t="shared" si="21"/>
        <v>21003123</v>
      </c>
      <c r="I107" s="67">
        <v>503</v>
      </c>
      <c r="J107" s="67">
        <v>3</v>
      </c>
      <c r="K107" s="67">
        <f t="shared" si="6"/>
        <v>432</v>
      </c>
      <c r="L107" s="67">
        <f>VLOOKUP(N107,说明辅助表!$A$3:$B$6,2,0)*说明辅助表!$A$1+RANK(M107,$M$6:$M$447,1)*100000+VLOOKUP(P107,说明辅助表!$D$4:$E$7,2,0)*说明辅助表!$D$2+ROW()</f>
        <v>334620107</v>
      </c>
      <c r="M107" s="67">
        <v>300</v>
      </c>
      <c r="N107" s="67">
        <v>3</v>
      </c>
      <c r="O107" s="67">
        <v>0</v>
      </c>
      <c r="P107" s="67">
        <v>3</v>
      </c>
      <c r="R107" s="67">
        <v>0</v>
      </c>
      <c r="U107" s="67">
        <v>11</v>
      </c>
      <c r="V107" s="67" t="s">
        <v>1027</v>
      </c>
      <c r="Y107" s="67" t="str">
        <f t="shared" si="22"/>
        <v>现代随机卡牌（史诗）的描述</v>
      </c>
      <c r="Z107" s="67">
        <v>0</v>
      </c>
      <c r="AC107" s="67">
        <f t="shared" si="24"/>
        <v>3123</v>
      </c>
      <c r="AF107" s="67">
        <v>5</v>
      </c>
      <c r="AH107" s="67">
        <v>5</v>
      </c>
    </row>
    <row r="108" spans="1:34" x14ac:dyDescent="0.2">
      <c r="A108" s="67">
        <f t="shared" si="14"/>
        <v>103</v>
      </c>
      <c r="B108" s="67">
        <v>3124</v>
      </c>
      <c r="C108" s="67">
        <v>0</v>
      </c>
      <c r="D108" s="67" t="s">
        <v>1018</v>
      </c>
      <c r="E108" s="67">
        <f t="shared" si="20"/>
        <v>20003124</v>
      </c>
      <c r="F108" s="67">
        <v>3108</v>
      </c>
      <c r="G108" s="67">
        <v>3108</v>
      </c>
      <c r="H108" s="67">
        <f t="shared" si="21"/>
        <v>21003124</v>
      </c>
      <c r="I108" s="67">
        <v>503</v>
      </c>
      <c r="J108" s="67">
        <v>3</v>
      </c>
      <c r="K108" s="67">
        <f t="shared" si="6"/>
        <v>427</v>
      </c>
      <c r="L108" s="67">
        <f>VLOOKUP(N108,说明辅助表!$A$3:$B$6,2,0)*说明辅助表!$A$1+RANK(M108,$M$6:$M$447,1)*100000+VLOOKUP(P108,说明辅助表!$D$4:$E$7,2,0)*说明辅助表!$D$2+ROW()</f>
        <v>334610108</v>
      </c>
      <c r="M108" s="67">
        <v>300</v>
      </c>
      <c r="N108" s="67">
        <v>3</v>
      </c>
      <c r="O108" s="67">
        <v>0</v>
      </c>
      <c r="P108" s="67">
        <v>4</v>
      </c>
      <c r="R108" s="67">
        <v>0</v>
      </c>
      <c r="U108" s="67">
        <v>11</v>
      </c>
      <c r="V108" s="67" t="s">
        <v>1027</v>
      </c>
      <c r="Y108" s="67" t="str">
        <f t="shared" si="22"/>
        <v>现代随机卡牌（传说）的描述</v>
      </c>
      <c r="Z108" s="67">
        <v>0</v>
      </c>
      <c r="AC108" s="67">
        <f t="shared" si="24"/>
        <v>3124</v>
      </c>
      <c r="AF108" s="67">
        <v>5</v>
      </c>
      <c r="AH108" s="67">
        <v>5</v>
      </c>
    </row>
    <row r="109" spans="1:34" x14ac:dyDescent="0.2">
      <c r="A109" s="67">
        <f t="shared" si="14"/>
        <v>104</v>
      </c>
      <c r="B109" s="67">
        <v>3125</v>
      </c>
      <c r="C109" s="67">
        <v>0</v>
      </c>
      <c r="D109" s="67" t="s">
        <v>552</v>
      </c>
      <c r="E109" s="67">
        <f t="shared" si="3"/>
        <v>20003125</v>
      </c>
      <c r="F109" s="67">
        <v>3125</v>
      </c>
      <c r="G109" s="67">
        <v>3125</v>
      </c>
      <c r="H109" s="67">
        <f t="shared" si="4"/>
        <v>21003125</v>
      </c>
      <c r="I109" s="67">
        <v>0</v>
      </c>
      <c r="J109" s="67">
        <v>0</v>
      </c>
      <c r="K109" s="67">
        <f t="shared" si="6"/>
        <v>93</v>
      </c>
      <c r="L109" s="67">
        <f>VLOOKUP(N109,说明辅助表!$A$3:$B$6,2,0)*说明辅助表!$A$1+RANK(M109,$M$6:$M$447,1)*100000+VLOOKUP(P109,说明辅助表!$D$4:$E$7,2,0)*说明辅助表!$D$2+ROW()</f>
        <v>34640109</v>
      </c>
      <c r="M109" s="67">
        <v>300</v>
      </c>
      <c r="N109" s="67">
        <v>-1</v>
      </c>
      <c r="O109" s="67">
        <v>0</v>
      </c>
      <c r="P109" s="67">
        <v>1</v>
      </c>
      <c r="R109" s="67">
        <v>0</v>
      </c>
      <c r="U109" s="67">
        <v>0</v>
      </c>
      <c r="Y109" s="67" t="str">
        <f t="shared" si="1"/>
        <v>预留道具31的描述</v>
      </c>
      <c r="Z109" s="67">
        <v>0</v>
      </c>
      <c r="AF109" s="67">
        <v>5</v>
      </c>
      <c r="AH109" s="67">
        <v>5</v>
      </c>
    </row>
    <row r="110" spans="1:34" x14ac:dyDescent="0.2">
      <c r="A110" s="67">
        <f t="shared" si="14"/>
        <v>105</v>
      </c>
      <c r="B110" s="67">
        <v>3126</v>
      </c>
      <c r="C110" s="67">
        <v>0</v>
      </c>
      <c r="D110" s="67" t="s">
        <v>553</v>
      </c>
      <c r="E110" s="67">
        <f t="shared" si="3"/>
        <v>20003126</v>
      </c>
      <c r="F110" s="67">
        <v>3126</v>
      </c>
      <c r="G110" s="67">
        <v>3126</v>
      </c>
      <c r="H110" s="67">
        <f t="shared" si="4"/>
        <v>21003126</v>
      </c>
      <c r="I110" s="67">
        <v>0</v>
      </c>
      <c r="J110" s="67">
        <v>0</v>
      </c>
      <c r="K110" s="67">
        <f t="shared" si="6"/>
        <v>94</v>
      </c>
      <c r="L110" s="67">
        <f>VLOOKUP(N110,说明辅助表!$A$3:$B$6,2,0)*说明辅助表!$A$1+RANK(M110,$M$6:$M$447,1)*100000+VLOOKUP(P110,说明辅助表!$D$4:$E$7,2,0)*说明辅助表!$D$2+ROW()</f>
        <v>34640110</v>
      </c>
      <c r="M110" s="67">
        <v>300</v>
      </c>
      <c r="N110" s="67">
        <v>-1</v>
      </c>
      <c r="O110" s="67">
        <v>0</v>
      </c>
      <c r="P110" s="67">
        <v>1</v>
      </c>
      <c r="R110" s="67">
        <v>0</v>
      </c>
      <c r="U110" s="67">
        <v>0</v>
      </c>
      <c r="Y110" s="67" t="str">
        <f t="shared" si="1"/>
        <v>预留道具32的描述</v>
      </c>
      <c r="Z110" s="67">
        <v>0</v>
      </c>
      <c r="AF110" s="67">
        <v>5</v>
      </c>
      <c r="AH110" s="67">
        <v>5</v>
      </c>
    </row>
    <row r="111" spans="1:34" x14ac:dyDescent="0.2">
      <c r="A111" s="67">
        <f t="shared" si="14"/>
        <v>106</v>
      </c>
      <c r="B111" s="67">
        <v>3127</v>
      </c>
      <c r="C111" s="67">
        <v>0</v>
      </c>
      <c r="D111" s="67" t="s">
        <v>554</v>
      </c>
      <c r="E111" s="67">
        <f t="shared" si="3"/>
        <v>20003127</v>
      </c>
      <c r="F111" s="67">
        <v>3127</v>
      </c>
      <c r="G111" s="67">
        <v>3127</v>
      </c>
      <c r="H111" s="67">
        <f t="shared" si="4"/>
        <v>21003127</v>
      </c>
      <c r="I111" s="67">
        <v>0</v>
      </c>
      <c r="J111" s="67">
        <v>0</v>
      </c>
      <c r="K111" s="67">
        <f t="shared" si="6"/>
        <v>95</v>
      </c>
      <c r="L111" s="67">
        <f>VLOOKUP(N111,说明辅助表!$A$3:$B$6,2,0)*说明辅助表!$A$1+RANK(M111,$M$6:$M$447,1)*100000+VLOOKUP(P111,说明辅助表!$D$4:$E$7,2,0)*说明辅助表!$D$2+ROW()</f>
        <v>34640111</v>
      </c>
      <c r="M111" s="67">
        <v>300</v>
      </c>
      <c r="N111" s="67">
        <v>-1</v>
      </c>
      <c r="O111" s="67">
        <v>0</v>
      </c>
      <c r="P111" s="67">
        <v>1</v>
      </c>
      <c r="R111" s="67">
        <v>0</v>
      </c>
      <c r="U111" s="67">
        <v>0</v>
      </c>
      <c r="Y111" s="67" t="str">
        <f t="shared" si="1"/>
        <v>预留道具33的描述</v>
      </c>
      <c r="Z111" s="67">
        <v>0</v>
      </c>
      <c r="AF111" s="67">
        <v>5</v>
      </c>
      <c r="AH111" s="67">
        <v>5</v>
      </c>
    </row>
    <row r="112" spans="1:34" x14ac:dyDescent="0.2">
      <c r="A112" s="67">
        <f t="shared" si="14"/>
        <v>107</v>
      </c>
      <c r="B112" s="67">
        <v>3128</v>
      </c>
      <c r="C112" s="67">
        <v>0</v>
      </c>
      <c r="D112" s="67" t="s">
        <v>555</v>
      </c>
      <c r="E112" s="67">
        <f t="shared" si="3"/>
        <v>20003128</v>
      </c>
      <c r="F112" s="67">
        <v>3128</v>
      </c>
      <c r="G112" s="67">
        <v>3128</v>
      </c>
      <c r="H112" s="67">
        <f t="shared" si="4"/>
        <v>21003128</v>
      </c>
      <c r="I112" s="67">
        <v>0</v>
      </c>
      <c r="J112" s="67">
        <v>0</v>
      </c>
      <c r="K112" s="67">
        <f t="shared" si="6"/>
        <v>96</v>
      </c>
      <c r="L112" s="67">
        <f>VLOOKUP(N112,说明辅助表!$A$3:$B$6,2,0)*说明辅助表!$A$1+RANK(M112,$M$6:$M$447,1)*100000+VLOOKUP(P112,说明辅助表!$D$4:$E$7,2,0)*说明辅助表!$D$2+ROW()</f>
        <v>34640112</v>
      </c>
      <c r="M112" s="67">
        <v>300</v>
      </c>
      <c r="N112" s="67">
        <v>-1</v>
      </c>
      <c r="O112" s="67">
        <v>0</v>
      </c>
      <c r="P112" s="67">
        <v>1</v>
      </c>
      <c r="R112" s="67">
        <v>0</v>
      </c>
      <c r="U112" s="67">
        <v>0</v>
      </c>
      <c r="Y112" s="67" t="str">
        <f t="shared" si="1"/>
        <v>预留道具34的描述</v>
      </c>
      <c r="Z112" s="67">
        <v>0</v>
      </c>
      <c r="AF112" s="67">
        <v>5</v>
      </c>
      <c r="AH112" s="67">
        <v>5</v>
      </c>
    </row>
    <row r="113" spans="1:34" x14ac:dyDescent="0.2">
      <c r="A113" s="67">
        <f t="shared" si="14"/>
        <v>108</v>
      </c>
      <c r="B113" s="67">
        <v>3129</v>
      </c>
      <c r="C113" s="67">
        <v>0</v>
      </c>
      <c r="D113" s="67" t="s">
        <v>556</v>
      </c>
      <c r="E113" s="67">
        <f t="shared" si="3"/>
        <v>20003129</v>
      </c>
      <c r="F113" s="67">
        <v>3129</v>
      </c>
      <c r="G113" s="67">
        <v>3129</v>
      </c>
      <c r="H113" s="67">
        <f t="shared" si="4"/>
        <v>21003129</v>
      </c>
      <c r="I113" s="67">
        <v>0</v>
      </c>
      <c r="J113" s="67">
        <v>0</v>
      </c>
      <c r="K113" s="67">
        <f t="shared" si="6"/>
        <v>97</v>
      </c>
      <c r="L113" s="67">
        <f>VLOOKUP(N113,说明辅助表!$A$3:$B$6,2,0)*说明辅助表!$A$1+RANK(M113,$M$6:$M$447,1)*100000+VLOOKUP(P113,说明辅助表!$D$4:$E$7,2,0)*说明辅助表!$D$2+ROW()</f>
        <v>34640113</v>
      </c>
      <c r="M113" s="67">
        <v>300</v>
      </c>
      <c r="N113" s="67">
        <v>-1</v>
      </c>
      <c r="O113" s="67">
        <v>0</v>
      </c>
      <c r="P113" s="67">
        <v>1</v>
      </c>
      <c r="R113" s="67">
        <v>0</v>
      </c>
      <c r="U113" s="67">
        <v>0</v>
      </c>
      <c r="Y113" s="67" t="str">
        <f t="shared" si="1"/>
        <v>预留道具35的描述</v>
      </c>
      <c r="Z113" s="67">
        <v>0</v>
      </c>
      <c r="AF113" s="67">
        <v>5</v>
      </c>
      <c r="AH113" s="67">
        <v>5</v>
      </c>
    </row>
    <row r="114" spans="1:34" x14ac:dyDescent="0.2">
      <c r="A114" s="67">
        <f t="shared" si="14"/>
        <v>109</v>
      </c>
      <c r="B114" s="67">
        <v>3130</v>
      </c>
      <c r="C114" s="67">
        <v>0</v>
      </c>
      <c r="D114" s="67" t="s">
        <v>557</v>
      </c>
      <c r="E114" s="67">
        <f t="shared" si="3"/>
        <v>20003130</v>
      </c>
      <c r="F114" s="67">
        <v>3130</v>
      </c>
      <c r="G114" s="67">
        <v>3130</v>
      </c>
      <c r="H114" s="67">
        <f t="shared" si="4"/>
        <v>21003130</v>
      </c>
      <c r="I114" s="67">
        <v>0</v>
      </c>
      <c r="J114" s="67">
        <v>0</v>
      </c>
      <c r="K114" s="67">
        <f t="shared" si="6"/>
        <v>98</v>
      </c>
      <c r="L114" s="67">
        <f>VLOOKUP(N114,说明辅助表!$A$3:$B$6,2,0)*说明辅助表!$A$1+RANK(M114,$M$6:$M$447,1)*100000+VLOOKUP(P114,说明辅助表!$D$4:$E$7,2,0)*说明辅助表!$D$2+ROW()</f>
        <v>34640114</v>
      </c>
      <c r="M114" s="67">
        <v>300</v>
      </c>
      <c r="N114" s="67">
        <v>-1</v>
      </c>
      <c r="O114" s="67">
        <v>0</v>
      </c>
      <c r="P114" s="67">
        <v>1</v>
      </c>
      <c r="R114" s="67">
        <v>0</v>
      </c>
      <c r="U114" s="67">
        <v>0</v>
      </c>
      <c r="Y114" s="67" t="str">
        <f t="shared" si="1"/>
        <v>预留道具36的描述</v>
      </c>
      <c r="Z114" s="67">
        <v>0</v>
      </c>
      <c r="AF114" s="67">
        <v>5</v>
      </c>
      <c r="AH114" s="67">
        <v>5</v>
      </c>
    </row>
    <row r="115" spans="1:34" x14ac:dyDescent="0.2">
      <c r="A115" s="67">
        <f t="shared" si="14"/>
        <v>110</v>
      </c>
      <c r="B115" s="67">
        <v>3131</v>
      </c>
      <c r="C115" s="67">
        <v>0</v>
      </c>
      <c r="D115" s="67" t="s">
        <v>558</v>
      </c>
      <c r="E115" s="67">
        <f t="shared" si="3"/>
        <v>20003131</v>
      </c>
      <c r="F115" s="67">
        <v>3131</v>
      </c>
      <c r="G115" s="67">
        <v>3131</v>
      </c>
      <c r="H115" s="67">
        <f t="shared" si="4"/>
        <v>21003131</v>
      </c>
      <c r="I115" s="67">
        <v>0</v>
      </c>
      <c r="J115" s="67">
        <v>0</v>
      </c>
      <c r="K115" s="67">
        <f t="shared" si="6"/>
        <v>99</v>
      </c>
      <c r="L115" s="67">
        <f>VLOOKUP(N115,说明辅助表!$A$3:$B$6,2,0)*说明辅助表!$A$1+RANK(M115,$M$6:$M$447,1)*100000+VLOOKUP(P115,说明辅助表!$D$4:$E$7,2,0)*说明辅助表!$D$2+ROW()</f>
        <v>34640115</v>
      </c>
      <c r="M115" s="67">
        <v>300</v>
      </c>
      <c r="N115" s="67">
        <v>-1</v>
      </c>
      <c r="O115" s="67">
        <v>0</v>
      </c>
      <c r="P115" s="67">
        <v>1</v>
      </c>
      <c r="R115" s="67">
        <v>0</v>
      </c>
      <c r="U115" s="67">
        <v>0</v>
      </c>
      <c r="Y115" s="67" t="str">
        <f t="shared" si="1"/>
        <v>预留道具37的描述</v>
      </c>
      <c r="Z115" s="67">
        <v>0</v>
      </c>
      <c r="AF115" s="67">
        <v>5</v>
      </c>
      <c r="AH115" s="67">
        <v>5</v>
      </c>
    </row>
    <row r="116" spans="1:34" x14ac:dyDescent="0.2">
      <c r="A116" s="67">
        <f t="shared" si="14"/>
        <v>111</v>
      </c>
      <c r="B116" s="67">
        <v>3132</v>
      </c>
      <c r="C116" s="67">
        <v>0</v>
      </c>
      <c r="D116" s="67" t="s">
        <v>559</v>
      </c>
      <c r="E116" s="67">
        <f t="shared" si="3"/>
        <v>20003132</v>
      </c>
      <c r="F116" s="67">
        <v>3132</v>
      </c>
      <c r="G116" s="67">
        <v>3132</v>
      </c>
      <c r="H116" s="67">
        <f t="shared" si="4"/>
        <v>21003132</v>
      </c>
      <c r="I116" s="67">
        <v>0</v>
      </c>
      <c r="J116" s="67">
        <v>0</v>
      </c>
      <c r="K116" s="67">
        <f t="shared" si="6"/>
        <v>100</v>
      </c>
      <c r="L116" s="67">
        <f>VLOOKUP(N116,说明辅助表!$A$3:$B$6,2,0)*说明辅助表!$A$1+RANK(M116,$M$6:$M$447,1)*100000+VLOOKUP(P116,说明辅助表!$D$4:$E$7,2,0)*说明辅助表!$D$2+ROW()</f>
        <v>34640116</v>
      </c>
      <c r="M116" s="67">
        <v>300</v>
      </c>
      <c r="N116" s="67">
        <v>-1</v>
      </c>
      <c r="O116" s="67">
        <v>0</v>
      </c>
      <c r="P116" s="67">
        <v>1</v>
      </c>
      <c r="R116" s="67">
        <v>0</v>
      </c>
      <c r="U116" s="67">
        <v>0</v>
      </c>
      <c r="Y116" s="67" t="str">
        <f t="shared" si="1"/>
        <v>预留道具38的描述</v>
      </c>
      <c r="Z116" s="67">
        <v>0</v>
      </c>
      <c r="AF116" s="67">
        <v>5</v>
      </c>
      <c r="AH116" s="67">
        <v>5</v>
      </c>
    </row>
    <row r="117" spans="1:34" x14ac:dyDescent="0.2">
      <c r="A117" s="67">
        <f t="shared" si="14"/>
        <v>112</v>
      </c>
      <c r="B117" s="67">
        <v>3133</v>
      </c>
      <c r="C117" s="67">
        <v>0</v>
      </c>
      <c r="D117" s="67" t="s">
        <v>560</v>
      </c>
      <c r="E117" s="67">
        <f t="shared" si="3"/>
        <v>20003133</v>
      </c>
      <c r="F117" s="67">
        <v>3133</v>
      </c>
      <c r="G117" s="67">
        <v>3133</v>
      </c>
      <c r="H117" s="67">
        <f t="shared" si="4"/>
        <v>21003133</v>
      </c>
      <c r="I117" s="67">
        <v>0</v>
      </c>
      <c r="J117" s="67">
        <v>0</v>
      </c>
      <c r="K117" s="67">
        <f t="shared" si="6"/>
        <v>101</v>
      </c>
      <c r="L117" s="67">
        <f>VLOOKUP(N117,说明辅助表!$A$3:$B$6,2,0)*说明辅助表!$A$1+RANK(M117,$M$6:$M$447,1)*100000+VLOOKUP(P117,说明辅助表!$D$4:$E$7,2,0)*说明辅助表!$D$2+ROW()</f>
        <v>34640117</v>
      </c>
      <c r="M117" s="67">
        <v>300</v>
      </c>
      <c r="N117" s="67">
        <v>-1</v>
      </c>
      <c r="O117" s="67">
        <v>0</v>
      </c>
      <c r="P117" s="67">
        <v>1</v>
      </c>
      <c r="R117" s="67">
        <v>0</v>
      </c>
      <c r="U117" s="67">
        <v>0</v>
      </c>
      <c r="Y117" s="67" t="str">
        <f t="shared" si="1"/>
        <v>预留道具39的描述</v>
      </c>
      <c r="Z117" s="67">
        <v>0</v>
      </c>
      <c r="AF117" s="67">
        <v>5</v>
      </c>
      <c r="AH117" s="67">
        <v>5</v>
      </c>
    </row>
    <row r="118" spans="1:34" x14ac:dyDescent="0.2">
      <c r="A118" s="67">
        <f t="shared" si="14"/>
        <v>113</v>
      </c>
      <c r="B118" s="67">
        <v>3134</v>
      </c>
      <c r="C118" s="67">
        <v>0</v>
      </c>
      <c r="D118" s="67" t="s">
        <v>561</v>
      </c>
      <c r="E118" s="67">
        <f t="shared" si="3"/>
        <v>20003134</v>
      </c>
      <c r="F118" s="67">
        <v>3134</v>
      </c>
      <c r="G118" s="67">
        <v>3134</v>
      </c>
      <c r="H118" s="67">
        <f t="shared" si="4"/>
        <v>21003134</v>
      </c>
      <c r="I118" s="67">
        <v>0</v>
      </c>
      <c r="J118" s="67">
        <v>0</v>
      </c>
      <c r="K118" s="67">
        <f t="shared" si="6"/>
        <v>102</v>
      </c>
      <c r="L118" s="67">
        <f>VLOOKUP(N118,说明辅助表!$A$3:$B$6,2,0)*说明辅助表!$A$1+RANK(M118,$M$6:$M$447,1)*100000+VLOOKUP(P118,说明辅助表!$D$4:$E$7,2,0)*说明辅助表!$D$2+ROW()</f>
        <v>34640118</v>
      </c>
      <c r="M118" s="67">
        <v>300</v>
      </c>
      <c r="N118" s="67">
        <v>-1</v>
      </c>
      <c r="O118" s="67">
        <v>0</v>
      </c>
      <c r="P118" s="67">
        <v>1</v>
      </c>
      <c r="R118" s="67">
        <v>0</v>
      </c>
      <c r="U118" s="67">
        <v>0</v>
      </c>
      <c r="Y118" s="67" t="str">
        <f t="shared" ref="Y118:Y160" si="25">D118&amp;"的描述"</f>
        <v>预留道具40的描述</v>
      </c>
      <c r="Z118" s="67">
        <v>0</v>
      </c>
      <c r="AF118" s="67">
        <v>5</v>
      </c>
      <c r="AH118" s="67">
        <v>5</v>
      </c>
    </row>
    <row r="119" spans="1:34" x14ac:dyDescent="0.2">
      <c r="A119" s="67">
        <f t="shared" si="14"/>
        <v>114</v>
      </c>
      <c r="B119" s="67">
        <v>3135</v>
      </c>
      <c r="C119" s="67">
        <v>0</v>
      </c>
      <c r="D119" s="67" t="s">
        <v>562</v>
      </c>
      <c r="E119" s="67">
        <f t="shared" si="3"/>
        <v>20003135</v>
      </c>
      <c r="F119" s="67">
        <v>3135</v>
      </c>
      <c r="G119" s="67">
        <v>3135</v>
      </c>
      <c r="H119" s="67">
        <f t="shared" si="4"/>
        <v>21003135</v>
      </c>
      <c r="I119" s="67">
        <v>0</v>
      </c>
      <c r="J119" s="67">
        <v>0</v>
      </c>
      <c r="K119" s="67">
        <f t="shared" si="6"/>
        <v>103</v>
      </c>
      <c r="L119" s="67">
        <f>VLOOKUP(N119,说明辅助表!$A$3:$B$6,2,0)*说明辅助表!$A$1+RANK(M119,$M$6:$M$447,1)*100000+VLOOKUP(P119,说明辅助表!$D$4:$E$7,2,0)*说明辅助表!$D$2+ROW()</f>
        <v>34640119</v>
      </c>
      <c r="M119" s="67">
        <v>300</v>
      </c>
      <c r="N119" s="67">
        <v>-1</v>
      </c>
      <c r="O119" s="67">
        <v>0</v>
      </c>
      <c r="P119" s="67">
        <v>1</v>
      </c>
      <c r="R119" s="67">
        <v>0</v>
      </c>
      <c r="U119" s="67">
        <v>0</v>
      </c>
      <c r="Y119" s="67" t="str">
        <f t="shared" si="25"/>
        <v>预留道具41的描述</v>
      </c>
      <c r="Z119" s="67">
        <v>0</v>
      </c>
      <c r="AF119" s="67">
        <v>5</v>
      </c>
      <c r="AH119" s="67">
        <v>5</v>
      </c>
    </row>
    <row r="120" spans="1:34" x14ac:dyDescent="0.2">
      <c r="A120" s="67">
        <f t="shared" si="14"/>
        <v>115</v>
      </c>
      <c r="B120" s="67">
        <v>3136</v>
      </c>
      <c r="C120" s="67">
        <v>0</v>
      </c>
      <c r="D120" s="67" t="s">
        <v>563</v>
      </c>
      <c r="E120" s="67">
        <f t="shared" si="3"/>
        <v>20003136</v>
      </c>
      <c r="F120" s="67">
        <v>3136</v>
      </c>
      <c r="G120" s="67">
        <v>3136</v>
      </c>
      <c r="H120" s="67">
        <f t="shared" si="4"/>
        <v>21003136</v>
      </c>
      <c r="I120" s="67">
        <v>0</v>
      </c>
      <c r="J120" s="67">
        <v>0</v>
      </c>
      <c r="K120" s="67">
        <f t="shared" si="6"/>
        <v>104</v>
      </c>
      <c r="L120" s="67">
        <f>VLOOKUP(N120,说明辅助表!$A$3:$B$6,2,0)*说明辅助表!$A$1+RANK(M120,$M$6:$M$447,1)*100000+VLOOKUP(P120,说明辅助表!$D$4:$E$7,2,0)*说明辅助表!$D$2+ROW()</f>
        <v>34640120</v>
      </c>
      <c r="M120" s="67">
        <v>300</v>
      </c>
      <c r="N120" s="67">
        <v>-1</v>
      </c>
      <c r="O120" s="67">
        <v>0</v>
      </c>
      <c r="P120" s="67">
        <v>1</v>
      </c>
      <c r="R120" s="67">
        <v>0</v>
      </c>
      <c r="U120" s="67">
        <v>0</v>
      </c>
      <c r="Y120" s="67" t="str">
        <f t="shared" si="25"/>
        <v>预留道具42的描述</v>
      </c>
      <c r="Z120" s="67">
        <v>0</v>
      </c>
      <c r="AF120" s="67">
        <v>5</v>
      </c>
      <c r="AH120" s="67">
        <v>5</v>
      </c>
    </row>
    <row r="121" spans="1:34" x14ac:dyDescent="0.2">
      <c r="A121" s="67">
        <f t="shared" si="14"/>
        <v>116</v>
      </c>
      <c r="B121" s="67">
        <v>3137</v>
      </c>
      <c r="C121" s="67">
        <v>0</v>
      </c>
      <c r="D121" s="67" t="s">
        <v>564</v>
      </c>
      <c r="E121" s="67">
        <f t="shared" si="3"/>
        <v>20003137</v>
      </c>
      <c r="F121" s="67">
        <v>3137</v>
      </c>
      <c r="G121" s="67">
        <v>3137</v>
      </c>
      <c r="H121" s="67">
        <f t="shared" si="4"/>
        <v>21003137</v>
      </c>
      <c r="I121" s="67">
        <v>0</v>
      </c>
      <c r="J121" s="67">
        <v>0</v>
      </c>
      <c r="K121" s="67">
        <f t="shared" si="6"/>
        <v>105</v>
      </c>
      <c r="L121" s="67">
        <f>VLOOKUP(N121,说明辅助表!$A$3:$B$6,2,0)*说明辅助表!$A$1+RANK(M121,$M$6:$M$447,1)*100000+VLOOKUP(P121,说明辅助表!$D$4:$E$7,2,0)*说明辅助表!$D$2+ROW()</f>
        <v>34640121</v>
      </c>
      <c r="M121" s="67">
        <v>300</v>
      </c>
      <c r="N121" s="67">
        <v>-1</v>
      </c>
      <c r="O121" s="67">
        <v>0</v>
      </c>
      <c r="P121" s="67">
        <v>1</v>
      </c>
      <c r="R121" s="67">
        <v>0</v>
      </c>
      <c r="U121" s="67">
        <v>0</v>
      </c>
      <c r="Y121" s="67" t="str">
        <f t="shared" si="25"/>
        <v>预留道具43的描述</v>
      </c>
      <c r="Z121" s="67">
        <v>0</v>
      </c>
      <c r="AF121" s="67">
        <v>5</v>
      </c>
      <c r="AH121" s="67">
        <v>5</v>
      </c>
    </row>
    <row r="122" spans="1:34" x14ac:dyDescent="0.2">
      <c r="A122" s="67">
        <f t="shared" si="14"/>
        <v>117</v>
      </c>
      <c r="B122" s="67">
        <v>3138</v>
      </c>
      <c r="C122" s="67">
        <v>0</v>
      </c>
      <c r="D122" s="67" t="s">
        <v>565</v>
      </c>
      <c r="E122" s="67">
        <f t="shared" si="3"/>
        <v>20003138</v>
      </c>
      <c r="F122" s="67">
        <v>3138</v>
      </c>
      <c r="G122" s="67">
        <v>3138</v>
      </c>
      <c r="H122" s="67">
        <f t="shared" si="4"/>
        <v>21003138</v>
      </c>
      <c r="I122" s="67">
        <v>0</v>
      </c>
      <c r="J122" s="67">
        <v>0</v>
      </c>
      <c r="K122" s="67">
        <f t="shared" si="6"/>
        <v>106</v>
      </c>
      <c r="L122" s="67">
        <f>VLOOKUP(N122,说明辅助表!$A$3:$B$6,2,0)*说明辅助表!$A$1+RANK(M122,$M$6:$M$447,1)*100000+VLOOKUP(P122,说明辅助表!$D$4:$E$7,2,0)*说明辅助表!$D$2+ROW()</f>
        <v>34640122</v>
      </c>
      <c r="M122" s="67">
        <v>300</v>
      </c>
      <c r="N122" s="67">
        <v>-1</v>
      </c>
      <c r="O122" s="67">
        <v>0</v>
      </c>
      <c r="P122" s="67">
        <v>1</v>
      </c>
      <c r="R122" s="67">
        <v>0</v>
      </c>
      <c r="U122" s="67">
        <v>0</v>
      </c>
      <c r="Y122" s="67" t="str">
        <f t="shared" si="25"/>
        <v>预留道具44的描述</v>
      </c>
      <c r="Z122" s="67">
        <v>0</v>
      </c>
      <c r="AF122" s="67">
        <v>5</v>
      </c>
      <c r="AH122" s="67">
        <v>5</v>
      </c>
    </row>
    <row r="123" spans="1:34" x14ac:dyDescent="0.2">
      <c r="A123" s="67">
        <f t="shared" si="14"/>
        <v>118</v>
      </c>
      <c r="B123" s="67">
        <v>3139</v>
      </c>
      <c r="C123" s="67">
        <v>0</v>
      </c>
      <c r="D123" s="67" t="s">
        <v>566</v>
      </c>
      <c r="E123" s="67">
        <f t="shared" si="3"/>
        <v>20003139</v>
      </c>
      <c r="F123" s="67">
        <v>3139</v>
      </c>
      <c r="G123" s="67">
        <v>3139</v>
      </c>
      <c r="H123" s="67">
        <f t="shared" si="4"/>
        <v>21003139</v>
      </c>
      <c r="I123" s="67">
        <v>0</v>
      </c>
      <c r="J123" s="67">
        <v>0</v>
      </c>
      <c r="K123" s="67">
        <f t="shared" si="6"/>
        <v>107</v>
      </c>
      <c r="L123" s="67">
        <f>VLOOKUP(N123,说明辅助表!$A$3:$B$6,2,0)*说明辅助表!$A$1+RANK(M123,$M$6:$M$447,1)*100000+VLOOKUP(P123,说明辅助表!$D$4:$E$7,2,0)*说明辅助表!$D$2+ROW()</f>
        <v>34640123</v>
      </c>
      <c r="M123" s="67">
        <v>300</v>
      </c>
      <c r="N123" s="67">
        <v>-1</v>
      </c>
      <c r="O123" s="67">
        <v>0</v>
      </c>
      <c r="P123" s="67">
        <v>1</v>
      </c>
      <c r="R123" s="67">
        <v>0</v>
      </c>
      <c r="U123" s="67">
        <v>0</v>
      </c>
      <c r="Y123" s="67" t="str">
        <f t="shared" si="25"/>
        <v>预留道具45的描述</v>
      </c>
      <c r="Z123" s="67">
        <v>0</v>
      </c>
      <c r="AF123" s="67">
        <v>5</v>
      </c>
      <c r="AH123" s="67">
        <v>5</v>
      </c>
    </row>
    <row r="124" spans="1:34" x14ac:dyDescent="0.2">
      <c r="A124" s="67">
        <f t="shared" si="14"/>
        <v>119</v>
      </c>
      <c r="B124" s="67">
        <v>3140</v>
      </c>
      <c r="C124" s="67">
        <v>0</v>
      </c>
      <c r="D124" s="67" t="s">
        <v>567</v>
      </c>
      <c r="E124" s="67">
        <f t="shared" si="3"/>
        <v>20003140</v>
      </c>
      <c r="F124" s="67">
        <v>3140</v>
      </c>
      <c r="G124" s="67">
        <v>3140</v>
      </c>
      <c r="H124" s="67">
        <f t="shared" si="4"/>
        <v>21003140</v>
      </c>
      <c r="I124" s="67">
        <v>0</v>
      </c>
      <c r="J124" s="67">
        <v>0</v>
      </c>
      <c r="K124" s="67">
        <f t="shared" si="6"/>
        <v>108</v>
      </c>
      <c r="L124" s="67">
        <f>VLOOKUP(N124,说明辅助表!$A$3:$B$6,2,0)*说明辅助表!$A$1+RANK(M124,$M$6:$M$447,1)*100000+VLOOKUP(P124,说明辅助表!$D$4:$E$7,2,0)*说明辅助表!$D$2+ROW()</f>
        <v>34640124</v>
      </c>
      <c r="M124" s="67">
        <v>300</v>
      </c>
      <c r="N124" s="67">
        <v>-1</v>
      </c>
      <c r="O124" s="67">
        <v>0</v>
      </c>
      <c r="P124" s="67">
        <v>1</v>
      </c>
      <c r="R124" s="67">
        <v>0</v>
      </c>
      <c r="U124" s="67">
        <v>0</v>
      </c>
      <c r="Y124" s="67" t="str">
        <f t="shared" si="25"/>
        <v>预留道具46的描述</v>
      </c>
      <c r="Z124" s="67">
        <v>0</v>
      </c>
      <c r="AF124" s="67">
        <v>5</v>
      </c>
      <c r="AH124" s="67">
        <v>5</v>
      </c>
    </row>
    <row r="125" spans="1:34" x14ac:dyDescent="0.2">
      <c r="A125" s="67">
        <f t="shared" si="14"/>
        <v>120</v>
      </c>
      <c r="B125" s="67">
        <v>3141</v>
      </c>
      <c r="C125" s="67">
        <v>0</v>
      </c>
      <c r="D125" s="67" t="s">
        <v>568</v>
      </c>
      <c r="E125" s="67">
        <f t="shared" si="3"/>
        <v>20003141</v>
      </c>
      <c r="F125" s="67">
        <v>3141</v>
      </c>
      <c r="G125" s="67">
        <v>3141</v>
      </c>
      <c r="H125" s="67">
        <f t="shared" si="4"/>
        <v>21003141</v>
      </c>
      <c r="I125" s="67">
        <v>0</v>
      </c>
      <c r="J125" s="67">
        <v>0</v>
      </c>
      <c r="K125" s="67">
        <f t="shared" si="6"/>
        <v>109</v>
      </c>
      <c r="L125" s="67">
        <f>VLOOKUP(N125,说明辅助表!$A$3:$B$6,2,0)*说明辅助表!$A$1+RANK(M125,$M$6:$M$447,1)*100000+VLOOKUP(P125,说明辅助表!$D$4:$E$7,2,0)*说明辅助表!$D$2+ROW()</f>
        <v>34640125</v>
      </c>
      <c r="M125" s="67">
        <v>300</v>
      </c>
      <c r="N125" s="67">
        <v>-1</v>
      </c>
      <c r="O125" s="67">
        <v>0</v>
      </c>
      <c r="P125" s="67">
        <v>1</v>
      </c>
      <c r="R125" s="67">
        <v>0</v>
      </c>
      <c r="U125" s="67">
        <v>0</v>
      </c>
      <c r="Y125" s="67" t="str">
        <f t="shared" si="25"/>
        <v>预留道具47的描述</v>
      </c>
      <c r="Z125" s="67">
        <v>0</v>
      </c>
      <c r="AF125" s="67">
        <v>5</v>
      </c>
      <c r="AH125" s="67">
        <v>5</v>
      </c>
    </row>
    <row r="126" spans="1:34" x14ac:dyDescent="0.2">
      <c r="A126" s="67">
        <f t="shared" si="14"/>
        <v>121</v>
      </c>
      <c r="B126" s="67">
        <v>3142</v>
      </c>
      <c r="C126" s="67">
        <v>0</v>
      </c>
      <c r="D126" s="67" t="s">
        <v>569</v>
      </c>
      <c r="E126" s="67">
        <f t="shared" si="3"/>
        <v>20003142</v>
      </c>
      <c r="F126" s="67">
        <v>3142</v>
      </c>
      <c r="G126" s="67">
        <v>3142</v>
      </c>
      <c r="H126" s="67">
        <f t="shared" si="4"/>
        <v>21003142</v>
      </c>
      <c r="I126" s="67">
        <v>0</v>
      </c>
      <c r="J126" s="67">
        <v>0</v>
      </c>
      <c r="K126" s="67">
        <f t="shared" si="6"/>
        <v>110</v>
      </c>
      <c r="L126" s="67">
        <f>VLOOKUP(N126,说明辅助表!$A$3:$B$6,2,0)*说明辅助表!$A$1+RANK(M126,$M$6:$M$447,1)*100000+VLOOKUP(P126,说明辅助表!$D$4:$E$7,2,0)*说明辅助表!$D$2+ROW()</f>
        <v>34640126</v>
      </c>
      <c r="M126" s="67">
        <v>300</v>
      </c>
      <c r="N126" s="67">
        <v>-1</v>
      </c>
      <c r="O126" s="67">
        <v>0</v>
      </c>
      <c r="P126" s="67">
        <v>1</v>
      </c>
      <c r="R126" s="67">
        <v>0</v>
      </c>
      <c r="U126" s="67">
        <v>0</v>
      </c>
      <c r="Y126" s="67" t="str">
        <f t="shared" si="25"/>
        <v>预留道具48的描述</v>
      </c>
      <c r="Z126" s="67">
        <v>0</v>
      </c>
      <c r="AF126" s="67">
        <v>5</v>
      </c>
      <c r="AH126" s="67">
        <v>5</v>
      </c>
    </row>
    <row r="127" spans="1:34" x14ac:dyDescent="0.2">
      <c r="A127" s="67">
        <f t="shared" si="14"/>
        <v>122</v>
      </c>
      <c r="B127" s="67">
        <v>3143</v>
      </c>
      <c r="C127" s="67">
        <v>0</v>
      </c>
      <c r="D127" s="67" t="s">
        <v>570</v>
      </c>
      <c r="E127" s="67">
        <f t="shared" si="3"/>
        <v>20003143</v>
      </c>
      <c r="F127" s="67">
        <v>3143</v>
      </c>
      <c r="G127" s="67">
        <v>3143</v>
      </c>
      <c r="H127" s="67">
        <f t="shared" si="4"/>
        <v>21003143</v>
      </c>
      <c r="I127" s="67">
        <v>0</v>
      </c>
      <c r="J127" s="67">
        <v>0</v>
      </c>
      <c r="K127" s="67">
        <f t="shared" si="6"/>
        <v>111</v>
      </c>
      <c r="L127" s="67">
        <f>VLOOKUP(N127,说明辅助表!$A$3:$B$6,2,0)*说明辅助表!$A$1+RANK(M127,$M$6:$M$447,1)*100000+VLOOKUP(P127,说明辅助表!$D$4:$E$7,2,0)*说明辅助表!$D$2+ROW()</f>
        <v>34640127</v>
      </c>
      <c r="M127" s="67">
        <v>300</v>
      </c>
      <c r="N127" s="67">
        <v>-1</v>
      </c>
      <c r="O127" s="67">
        <v>0</v>
      </c>
      <c r="P127" s="67">
        <v>1</v>
      </c>
      <c r="R127" s="67">
        <v>0</v>
      </c>
      <c r="U127" s="67">
        <v>0</v>
      </c>
      <c r="Y127" s="67" t="str">
        <f t="shared" si="25"/>
        <v>预留道具49的描述</v>
      </c>
      <c r="Z127" s="67">
        <v>0</v>
      </c>
      <c r="AF127" s="67">
        <v>5</v>
      </c>
      <c r="AH127" s="67">
        <v>5</v>
      </c>
    </row>
    <row r="128" spans="1:34" x14ac:dyDescent="0.2">
      <c r="A128" s="67">
        <f t="shared" si="14"/>
        <v>123</v>
      </c>
      <c r="B128" s="67">
        <v>3144</v>
      </c>
      <c r="C128" s="67">
        <v>0</v>
      </c>
      <c r="D128" s="67" t="s">
        <v>571</v>
      </c>
      <c r="E128" s="67">
        <f t="shared" si="3"/>
        <v>20003144</v>
      </c>
      <c r="F128" s="67">
        <v>3144</v>
      </c>
      <c r="G128" s="67">
        <v>3144</v>
      </c>
      <c r="H128" s="67">
        <f t="shared" si="4"/>
        <v>21003144</v>
      </c>
      <c r="I128" s="67">
        <v>0</v>
      </c>
      <c r="J128" s="67">
        <v>0</v>
      </c>
      <c r="K128" s="67">
        <f t="shared" si="6"/>
        <v>112</v>
      </c>
      <c r="L128" s="67">
        <f>VLOOKUP(N128,说明辅助表!$A$3:$B$6,2,0)*说明辅助表!$A$1+RANK(M128,$M$6:$M$447,1)*100000+VLOOKUP(P128,说明辅助表!$D$4:$E$7,2,0)*说明辅助表!$D$2+ROW()</f>
        <v>34640128</v>
      </c>
      <c r="M128" s="67">
        <v>300</v>
      </c>
      <c r="N128" s="67">
        <v>-1</v>
      </c>
      <c r="O128" s="67">
        <v>0</v>
      </c>
      <c r="P128" s="67">
        <v>1</v>
      </c>
      <c r="R128" s="67">
        <v>0</v>
      </c>
      <c r="U128" s="67">
        <v>0</v>
      </c>
      <c r="Y128" s="67" t="str">
        <f t="shared" si="25"/>
        <v>预留道具50的描述</v>
      </c>
      <c r="Z128" s="67">
        <v>0</v>
      </c>
      <c r="AF128" s="67">
        <v>5</v>
      </c>
      <c r="AH128" s="67">
        <v>5</v>
      </c>
    </row>
    <row r="129" spans="1:34" x14ac:dyDescent="0.2">
      <c r="A129" s="67">
        <f t="shared" si="14"/>
        <v>124</v>
      </c>
      <c r="B129" s="67">
        <v>3145</v>
      </c>
      <c r="C129" s="67">
        <v>0</v>
      </c>
      <c r="D129" s="67" t="s">
        <v>572</v>
      </c>
      <c r="E129" s="67">
        <f t="shared" si="3"/>
        <v>20003145</v>
      </c>
      <c r="F129" s="67">
        <v>3145</v>
      </c>
      <c r="G129" s="67">
        <v>3145</v>
      </c>
      <c r="H129" s="67">
        <f t="shared" si="4"/>
        <v>21003145</v>
      </c>
      <c r="I129" s="67">
        <v>0</v>
      </c>
      <c r="J129" s="67">
        <v>0</v>
      </c>
      <c r="K129" s="67">
        <f t="shared" si="6"/>
        <v>113</v>
      </c>
      <c r="L129" s="67">
        <f>VLOOKUP(N129,说明辅助表!$A$3:$B$6,2,0)*说明辅助表!$A$1+RANK(M129,$M$6:$M$447,1)*100000+VLOOKUP(P129,说明辅助表!$D$4:$E$7,2,0)*说明辅助表!$D$2+ROW()</f>
        <v>34640129</v>
      </c>
      <c r="M129" s="67">
        <v>300</v>
      </c>
      <c r="N129" s="67">
        <v>-1</v>
      </c>
      <c r="O129" s="67">
        <v>0</v>
      </c>
      <c r="P129" s="67">
        <v>1</v>
      </c>
      <c r="R129" s="67">
        <v>0</v>
      </c>
      <c r="U129" s="67">
        <v>0</v>
      </c>
      <c r="Y129" s="67" t="str">
        <f t="shared" si="25"/>
        <v>预留道具51的描述</v>
      </c>
      <c r="Z129" s="67">
        <v>0</v>
      </c>
      <c r="AF129" s="67">
        <v>5</v>
      </c>
      <c r="AH129" s="67">
        <v>5</v>
      </c>
    </row>
    <row r="130" spans="1:34" x14ac:dyDescent="0.2">
      <c r="A130" s="67">
        <f t="shared" si="14"/>
        <v>125</v>
      </c>
      <c r="B130" s="67">
        <v>3146</v>
      </c>
      <c r="C130" s="67">
        <v>0</v>
      </c>
      <c r="D130" s="67" t="s">
        <v>573</v>
      </c>
      <c r="E130" s="67">
        <f t="shared" si="3"/>
        <v>20003146</v>
      </c>
      <c r="F130" s="67">
        <v>3146</v>
      </c>
      <c r="G130" s="67">
        <v>3146</v>
      </c>
      <c r="H130" s="67">
        <f t="shared" si="4"/>
        <v>21003146</v>
      </c>
      <c r="I130" s="67">
        <v>0</v>
      </c>
      <c r="J130" s="67">
        <v>0</v>
      </c>
      <c r="K130" s="67">
        <f t="shared" si="6"/>
        <v>114</v>
      </c>
      <c r="L130" s="67">
        <f>VLOOKUP(N130,说明辅助表!$A$3:$B$6,2,0)*说明辅助表!$A$1+RANK(M130,$M$6:$M$447,1)*100000+VLOOKUP(P130,说明辅助表!$D$4:$E$7,2,0)*说明辅助表!$D$2+ROW()</f>
        <v>34640130</v>
      </c>
      <c r="M130" s="67">
        <v>300</v>
      </c>
      <c r="N130" s="67">
        <v>-1</v>
      </c>
      <c r="O130" s="67">
        <v>0</v>
      </c>
      <c r="P130" s="67">
        <v>1</v>
      </c>
      <c r="R130" s="67">
        <v>0</v>
      </c>
      <c r="U130" s="67">
        <v>0</v>
      </c>
      <c r="Y130" s="67" t="str">
        <f t="shared" si="25"/>
        <v>预留道具52的描述</v>
      </c>
      <c r="Z130" s="67">
        <v>0</v>
      </c>
      <c r="AF130" s="67">
        <v>5</v>
      </c>
      <c r="AH130" s="67">
        <v>5</v>
      </c>
    </row>
    <row r="131" spans="1:34" x14ac:dyDescent="0.2">
      <c r="A131" s="67">
        <f t="shared" si="14"/>
        <v>126</v>
      </c>
      <c r="B131" s="67">
        <v>3147</v>
      </c>
      <c r="C131" s="67">
        <v>0</v>
      </c>
      <c r="D131" s="67" t="s">
        <v>574</v>
      </c>
      <c r="E131" s="67">
        <f t="shared" si="3"/>
        <v>20003147</v>
      </c>
      <c r="F131" s="67">
        <v>3147</v>
      </c>
      <c r="G131" s="67">
        <v>3147</v>
      </c>
      <c r="H131" s="67">
        <f t="shared" si="4"/>
        <v>21003147</v>
      </c>
      <c r="I131" s="67">
        <v>0</v>
      </c>
      <c r="J131" s="67">
        <v>0</v>
      </c>
      <c r="K131" s="67">
        <f t="shared" si="6"/>
        <v>115</v>
      </c>
      <c r="L131" s="67">
        <f>VLOOKUP(N131,说明辅助表!$A$3:$B$6,2,0)*说明辅助表!$A$1+RANK(M131,$M$6:$M$447,1)*100000+VLOOKUP(P131,说明辅助表!$D$4:$E$7,2,0)*说明辅助表!$D$2+ROW()</f>
        <v>34640131</v>
      </c>
      <c r="M131" s="67">
        <v>300</v>
      </c>
      <c r="N131" s="67">
        <v>-1</v>
      </c>
      <c r="O131" s="67">
        <v>0</v>
      </c>
      <c r="P131" s="67">
        <v>1</v>
      </c>
      <c r="R131" s="67">
        <v>0</v>
      </c>
      <c r="U131" s="67">
        <v>0</v>
      </c>
      <c r="Y131" s="67" t="str">
        <f t="shared" si="25"/>
        <v>预留道具53的描述</v>
      </c>
      <c r="Z131" s="67">
        <v>0</v>
      </c>
      <c r="AF131" s="67">
        <v>5</v>
      </c>
      <c r="AH131" s="67">
        <v>5</v>
      </c>
    </row>
    <row r="132" spans="1:34" x14ac:dyDescent="0.2">
      <c r="A132" s="67">
        <f t="shared" si="14"/>
        <v>127</v>
      </c>
      <c r="B132" s="67">
        <v>3148</v>
      </c>
      <c r="C132" s="67">
        <v>0</v>
      </c>
      <c r="D132" s="67" t="s">
        <v>575</v>
      </c>
      <c r="E132" s="67">
        <f t="shared" si="3"/>
        <v>20003148</v>
      </c>
      <c r="F132" s="67">
        <v>3148</v>
      </c>
      <c r="G132" s="67">
        <v>3148</v>
      </c>
      <c r="H132" s="67">
        <f t="shared" si="4"/>
        <v>21003148</v>
      </c>
      <c r="I132" s="67">
        <v>0</v>
      </c>
      <c r="J132" s="67">
        <v>0</v>
      </c>
      <c r="K132" s="67">
        <f t="shared" si="6"/>
        <v>116</v>
      </c>
      <c r="L132" s="67">
        <f>VLOOKUP(N132,说明辅助表!$A$3:$B$6,2,0)*说明辅助表!$A$1+RANK(M132,$M$6:$M$447,1)*100000+VLOOKUP(P132,说明辅助表!$D$4:$E$7,2,0)*说明辅助表!$D$2+ROW()</f>
        <v>34640132</v>
      </c>
      <c r="M132" s="67">
        <v>300</v>
      </c>
      <c r="N132" s="67">
        <v>-1</v>
      </c>
      <c r="O132" s="67">
        <v>0</v>
      </c>
      <c r="P132" s="67">
        <v>1</v>
      </c>
      <c r="R132" s="67">
        <v>0</v>
      </c>
      <c r="U132" s="67">
        <v>0</v>
      </c>
      <c r="Y132" s="67" t="str">
        <f t="shared" si="25"/>
        <v>预留道具54的描述</v>
      </c>
      <c r="Z132" s="67">
        <v>0</v>
      </c>
      <c r="AF132" s="67">
        <v>5</v>
      </c>
      <c r="AH132" s="67">
        <v>5</v>
      </c>
    </row>
    <row r="133" spans="1:34" x14ac:dyDescent="0.2">
      <c r="A133" s="67">
        <f t="shared" si="14"/>
        <v>128</v>
      </c>
      <c r="B133" s="67">
        <v>3149</v>
      </c>
      <c r="C133" s="67">
        <v>0</v>
      </c>
      <c r="D133" s="67" t="s">
        <v>576</v>
      </c>
      <c r="E133" s="67">
        <f t="shared" si="3"/>
        <v>20003149</v>
      </c>
      <c r="F133" s="67">
        <v>3149</v>
      </c>
      <c r="G133" s="67">
        <v>3149</v>
      </c>
      <c r="H133" s="67">
        <f t="shared" si="4"/>
        <v>21003149</v>
      </c>
      <c r="I133" s="67">
        <v>0</v>
      </c>
      <c r="J133" s="67">
        <v>0</v>
      </c>
      <c r="K133" s="67">
        <f t="shared" si="6"/>
        <v>117</v>
      </c>
      <c r="L133" s="67">
        <f>VLOOKUP(N133,说明辅助表!$A$3:$B$6,2,0)*说明辅助表!$A$1+RANK(M133,$M$6:$M$447,1)*100000+VLOOKUP(P133,说明辅助表!$D$4:$E$7,2,0)*说明辅助表!$D$2+ROW()</f>
        <v>34640133</v>
      </c>
      <c r="M133" s="67">
        <v>300</v>
      </c>
      <c r="N133" s="67">
        <v>-1</v>
      </c>
      <c r="O133" s="67">
        <v>0</v>
      </c>
      <c r="P133" s="67">
        <v>1</v>
      </c>
      <c r="R133" s="67">
        <v>0</v>
      </c>
      <c r="U133" s="67">
        <v>0</v>
      </c>
      <c r="Y133" s="67" t="str">
        <f t="shared" si="25"/>
        <v>预留道具55的描述</v>
      </c>
      <c r="Z133" s="67">
        <v>0</v>
      </c>
      <c r="AF133" s="67">
        <v>5</v>
      </c>
      <c r="AH133" s="67">
        <v>5</v>
      </c>
    </row>
    <row r="134" spans="1:34" x14ac:dyDescent="0.2">
      <c r="A134" s="67">
        <f t="shared" si="14"/>
        <v>129</v>
      </c>
      <c r="B134" s="67">
        <v>3150</v>
      </c>
      <c r="C134" s="67">
        <v>0</v>
      </c>
      <c r="D134" s="67" t="s">
        <v>577</v>
      </c>
      <c r="E134" s="67">
        <f t="shared" si="3"/>
        <v>20003150</v>
      </c>
      <c r="F134" s="67">
        <v>3150</v>
      </c>
      <c r="G134" s="67">
        <v>3150</v>
      </c>
      <c r="H134" s="67">
        <f t="shared" si="4"/>
        <v>21003150</v>
      </c>
      <c r="I134" s="67">
        <v>0</v>
      </c>
      <c r="J134" s="67">
        <v>0</v>
      </c>
      <c r="K134" s="67">
        <f t="shared" si="6"/>
        <v>118</v>
      </c>
      <c r="L134" s="67">
        <f>VLOOKUP(N134,说明辅助表!$A$3:$B$6,2,0)*说明辅助表!$A$1+RANK(M134,$M$6:$M$447,1)*100000+VLOOKUP(P134,说明辅助表!$D$4:$E$7,2,0)*说明辅助表!$D$2+ROW()</f>
        <v>34640134</v>
      </c>
      <c r="M134" s="67">
        <v>300</v>
      </c>
      <c r="N134" s="67">
        <v>-1</v>
      </c>
      <c r="O134" s="67">
        <v>0</v>
      </c>
      <c r="P134" s="67">
        <v>1</v>
      </c>
      <c r="R134" s="67">
        <v>0</v>
      </c>
      <c r="U134" s="67">
        <v>0</v>
      </c>
      <c r="Y134" s="67" t="str">
        <f t="shared" si="25"/>
        <v>预留道具56的描述</v>
      </c>
      <c r="Z134" s="67">
        <v>0</v>
      </c>
      <c r="AF134" s="67">
        <v>5</v>
      </c>
      <c r="AH134" s="67">
        <v>5</v>
      </c>
    </row>
    <row r="135" spans="1:34" x14ac:dyDescent="0.2">
      <c r="A135" s="67">
        <f t="shared" si="14"/>
        <v>130</v>
      </c>
      <c r="B135" s="67">
        <v>3151</v>
      </c>
      <c r="C135" s="67">
        <v>0</v>
      </c>
      <c r="D135" s="67" t="s">
        <v>578</v>
      </c>
      <c r="E135" s="67">
        <f t="shared" si="3"/>
        <v>20003151</v>
      </c>
      <c r="F135" s="67">
        <v>3151</v>
      </c>
      <c r="G135" s="67">
        <v>3151</v>
      </c>
      <c r="H135" s="67">
        <f t="shared" si="4"/>
        <v>21003151</v>
      </c>
      <c r="I135" s="67">
        <v>0</v>
      </c>
      <c r="J135" s="67">
        <v>0</v>
      </c>
      <c r="K135" s="67">
        <f t="shared" si="6"/>
        <v>119</v>
      </c>
      <c r="L135" s="67">
        <f>VLOOKUP(N135,说明辅助表!$A$3:$B$6,2,0)*说明辅助表!$A$1+RANK(M135,$M$6:$M$447,1)*100000+VLOOKUP(P135,说明辅助表!$D$4:$E$7,2,0)*说明辅助表!$D$2+ROW()</f>
        <v>34640135</v>
      </c>
      <c r="M135" s="67">
        <v>300</v>
      </c>
      <c r="N135" s="67">
        <v>-1</v>
      </c>
      <c r="O135" s="67">
        <v>0</v>
      </c>
      <c r="P135" s="67">
        <v>1</v>
      </c>
      <c r="R135" s="67">
        <v>0</v>
      </c>
      <c r="U135" s="67">
        <v>0</v>
      </c>
      <c r="Y135" s="67" t="str">
        <f t="shared" si="25"/>
        <v>预留道具57的描述</v>
      </c>
      <c r="Z135" s="67">
        <v>0</v>
      </c>
      <c r="AF135" s="67">
        <v>5</v>
      </c>
      <c r="AH135" s="67">
        <v>5</v>
      </c>
    </row>
    <row r="136" spans="1:34" x14ac:dyDescent="0.2">
      <c r="A136" s="67">
        <f t="shared" si="14"/>
        <v>131</v>
      </c>
      <c r="B136" s="67">
        <v>3152</v>
      </c>
      <c r="C136" s="67">
        <v>0</v>
      </c>
      <c r="D136" s="67" t="s">
        <v>579</v>
      </c>
      <c r="E136" s="67">
        <f t="shared" si="3"/>
        <v>20003152</v>
      </c>
      <c r="F136" s="67">
        <v>3152</v>
      </c>
      <c r="G136" s="67">
        <v>3152</v>
      </c>
      <c r="H136" s="67">
        <f t="shared" si="4"/>
        <v>21003152</v>
      </c>
      <c r="I136" s="67">
        <v>0</v>
      </c>
      <c r="J136" s="67">
        <v>0</v>
      </c>
      <c r="K136" s="67">
        <f t="shared" si="6"/>
        <v>120</v>
      </c>
      <c r="L136" s="67">
        <f>VLOOKUP(N136,说明辅助表!$A$3:$B$6,2,0)*说明辅助表!$A$1+RANK(M136,$M$6:$M$447,1)*100000+VLOOKUP(P136,说明辅助表!$D$4:$E$7,2,0)*说明辅助表!$D$2+ROW()</f>
        <v>34640136</v>
      </c>
      <c r="M136" s="67">
        <v>300</v>
      </c>
      <c r="N136" s="67">
        <v>-1</v>
      </c>
      <c r="O136" s="67">
        <v>0</v>
      </c>
      <c r="P136" s="67">
        <v>1</v>
      </c>
      <c r="R136" s="67">
        <v>0</v>
      </c>
      <c r="U136" s="67">
        <v>0</v>
      </c>
      <c r="Y136" s="67" t="str">
        <f t="shared" si="25"/>
        <v>预留道具58的描述</v>
      </c>
      <c r="Z136" s="67">
        <v>0</v>
      </c>
      <c r="AF136" s="67">
        <v>5</v>
      </c>
      <c r="AH136" s="67">
        <v>5</v>
      </c>
    </row>
    <row r="137" spans="1:34" x14ac:dyDescent="0.2">
      <c r="A137" s="67">
        <f t="shared" si="14"/>
        <v>132</v>
      </c>
      <c r="B137" s="67">
        <v>3153</v>
      </c>
      <c r="C137" s="67">
        <v>0</v>
      </c>
      <c r="D137" s="67" t="s">
        <v>580</v>
      </c>
      <c r="E137" s="67">
        <f t="shared" si="3"/>
        <v>20003153</v>
      </c>
      <c r="F137" s="67">
        <v>3153</v>
      </c>
      <c r="G137" s="67">
        <v>3153</v>
      </c>
      <c r="H137" s="67">
        <f t="shared" si="4"/>
        <v>21003153</v>
      </c>
      <c r="I137" s="67">
        <v>0</v>
      </c>
      <c r="J137" s="67">
        <v>0</v>
      </c>
      <c r="K137" s="67">
        <f t="shared" si="6"/>
        <v>121</v>
      </c>
      <c r="L137" s="67">
        <f>VLOOKUP(N137,说明辅助表!$A$3:$B$6,2,0)*说明辅助表!$A$1+RANK(M137,$M$6:$M$447,1)*100000+VLOOKUP(P137,说明辅助表!$D$4:$E$7,2,0)*说明辅助表!$D$2+ROW()</f>
        <v>34640137</v>
      </c>
      <c r="M137" s="67">
        <v>300</v>
      </c>
      <c r="N137" s="67">
        <v>-1</v>
      </c>
      <c r="O137" s="67">
        <v>0</v>
      </c>
      <c r="P137" s="67">
        <v>1</v>
      </c>
      <c r="R137" s="67">
        <v>0</v>
      </c>
      <c r="U137" s="67">
        <v>0</v>
      </c>
      <c r="Y137" s="67" t="str">
        <f t="shared" si="25"/>
        <v>预留道具59的描述</v>
      </c>
      <c r="Z137" s="67">
        <v>0</v>
      </c>
      <c r="AF137" s="67">
        <v>5</v>
      </c>
      <c r="AH137" s="67">
        <v>5</v>
      </c>
    </row>
    <row r="138" spans="1:34" x14ac:dyDescent="0.2">
      <c r="A138" s="67">
        <f t="shared" si="14"/>
        <v>133</v>
      </c>
      <c r="B138" s="67">
        <v>3154</v>
      </c>
      <c r="C138" s="67">
        <v>0</v>
      </c>
      <c r="D138" s="67" t="s">
        <v>581</v>
      </c>
      <c r="E138" s="67">
        <f t="shared" si="3"/>
        <v>20003154</v>
      </c>
      <c r="F138" s="67">
        <v>3154</v>
      </c>
      <c r="G138" s="67">
        <v>3154</v>
      </c>
      <c r="H138" s="67">
        <f t="shared" si="4"/>
        <v>21003154</v>
      </c>
      <c r="I138" s="67">
        <v>0</v>
      </c>
      <c r="J138" s="67">
        <v>0</v>
      </c>
      <c r="K138" s="67">
        <f t="shared" si="6"/>
        <v>122</v>
      </c>
      <c r="L138" s="67">
        <f>VLOOKUP(N138,说明辅助表!$A$3:$B$6,2,0)*说明辅助表!$A$1+RANK(M138,$M$6:$M$447,1)*100000+VLOOKUP(P138,说明辅助表!$D$4:$E$7,2,0)*说明辅助表!$D$2+ROW()</f>
        <v>34640138</v>
      </c>
      <c r="M138" s="67">
        <v>300</v>
      </c>
      <c r="N138" s="67">
        <v>-1</v>
      </c>
      <c r="O138" s="67">
        <v>0</v>
      </c>
      <c r="P138" s="67">
        <v>1</v>
      </c>
      <c r="R138" s="67">
        <v>0</v>
      </c>
      <c r="U138" s="67">
        <v>0</v>
      </c>
      <c r="Y138" s="67" t="str">
        <f t="shared" si="25"/>
        <v>预留道具60的描述</v>
      </c>
      <c r="Z138" s="67">
        <v>0</v>
      </c>
      <c r="AF138" s="67">
        <v>5</v>
      </c>
      <c r="AH138" s="67">
        <v>5</v>
      </c>
    </row>
    <row r="139" spans="1:34" x14ac:dyDescent="0.2">
      <c r="A139" s="67">
        <f t="shared" si="14"/>
        <v>134</v>
      </c>
      <c r="B139" s="67">
        <v>3155</v>
      </c>
      <c r="C139" s="67">
        <v>0</v>
      </c>
      <c r="D139" s="67" t="s">
        <v>582</v>
      </c>
      <c r="E139" s="67">
        <f t="shared" si="3"/>
        <v>20003155</v>
      </c>
      <c r="F139" s="67">
        <v>3155</v>
      </c>
      <c r="G139" s="67">
        <v>3155</v>
      </c>
      <c r="H139" s="67">
        <f t="shared" si="4"/>
        <v>21003155</v>
      </c>
      <c r="I139" s="67">
        <v>0</v>
      </c>
      <c r="J139" s="67">
        <v>0</v>
      </c>
      <c r="K139" s="67">
        <f t="shared" si="6"/>
        <v>123</v>
      </c>
      <c r="L139" s="67">
        <f>VLOOKUP(N139,说明辅助表!$A$3:$B$6,2,0)*说明辅助表!$A$1+RANK(M139,$M$6:$M$447,1)*100000+VLOOKUP(P139,说明辅助表!$D$4:$E$7,2,0)*说明辅助表!$D$2+ROW()</f>
        <v>34640139</v>
      </c>
      <c r="M139" s="67">
        <v>300</v>
      </c>
      <c r="N139" s="67">
        <v>-1</v>
      </c>
      <c r="O139" s="67">
        <v>0</v>
      </c>
      <c r="P139" s="67">
        <v>1</v>
      </c>
      <c r="R139" s="67">
        <v>0</v>
      </c>
      <c r="U139" s="67">
        <v>0</v>
      </c>
      <c r="Y139" s="67" t="str">
        <f t="shared" si="25"/>
        <v>预留道具61的描述</v>
      </c>
      <c r="Z139" s="67">
        <v>0</v>
      </c>
      <c r="AF139" s="67">
        <v>5</v>
      </c>
      <c r="AH139" s="67">
        <v>5</v>
      </c>
    </row>
    <row r="140" spans="1:34" x14ac:dyDescent="0.2">
      <c r="A140" s="67">
        <f t="shared" si="14"/>
        <v>135</v>
      </c>
      <c r="B140" s="67">
        <v>3156</v>
      </c>
      <c r="C140" s="67">
        <v>0</v>
      </c>
      <c r="D140" s="67" t="s">
        <v>583</v>
      </c>
      <c r="E140" s="67">
        <f t="shared" si="3"/>
        <v>20003156</v>
      </c>
      <c r="F140" s="67">
        <v>3156</v>
      </c>
      <c r="G140" s="67">
        <v>3156</v>
      </c>
      <c r="H140" s="67">
        <f t="shared" si="4"/>
        <v>21003156</v>
      </c>
      <c r="I140" s="67">
        <v>0</v>
      </c>
      <c r="J140" s="67">
        <v>0</v>
      </c>
      <c r="K140" s="67">
        <f t="shared" si="6"/>
        <v>124</v>
      </c>
      <c r="L140" s="67">
        <f>VLOOKUP(N140,说明辅助表!$A$3:$B$6,2,0)*说明辅助表!$A$1+RANK(M140,$M$6:$M$447,1)*100000+VLOOKUP(P140,说明辅助表!$D$4:$E$7,2,0)*说明辅助表!$D$2+ROW()</f>
        <v>34640140</v>
      </c>
      <c r="M140" s="67">
        <v>300</v>
      </c>
      <c r="N140" s="67">
        <v>-1</v>
      </c>
      <c r="O140" s="67">
        <v>0</v>
      </c>
      <c r="P140" s="67">
        <v>1</v>
      </c>
      <c r="R140" s="67">
        <v>0</v>
      </c>
      <c r="U140" s="67">
        <v>0</v>
      </c>
      <c r="Y140" s="67" t="str">
        <f t="shared" si="25"/>
        <v>预留道具62的描述</v>
      </c>
      <c r="Z140" s="67">
        <v>0</v>
      </c>
      <c r="AF140" s="67">
        <v>5</v>
      </c>
      <c r="AH140" s="67">
        <v>5</v>
      </c>
    </row>
    <row r="141" spans="1:34" x14ac:dyDescent="0.2">
      <c r="A141" s="67">
        <f t="shared" si="14"/>
        <v>136</v>
      </c>
      <c r="B141" s="67">
        <v>3157</v>
      </c>
      <c r="C141" s="67">
        <v>0</v>
      </c>
      <c r="D141" s="67" t="s">
        <v>584</v>
      </c>
      <c r="E141" s="67">
        <f t="shared" si="3"/>
        <v>20003157</v>
      </c>
      <c r="F141" s="67">
        <v>3157</v>
      </c>
      <c r="G141" s="67">
        <v>3157</v>
      </c>
      <c r="H141" s="67">
        <f t="shared" si="4"/>
        <v>21003157</v>
      </c>
      <c r="I141" s="67">
        <v>0</v>
      </c>
      <c r="J141" s="67">
        <v>0</v>
      </c>
      <c r="K141" s="67">
        <f t="shared" si="6"/>
        <v>125</v>
      </c>
      <c r="L141" s="67">
        <f>VLOOKUP(N141,说明辅助表!$A$3:$B$6,2,0)*说明辅助表!$A$1+RANK(M141,$M$6:$M$447,1)*100000+VLOOKUP(P141,说明辅助表!$D$4:$E$7,2,0)*说明辅助表!$D$2+ROW()</f>
        <v>34640141</v>
      </c>
      <c r="M141" s="67">
        <v>300</v>
      </c>
      <c r="N141" s="67">
        <v>-1</v>
      </c>
      <c r="O141" s="67">
        <v>0</v>
      </c>
      <c r="P141" s="67">
        <v>1</v>
      </c>
      <c r="R141" s="67">
        <v>0</v>
      </c>
      <c r="U141" s="67">
        <v>0</v>
      </c>
      <c r="Y141" s="67" t="str">
        <f t="shared" si="25"/>
        <v>预留道具63的描述</v>
      </c>
      <c r="Z141" s="67">
        <v>0</v>
      </c>
      <c r="AF141" s="67">
        <v>5</v>
      </c>
      <c r="AH141" s="67">
        <v>5</v>
      </c>
    </row>
    <row r="142" spans="1:34" x14ac:dyDescent="0.2">
      <c r="A142" s="67">
        <f t="shared" si="14"/>
        <v>137</v>
      </c>
      <c r="B142" s="67">
        <v>3158</v>
      </c>
      <c r="C142" s="67">
        <v>0</v>
      </c>
      <c r="D142" s="67" t="s">
        <v>585</v>
      </c>
      <c r="E142" s="67">
        <f t="shared" si="3"/>
        <v>20003158</v>
      </c>
      <c r="F142" s="67">
        <v>3158</v>
      </c>
      <c r="G142" s="67">
        <v>3158</v>
      </c>
      <c r="H142" s="67">
        <f t="shared" si="4"/>
        <v>21003158</v>
      </c>
      <c r="I142" s="67">
        <v>0</v>
      </c>
      <c r="J142" s="67">
        <v>0</v>
      </c>
      <c r="K142" s="67">
        <f t="shared" si="6"/>
        <v>126</v>
      </c>
      <c r="L142" s="67">
        <f>VLOOKUP(N142,说明辅助表!$A$3:$B$6,2,0)*说明辅助表!$A$1+RANK(M142,$M$6:$M$447,1)*100000+VLOOKUP(P142,说明辅助表!$D$4:$E$7,2,0)*说明辅助表!$D$2+ROW()</f>
        <v>34640142</v>
      </c>
      <c r="M142" s="67">
        <v>300</v>
      </c>
      <c r="N142" s="67">
        <v>-1</v>
      </c>
      <c r="O142" s="67">
        <v>0</v>
      </c>
      <c r="P142" s="67">
        <v>1</v>
      </c>
      <c r="R142" s="67">
        <v>0</v>
      </c>
      <c r="U142" s="67">
        <v>0</v>
      </c>
      <c r="Y142" s="67" t="str">
        <f t="shared" si="25"/>
        <v>预留道具64的描述</v>
      </c>
      <c r="Z142" s="67">
        <v>0</v>
      </c>
      <c r="AF142" s="67">
        <v>5</v>
      </c>
      <c r="AH142" s="67">
        <v>5</v>
      </c>
    </row>
    <row r="143" spans="1:34" x14ac:dyDescent="0.2">
      <c r="A143" s="67">
        <f t="shared" si="14"/>
        <v>138</v>
      </c>
      <c r="B143" s="67">
        <v>3159</v>
      </c>
      <c r="C143" s="67">
        <v>0</v>
      </c>
      <c r="D143" s="67" t="s">
        <v>586</v>
      </c>
      <c r="E143" s="67">
        <f t="shared" si="3"/>
        <v>20003159</v>
      </c>
      <c r="F143" s="67">
        <v>3159</v>
      </c>
      <c r="G143" s="67">
        <v>3159</v>
      </c>
      <c r="H143" s="67">
        <f t="shared" si="4"/>
        <v>21003159</v>
      </c>
      <c r="I143" s="67">
        <v>0</v>
      </c>
      <c r="J143" s="67">
        <v>0</v>
      </c>
      <c r="K143" s="67">
        <f t="shared" si="6"/>
        <v>127</v>
      </c>
      <c r="L143" s="67">
        <f>VLOOKUP(N143,说明辅助表!$A$3:$B$6,2,0)*说明辅助表!$A$1+RANK(M143,$M$6:$M$447,1)*100000+VLOOKUP(P143,说明辅助表!$D$4:$E$7,2,0)*说明辅助表!$D$2+ROW()</f>
        <v>34640143</v>
      </c>
      <c r="M143" s="67">
        <v>300</v>
      </c>
      <c r="N143" s="67">
        <v>-1</v>
      </c>
      <c r="O143" s="67">
        <v>0</v>
      </c>
      <c r="P143" s="67">
        <v>1</v>
      </c>
      <c r="R143" s="67">
        <v>0</v>
      </c>
      <c r="U143" s="67">
        <v>0</v>
      </c>
      <c r="Y143" s="67" t="str">
        <f t="shared" si="25"/>
        <v>预留道具65的描述</v>
      </c>
      <c r="Z143" s="67">
        <v>0</v>
      </c>
      <c r="AF143" s="67">
        <v>5</v>
      </c>
      <c r="AH143" s="67">
        <v>5</v>
      </c>
    </row>
    <row r="144" spans="1:34" x14ac:dyDescent="0.2">
      <c r="A144" s="67">
        <f t="shared" si="14"/>
        <v>139</v>
      </c>
      <c r="B144" s="67">
        <v>3160</v>
      </c>
      <c r="C144" s="67">
        <v>0</v>
      </c>
      <c r="D144" s="67" t="s">
        <v>587</v>
      </c>
      <c r="E144" s="67">
        <f t="shared" si="3"/>
        <v>20003160</v>
      </c>
      <c r="F144" s="67">
        <v>3160</v>
      </c>
      <c r="G144" s="67">
        <v>3160</v>
      </c>
      <c r="H144" s="67">
        <f t="shared" si="4"/>
        <v>21003160</v>
      </c>
      <c r="I144" s="67">
        <v>0</v>
      </c>
      <c r="J144" s="67">
        <v>0</v>
      </c>
      <c r="K144" s="67">
        <f t="shared" si="6"/>
        <v>128</v>
      </c>
      <c r="L144" s="67">
        <f>VLOOKUP(N144,说明辅助表!$A$3:$B$6,2,0)*说明辅助表!$A$1+RANK(M144,$M$6:$M$447,1)*100000+VLOOKUP(P144,说明辅助表!$D$4:$E$7,2,0)*说明辅助表!$D$2+ROW()</f>
        <v>34640144</v>
      </c>
      <c r="M144" s="67">
        <v>300</v>
      </c>
      <c r="N144" s="67">
        <v>-1</v>
      </c>
      <c r="O144" s="67">
        <v>0</v>
      </c>
      <c r="P144" s="67">
        <v>1</v>
      </c>
      <c r="R144" s="67">
        <v>0</v>
      </c>
      <c r="U144" s="67">
        <v>0</v>
      </c>
      <c r="Y144" s="67" t="str">
        <f t="shared" si="25"/>
        <v>预留道具66的描述</v>
      </c>
      <c r="Z144" s="67">
        <v>0</v>
      </c>
      <c r="AF144" s="67">
        <v>5</v>
      </c>
      <c r="AH144" s="67">
        <v>5</v>
      </c>
    </row>
    <row r="145" spans="1:34" x14ac:dyDescent="0.2">
      <c r="A145" s="67">
        <f t="shared" si="14"/>
        <v>140</v>
      </c>
      <c r="B145" s="67">
        <v>3161</v>
      </c>
      <c r="C145" s="67">
        <v>0</v>
      </c>
      <c r="D145" s="67" t="s">
        <v>588</v>
      </c>
      <c r="E145" s="67">
        <f t="shared" si="3"/>
        <v>20003161</v>
      </c>
      <c r="F145" s="67">
        <v>3161</v>
      </c>
      <c r="G145" s="67">
        <v>3161</v>
      </c>
      <c r="H145" s="67">
        <f t="shared" si="4"/>
        <v>21003161</v>
      </c>
      <c r="I145" s="67">
        <v>0</v>
      </c>
      <c r="J145" s="67">
        <v>0</v>
      </c>
      <c r="K145" s="67">
        <f t="shared" si="6"/>
        <v>129</v>
      </c>
      <c r="L145" s="67">
        <f>VLOOKUP(N145,说明辅助表!$A$3:$B$6,2,0)*说明辅助表!$A$1+RANK(M145,$M$6:$M$447,1)*100000+VLOOKUP(P145,说明辅助表!$D$4:$E$7,2,0)*说明辅助表!$D$2+ROW()</f>
        <v>34640145</v>
      </c>
      <c r="M145" s="67">
        <v>300</v>
      </c>
      <c r="N145" s="67">
        <v>-1</v>
      </c>
      <c r="O145" s="67">
        <v>0</v>
      </c>
      <c r="P145" s="67">
        <v>1</v>
      </c>
      <c r="R145" s="67">
        <v>0</v>
      </c>
      <c r="U145" s="67">
        <v>0</v>
      </c>
      <c r="Y145" s="67" t="str">
        <f t="shared" si="25"/>
        <v>预留道具67的描述</v>
      </c>
      <c r="Z145" s="67">
        <v>0</v>
      </c>
      <c r="AF145" s="67">
        <v>5</v>
      </c>
      <c r="AH145" s="67">
        <v>5</v>
      </c>
    </row>
    <row r="146" spans="1:34" x14ac:dyDescent="0.2">
      <c r="A146" s="67">
        <f t="shared" si="14"/>
        <v>141</v>
      </c>
      <c r="B146" s="67">
        <v>3162</v>
      </c>
      <c r="C146" s="67">
        <v>0</v>
      </c>
      <c r="D146" s="67" t="s">
        <v>589</v>
      </c>
      <c r="E146" s="67">
        <f t="shared" si="3"/>
        <v>20003162</v>
      </c>
      <c r="F146" s="67">
        <v>3162</v>
      </c>
      <c r="G146" s="67">
        <v>3162</v>
      </c>
      <c r="H146" s="67">
        <f t="shared" si="4"/>
        <v>21003162</v>
      </c>
      <c r="I146" s="67">
        <v>0</v>
      </c>
      <c r="J146" s="67">
        <v>0</v>
      </c>
      <c r="K146" s="67">
        <f t="shared" si="6"/>
        <v>130</v>
      </c>
      <c r="L146" s="67">
        <f>VLOOKUP(N146,说明辅助表!$A$3:$B$6,2,0)*说明辅助表!$A$1+RANK(M146,$M$6:$M$447,1)*100000+VLOOKUP(P146,说明辅助表!$D$4:$E$7,2,0)*说明辅助表!$D$2+ROW()</f>
        <v>34640146</v>
      </c>
      <c r="M146" s="67">
        <v>300</v>
      </c>
      <c r="N146" s="67">
        <v>-1</v>
      </c>
      <c r="O146" s="67">
        <v>0</v>
      </c>
      <c r="P146" s="67">
        <v>1</v>
      </c>
      <c r="R146" s="67">
        <v>0</v>
      </c>
      <c r="U146" s="67">
        <v>0</v>
      </c>
      <c r="Y146" s="67" t="str">
        <f t="shared" si="25"/>
        <v>预留道具68的描述</v>
      </c>
      <c r="Z146" s="67">
        <v>0</v>
      </c>
      <c r="AF146" s="67">
        <v>5</v>
      </c>
      <c r="AH146" s="67">
        <v>5</v>
      </c>
    </row>
    <row r="147" spans="1:34" x14ac:dyDescent="0.2">
      <c r="A147" s="67">
        <f t="shared" si="14"/>
        <v>142</v>
      </c>
      <c r="B147" s="67">
        <v>3163</v>
      </c>
      <c r="C147" s="67">
        <v>0</v>
      </c>
      <c r="D147" s="67" t="s">
        <v>590</v>
      </c>
      <c r="E147" s="67">
        <f t="shared" si="3"/>
        <v>20003163</v>
      </c>
      <c r="F147" s="67">
        <v>3163</v>
      </c>
      <c r="G147" s="67">
        <v>3163</v>
      </c>
      <c r="H147" s="67">
        <f t="shared" si="4"/>
        <v>21003163</v>
      </c>
      <c r="I147" s="67">
        <v>0</v>
      </c>
      <c r="J147" s="67">
        <v>0</v>
      </c>
      <c r="K147" s="67">
        <f t="shared" si="6"/>
        <v>131</v>
      </c>
      <c r="L147" s="67">
        <f>VLOOKUP(N147,说明辅助表!$A$3:$B$6,2,0)*说明辅助表!$A$1+RANK(M147,$M$6:$M$447,1)*100000+VLOOKUP(P147,说明辅助表!$D$4:$E$7,2,0)*说明辅助表!$D$2+ROW()</f>
        <v>34640147</v>
      </c>
      <c r="M147" s="67">
        <v>300</v>
      </c>
      <c r="N147" s="67">
        <v>-1</v>
      </c>
      <c r="O147" s="67">
        <v>0</v>
      </c>
      <c r="P147" s="67">
        <v>1</v>
      </c>
      <c r="R147" s="67">
        <v>0</v>
      </c>
      <c r="U147" s="67">
        <v>0</v>
      </c>
      <c r="Y147" s="67" t="str">
        <f t="shared" si="25"/>
        <v>预留道具69的描述</v>
      </c>
      <c r="Z147" s="67">
        <v>0</v>
      </c>
      <c r="AF147" s="67">
        <v>5</v>
      </c>
      <c r="AH147" s="67">
        <v>5</v>
      </c>
    </row>
    <row r="148" spans="1:34" x14ac:dyDescent="0.2">
      <c r="A148" s="67">
        <f t="shared" si="14"/>
        <v>143</v>
      </c>
      <c r="B148" s="67">
        <v>3164</v>
      </c>
      <c r="C148" s="67">
        <v>0</v>
      </c>
      <c r="D148" s="67" t="s">
        <v>591</v>
      </c>
      <c r="E148" s="67">
        <f t="shared" si="3"/>
        <v>20003164</v>
      </c>
      <c r="F148" s="67">
        <v>3164</v>
      </c>
      <c r="G148" s="67">
        <v>3164</v>
      </c>
      <c r="H148" s="67">
        <f t="shared" si="4"/>
        <v>21003164</v>
      </c>
      <c r="I148" s="67">
        <v>0</v>
      </c>
      <c r="J148" s="67">
        <v>0</v>
      </c>
      <c r="K148" s="67">
        <f t="shared" si="6"/>
        <v>132</v>
      </c>
      <c r="L148" s="67">
        <f>VLOOKUP(N148,说明辅助表!$A$3:$B$6,2,0)*说明辅助表!$A$1+RANK(M148,$M$6:$M$447,1)*100000+VLOOKUP(P148,说明辅助表!$D$4:$E$7,2,0)*说明辅助表!$D$2+ROW()</f>
        <v>34640148</v>
      </c>
      <c r="M148" s="67">
        <v>300</v>
      </c>
      <c r="N148" s="67">
        <v>-1</v>
      </c>
      <c r="O148" s="67">
        <v>0</v>
      </c>
      <c r="P148" s="67">
        <v>1</v>
      </c>
      <c r="R148" s="67">
        <v>0</v>
      </c>
      <c r="U148" s="67">
        <v>0</v>
      </c>
      <c r="Y148" s="67" t="str">
        <f t="shared" si="25"/>
        <v>预留道具70的描述</v>
      </c>
      <c r="Z148" s="67">
        <v>0</v>
      </c>
      <c r="AF148" s="67">
        <v>5</v>
      </c>
      <c r="AH148" s="67">
        <v>5</v>
      </c>
    </row>
    <row r="149" spans="1:34" x14ac:dyDescent="0.2">
      <c r="A149" s="67">
        <f t="shared" si="14"/>
        <v>144</v>
      </c>
      <c r="B149" s="67">
        <v>3165</v>
      </c>
      <c r="C149" s="67">
        <v>0</v>
      </c>
      <c r="D149" s="67" t="s">
        <v>592</v>
      </c>
      <c r="E149" s="67">
        <f t="shared" si="3"/>
        <v>20003165</v>
      </c>
      <c r="F149" s="67">
        <v>3165</v>
      </c>
      <c r="G149" s="67">
        <v>3165</v>
      </c>
      <c r="H149" s="67">
        <f t="shared" si="4"/>
        <v>21003165</v>
      </c>
      <c r="I149" s="67">
        <v>0</v>
      </c>
      <c r="J149" s="67">
        <v>0</v>
      </c>
      <c r="K149" s="67">
        <f t="shared" si="6"/>
        <v>133</v>
      </c>
      <c r="L149" s="67">
        <f>VLOOKUP(N149,说明辅助表!$A$3:$B$6,2,0)*说明辅助表!$A$1+RANK(M149,$M$6:$M$447,1)*100000+VLOOKUP(P149,说明辅助表!$D$4:$E$7,2,0)*说明辅助表!$D$2+ROW()</f>
        <v>34640149</v>
      </c>
      <c r="M149" s="67">
        <v>300</v>
      </c>
      <c r="N149" s="67">
        <v>-1</v>
      </c>
      <c r="O149" s="67">
        <v>0</v>
      </c>
      <c r="P149" s="67">
        <v>1</v>
      </c>
      <c r="R149" s="67">
        <v>0</v>
      </c>
      <c r="U149" s="67">
        <v>0</v>
      </c>
      <c r="Y149" s="67" t="str">
        <f t="shared" si="25"/>
        <v>预留道具71的描述</v>
      </c>
      <c r="Z149" s="67">
        <v>0</v>
      </c>
      <c r="AF149" s="67">
        <v>5</v>
      </c>
      <c r="AH149" s="67">
        <v>5</v>
      </c>
    </row>
    <row r="150" spans="1:34" x14ac:dyDescent="0.2">
      <c r="A150" s="67">
        <f t="shared" si="14"/>
        <v>145</v>
      </c>
      <c r="B150" s="67">
        <v>3166</v>
      </c>
      <c r="C150" s="67">
        <v>0</v>
      </c>
      <c r="D150" s="67" t="s">
        <v>593</v>
      </c>
      <c r="E150" s="67">
        <f t="shared" si="3"/>
        <v>20003166</v>
      </c>
      <c r="F150" s="67">
        <v>3166</v>
      </c>
      <c r="G150" s="67">
        <v>3166</v>
      </c>
      <c r="H150" s="67">
        <f t="shared" si="4"/>
        <v>21003166</v>
      </c>
      <c r="I150" s="67">
        <v>0</v>
      </c>
      <c r="J150" s="67">
        <v>0</v>
      </c>
      <c r="K150" s="67">
        <f t="shared" si="6"/>
        <v>134</v>
      </c>
      <c r="L150" s="67">
        <f>VLOOKUP(N150,说明辅助表!$A$3:$B$6,2,0)*说明辅助表!$A$1+RANK(M150,$M$6:$M$447,1)*100000+VLOOKUP(P150,说明辅助表!$D$4:$E$7,2,0)*说明辅助表!$D$2+ROW()</f>
        <v>34640150</v>
      </c>
      <c r="M150" s="67">
        <v>300</v>
      </c>
      <c r="N150" s="67">
        <v>-1</v>
      </c>
      <c r="O150" s="67">
        <v>0</v>
      </c>
      <c r="P150" s="67">
        <v>1</v>
      </c>
      <c r="R150" s="67">
        <v>0</v>
      </c>
      <c r="U150" s="67">
        <v>0</v>
      </c>
      <c r="Y150" s="67" t="str">
        <f t="shared" si="25"/>
        <v>预留道具72的描述</v>
      </c>
      <c r="Z150" s="67">
        <v>0</v>
      </c>
      <c r="AF150" s="67">
        <v>5</v>
      </c>
      <c r="AH150" s="67">
        <v>5</v>
      </c>
    </row>
    <row r="151" spans="1:34" x14ac:dyDescent="0.2">
      <c r="A151" s="67">
        <f t="shared" si="14"/>
        <v>146</v>
      </c>
      <c r="B151" s="67">
        <v>3167</v>
      </c>
      <c r="C151" s="67">
        <v>0</v>
      </c>
      <c r="D151" s="67" t="s">
        <v>594</v>
      </c>
      <c r="E151" s="67">
        <f t="shared" si="3"/>
        <v>20003167</v>
      </c>
      <c r="F151" s="67">
        <v>3167</v>
      </c>
      <c r="G151" s="67">
        <v>3167</v>
      </c>
      <c r="H151" s="67">
        <f t="shared" si="4"/>
        <v>21003167</v>
      </c>
      <c r="I151" s="67">
        <v>0</v>
      </c>
      <c r="J151" s="67">
        <v>0</v>
      </c>
      <c r="K151" s="67">
        <f t="shared" ref="K151:K214" si="26">RANK(L151,$L$6:$L$447,1)</f>
        <v>135</v>
      </c>
      <c r="L151" s="67">
        <f>VLOOKUP(N151,说明辅助表!$A$3:$B$6,2,0)*说明辅助表!$A$1+RANK(M151,$M$6:$M$447,1)*100000+VLOOKUP(P151,说明辅助表!$D$4:$E$7,2,0)*说明辅助表!$D$2+ROW()</f>
        <v>34640151</v>
      </c>
      <c r="M151" s="67">
        <v>300</v>
      </c>
      <c r="N151" s="67">
        <v>-1</v>
      </c>
      <c r="O151" s="67">
        <v>0</v>
      </c>
      <c r="P151" s="67">
        <v>1</v>
      </c>
      <c r="R151" s="67">
        <v>0</v>
      </c>
      <c r="U151" s="67">
        <v>0</v>
      </c>
      <c r="Y151" s="67" t="str">
        <f t="shared" si="25"/>
        <v>预留道具73的描述</v>
      </c>
      <c r="Z151" s="67">
        <v>0</v>
      </c>
      <c r="AF151" s="67">
        <v>5</v>
      </c>
      <c r="AH151" s="67">
        <v>5</v>
      </c>
    </row>
    <row r="152" spans="1:34" x14ac:dyDescent="0.2">
      <c r="A152" s="67">
        <f t="shared" si="14"/>
        <v>147</v>
      </c>
      <c r="B152" s="67">
        <v>3168</v>
      </c>
      <c r="C152" s="67">
        <v>0</v>
      </c>
      <c r="D152" s="67" t="s">
        <v>595</v>
      </c>
      <c r="E152" s="67">
        <f t="shared" si="3"/>
        <v>20003168</v>
      </c>
      <c r="F152" s="67">
        <v>3168</v>
      </c>
      <c r="G152" s="67">
        <v>3168</v>
      </c>
      <c r="H152" s="67">
        <f t="shared" si="4"/>
        <v>21003168</v>
      </c>
      <c r="I152" s="67">
        <v>0</v>
      </c>
      <c r="J152" s="67">
        <v>0</v>
      </c>
      <c r="K152" s="67">
        <f t="shared" si="26"/>
        <v>136</v>
      </c>
      <c r="L152" s="67">
        <f>VLOOKUP(N152,说明辅助表!$A$3:$B$6,2,0)*说明辅助表!$A$1+RANK(M152,$M$6:$M$447,1)*100000+VLOOKUP(P152,说明辅助表!$D$4:$E$7,2,0)*说明辅助表!$D$2+ROW()</f>
        <v>34640152</v>
      </c>
      <c r="M152" s="67">
        <v>300</v>
      </c>
      <c r="N152" s="67">
        <v>-1</v>
      </c>
      <c r="O152" s="67">
        <v>0</v>
      </c>
      <c r="P152" s="67">
        <v>1</v>
      </c>
      <c r="R152" s="67">
        <v>0</v>
      </c>
      <c r="U152" s="67">
        <v>0</v>
      </c>
      <c r="Y152" s="67" t="str">
        <f t="shared" si="25"/>
        <v>预留道具74的描述</v>
      </c>
      <c r="Z152" s="67">
        <v>0</v>
      </c>
      <c r="AF152" s="67">
        <v>5</v>
      </c>
      <c r="AH152" s="67">
        <v>5</v>
      </c>
    </row>
    <row r="153" spans="1:34" x14ac:dyDescent="0.2">
      <c r="A153" s="67">
        <f t="shared" si="14"/>
        <v>148</v>
      </c>
      <c r="B153" s="67">
        <v>3169</v>
      </c>
      <c r="C153" s="67">
        <v>0</v>
      </c>
      <c r="D153" s="67" t="s">
        <v>596</v>
      </c>
      <c r="E153" s="67">
        <f t="shared" si="3"/>
        <v>20003169</v>
      </c>
      <c r="F153" s="67">
        <v>3169</v>
      </c>
      <c r="G153" s="67">
        <v>3169</v>
      </c>
      <c r="H153" s="67">
        <f t="shared" si="4"/>
        <v>21003169</v>
      </c>
      <c r="I153" s="67">
        <v>0</v>
      </c>
      <c r="J153" s="67">
        <v>0</v>
      </c>
      <c r="K153" s="67">
        <f t="shared" si="26"/>
        <v>137</v>
      </c>
      <c r="L153" s="67">
        <f>VLOOKUP(N153,说明辅助表!$A$3:$B$6,2,0)*说明辅助表!$A$1+RANK(M153,$M$6:$M$447,1)*100000+VLOOKUP(P153,说明辅助表!$D$4:$E$7,2,0)*说明辅助表!$D$2+ROW()</f>
        <v>34640153</v>
      </c>
      <c r="M153" s="67">
        <v>300</v>
      </c>
      <c r="N153" s="67">
        <v>-1</v>
      </c>
      <c r="O153" s="67">
        <v>0</v>
      </c>
      <c r="P153" s="67">
        <v>1</v>
      </c>
      <c r="R153" s="67">
        <v>0</v>
      </c>
      <c r="U153" s="67">
        <v>0</v>
      </c>
      <c r="Y153" s="67" t="str">
        <f t="shared" si="25"/>
        <v>预留道具75的描述</v>
      </c>
      <c r="Z153" s="67">
        <v>0</v>
      </c>
      <c r="AF153" s="67">
        <v>5</v>
      </c>
      <c r="AH153" s="67">
        <v>5</v>
      </c>
    </row>
    <row r="154" spans="1:34" x14ac:dyDescent="0.2">
      <c r="A154" s="67">
        <f t="shared" si="14"/>
        <v>149</v>
      </c>
      <c r="B154" s="67">
        <v>3170</v>
      </c>
      <c r="C154" s="67">
        <v>0</v>
      </c>
      <c r="D154" s="67" t="s">
        <v>597</v>
      </c>
      <c r="E154" s="67">
        <f t="shared" si="3"/>
        <v>20003170</v>
      </c>
      <c r="F154" s="67">
        <v>3170</v>
      </c>
      <c r="G154" s="67">
        <v>3170</v>
      </c>
      <c r="H154" s="67">
        <f t="shared" si="4"/>
        <v>21003170</v>
      </c>
      <c r="I154" s="67">
        <v>0</v>
      </c>
      <c r="J154" s="67">
        <v>0</v>
      </c>
      <c r="K154" s="67">
        <f t="shared" si="26"/>
        <v>138</v>
      </c>
      <c r="L154" s="67">
        <f>VLOOKUP(N154,说明辅助表!$A$3:$B$6,2,0)*说明辅助表!$A$1+RANK(M154,$M$6:$M$447,1)*100000+VLOOKUP(P154,说明辅助表!$D$4:$E$7,2,0)*说明辅助表!$D$2+ROW()</f>
        <v>34640154</v>
      </c>
      <c r="M154" s="67">
        <v>300</v>
      </c>
      <c r="N154" s="67">
        <v>-1</v>
      </c>
      <c r="O154" s="67">
        <v>0</v>
      </c>
      <c r="P154" s="67">
        <v>1</v>
      </c>
      <c r="R154" s="67">
        <v>0</v>
      </c>
      <c r="U154" s="67">
        <v>0</v>
      </c>
      <c r="Y154" s="67" t="str">
        <f t="shared" si="25"/>
        <v>预留道具76的描述</v>
      </c>
      <c r="Z154" s="67">
        <v>0</v>
      </c>
      <c r="AF154" s="67">
        <v>5</v>
      </c>
      <c r="AH154" s="67">
        <v>5</v>
      </c>
    </row>
    <row r="155" spans="1:34" x14ac:dyDescent="0.2">
      <c r="A155" s="67">
        <f t="shared" si="14"/>
        <v>150</v>
      </c>
      <c r="B155" s="67">
        <v>3171</v>
      </c>
      <c r="C155" s="67">
        <v>0</v>
      </c>
      <c r="D155" s="67" t="s">
        <v>598</v>
      </c>
      <c r="E155" s="67">
        <f t="shared" si="3"/>
        <v>20003171</v>
      </c>
      <c r="F155" s="67">
        <v>3171</v>
      </c>
      <c r="G155" s="67">
        <v>3171</v>
      </c>
      <c r="H155" s="67">
        <f t="shared" si="4"/>
        <v>21003171</v>
      </c>
      <c r="I155" s="67">
        <v>0</v>
      </c>
      <c r="J155" s="67">
        <v>0</v>
      </c>
      <c r="K155" s="67">
        <f t="shared" si="26"/>
        <v>139</v>
      </c>
      <c r="L155" s="67">
        <f>VLOOKUP(N155,说明辅助表!$A$3:$B$6,2,0)*说明辅助表!$A$1+RANK(M155,$M$6:$M$447,1)*100000+VLOOKUP(P155,说明辅助表!$D$4:$E$7,2,0)*说明辅助表!$D$2+ROW()</f>
        <v>34640155</v>
      </c>
      <c r="M155" s="67">
        <v>300</v>
      </c>
      <c r="N155" s="67">
        <v>-1</v>
      </c>
      <c r="O155" s="67">
        <v>0</v>
      </c>
      <c r="P155" s="67">
        <v>1</v>
      </c>
      <c r="R155" s="67">
        <v>0</v>
      </c>
      <c r="U155" s="67">
        <v>0</v>
      </c>
      <c r="Y155" s="67" t="str">
        <f t="shared" si="25"/>
        <v>预留道具77的描述</v>
      </c>
      <c r="Z155" s="67">
        <v>0</v>
      </c>
      <c r="AF155" s="67">
        <v>5</v>
      </c>
      <c r="AH155" s="67">
        <v>5</v>
      </c>
    </row>
    <row r="156" spans="1:34" x14ac:dyDescent="0.2">
      <c r="A156" s="67">
        <f t="shared" si="14"/>
        <v>151</v>
      </c>
      <c r="B156" s="67">
        <v>3172</v>
      </c>
      <c r="C156" s="67">
        <v>0</v>
      </c>
      <c r="D156" s="67" t="s">
        <v>599</v>
      </c>
      <c r="E156" s="67">
        <f t="shared" si="3"/>
        <v>20003172</v>
      </c>
      <c r="F156" s="67">
        <v>3172</v>
      </c>
      <c r="G156" s="67">
        <v>3172</v>
      </c>
      <c r="H156" s="67">
        <f t="shared" si="4"/>
        <v>21003172</v>
      </c>
      <c r="I156" s="67">
        <v>0</v>
      </c>
      <c r="J156" s="67">
        <v>0</v>
      </c>
      <c r="K156" s="67">
        <f t="shared" si="26"/>
        <v>140</v>
      </c>
      <c r="L156" s="67">
        <f>VLOOKUP(N156,说明辅助表!$A$3:$B$6,2,0)*说明辅助表!$A$1+RANK(M156,$M$6:$M$447,1)*100000+VLOOKUP(P156,说明辅助表!$D$4:$E$7,2,0)*说明辅助表!$D$2+ROW()</f>
        <v>34640156</v>
      </c>
      <c r="M156" s="67">
        <v>300</v>
      </c>
      <c r="N156" s="67">
        <v>-1</v>
      </c>
      <c r="O156" s="67">
        <v>0</v>
      </c>
      <c r="P156" s="67">
        <v>1</v>
      </c>
      <c r="R156" s="67">
        <v>0</v>
      </c>
      <c r="U156" s="67">
        <v>0</v>
      </c>
      <c r="Y156" s="67" t="str">
        <f t="shared" si="25"/>
        <v>预留道具78的描述</v>
      </c>
      <c r="Z156" s="67">
        <v>0</v>
      </c>
      <c r="AF156" s="67">
        <v>5</v>
      </c>
      <c r="AH156" s="67">
        <v>5</v>
      </c>
    </row>
    <row r="157" spans="1:34" x14ac:dyDescent="0.2">
      <c r="A157" s="67">
        <f t="shared" si="14"/>
        <v>152</v>
      </c>
      <c r="B157" s="67">
        <v>3173</v>
      </c>
      <c r="C157" s="67">
        <v>0</v>
      </c>
      <c r="D157" s="67" t="s">
        <v>684</v>
      </c>
      <c r="E157" s="67">
        <f t="shared" si="3"/>
        <v>20003173</v>
      </c>
      <c r="F157" s="67">
        <v>3173</v>
      </c>
      <c r="G157" s="67">
        <v>3173</v>
      </c>
      <c r="H157" s="67">
        <f t="shared" si="4"/>
        <v>21003173</v>
      </c>
      <c r="I157" s="67">
        <v>0</v>
      </c>
      <c r="J157" s="67">
        <v>0</v>
      </c>
      <c r="K157" s="67">
        <f t="shared" si="26"/>
        <v>141</v>
      </c>
      <c r="L157" s="67">
        <f>VLOOKUP(N157,说明辅助表!$A$3:$B$6,2,0)*说明辅助表!$A$1+RANK(M157,$M$6:$M$447,1)*100000+VLOOKUP(P157,说明辅助表!$D$4:$E$7,2,0)*说明辅助表!$D$2+ROW()</f>
        <v>34640157</v>
      </c>
      <c r="M157" s="67">
        <v>300</v>
      </c>
      <c r="N157" s="67">
        <v>-1</v>
      </c>
      <c r="O157" s="67">
        <v>0</v>
      </c>
      <c r="P157" s="67">
        <v>1</v>
      </c>
      <c r="R157" s="67">
        <v>0</v>
      </c>
      <c r="U157" s="67">
        <v>0</v>
      </c>
      <c r="Y157" s="67" t="str">
        <f t="shared" si="25"/>
        <v>预留道具79的描述</v>
      </c>
      <c r="Z157" s="67">
        <v>0</v>
      </c>
      <c r="AF157" s="67">
        <v>5</v>
      </c>
      <c r="AH157" s="67">
        <v>5</v>
      </c>
    </row>
    <row r="158" spans="1:34" x14ac:dyDescent="0.2">
      <c r="A158" s="67">
        <f t="shared" ref="A158:A221" si="27">ROW()-5</f>
        <v>153</v>
      </c>
      <c r="B158" s="67">
        <v>3174</v>
      </c>
      <c r="C158" s="67">
        <v>0</v>
      </c>
      <c r="D158" s="67" t="s">
        <v>685</v>
      </c>
      <c r="E158" s="67">
        <f t="shared" si="3"/>
        <v>20003174</v>
      </c>
      <c r="F158" s="67">
        <v>3174</v>
      </c>
      <c r="G158" s="67">
        <v>3174</v>
      </c>
      <c r="H158" s="67">
        <f t="shared" si="4"/>
        <v>21003174</v>
      </c>
      <c r="I158" s="67">
        <v>0</v>
      </c>
      <c r="J158" s="67">
        <v>0</v>
      </c>
      <c r="K158" s="67">
        <f t="shared" si="26"/>
        <v>142</v>
      </c>
      <c r="L158" s="67">
        <f>VLOOKUP(N158,说明辅助表!$A$3:$B$6,2,0)*说明辅助表!$A$1+RANK(M158,$M$6:$M$447,1)*100000+VLOOKUP(P158,说明辅助表!$D$4:$E$7,2,0)*说明辅助表!$D$2+ROW()</f>
        <v>34640158</v>
      </c>
      <c r="M158" s="67">
        <v>300</v>
      </c>
      <c r="N158" s="67">
        <v>-1</v>
      </c>
      <c r="O158" s="67">
        <v>0</v>
      </c>
      <c r="P158" s="67">
        <v>1</v>
      </c>
      <c r="R158" s="67">
        <v>0</v>
      </c>
      <c r="U158" s="67">
        <v>0</v>
      </c>
      <c r="Y158" s="67" t="str">
        <f t="shared" si="25"/>
        <v>预留道具80的描述</v>
      </c>
      <c r="Z158" s="67">
        <v>0</v>
      </c>
      <c r="AF158" s="67">
        <v>5</v>
      </c>
      <c r="AH158" s="67">
        <v>5</v>
      </c>
    </row>
    <row r="159" spans="1:34" x14ac:dyDescent="0.2">
      <c r="A159" s="67">
        <f t="shared" si="27"/>
        <v>154</v>
      </c>
      <c r="B159" s="67">
        <v>3175</v>
      </c>
      <c r="C159" s="67">
        <v>0</v>
      </c>
      <c r="D159" s="67" t="s">
        <v>686</v>
      </c>
      <c r="E159" s="67">
        <f t="shared" si="3"/>
        <v>20003175</v>
      </c>
      <c r="F159" s="67">
        <v>3175</v>
      </c>
      <c r="G159" s="67">
        <v>3175</v>
      </c>
      <c r="H159" s="67">
        <f t="shared" si="4"/>
        <v>21003175</v>
      </c>
      <c r="I159" s="67">
        <v>0</v>
      </c>
      <c r="J159" s="67">
        <v>0</v>
      </c>
      <c r="K159" s="67">
        <f t="shared" si="26"/>
        <v>143</v>
      </c>
      <c r="L159" s="67">
        <f>VLOOKUP(N159,说明辅助表!$A$3:$B$6,2,0)*说明辅助表!$A$1+RANK(M159,$M$6:$M$447,1)*100000+VLOOKUP(P159,说明辅助表!$D$4:$E$7,2,0)*说明辅助表!$D$2+ROW()</f>
        <v>34640159</v>
      </c>
      <c r="M159" s="67">
        <v>300</v>
      </c>
      <c r="N159" s="67">
        <v>-1</v>
      </c>
      <c r="O159" s="67">
        <v>0</v>
      </c>
      <c r="P159" s="67">
        <v>1</v>
      </c>
      <c r="R159" s="67">
        <v>0</v>
      </c>
      <c r="U159" s="67">
        <v>0</v>
      </c>
      <c r="Y159" s="67" t="str">
        <f t="shared" si="25"/>
        <v>预留道具81的描述</v>
      </c>
      <c r="Z159" s="67">
        <v>0</v>
      </c>
      <c r="AF159" s="67">
        <v>5</v>
      </c>
      <c r="AH159" s="67">
        <v>5</v>
      </c>
    </row>
    <row r="160" spans="1:34" x14ac:dyDescent="0.2">
      <c r="A160" s="67">
        <f t="shared" si="27"/>
        <v>155</v>
      </c>
      <c r="B160" s="67">
        <v>3176</v>
      </c>
      <c r="C160" s="67">
        <v>0</v>
      </c>
      <c r="D160" s="67" t="s">
        <v>687</v>
      </c>
      <c r="E160" s="67">
        <f t="shared" si="3"/>
        <v>20003176</v>
      </c>
      <c r="F160" s="67">
        <v>3176</v>
      </c>
      <c r="G160" s="67">
        <v>3176</v>
      </c>
      <c r="H160" s="67">
        <f t="shared" si="4"/>
        <v>21003176</v>
      </c>
      <c r="I160" s="67">
        <v>0</v>
      </c>
      <c r="J160" s="67">
        <v>0</v>
      </c>
      <c r="K160" s="67">
        <f t="shared" si="26"/>
        <v>144</v>
      </c>
      <c r="L160" s="67">
        <f>VLOOKUP(N160,说明辅助表!$A$3:$B$6,2,0)*说明辅助表!$A$1+RANK(M160,$M$6:$M$447,1)*100000+VLOOKUP(P160,说明辅助表!$D$4:$E$7,2,0)*说明辅助表!$D$2+ROW()</f>
        <v>34640160</v>
      </c>
      <c r="M160" s="67">
        <v>300</v>
      </c>
      <c r="N160" s="67">
        <v>-1</v>
      </c>
      <c r="O160" s="67">
        <v>0</v>
      </c>
      <c r="P160" s="67">
        <v>1</v>
      </c>
      <c r="R160" s="67">
        <v>0</v>
      </c>
      <c r="U160" s="67">
        <v>0</v>
      </c>
      <c r="Y160" s="67" t="str">
        <f t="shared" si="25"/>
        <v>预留道具82的描述</v>
      </c>
      <c r="Z160" s="67">
        <v>0</v>
      </c>
      <c r="AF160" s="67">
        <v>5</v>
      </c>
      <c r="AH160" s="67">
        <v>5</v>
      </c>
    </row>
    <row r="161" spans="1:34" x14ac:dyDescent="0.2">
      <c r="A161" s="67">
        <f t="shared" si="27"/>
        <v>156</v>
      </c>
      <c r="B161" s="67">
        <v>4001</v>
      </c>
      <c r="C161" s="67">
        <v>0</v>
      </c>
      <c r="D161" s="67" t="s">
        <v>111</v>
      </c>
      <c r="E161" s="67">
        <f t="shared" si="3"/>
        <v>20004001</v>
      </c>
      <c r="F161" s="67">
        <v>4001</v>
      </c>
      <c r="G161" s="67">
        <v>4001</v>
      </c>
      <c r="H161" s="67">
        <f t="shared" si="4"/>
        <v>21004001</v>
      </c>
      <c r="I161" s="67">
        <v>102</v>
      </c>
      <c r="J161" s="67">
        <v>2</v>
      </c>
      <c r="K161" s="67">
        <f t="shared" si="26"/>
        <v>201</v>
      </c>
      <c r="L161" s="67">
        <f>VLOOKUP(N161,说明辅助表!$A$3:$B$6,2,0)*说明辅助表!$A$1+RANK(M161,$M$6:$M$447,1)*100000+VLOOKUP(P161,说明辅助表!$D$4:$E$7,2,0)*说明辅助表!$D$2+ROW()</f>
        <v>200130161</v>
      </c>
      <c r="M161" s="67">
        <v>0</v>
      </c>
      <c r="N161" s="67">
        <v>2</v>
      </c>
      <c r="O161" s="67">
        <v>0</v>
      </c>
      <c r="P161" s="67">
        <v>2</v>
      </c>
      <c r="R161" s="67">
        <v>99</v>
      </c>
      <c r="U161" s="67">
        <v>10</v>
      </c>
      <c r="V161" s="67">
        <v>0</v>
      </c>
      <c r="Y161" s="67" t="s">
        <v>116</v>
      </c>
      <c r="Z161" s="67">
        <v>0</v>
      </c>
      <c r="AA161" s="68" t="s">
        <v>112</v>
      </c>
      <c r="AF161" s="67">
        <v>0</v>
      </c>
      <c r="AH161" s="67">
        <v>5</v>
      </c>
    </row>
    <row r="162" spans="1:34" x14ac:dyDescent="0.2">
      <c r="A162" s="67">
        <f t="shared" si="27"/>
        <v>157</v>
      </c>
      <c r="B162" s="67">
        <v>4002</v>
      </c>
      <c r="C162" s="67">
        <v>0</v>
      </c>
      <c r="D162" s="67" t="s">
        <v>110</v>
      </c>
      <c r="E162" s="67">
        <f t="shared" si="3"/>
        <v>20004002</v>
      </c>
      <c r="F162" s="67">
        <v>4007</v>
      </c>
      <c r="G162" s="67">
        <v>4007</v>
      </c>
      <c r="H162" s="67">
        <f t="shared" si="4"/>
        <v>21004002</v>
      </c>
      <c r="I162" s="67">
        <v>501</v>
      </c>
      <c r="J162" s="67">
        <v>3</v>
      </c>
      <c r="K162" s="67">
        <f t="shared" si="26"/>
        <v>244</v>
      </c>
      <c r="L162" s="67">
        <f>VLOOKUP(N162,说明辅助表!$A$3:$B$6,2,0)*说明辅助表!$A$1+RANK(M162,$M$6:$M$447,1)*100000+VLOOKUP(P162,说明辅助表!$D$4:$E$7,2,0)*说明辅助表!$D$2+ROW()</f>
        <v>300120162</v>
      </c>
      <c r="M162" s="67">
        <v>0</v>
      </c>
      <c r="N162" s="67">
        <v>3</v>
      </c>
      <c r="O162" s="67">
        <v>0</v>
      </c>
      <c r="P162" s="67">
        <v>3</v>
      </c>
      <c r="R162" s="67">
        <v>99</v>
      </c>
      <c r="U162" s="67">
        <v>12</v>
      </c>
      <c r="V162" s="67">
        <v>0</v>
      </c>
      <c r="Y162" s="67" t="s">
        <v>117</v>
      </c>
      <c r="Z162" s="67">
        <v>0</v>
      </c>
      <c r="AC162" s="67">
        <v>1</v>
      </c>
      <c r="AF162" s="67">
        <v>0</v>
      </c>
      <c r="AG162" s="67">
        <v>1</v>
      </c>
      <c r="AH162" s="67">
        <v>5</v>
      </c>
    </row>
    <row r="163" spans="1:34" x14ac:dyDescent="0.2">
      <c r="A163" s="67">
        <f t="shared" si="27"/>
        <v>158</v>
      </c>
      <c r="B163" s="67">
        <v>4003</v>
      </c>
      <c r="C163" s="67">
        <v>0</v>
      </c>
      <c r="D163" s="67" t="s">
        <v>113</v>
      </c>
      <c r="E163" s="67">
        <f t="shared" si="3"/>
        <v>20004003</v>
      </c>
      <c r="F163" s="67">
        <v>4007</v>
      </c>
      <c r="G163" s="67">
        <v>4007</v>
      </c>
      <c r="H163" s="67">
        <f t="shared" si="4"/>
        <v>21004003</v>
      </c>
      <c r="I163" s="67">
        <v>502</v>
      </c>
      <c r="J163" s="67">
        <v>3</v>
      </c>
      <c r="K163" s="67">
        <f t="shared" si="26"/>
        <v>245</v>
      </c>
      <c r="L163" s="67">
        <f>VLOOKUP(N163,说明辅助表!$A$3:$B$6,2,0)*说明辅助表!$A$1+RANK(M163,$M$6:$M$447,1)*100000+VLOOKUP(P163,说明辅助表!$D$4:$E$7,2,0)*说明辅助表!$D$2+ROW()</f>
        <v>300120163</v>
      </c>
      <c r="M163" s="67">
        <v>0</v>
      </c>
      <c r="N163" s="67">
        <v>3</v>
      </c>
      <c r="O163" s="67">
        <v>0</v>
      </c>
      <c r="P163" s="67">
        <v>3</v>
      </c>
      <c r="R163" s="67">
        <v>99</v>
      </c>
      <c r="U163" s="67">
        <v>13</v>
      </c>
      <c r="V163" s="67">
        <v>0</v>
      </c>
      <c r="Y163" s="67" t="s">
        <v>118</v>
      </c>
      <c r="Z163" s="67">
        <v>0</v>
      </c>
      <c r="AC163" s="67">
        <v>3</v>
      </c>
      <c r="AF163" s="67">
        <v>0</v>
      </c>
      <c r="AH163" s="67">
        <v>5</v>
      </c>
    </row>
    <row r="164" spans="1:34" x14ac:dyDescent="0.2">
      <c r="A164" s="67">
        <f t="shared" si="27"/>
        <v>159</v>
      </c>
      <c r="B164" s="67">
        <v>4004</v>
      </c>
      <c r="C164" s="67">
        <v>0</v>
      </c>
      <c r="D164" s="67" t="s">
        <v>114</v>
      </c>
      <c r="E164" s="67">
        <f t="shared" si="3"/>
        <v>20004004</v>
      </c>
      <c r="F164" s="67">
        <v>4007</v>
      </c>
      <c r="G164" s="67">
        <v>4007</v>
      </c>
      <c r="H164" s="67">
        <f t="shared" si="4"/>
        <v>21004004</v>
      </c>
      <c r="I164" s="67">
        <v>503</v>
      </c>
      <c r="J164" s="67">
        <v>3</v>
      </c>
      <c r="K164" s="67">
        <f t="shared" si="26"/>
        <v>246</v>
      </c>
      <c r="L164" s="67">
        <f>VLOOKUP(N164,说明辅助表!$A$3:$B$6,2,0)*说明辅助表!$A$1+RANK(M164,$M$6:$M$447,1)*100000+VLOOKUP(P164,说明辅助表!$D$4:$E$7,2,0)*说明辅助表!$D$2+ROW()</f>
        <v>300120164</v>
      </c>
      <c r="M164" s="67">
        <v>0</v>
      </c>
      <c r="N164" s="67">
        <v>3</v>
      </c>
      <c r="O164" s="67">
        <v>0</v>
      </c>
      <c r="P164" s="67">
        <v>3</v>
      </c>
      <c r="R164" s="67">
        <v>99</v>
      </c>
      <c r="U164" s="67">
        <v>12</v>
      </c>
      <c r="V164" s="67">
        <v>0</v>
      </c>
      <c r="Y164" s="67" t="s">
        <v>119</v>
      </c>
      <c r="Z164" s="67">
        <v>0</v>
      </c>
      <c r="AC164" s="67">
        <v>2</v>
      </c>
      <c r="AF164" s="67">
        <v>0</v>
      </c>
      <c r="AH164" s="67">
        <v>5</v>
      </c>
    </row>
    <row r="165" spans="1:34" x14ac:dyDescent="0.2">
      <c r="A165" s="67">
        <f t="shared" si="27"/>
        <v>160</v>
      </c>
      <c r="B165" s="67">
        <v>4005</v>
      </c>
      <c r="C165" s="67">
        <v>0</v>
      </c>
      <c r="D165" s="67" t="s">
        <v>284</v>
      </c>
      <c r="E165" s="67">
        <f t="shared" si="3"/>
        <v>20004005</v>
      </c>
      <c r="F165" s="67">
        <v>4007</v>
      </c>
      <c r="G165" s="67">
        <v>4007</v>
      </c>
      <c r="H165" s="67">
        <f t="shared" si="4"/>
        <v>21004005</v>
      </c>
      <c r="I165" s="67">
        <v>504</v>
      </c>
      <c r="J165" s="67">
        <v>3</v>
      </c>
      <c r="K165" s="67">
        <f t="shared" si="26"/>
        <v>210</v>
      </c>
      <c r="L165" s="67">
        <f>VLOOKUP(N165,说明辅助表!$A$3:$B$6,2,0)*说明辅助表!$A$1+RANK(M165,$M$6:$M$447,1)*100000+VLOOKUP(P165,说明辅助表!$D$4:$E$7,2,0)*说明辅助表!$D$2+ROW()</f>
        <v>300110165</v>
      </c>
      <c r="M165" s="67">
        <v>0</v>
      </c>
      <c r="N165" s="67">
        <v>3</v>
      </c>
      <c r="O165" s="67">
        <v>0</v>
      </c>
      <c r="P165" s="67">
        <v>4</v>
      </c>
      <c r="R165" s="67">
        <v>99</v>
      </c>
      <c r="U165" s="67">
        <v>12</v>
      </c>
      <c r="V165" s="67">
        <v>0</v>
      </c>
      <c r="Y165" s="67" t="s">
        <v>285</v>
      </c>
      <c r="Z165" s="67">
        <v>0</v>
      </c>
      <c r="AC165" s="67">
        <v>5</v>
      </c>
      <c r="AF165" s="67">
        <v>0</v>
      </c>
      <c r="AH165" s="67">
        <v>5</v>
      </c>
    </row>
    <row r="166" spans="1:34" ht="17.25" customHeight="1" x14ac:dyDescent="0.2">
      <c r="A166" s="67">
        <f t="shared" si="27"/>
        <v>161</v>
      </c>
      <c r="B166" s="67">
        <v>4006</v>
      </c>
      <c r="C166" s="67">
        <v>0</v>
      </c>
      <c r="D166" s="67" t="s">
        <v>287</v>
      </c>
      <c r="E166" s="67">
        <f t="shared" si="3"/>
        <v>20004006</v>
      </c>
      <c r="F166" s="67">
        <v>4007</v>
      </c>
      <c r="G166" s="67">
        <v>4007</v>
      </c>
      <c r="H166" s="67">
        <f t="shared" si="4"/>
        <v>21004006</v>
      </c>
      <c r="I166" s="67">
        <v>501</v>
      </c>
      <c r="J166" s="67">
        <v>3</v>
      </c>
      <c r="K166" s="67">
        <f t="shared" si="26"/>
        <v>211</v>
      </c>
      <c r="L166" s="67">
        <f>VLOOKUP(N166,说明辅助表!$A$3:$B$6,2,0)*说明辅助表!$A$1+RANK(M166,$M$6:$M$447,1)*100000+VLOOKUP(P166,说明辅助表!$D$4:$E$7,2,0)*说明辅助表!$D$2+ROW()</f>
        <v>300110166</v>
      </c>
      <c r="M166" s="67">
        <v>0</v>
      </c>
      <c r="N166" s="67">
        <v>3</v>
      </c>
      <c r="O166" s="67">
        <v>0</v>
      </c>
      <c r="P166" s="67">
        <v>4</v>
      </c>
      <c r="R166" s="67">
        <v>99</v>
      </c>
      <c r="U166" s="67">
        <v>12</v>
      </c>
      <c r="V166" s="67">
        <v>0</v>
      </c>
      <c r="Y166" s="67" t="s">
        <v>285</v>
      </c>
      <c r="Z166" s="67">
        <v>0</v>
      </c>
      <c r="AC166" s="67">
        <v>6</v>
      </c>
      <c r="AF166" s="67">
        <v>0</v>
      </c>
      <c r="AH166" s="67">
        <v>5</v>
      </c>
    </row>
    <row r="167" spans="1:34" ht="17.25" customHeight="1" x14ac:dyDescent="0.2">
      <c r="A167" s="67">
        <f t="shared" si="27"/>
        <v>162</v>
      </c>
      <c r="B167" s="67">
        <v>4007</v>
      </c>
      <c r="C167" s="67">
        <v>0</v>
      </c>
      <c r="D167" s="67" t="s">
        <v>683</v>
      </c>
      <c r="E167" s="67">
        <f t="shared" si="3"/>
        <v>20004007</v>
      </c>
      <c r="F167" s="67">
        <v>4007</v>
      </c>
      <c r="G167" s="67">
        <v>4007</v>
      </c>
      <c r="H167" s="67">
        <f t="shared" si="4"/>
        <v>21004007</v>
      </c>
      <c r="I167" s="67">
        <v>501</v>
      </c>
      <c r="J167" s="67">
        <v>3</v>
      </c>
      <c r="K167" s="67">
        <f t="shared" si="26"/>
        <v>212</v>
      </c>
      <c r="L167" s="67">
        <f>VLOOKUP(N167,说明辅助表!$A$3:$B$6,2,0)*说明辅助表!$A$1+RANK(M167,$M$6:$M$447,1)*100000+VLOOKUP(P167,说明辅助表!$D$4:$E$7,2,0)*说明辅助表!$D$2+ROW()</f>
        <v>300110167</v>
      </c>
      <c r="M167" s="67">
        <v>0</v>
      </c>
      <c r="N167" s="67">
        <v>3</v>
      </c>
      <c r="O167" s="67">
        <v>0</v>
      </c>
      <c r="P167" s="67">
        <v>4</v>
      </c>
      <c r="R167" s="67">
        <v>0</v>
      </c>
      <c r="U167" s="67">
        <v>12</v>
      </c>
      <c r="V167" s="67">
        <v>0</v>
      </c>
      <c r="Y167" s="67" t="s">
        <v>285</v>
      </c>
      <c r="Z167" s="67">
        <v>0</v>
      </c>
      <c r="AC167" s="67">
        <v>7</v>
      </c>
      <c r="AF167" s="67">
        <v>0</v>
      </c>
      <c r="AG167" s="67">
        <v>0</v>
      </c>
      <c r="AH167" s="67">
        <v>5</v>
      </c>
    </row>
    <row r="168" spans="1:34" ht="17.25" customHeight="1" x14ac:dyDescent="0.2">
      <c r="A168" s="67">
        <f t="shared" si="27"/>
        <v>163</v>
      </c>
      <c r="B168" s="67">
        <v>5010</v>
      </c>
      <c r="C168" s="67">
        <v>0</v>
      </c>
      <c r="D168" s="67" t="s">
        <v>324</v>
      </c>
      <c r="E168" s="67">
        <f t="shared" si="3"/>
        <v>20005010</v>
      </c>
      <c r="F168" s="67" t="s">
        <v>735</v>
      </c>
      <c r="G168" s="67" t="s">
        <v>735</v>
      </c>
      <c r="H168" s="67">
        <f t="shared" si="4"/>
        <v>21005010</v>
      </c>
      <c r="I168" s="67">
        <v>503</v>
      </c>
      <c r="J168" s="67">
        <v>3</v>
      </c>
      <c r="K168" s="67">
        <f t="shared" si="26"/>
        <v>288</v>
      </c>
      <c r="L168" s="67">
        <f>VLOOKUP(N168,说明辅助表!$A$3:$B$6,2,0)*说明辅助表!$A$1+RANK(M168,$M$6:$M$447,1)*100000+VLOOKUP(P168,说明辅助表!$D$4:$E$7,2,0)*说明辅助表!$D$2+ROW()</f>
        <v>300140168</v>
      </c>
      <c r="M168" s="67">
        <v>0</v>
      </c>
      <c r="N168" s="67">
        <v>3</v>
      </c>
      <c r="O168" s="67">
        <v>0</v>
      </c>
      <c r="P168" s="67">
        <v>1</v>
      </c>
      <c r="R168" s="67">
        <v>0</v>
      </c>
      <c r="S168" s="67">
        <v>33</v>
      </c>
      <c r="T168" s="67" t="s">
        <v>995</v>
      </c>
      <c r="U168" s="67">
        <v>12</v>
      </c>
      <c r="V168" s="67">
        <v>0</v>
      </c>
      <c r="Z168" s="67">
        <v>0</v>
      </c>
      <c r="AC168" s="67">
        <f t="shared" ref="AC168:AC196" si="28">B168</f>
        <v>5010</v>
      </c>
      <c r="AG168" s="67">
        <v>1</v>
      </c>
      <c r="AH168" s="67">
        <v>5</v>
      </c>
    </row>
    <row r="169" spans="1:34" ht="17.25" customHeight="1" x14ac:dyDescent="0.2">
      <c r="A169" s="67">
        <f t="shared" si="27"/>
        <v>164</v>
      </c>
      <c r="B169" s="67">
        <v>5020</v>
      </c>
      <c r="C169" s="67">
        <v>0</v>
      </c>
      <c r="D169" s="67" t="s">
        <v>326</v>
      </c>
      <c r="E169" s="67">
        <f t="shared" si="3"/>
        <v>20005020</v>
      </c>
      <c r="F169" s="67" t="s">
        <v>735</v>
      </c>
      <c r="G169" s="67" t="s">
        <v>735</v>
      </c>
      <c r="H169" s="67">
        <f t="shared" si="4"/>
        <v>21005020</v>
      </c>
      <c r="I169" s="67">
        <v>503</v>
      </c>
      <c r="J169" s="67">
        <v>3</v>
      </c>
      <c r="K169" s="67">
        <f t="shared" si="26"/>
        <v>289</v>
      </c>
      <c r="L169" s="67">
        <f>VLOOKUP(N169,说明辅助表!$A$3:$B$6,2,0)*说明辅助表!$A$1+RANK(M169,$M$6:$M$447,1)*100000+VLOOKUP(P169,说明辅助表!$D$4:$E$7,2,0)*说明辅助表!$D$2+ROW()</f>
        <v>300140169</v>
      </c>
      <c r="M169" s="67">
        <v>0</v>
      </c>
      <c r="N169" s="67">
        <v>3</v>
      </c>
      <c r="O169" s="67">
        <v>0</v>
      </c>
      <c r="P169" s="67">
        <v>1</v>
      </c>
      <c r="R169" s="67">
        <v>0</v>
      </c>
      <c r="S169" s="67">
        <v>33</v>
      </c>
      <c r="T169" s="67" t="s">
        <v>995</v>
      </c>
      <c r="U169" s="67">
        <v>12</v>
      </c>
      <c r="V169" s="67">
        <v>0</v>
      </c>
      <c r="Z169" s="67">
        <v>0</v>
      </c>
      <c r="AC169" s="67">
        <f t="shared" si="28"/>
        <v>5020</v>
      </c>
      <c r="AG169" s="67">
        <v>1</v>
      </c>
      <c r="AH169" s="67">
        <v>5</v>
      </c>
    </row>
    <row r="170" spans="1:34" ht="17.25" customHeight="1" x14ac:dyDescent="0.2">
      <c r="A170" s="67">
        <f t="shared" si="27"/>
        <v>165</v>
      </c>
      <c r="B170" s="67">
        <v>5030</v>
      </c>
      <c r="C170" s="67">
        <v>0</v>
      </c>
      <c r="D170" s="67" t="s">
        <v>327</v>
      </c>
      <c r="E170" s="67">
        <f t="shared" si="3"/>
        <v>20005030</v>
      </c>
      <c r="F170" s="67" t="s">
        <v>735</v>
      </c>
      <c r="G170" s="67" t="s">
        <v>735</v>
      </c>
      <c r="H170" s="67">
        <f t="shared" si="4"/>
        <v>21005030</v>
      </c>
      <c r="I170" s="67">
        <v>503</v>
      </c>
      <c r="J170" s="67">
        <v>3</v>
      </c>
      <c r="K170" s="67">
        <f t="shared" si="26"/>
        <v>290</v>
      </c>
      <c r="L170" s="67">
        <f>VLOOKUP(N170,说明辅助表!$A$3:$B$6,2,0)*说明辅助表!$A$1+RANK(M170,$M$6:$M$447,1)*100000+VLOOKUP(P170,说明辅助表!$D$4:$E$7,2,0)*说明辅助表!$D$2+ROW()</f>
        <v>300140170</v>
      </c>
      <c r="M170" s="67">
        <v>0</v>
      </c>
      <c r="N170" s="67">
        <v>3</v>
      </c>
      <c r="O170" s="67">
        <v>0</v>
      </c>
      <c r="P170" s="67">
        <v>1</v>
      </c>
      <c r="R170" s="67">
        <v>0</v>
      </c>
      <c r="S170" s="67">
        <v>33</v>
      </c>
      <c r="T170" s="67" t="s">
        <v>995</v>
      </c>
      <c r="U170" s="67">
        <v>12</v>
      </c>
      <c r="V170" s="67">
        <v>0</v>
      </c>
      <c r="Z170" s="67">
        <v>0</v>
      </c>
      <c r="AC170" s="67">
        <f t="shared" si="28"/>
        <v>5030</v>
      </c>
      <c r="AG170" s="67">
        <v>1</v>
      </c>
      <c r="AH170" s="67">
        <v>5</v>
      </c>
    </row>
    <row r="171" spans="1:34" ht="17.25" customHeight="1" x14ac:dyDescent="0.2">
      <c r="A171" s="67">
        <f t="shared" si="27"/>
        <v>166</v>
      </c>
      <c r="B171" s="67">
        <v>5040</v>
      </c>
      <c r="C171" s="67">
        <v>0</v>
      </c>
      <c r="D171" s="67" t="s">
        <v>328</v>
      </c>
      <c r="E171" s="67">
        <f t="shared" si="3"/>
        <v>20005040</v>
      </c>
      <c r="F171" s="67" t="s">
        <v>735</v>
      </c>
      <c r="G171" s="67" t="s">
        <v>735</v>
      </c>
      <c r="H171" s="67">
        <f t="shared" si="4"/>
        <v>21005040</v>
      </c>
      <c r="I171" s="67">
        <v>503</v>
      </c>
      <c r="J171" s="67">
        <v>3</v>
      </c>
      <c r="K171" s="67">
        <f t="shared" si="26"/>
        <v>291</v>
      </c>
      <c r="L171" s="67">
        <f>VLOOKUP(N171,说明辅助表!$A$3:$B$6,2,0)*说明辅助表!$A$1+RANK(M171,$M$6:$M$447,1)*100000+VLOOKUP(P171,说明辅助表!$D$4:$E$7,2,0)*说明辅助表!$D$2+ROW()</f>
        <v>300140171</v>
      </c>
      <c r="M171" s="67">
        <v>0</v>
      </c>
      <c r="N171" s="67">
        <v>3</v>
      </c>
      <c r="O171" s="67">
        <v>0</v>
      </c>
      <c r="P171" s="67">
        <v>1</v>
      </c>
      <c r="R171" s="67">
        <v>0</v>
      </c>
      <c r="S171" s="67">
        <v>33</v>
      </c>
      <c r="T171" s="67" t="s">
        <v>995</v>
      </c>
      <c r="U171" s="67">
        <v>12</v>
      </c>
      <c r="V171" s="67">
        <v>0</v>
      </c>
      <c r="Z171" s="67">
        <v>0</v>
      </c>
      <c r="AC171" s="67">
        <f t="shared" si="28"/>
        <v>5040</v>
      </c>
      <c r="AG171" s="67">
        <v>1</v>
      </c>
      <c r="AH171" s="67">
        <v>5</v>
      </c>
    </row>
    <row r="172" spans="1:34" ht="17.25" customHeight="1" x14ac:dyDescent="0.2">
      <c r="A172" s="67">
        <f t="shared" si="27"/>
        <v>167</v>
      </c>
      <c r="B172" s="67">
        <v>5050</v>
      </c>
      <c r="C172" s="67">
        <v>0</v>
      </c>
      <c r="D172" s="67" t="s">
        <v>329</v>
      </c>
      <c r="E172" s="67">
        <f t="shared" si="3"/>
        <v>20005050</v>
      </c>
      <c r="F172" s="67" t="s">
        <v>735</v>
      </c>
      <c r="G172" s="67" t="s">
        <v>735</v>
      </c>
      <c r="H172" s="67">
        <f t="shared" si="4"/>
        <v>21005050</v>
      </c>
      <c r="I172" s="67">
        <v>503</v>
      </c>
      <c r="J172" s="67">
        <v>3</v>
      </c>
      <c r="K172" s="67">
        <f t="shared" si="26"/>
        <v>292</v>
      </c>
      <c r="L172" s="67">
        <f>VLOOKUP(N172,说明辅助表!$A$3:$B$6,2,0)*说明辅助表!$A$1+RANK(M172,$M$6:$M$447,1)*100000+VLOOKUP(P172,说明辅助表!$D$4:$E$7,2,0)*说明辅助表!$D$2+ROW()</f>
        <v>300140172</v>
      </c>
      <c r="M172" s="67">
        <v>0</v>
      </c>
      <c r="N172" s="67">
        <v>3</v>
      </c>
      <c r="O172" s="67">
        <v>0</v>
      </c>
      <c r="P172" s="67">
        <v>1</v>
      </c>
      <c r="R172" s="67">
        <v>0</v>
      </c>
      <c r="S172" s="67">
        <v>33</v>
      </c>
      <c r="T172" s="67" t="s">
        <v>995</v>
      </c>
      <c r="U172" s="67">
        <v>12</v>
      </c>
      <c r="V172" s="67">
        <v>0</v>
      </c>
      <c r="Z172" s="67">
        <v>0</v>
      </c>
      <c r="AC172" s="67">
        <f t="shared" si="28"/>
        <v>5050</v>
      </c>
      <c r="AG172" s="67">
        <v>1</v>
      </c>
      <c r="AH172" s="67">
        <v>5</v>
      </c>
    </row>
    <row r="173" spans="1:34" ht="17.25" customHeight="1" x14ac:dyDescent="0.2">
      <c r="A173" s="67">
        <f t="shared" si="27"/>
        <v>168</v>
      </c>
      <c r="B173" s="67">
        <f>B168+100</f>
        <v>5110</v>
      </c>
      <c r="C173" s="67">
        <v>0</v>
      </c>
      <c r="D173" s="67" t="s">
        <v>330</v>
      </c>
      <c r="E173" s="67">
        <f t="shared" si="3"/>
        <v>20005110</v>
      </c>
      <c r="F173" s="67" t="s">
        <v>735</v>
      </c>
      <c r="G173" s="67" t="s">
        <v>735</v>
      </c>
      <c r="H173" s="67">
        <f t="shared" si="4"/>
        <v>21005110</v>
      </c>
      <c r="I173" s="67">
        <v>503</v>
      </c>
      <c r="J173" s="67">
        <v>3</v>
      </c>
      <c r="K173" s="67">
        <f t="shared" si="26"/>
        <v>293</v>
      </c>
      <c r="L173" s="67">
        <f>VLOOKUP(N173,说明辅助表!$A$3:$B$6,2,0)*说明辅助表!$A$1+RANK(M173,$M$6:$M$447,1)*100000+VLOOKUP(P173,说明辅助表!$D$4:$E$7,2,0)*说明辅助表!$D$2+ROW()</f>
        <v>300140173</v>
      </c>
      <c r="M173" s="67">
        <v>0</v>
      </c>
      <c r="N173" s="67">
        <v>3</v>
      </c>
      <c r="O173" s="67">
        <v>0</v>
      </c>
      <c r="P173" s="67">
        <v>1</v>
      </c>
      <c r="R173" s="67">
        <v>0</v>
      </c>
      <c r="S173" s="67">
        <v>33</v>
      </c>
      <c r="T173" s="67" t="s">
        <v>995</v>
      </c>
      <c r="U173" s="67">
        <v>12</v>
      </c>
      <c r="V173" s="67">
        <v>0</v>
      </c>
      <c r="Z173" s="67">
        <v>0</v>
      </c>
      <c r="AC173" s="67">
        <f t="shared" si="28"/>
        <v>5110</v>
      </c>
      <c r="AG173" s="67">
        <v>1</v>
      </c>
      <c r="AH173" s="67">
        <v>5</v>
      </c>
    </row>
    <row r="174" spans="1:34" ht="17.25" customHeight="1" x14ac:dyDescent="0.2">
      <c r="A174" s="67">
        <f t="shared" si="27"/>
        <v>169</v>
      </c>
      <c r="B174" s="67">
        <f t="shared" ref="B174:B197" si="29">B169+100</f>
        <v>5120</v>
      </c>
      <c r="C174" s="67">
        <v>0</v>
      </c>
      <c r="D174" s="67" t="s">
        <v>331</v>
      </c>
      <c r="E174" s="67">
        <f t="shared" si="3"/>
        <v>20005120</v>
      </c>
      <c r="F174" s="67" t="s">
        <v>735</v>
      </c>
      <c r="G174" s="67" t="s">
        <v>735</v>
      </c>
      <c r="H174" s="67">
        <f t="shared" si="4"/>
        <v>21005120</v>
      </c>
      <c r="I174" s="67">
        <v>503</v>
      </c>
      <c r="J174" s="67">
        <v>3</v>
      </c>
      <c r="K174" s="67">
        <f t="shared" si="26"/>
        <v>294</v>
      </c>
      <c r="L174" s="67">
        <f>VLOOKUP(N174,说明辅助表!$A$3:$B$6,2,0)*说明辅助表!$A$1+RANK(M174,$M$6:$M$447,1)*100000+VLOOKUP(P174,说明辅助表!$D$4:$E$7,2,0)*说明辅助表!$D$2+ROW()</f>
        <v>300140174</v>
      </c>
      <c r="M174" s="67">
        <v>0</v>
      </c>
      <c r="N174" s="67">
        <v>3</v>
      </c>
      <c r="O174" s="67">
        <v>0</v>
      </c>
      <c r="P174" s="67">
        <v>1</v>
      </c>
      <c r="R174" s="67">
        <v>0</v>
      </c>
      <c r="S174" s="67">
        <v>33</v>
      </c>
      <c r="T174" s="67" t="s">
        <v>995</v>
      </c>
      <c r="U174" s="67">
        <v>12</v>
      </c>
      <c r="V174" s="67">
        <v>0</v>
      </c>
      <c r="Z174" s="67">
        <v>0</v>
      </c>
      <c r="AC174" s="67">
        <f t="shared" si="28"/>
        <v>5120</v>
      </c>
      <c r="AG174" s="67">
        <v>1</v>
      </c>
      <c r="AH174" s="67">
        <v>5</v>
      </c>
    </row>
    <row r="175" spans="1:34" ht="17.25" customHeight="1" x14ac:dyDescent="0.2">
      <c r="A175" s="67">
        <f t="shared" si="27"/>
        <v>170</v>
      </c>
      <c r="B175" s="67">
        <f t="shared" si="29"/>
        <v>5130</v>
      </c>
      <c r="C175" s="67">
        <v>0</v>
      </c>
      <c r="D175" s="67" t="s">
        <v>332</v>
      </c>
      <c r="E175" s="67">
        <f t="shared" si="3"/>
        <v>20005130</v>
      </c>
      <c r="F175" s="67" t="s">
        <v>735</v>
      </c>
      <c r="G175" s="67" t="s">
        <v>735</v>
      </c>
      <c r="H175" s="67">
        <f t="shared" si="4"/>
        <v>21005130</v>
      </c>
      <c r="I175" s="67">
        <v>503</v>
      </c>
      <c r="J175" s="67">
        <v>3</v>
      </c>
      <c r="K175" s="67">
        <f t="shared" si="26"/>
        <v>295</v>
      </c>
      <c r="L175" s="67">
        <f>VLOOKUP(N175,说明辅助表!$A$3:$B$6,2,0)*说明辅助表!$A$1+RANK(M175,$M$6:$M$447,1)*100000+VLOOKUP(P175,说明辅助表!$D$4:$E$7,2,0)*说明辅助表!$D$2+ROW()</f>
        <v>300140175</v>
      </c>
      <c r="M175" s="67">
        <v>0</v>
      </c>
      <c r="N175" s="67">
        <v>3</v>
      </c>
      <c r="O175" s="67">
        <v>0</v>
      </c>
      <c r="P175" s="67">
        <v>1</v>
      </c>
      <c r="R175" s="67">
        <v>0</v>
      </c>
      <c r="S175" s="67">
        <v>33</v>
      </c>
      <c r="T175" s="67" t="s">
        <v>995</v>
      </c>
      <c r="U175" s="67">
        <v>12</v>
      </c>
      <c r="V175" s="67">
        <v>0</v>
      </c>
      <c r="Z175" s="67">
        <v>0</v>
      </c>
      <c r="AC175" s="67">
        <f t="shared" si="28"/>
        <v>5130</v>
      </c>
      <c r="AG175" s="67">
        <v>1</v>
      </c>
      <c r="AH175" s="67">
        <v>5</v>
      </c>
    </row>
    <row r="176" spans="1:34" ht="17.25" customHeight="1" x14ac:dyDescent="0.2">
      <c r="A176" s="67">
        <f t="shared" si="27"/>
        <v>171</v>
      </c>
      <c r="B176" s="67">
        <f t="shared" si="29"/>
        <v>5140</v>
      </c>
      <c r="C176" s="67">
        <v>0</v>
      </c>
      <c r="D176" s="67" t="s">
        <v>333</v>
      </c>
      <c r="E176" s="67">
        <f t="shared" si="3"/>
        <v>20005140</v>
      </c>
      <c r="F176" s="67" t="s">
        <v>735</v>
      </c>
      <c r="G176" s="67" t="s">
        <v>735</v>
      </c>
      <c r="H176" s="67">
        <f t="shared" si="4"/>
        <v>21005140</v>
      </c>
      <c r="I176" s="67">
        <v>503</v>
      </c>
      <c r="J176" s="67">
        <v>3</v>
      </c>
      <c r="K176" s="67">
        <f t="shared" si="26"/>
        <v>296</v>
      </c>
      <c r="L176" s="67">
        <f>VLOOKUP(N176,说明辅助表!$A$3:$B$6,2,0)*说明辅助表!$A$1+RANK(M176,$M$6:$M$447,1)*100000+VLOOKUP(P176,说明辅助表!$D$4:$E$7,2,0)*说明辅助表!$D$2+ROW()</f>
        <v>300140176</v>
      </c>
      <c r="M176" s="67">
        <v>0</v>
      </c>
      <c r="N176" s="67">
        <v>3</v>
      </c>
      <c r="O176" s="67">
        <v>0</v>
      </c>
      <c r="P176" s="67">
        <v>1</v>
      </c>
      <c r="R176" s="67">
        <v>0</v>
      </c>
      <c r="S176" s="67">
        <v>33</v>
      </c>
      <c r="T176" s="67" t="s">
        <v>995</v>
      </c>
      <c r="U176" s="67">
        <v>12</v>
      </c>
      <c r="V176" s="67">
        <v>0</v>
      </c>
      <c r="Z176" s="67">
        <v>0</v>
      </c>
      <c r="AC176" s="67">
        <f t="shared" si="28"/>
        <v>5140</v>
      </c>
      <c r="AG176" s="67">
        <v>1</v>
      </c>
      <c r="AH176" s="67">
        <v>5</v>
      </c>
    </row>
    <row r="177" spans="1:34" ht="17.25" customHeight="1" x14ac:dyDescent="0.2">
      <c r="A177" s="67">
        <f t="shared" si="27"/>
        <v>172</v>
      </c>
      <c r="B177" s="67">
        <f t="shared" si="29"/>
        <v>5150</v>
      </c>
      <c r="C177" s="67">
        <v>0</v>
      </c>
      <c r="D177" s="67" t="s">
        <v>334</v>
      </c>
      <c r="E177" s="67">
        <f t="shared" si="3"/>
        <v>20005150</v>
      </c>
      <c r="F177" s="67" t="s">
        <v>735</v>
      </c>
      <c r="G177" s="67" t="s">
        <v>735</v>
      </c>
      <c r="H177" s="67">
        <f t="shared" si="4"/>
        <v>21005150</v>
      </c>
      <c r="I177" s="67">
        <v>503</v>
      </c>
      <c r="J177" s="67">
        <v>3</v>
      </c>
      <c r="K177" s="67">
        <f t="shared" si="26"/>
        <v>297</v>
      </c>
      <c r="L177" s="67">
        <f>VLOOKUP(N177,说明辅助表!$A$3:$B$6,2,0)*说明辅助表!$A$1+RANK(M177,$M$6:$M$447,1)*100000+VLOOKUP(P177,说明辅助表!$D$4:$E$7,2,0)*说明辅助表!$D$2+ROW()</f>
        <v>300140177</v>
      </c>
      <c r="M177" s="67">
        <v>0</v>
      </c>
      <c r="N177" s="67">
        <v>3</v>
      </c>
      <c r="O177" s="67">
        <v>0</v>
      </c>
      <c r="P177" s="67">
        <v>1</v>
      </c>
      <c r="R177" s="67">
        <v>0</v>
      </c>
      <c r="S177" s="67">
        <v>33</v>
      </c>
      <c r="T177" s="67" t="s">
        <v>995</v>
      </c>
      <c r="U177" s="67">
        <v>12</v>
      </c>
      <c r="V177" s="67">
        <v>0</v>
      </c>
      <c r="Z177" s="67">
        <v>0</v>
      </c>
      <c r="AC177" s="67">
        <f t="shared" si="28"/>
        <v>5150</v>
      </c>
      <c r="AG177" s="67">
        <v>1</v>
      </c>
      <c r="AH177" s="67">
        <v>5</v>
      </c>
    </row>
    <row r="178" spans="1:34" ht="17.25" customHeight="1" x14ac:dyDescent="0.2">
      <c r="A178" s="67">
        <f t="shared" si="27"/>
        <v>173</v>
      </c>
      <c r="B178" s="67">
        <f t="shared" si="29"/>
        <v>5210</v>
      </c>
      <c r="C178" s="67">
        <v>0</v>
      </c>
      <c r="D178" s="67" t="s">
        <v>335</v>
      </c>
      <c r="E178" s="67">
        <f t="shared" si="3"/>
        <v>20005210</v>
      </c>
      <c r="F178" s="67" t="s">
        <v>733</v>
      </c>
      <c r="G178" s="67" t="s">
        <v>733</v>
      </c>
      <c r="H178" s="67">
        <f t="shared" si="4"/>
        <v>21005210</v>
      </c>
      <c r="I178" s="67">
        <v>503</v>
      </c>
      <c r="J178" s="67">
        <v>3</v>
      </c>
      <c r="K178" s="67">
        <f t="shared" si="26"/>
        <v>273</v>
      </c>
      <c r="L178" s="67">
        <f>VLOOKUP(N178,说明辅助表!$A$3:$B$6,2,0)*说明辅助表!$A$1+RANK(M178,$M$6:$M$447,1)*100000+VLOOKUP(P178,说明辅助表!$D$4:$E$7,2,0)*说明辅助表!$D$2+ROW()</f>
        <v>300130178</v>
      </c>
      <c r="M178" s="67">
        <v>0</v>
      </c>
      <c r="N178" s="67">
        <v>3</v>
      </c>
      <c r="O178" s="67">
        <v>0</v>
      </c>
      <c r="P178" s="67">
        <v>2</v>
      </c>
      <c r="R178" s="67">
        <v>0</v>
      </c>
      <c r="S178" s="67">
        <v>33</v>
      </c>
      <c r="T178" s="67" t="s">
        <v>995</v>
      </c>
      <c r="U178" s="67">
        <v>12</v>
      </c>
      <c r="V178" s="67">
        <v>0</v>
      </c>
      <c r="Z178" s="67">
        <v>0</v>
      </c>
      <c r="AC178" s="67">
        <f t="shared" si="28"/>
        <v>5210</v>
      </c>
      <c r="AG178" s="67">
        <v>1</v>
      </c>
      <c r="AH178" s="67">
        <v>5</v>
      </c>
    </row>
    <row r="179" spans="1:34" ht="17.25" customHeight="1" x14ac:dyDescent="0.2">
      <c r="A179" s="67">
        <f t="shared" si="27"/>
        <v>174</v>
      </c>
      <c r="B179" s="67">
        <f t="shared" si="29"/>
        <v>5220</v>
      </c>
      <c r="C179" s="67">
        <v>0</v>
      </c>
      <c r="D179" s="67" t="s">
        <v>336</v>
      </c>
      <c r="E179" s="67">
        <f t="shared" si="3"/>
        <v>20005220</v>
      </c>
      <c r="F179" s="67" t="s">
        <v>733</v>
      </c>
      <c r="G179" s="67" t="s">
        <v>733</v>
      </c>
      <c r="H179" s="67">
        <f t="shared" si="4"/>
        <v>21005220</v>
      </c>
      <c r="I179" s="67">
        <v>503</v>
      </c>
      <c r="J179" s="67">
        <v>3</v>
      </c>
      <c r="K179" s="67">
        <f t="shared" si="26"/>
        <v>274</v>
      </c>
      <c r="L179" s="67">
        <f>VLOOKUP(N179,说明辅助表!$A$3:$B$6,2,0)*说明辅助表!$A$1+RANK(M179,$M$6:$M$447,1)*100000+VLOOKUP(P179,说明辅助表!$D$4:$E$7,2,0)*说明辅助表!$D$2+ROW()</f>
        <v>300130179</v>
      </c>
      <c r="M179" s="67">
        <v>0</v>
      </c>
      <c r="N179" s="67">
        <v>3</v>
      </c>
      <c r="O179" s="67">
        <v>0</v>
      </c>
      <c r="P179" s="67">
        <v>2</v>
      </c>
      <c r="R179" s="67">
        <v>0</v>
      </c>
      <c r="S179" s="67">
        <v>33</v>
      </c>
      <c r="T179" s="67" t="s">
        <v>995</v>
      </c>
      <c r="U179" s="67">
        <v>12</v>
      </c>
      <c r="V179" s="67">
        <v>0</v>
      </c>
      <c r="Z179" s="67">
        <v>0</v>
      </c>
      <c r="AC179" s="67">
        <f t="shared" si="28"/>
        <v>5220</v>
      </c>
      <c r="AG179" s="67">
        <v>1</v>
      </c>
      <c r="AH179" s="67">
        <v>5</v>
      </c>
    </row>
    <row r="180" spans="1:34" ht="17.25" customHeight="1" x14ac:dyDescent="0.2">
      <c r="A180" s="67">
        <f t="shared" si="27"/>
        <v>175</v>
      </c>
      <c r="B180" s="67">
        <f t="shared" si="29"/>
        <v>5230</v>
      </c>
      <c r="C180" s="67">
        <v>0</v>
      </c>
      <c r="D180" s="67" t="s">
        <v>337</v>
      </c>
      <c r="E180" s="67">
        <f t="shared" si="3"/>
        <v>20005230</v>
      </c>
      <c r="F180" s="67" t="s">
        <v>733</v>
      </c>
      <c r="G180" s="67" t="s">
        <v>733</v>
      </c>
      <c r="H180" s="67">
        <f t="shared" si="4"/>
        <v>21005230</v>
      </c>
      <c r="I180" s="67">
        <v>503</v>
      </c>
      <c r="J180" s="67">
        <v>3</v>
      </c>
      <c r="K180" s="67">
        <f t="shared" si="26"/>
        <v>275</v>
      </c>
      <c r="L180" s="67">
        <f>VLOOKUP(N180,说明辅助表!$A$3:$B$6,2,0)*说明辅助表!$A$1+RANK(M180,$M$6:$M$447,1)*100000+VLOOKUP(P180,说明辅助表!$D$4:$E$7,2,0)*说明辅助表!$D$2+ROW()</f>
        <v>300130180</v>
      </c>
      <c r="M180" s="67">
        <v>0</v>
      </c>
      <c r="N180" s="67">
        <v>3</v>
      </c>
      <c r="O180" s="67">
        <v>0</v>
      </c>
      <c r="P180" s="67">
        <v>2</v>
      </c>
      <c r="R180" s="67">
        <v>0</v>
      </c>
      <c r="S180" s="67">
        <v>33</v>
      </c>
      <c r="T180" s="67" t="s">
        <v>995</v>
      </c>
      <c r="U180" s="67">
        <v>12</v>
      </c>
      <c r="V180" s="67">
        <v>0</v>
      </c>
      <c r="Z180" s="67">
        <v>0</v>
      </c>
      <c r="AC180" s="67">
        <f t="shared" si="28"/>
        <v>5230</v>
      </c>
      <c r="AG180" s="67">
        <v>1</v>
      </c>
      <c r="AH180" s="67">
        <v>5</v>
      </c>
    </row>
    <row r="181" spans="1:34" ht="17.25" customHeight="1" x14ac:dyDescent="0.2">
      <c r="A181" s="67">
        <f t="shared" si="27"/>
        <v>176</v>
      </c>
      <c r="B181" s="67">
        <f t="shared" si="29"/>
        <v>5240</v>
      </c>
      <c r="C181" s="67">
        <v>0</v>
      </c>
      <c r="D181" s="67" t="s">
        <v>338</v>
      </c>
      <c r="E181" s="67">
        <f t="shared" si="3"/>
        <v>20005240</v>
      </c>
      <c r="F181" s="67" t="s">
        <v>733</v>
      </c>
      <c r="G181" s="67" t="s">
        <v>733</v>
      </c>
      <c r="H181" s="67">
        <f t="shared" si="4"/>
        <v>21005240</v>
      </c>
      <c r="I181" s="67">
        <v>503</v>
      </c>
      <c r="J181" s="67">
        <v>3</v>
      </c>
      <c r="K181" s="67">
        <f t="shared" si="26"/>
        <v>276</v>
      </c>
      <c r="L181" s="67">
        <f>VLOOKUP(N181,说明辅助表!$A$3:$B$6,2,0)*说明辅助表!$A$1+RANK(M181,$M$6:$M$447,1)*100000+VLOOKUP(P181,说明辅助表!$D$4:$E$7,2,0)*说明辅助表!$D$2+ROW()</f>
        <v>300130181</v>
      </c>
      <c r="M181" s="67">
        <v>0</v>
      </c>
      <c r="N181" s="67">
        <v>3</v>
      </c>
      <c r="O181" s="67">
        <v>0</v>
      </c>
      <c r="P181" s="67">
        <v>2</v>
      </c>
      <c r="R181" s="67">
        <v>0</v>
      </c>
      <c r="S181" s="67">
        <v>33</v>
      </c>
      <c r="T181" s="67" t="s">
        <v>995</v>
      </c>
      <c r="U181" s="67">
        <v>12</v>
      </c>
      <c r="V181" s="67">
        <v>0</v>
      </c>
      <c r="Z181" s="67">
        <v>0</v>
      </c>
      <c r="AC181" s="67">
        <f t="shared" si="28"/>
        <v>5240</v>
      </c>
      <c r="AG181" s="67">
        <v>1</v>
      </c>
      <c r="AH181" s="67">
        <v>5</v>
      </c>
    </row>
    <row r="182" spans="1:34" ht="17.25" customHeight="1" x14ac:dyDescent="0.2">
      <c r="A182" s="67">
        <f t="shared" si="27"/>
        <v>177</v>
      </c>
      <c r="B182" s="67">
        <f t="shared" si="29"/>
        <v>5250</v>
      </c>
      <c r="C182" s="67">
        <v>0</v>
      </c>
      <c r="D182" s="67" t="s">
        <v>339</v>
      </c>
      <c r="E182" s="67">
        <f t="shared" si="3"/>
        <v>20005250</v>
      </c>
      <c r="F182" s="67" t="s">
        <v>733</v>
      </c>
      <c r="G182" s="67" t="s">
        <v>733</v>
      </c>
      <c r="H182" s="67">
        <f t="shared" si="4"/>
        <v>21005250</v>
      </c>
      <c r="I182" s="67">
        <v>503</v>
      </c>
      <c r="J182" s="67">
        <v>3</v>
      </c>
      <c r="K182" s="67">
        <f t="shared" si="26"/>
        <v>277</v>
      </c>
      <c r="L182" s="67">
        <f>VLOOKUP(N182,说明辅助表!$A$3:$B$6,2,0)*说明辅助表!$A$1+RANK(M182,$M$6:$M$447,1)*100000+VLOOKUP(P182,说明辅助表!$D$4:$E$7,2,0)*说明辅助表!$D$2+ROW()</f>
        <v>300130182</v>
      </c>
      <c r="M182" s="67">
        <v>0</v>
      </c>
      <c r="N182" s="67">
        <v>3</v>
      </c>
      <c r="O182" s="67">
        <v>0</v>
      </c>
      <c r="P182" s="67">
        <v>2</v>
      </c>
      <c r="R182" s="67">
        <v>0</v>
      </c>
      <c r="S182" s="67">
        <v>33</v>
      </c>
      <c r="T182" s="67" t="s">
        <v>995</v>
      </c>
      <c r="U182" s="67">
        <v>12</v>
      </c>
      <c r="V182" s="67">
        <v>0</v>
      </c>
      <c r="Z182" s="67">
        <v>0</v>
      </c>
      <c r="AC182" s="67">
        <f t="shared" si="28"/>
        <v>5250</v>
      </c>
      <c r="AG182" s="67">
        <v>1</v>
      </c>
      <c r="AH182" s="67">
        <v>5</v>
      </c>
    </row>
    <row r="183" spans="1:34" ht="17.25" customHeight="1" x14ac:dyDescent="0.2">
      <c r="A183" s="67">
        <f t="shared" si="27"/>
        <v>178</v>
      </c>
      <c r="B183" s="67">
        <f t="shared" si="29"/>
        <v>5310</v>
      </c>
      <c r="C183" s="67">
        <v>0</v>
      </c>
      <c r="D183" s="67" t="s">
        <v>340</v>
      </c>
      <c r="E183" s="67">
        <f t="shared" si="3"/>
        <v>20005310</v>
      </c>
      <c r="F183" s="67" t="s">
        <v>733</v>
      </c>
      <c r="G183" s="67" t="s">
        <v>733</v>
      </c>
      <c r="H183" s="67">
        <f t="shared" si="4"/>
        <v>21005310</v>
      </c>
      <c r="I183" s="67">
        <v>503</v>
      </c>
      <c r="J183" s="67">
        <v>3</v>
      </c>
      <c r="K183" s="67">
        <f t="shared" si="26"/>
        <v>278</v>
      </c>
      <c r="L183" s="67">
        <f>VLOOKUP(N183,说明辅助表!$A$3:$B$6,2,0)*说明辅助表!$A$1+RANK(M183,$M$6:$M$447,1)*100000+VLOOKUP(P183,说明辅助表!$D$4:$E$7,2,0)*说明辅助表!$D$2+ROW()</f>
        <v>300130183</v>
      </c>
      <c r="M183" s="67">
        <v>0</v>
      </c>
      <c r="N183" s="67">
        <v>3</v>
      </c>
      <c r="O183" s="67">
        <v>0</v>
      </c>
      <c r="P183" s="67">
        <v>2</v>
      </c>
      <c r="R183" s="67">
        <v>0</v>
      </c>
      <c r="S183" s="67">
        <v>33</v>
      </c>
      <c r="T183" s="67" t="s">
        <v>995</v>
      </c>
      <c r="U183" s="67">
        <v>12</v>
      </c>
      <c r="V183" s="67">
        <v>0</v>
      </c>
      <c r="Z183" s="67">
        <v>0</v>
      </c>
      <c r="AC183" s="67">
        <f t="shared" si="28"/>
        <v>5310</v>
      </c>
      <c r="AG183" s="67">
        <v>1</v>
      </c>
      <c r="AH183" s="67">
        <v>5</v>
      </c>
    </row>
    <row r="184" spans="1:34" ht="17.25" customHeight="1" x14ac:dyDescent="0.2">
      <c r="A184" s="67">
        <f t="shared" si="27"/>
        <v>179</v>
      </c>
      <c r="B184" s="67">
        <f t="shared" si="29"/>
        <v>5320</v>
      </c>
      <c r="C184" s="67">
        <v>0</v>
      </c>
      <c r="D184" s="67" t="s">
        <v>341</v>
      </c>
      <c r="E184" s="67">
        <f t="shared" si="3"/>
        <v>20005320</v>
      </c>
      <c r="F184" s="67" t="s">
        <v>733</v>
      </c>
      <c r="G184" s="67" t="s">
        <v>733</v>
      </c>
      <c r="H184" s="67">
        <f t="shared" si="4"/>
        <v>21005320</v>
      </c>
      <c r="I184" s="67">
        <v>503</v>
      </c>
      <c r="J184" s="67">
        <v>3</v>
      </c>
      <c r="K184" s="67">
        <f t="shared" si="26"/>
        <v>279</v>
      </c>
      <c r="L184" s="67">
        <f>VLOOKUP(N184,说明辅助表!$A$3:$B$6,2,0)*说明辅助表!$A$1+RANK(M184,$M$6:$M$447,1)*100000+VLOOKUP(P184,说明辅助表!$D$4:$E$7,2,0)*说明辅助表!$D$2+ROW()</f>
        <v>300130184</v>
      </c>
      <c r="M184" s="67">
        <v>0</v>
      </c>
      <c r="N184" s="67">
        <v>3</v>
      </c>
      <c r="O184" s="67">
        <v>0</v>
      </c>
      <c r="P184" s="67">
        <v>2</v>
      </c>
      <c r="R184" s="67">
        <v>0</v>
      </c>
      <c r="S184" s="67">
        <v>33</v>
      </c>
      <c r="T184" s="67" t="s">
        <v>995</v>
      </c>
      <c r="U184" s="67">
        <v>12</v>
      </c>
      <c r="V184" s="67">
        <v>0</v>
      </c>
      <c r="Z184" s="67">
        <v>0</v>
      </c>
      <c r="AC184" s="67">
        <f t="shared" si="28"/>
        <v>5320</v>
      </c>
      <c r="AG184" s="67">
        <v>1</v>
      </c>
      <c r="AH184" s="67">
        <v>5</v>
      </c>
    </row>
    <row r="185" spans="1:34" ht="17.25" customHeight="1" x14ac:dyDescent="0.2">
      <c r="A185" s="67">
        <f t="shared" si="27"/>
        <v>180</v>
      </c>
      <c r="B185" s="67">
        <f t="shared" si="29"/>
        <v>5330</v>
      </c>
      <c r="C185" s="67">
        <v>0</v>
      </c>
      <c r="D185" s="67" t="s">
        <v>342</v>
      </c>
      <c r="E185" s="67">
        <f t="shared" si="3"/>
        <v>20005330</v>
      </c>
      <c r="F185" s="67" t="s">
        <v>733</v>
      </c>
      <c r="G185" s="67" t="s">
        <v>733</v>
      </c>
      <c r="H185" s="67">
        <f t="shared" si="4"/>
        <v>21005330</v>
      </c>
      <c r="I185" s="67">
        <v>503</v>
      </c>
      <c r="J185" s="67">
        <v>3</v>
      </c>
      <c r="K185" s="67">
        <f t="shared" si="26"/>
        <v>280</v>
      </c>
      <c r="L185" s="67">
        <f>VLOOKUP(N185,说明辅助表!$A$3:$B$6,2,0)*说明辅助表!$A$1+RANK(M185,$M$6:$M$447,1)*100000+VLOOKUP(P185,说明辅助表!$D$4:$E$7,2,0)*说明辅助表!$D$2+ROW()</f>
        <v>300130185</v>
      </c>
      <c r="M185" s="67">
        <v>0</v>
      </c>
      <c r="N185" s="67">
        <v>3</v>
      </c>
      <c r="O185" s="67">
        <v>0</v>
      </c>
      <c r="P185" s="67">
        <v>2</v>
      </c>
      <c r="R185" s="67">
        <v>0</v>
      </c>
      <c r="S185" s="67">
        <v>33</v>
      </c>
      <c r="T185" s="67" t="s">
        <v>995</v>
      </c>
      <c r="U185" s="67">
        <v>12</v>
      </c>
      <c r="V185" s="67">
        <v>0</v>
      </c>
      <c r="Z185" s="67">
        <v>0</v>
      </c>
      <c r="AC185" s="67">
        <f t="shared" si="28"/>
        <v>5330</v>
      </c>
      <c r="AG185" s="67">
        <v>1</v>
      </c>
      <c r="AH185" s="67">
        <v>5</v>
      </c>
    </row>
    <row r="186" spans="1:34" ht="17.25" customHeight="1" x14ac:dyDescent="0.2">
      <c r="A186" s="67">
        <f t="shared" si="27"/>
        <v>181</v>
      </c>
      <c r="B186" s="67">
        <f t="shared" si="29"/>
        <v>5340</v>
      </c>
      <c r="C186" s="67">
        <v>0</v>
      </c>
      <c r="D186" s="67" t="s">
        <v>343</v>
      </c>
      <c r="E186" s="67">
        <f t="shared" si="3"/>
        <v>20005340</v>
      </c>
      <c r="F186" s="67" t="s">
        <v>733</v>
      </c>
      <c r="G186" s="67" t="s">
        <v>733</v>
      </c>
      <c r="H186" s="67">
        <f t="shared" si="4"/>
        <v>21005340</v>
      </c>
      <c r="I186" s="67">
        <v>503</v>
      </c>
      <c r="J186" s="67">
        <v>3</v>
      </c>
      <c r="K186" s="67">
        <f t="shared" si="26"/>
        <v>281</v>
      </c>
      <c r="L186" s="67">
        <f>VLOOKUP(N186,说明辅助表!$A$3:$B$6,2,0)*说明辅助表!$A$1+RANK(M186,$M$6:$M$447,1)*100000+VLOOKUP(P186,说明辅助表!$D$4:$E$7,2,0)*说明辅助表!$D$2+ROW()</f>
        <v>300130186</v>
      </c>
      <c r="M186" s="67">
        <v>0</v>
      </c>
      <c r="N186" s="67">
        <v>3</v>
      </c>
      <c r="O186" s="67">
        <v>0</v>
      </c>
      <c r="P186" s="67">
        <v>2</v>
      </c>
      <c r="R186" s="67">
        <v>0</v>
      </c>
      <c r="S186" s="67">
        <v>33</v>
      </c>
      <c r="T186" s="67" t="s">
        <v>995</v>
      </c>
      <c r="U186" s="67">
        <v>12</v>
      </c>
      <c r="V186" s="67">
        <v>0</v>
      </c>
      <c r="Z186" s="67">
        <v>0</v>
      </c>
      <c r="AC186" s="67">
        <f t="shared" si="28"/>
        <v>5340</v>
      </c>
      <c r="AG186" s="67">
        <v>1</v>
      </c>
      <c r="AH186" s="67">
        <v>5</v>
      </c>
    </row>
    <row r="187" spans="1:34" ht="17.25" customHeight="1" x14ac:dyDescent="0.2">
      <c r="A187" s="67">
        <f t="shared" si="27"/>
        <v>182</v>
      </c>
      <c r="B187" s="67">
        <f t="shared" si="29"/>
        <v>5350</v>
      </c>
      <c r="C187" s="67">
        <v>0</v>
      </c>
      <c r="D187" s="67" t="s">
        <v>344</v>
      </c>
      <c r="E187" s="67">
        <f t="shared" si="3"/>
        <v>20005350</v>
      </c>
      <c r="F187" s="67" t="s">
        <v>733</v>
      </c>
      <c r="G187" s="67" t="s">
        <v>733</v>
      </c>
      <c r="H187" s="67">
        <f t="shared" si="4"/>
        <v>21005350</v>
      </c>
      <c r="I187" s="67">
        <v>503</v>
      </c>
      <c r="J187" s="67">
        <v>3</v>
      </c>
      <c r="K187" s="67">
        <f t="shared" si="26"/>
        <v>282</v>
      </c>
      <c r="L187" s="67">
        <f>VLOOKUP(N187,说明辅助表!$A$3:$B$6,2,0)*说明辅助表!$A$1+RANK(M187,$M$6:$M$447,1)*100000+VLOOKUP(P187,说明辅助表!$D$4:$E$7,2,0)*说明辅助表!$D$2+ROW()</f>
        <v>300130187</v>
      </c>
      <c r="M187" s="67">
        <v>0</v>
      </c>
      <c r="N187" s="67">
        <v>3</v>
      </c>
      <c r="O187" s="67">
        <v>0</v>
      </c>
      <c r="P187" s="67">
        <v>2</v>
      </c>
      <c r="R187" s="67">
        <v>0</v>
      </c>
      <c r="S187" s="67">
        <v>33</v>
      </c>
      <c r="T187" s="67" t="s">
        <v>995</v>
      </c>
      <c r="U187" s="67">
        <v>12</v>
      </c>
      <c r="V187" s="67">
        <v>0</v>
      </c>
      <c r="Z187" s="67">
        <v>0</v>
      </c>
      <c r="AC187" s="67">
        <f t="shared" si="28"/>
        <v>5350</v>
      </c>
      <c r="AG187" s="67">
        <v>1</v>
      </c>
      <c r="AH187" s="67">
        <v>5</v>
      </c>
    </row>
    <row r="188" spans="1:34" ht="17.25" customHeight="1" x14ac:dyDescent="0.2">
      <c r="A188" s="67">
        <f t="shared" si="27"/>
        <v>183</v>
      </c>
      <c r="B188" s="67">
        <f t="shared" si="29"/>
        <v>5410</v>
      </c>
      <c r="C188" s="67">
        <v>0</v>
      </c>
      <c r="D188" s="67" t="s">
        <v>345</v>
      </c>
      <c r="E188" s="67">
        <f t="shared" si="3"/>
        <v>20005410</v>
      </c>
      <c r="F188" s="67" t="s">
        <v>731</v>
      </c>
      <c r="G188" s="67" t="s">
        <v>731</v>
      </c>
      <c r="H188" s="67">
        <f t="shared" si="4"/>
        <v>21005410</v>
      </c>
      <c r="I188" s="67">
        <v>503</v>
      </c>
      <c r="J188" s="67">
        <v>3</v>
      </c>
      <c r="K188" s="67">
        <f t="shared" si="26"/>
        <v>213</v>
      </c>
      <c r="L188" s="67">
        <f>VLOOKUP(N188,说明辅助表!$A$3:$B$6,2,0)*说明辅助表!$A$1+RANK(M188,$M$6:$M$447,1)*100000+VLOOKUP(P188,说明辅助表!$D$4:$E$7,2,0)*说明辅助表!$D$2+ROW()</f>
        <v>300110188</v>
      </c>
      <c r="M188" s="67">
        <v>0</v>
      </c>
      <c r="N188" s="67">
        <v>3</v>
      </c>
      <c r="O188" s="67">
        <v>0</v>
      </c>
      <c r="P188" s="67">
        <v>4</v>
      </c>
      <c r="R188" s="67">
        <v>0</v>
      </c>
      <c r="S188" s="67">
        <v>33</v>
      </c>
      <c r="T188" s="67" t="s">
        <v>995</v>
      </c>
      <c r="U188" s="67">
        <v>12</v>
      </c>
      <c r="V188" s="67">
        <v>0</v>
      </c>
      <c r="Z188" s="67">
        <v>0</v>
      </c>
      <c r="AC188" s="67">
        <f t="shared" si="28"/>
        <v>5410</v>
      </c>
      <c r="AF188" s="67">
        <v>5510</v>
      </c>
      <c r="AG188" s="67">
        <v>1</v>
      </c>
      <c r="AH188" s="67">
        <v>5</v>
      </c>
    </row>
    <row r="189" spans="1:34" ht="17.25" customHeight="1" x14ac:dyDescent="0.2">
      <c r="A189" s="67">
        <f t="shared" si="27"/>
        <v>184</v>
      </c>
      <c r="B189" s="67">
        <f t="shared" si="29"/>
        <v>5420</v>
      </c>
      <c r="C189" s="67">
        <v>0</v>
      </c>
      <c r="D189" s="67" t="s">
        <v>346</v>
      </c>
      <c r="E189" s="67">
        <f t="shared" si="3"/>
        <v>20005420</v>
      </c>
      <c r="F189" s="67" t="s">
        <v>731</v>
      </c>
      <c r="G189" s="67" t="s">
        <v>731</v>
      </c>
      <c r="H189" s="67">
        <f t="shared" si="4"/>
        <v>21005420</v>
      </c>
      <c r="I189" s="67">
        <v>503</v>
      </c>
      <c r="J189" s="67">
        <v>3</v>
      </c>
      <c r="K189" s="67">
        <f t="shared" si="26"/>
        <v>214</v>
      </c>
      <c r="L189" s="67">
        <f>VLOOKUP(N189,说明辅助表!$A$3:$B$6,2,0)*说明辅助表!$A$1+RANK(M189,$M$6:$M$447,1)*100000+VLOOKUP(P189,说明辅助表!$D$4:$E$7,2,0)*说明辅助表!$D$2+ROW()</f>
        <v>300110189</v>
      </c>
      <c r="M189" s="67">
        <v>0</v>
      </c>
      <c r="N189" s="67">
        <v>3</v>
      </c>
      <c r="O189" s="67">
        <v>0</v>
      </c>
      <c r="P189" s="67">
        <v>4</v>
      </c>
      <c r="R189" s="67">
        <v>0</v>
      </c>
      <c r="S189" s="67">
        <v>33</v>
      </c>
      <c r="T189" s="67" t="s">
        <v>995</v>
      </c>
      <c r="U189" s="67">
        <v>12</v>
      </c>
      <c r="V189" s="67">
        <v>0</v>
      </c>
      <c r="Z189" s="67">
        <v>0</v>
      </c>
      <c r="AC189" s="67">
        <f t="shared" si="28"/>
        <v>5420</v>
      </c>
      <c r="AF189" s="67">
        <v>5510</v>
      </c>
      <c r="AG189" s="67">
        <v>1</v>
      </c>
      <c r="AH189" s="67">
        <v>5</v>
      </c>
    </row>
    <row r="190" spans="1:34" ht="17.25" customHeight="1" x14ac:dyDescent="0.2">
      <c r="A190" s="67">
        <f t="shared" si="27"/>
        <v>185</v>
      </c>
      <c r="B190" s="67">
        <f t="shared" si="29"/>
        <v>5430</v>
      </c>
      <c r="C190" s="67">
        <v>0</v>
      </c>
      <c r="D190" s="67" t="s">
        <v>347</v>
      </c>
      <c r="E190" s="67">
        <f t="shared" si="3"/>
        <v>20005430</v>
      </c>
      <c r="F190" s="67" t="s">
        <v>731</v>
      </c>
      <c r="G190" s="67" t="s">
        <v>731</v>
      </c>
      <c r="H190" s="67">
        <f t="shared" si="4"/>
        <v>21005430</v>
      </c>
      <c r="I190" s="67">
        <v>503</v>
      </c>
      <c r="J190" s="67">
        <v>3</v>
      </c>
      <c r="K190" s="67">
        <f t="shared" si="26"/>
        <v>215</v>
      </c>
      <c r="L190" s="67">
        <f>VLOOKUP(N190,说明辅助表!$A$3:$B$6,2,0)*说明辅助表!$A$1+RANK(M190,$M$6:$M$447,1)*100000+VLOOKUP(P190,说明辅助表!$D$4:$E$7,2,0)*说明辅助表!$D$2+ROW()</f>
        <v>300110190</v>
      </c>
      <c r="M190" s="67">
        <v>0</v>
      </c>
      <c r="N190" s="67">
        <v>3</v>
      </c>
      <c r="O190" s="67">
        <v>0</v>
      </c>
      <c r="P190" s="67">
        <v>4</v>
      </c>
      <c r="R190" s="67">
        <v>0</v>
      </c>
      <c r="S190" s="67">
        <v>33</v>
      </c>
      <c r="T190" s="67" t="s">
        <v>995</v>
      </c>
      <c r="U190" s="67">
        <v>12</v>
      </c>
      <c r="V190" s="67">
        <v>0</v>
      </c>
      <c r="Z190" s="67">
        <v>0</v>
      </c>
      <c r="AC190" s="67">
        <f t="shared" si="28"/>
        <v>5430</v>
      </c>
      <c r="AF190" s="67">
        <v>5510</v>
      </c>
      <c r="AG190" s="67">
        <v>1</v>
      </c>
      <c r="AH190" s="67">
        <v>5</v>
      </c>
    </row>
    <row r="191" spans="1:34" ht="17.25" customHeight="1" x14ac:dyDescent="0.2">
      <c r="A191" s="67">
        <f t="shared" si="27"/>
        <v>186</v>
      </c>
      <c r="B191" s="67">
        <f t="shared" si="29"/>
        <v>5440</v>
      </c>
      <c r="C191" s="67">
        <v>0</v>
      </c>
      <c r="D191" s="67" t="s">
        <v>348</v>
      </c>
      <c r="E191" s="67">
        <f t="shared" si="3"/>
        <v>20005440</v>
      </c>
      <c r="F191" s="67" t="s">
        <v>731</v>
      </c>
      <c r="G191" s="67" t="s">
        <v>731</v>
      </c>
      <c r="H191" s="67">
        <f t="shared" si="4"/>
        <v>21005440</v>
      </c>
      <c r="I191" s="67">
        <v>503</v>
      </c>
      <c r="J191" s="67">
        <v>3</v>
      </c>
      <c r="K191" s="67">
        <f t="shared" si="26"/>
        <v>216</v>
      </c>
      <c r="L191" s="67">
        <f>VLOOKUP(N191,说明辅助表!$A$3:$B$6,2,0)*说明辅助表!$A$1+RANK(M191,$M$6:$M$447,1)*100000+VLOOKUP(P191,说明辅助表!$D$4:$E$7,2,0)*说明辅助表!$D$2+ROW()</f>
        <v>300110191</v>
      </c>
      <c r="M191" s="67">
        <v>0</v>
      </c>
      <c r="N191" s="67">
        <v>3</v>
      </c>
      <c r="O191" s="67">
        <v>0</v>
      </c>
      <c r="P191" s="67">
        <v>4</v>
      </c>
      <c r="R191" s="67">
        <v>0</v>
      </c>
      <c r="S191" s="67">
        <v>33</v>
      </c>
      <c r="T191" s="67" t="s">
        <v>995</v>
      </c>
      <c r="U191" s="67">
        <v>12</v>
      </c>
      <c r="V191" s="67">
        <v>0</v>
      </c>
      <c r="Z191" s="67">
        <v>0</v>
      </c>
      <c r="AC191" s="67">
        <f t="shared" si="28"/>
        <v>5440</v>
      </c>
      <c r="AF191" s="67">
        <v>5510</v>
      </c>
      <c r="AG191" s="67">
        <v>1</v>
      </c>
      <c r="AH191" s="67">
        <v>5</v>
      </c>
    </row>
    <row r="192" spans="1:34" ht="17.25" customHeight="1" x14ac:dyDescent="0.2">
      <c r="A192" s="67">
        <f t="shared" si="27"/>
        <v>187</v>
      </c>
      <c r="B192" s="67">
        <f t="shared" si="29"/>
        <v>5450</v>
      </c>
      <c r="C192" s="67">
        <v>0</v>
      </c>
      <c r="D192" s="67" t="s">
        <v>349</v>
      </c>
      <c r="E192" s="67">
        <f t="shared" si="3"/>
        <v>20005450</v>
      </c>
      <c r="F192" s="67" t="s">
        <v>731</v>
      </c>
      <c r="G192" s="67" t="s">
        <v>731</v>
      </c>
      <c r="H192" s="67">
        <f t="shared" si="4"/>
        <v>21005450</v>
      </c>
      <c r="I192" s="67">
        <v>503</v>
      </c>
      <c r="J192" s="67">
        <v>3</v>
      </c>
      <c r="K192" s="67">
        <f t="shared" si="26"/>
        <v>217</v>
      </c>
      <c r="L192" s="67">
        <f>VLOOKUP(N192,说明辅助表!$A$3:$B$6,2,0)*说明辅助表!$A$1+RANK(M192,$M$6:$M$447,1)*100000+VLOOKUP(P192,说明辅助表!$D$4:$E$7,2,0)*说明辅助表!$D$2+ROW()</f>
        <v>300110192</v>
      </c>
      <c r="M192" s="67">
        <v>0</v>
      </c>
      <c r="N192" s="67">
        <v>3</v>
      </c>
      <c r="O192" s="67">
        <v>0</v>
      </c>
      <c r="P192" s="67">
        <v>4</v>
      </c>
      <c r="R192" s="67">
        <v>0</v>
      </c>
      <c r="S192" s="67">
        <v>33</v>
      </c>
      <c r="T192" s="67" t="s">
        <v>995</v>
      </c>
      <c r="U192" s="67">
        <v>12</v>
      </c>
      <c r="V192" s="67">
        <v>0</v>
      </c>
      <c r="Z192" s="67">
        <v>0</v>
      </c>
      <c r="AC192" s="67">
        <f t="shared" si="28"/>
        <v>5450</v>
      </c>
      <c r="AF192" s="67">
        <v>5510</v>
      </c>
      <c r="AG192" s="67">
        <v>1</v>
      </c>
      <c r="AH192" s="67">
        <v>5</v>
      </c>
    </row>
    <row r="193" spans="1:34" ht="17.25" customHeight="1" x14ac:dyDescent="0.2">
      <c r="A193" s="67">
        <f t="shared" si="27"/>
        <v>188</v>
      </c>
      <c r="B193" s="67">
        <f t="shared" si="29"/>
        <v>5510</v>
      </c>
      <c r="C193" s="67">
        <v>0</v>
      </c>
      <c r="D193" s="67" t="s">
        <v>350</v>
      </c>
      <c r="E193" s="67">
        <f t="shared" si="3"/>
        <v>20005510</v>
      </c>
      <c r="F193" s="67" t="s">
        <v>731</v>
      </c>
      <c r="G193" s="67" t="s">
        <v>731</v>
      </c>
      <c r="H193" s="67">
        <f t="shared" si="4"/>
        <v>21005510</v>
      </c>
      <c r="I193" s="67">
        <v>503</v>
      </c>
      <c r="J193" s="67">
        <v>3</v>
      </c>
      <c r="K193" s="67">
        <f t="shared" si="26"/>
        <v>218</v>
      </c>
      <c r="L193" s="67">
        <f>VLOOKUP(N193,说明辅助表!$A$3:$B$6,2,0)*说明辅助表!$A$1+RANK(M193,$M$6:$M$447,1)*100000+VLOOKUP(P193,说明辅助表!$D$4:$E$7,2,0)*说明辅助表!$D$2+ROW()</f>
        <v>300110193</v>
      </c>
      <c r="M193" s="67">
        <v>0</v>
      </c>
      <c r="N193" s="67">
        <v>3</v>
      </c>
      <c r="O193" s="67">
        <v>0</v>
      </c>
      <c r="P193" s="67">
        <v>4</v>
      </c>
      <c r="R193" s="67">
        <v>0</v>
      </c>
      <c r="S193" s="67">
        <v>33</v>
      </c>
      <c r="T193" s="67" t="s">
        <v>995</v>
      </c>
      <c r="U193" s="67">
        <v>12</v>
      </c>
      <c r="V193" s="67">
        <v>0</v>
      </c>
      <c r="Z193" s="67">
        <v>0</v>
      </c>
      <c r="AC193" s="67">
        <f t="shared" si="28"/>
        <v>5510</v>
      </c>
      <c r="AF193" s="67">
        <v>5510</v>
      </c>
      <c r="AG193" s="67">
        <v>1</v>
      </c>
      <c r="AH193" s="67">
        <v>5</v>
      </c>
    </row>
    <row r="194" spans="1:34" ht="17.25" customHeight="1" x14ac:dyDescent="0.2">
      <c r="A194" s="67">
        <f t="shared" si="27"/>
        <v>189</v>
      </c>
      <c r="B194" s="67">
        <f t="shared" si="29"/>
        <v>5520</v>
      </c>
      <c r="C194" s="67">
        <v>0</v>
      </c>
      <c r="D194" s="67" t="s">
        <v>351</v>
      </c>
      <c r="E194" s="67">
        <f t="shared" si="3"/>
        <v>20005520</v>
      </c>
      <c r="F194" s="67" t="s">
        <v>731</v>
      </c>
      <c r="G194" s="67" t="s">
        <v>731</v>
      </c>
      <c r="H194" s="67">
        <f t="shared" si="4"/>
        <v>21005520</v>
      </c>
      <c r="I194" s="67">
        <v>503</v>
      </c>
      <c r="J194" s="67">
        <v>3</v>
      </c>
      <c r="K194" s="67">
        <f t="shared" si="26"/>
        <v>219</v>
      </c>
      <c r="L194" s="67">
        <f>VLOOKUP(N194,说明辅助表!$A$3:$B$6,2,0)*说明辅助表!$A$1+RANK(M194,$M$6:$M$447,1)*100000+VLOOKUP(P194,说明辅助表!$D$4:$E$7,2,0)*说明辅助表!$D$2+ROW()</f>
        <v>300110194</v>
      </c>
      <c r="M194" s="67">
        <v>0</v>
      </c>
      <c r="N194" s="67">
        <v>3</v>
      </c>
      <c r="O194" s="67">
        <v>0</v>
      </c>
      <c r="P194" s="67">
        <v>4</v>
      </c>
      <c r="R194" s="67">
        <v>0</v>
      </c>
      <c r="S194" s="67">
        <v>33</v>
      </c>
      <c r="T194" s="67" t="s">
        <v>995</v>
      </c>
      <c r="U194" s="67">
        <v>12</v>
      </c>
      <c r="V194" s="67">
        <v>0</v>
      </c>
      <c r="Z194" s="67">
        <v>0</v>
      </c>
      <c r="AC194" s="67">
        <f t="shared" si="28"/>
        <v>5520</v>
      </c>
      <c r="AF194" s="67">
        <v>5510</v>
      </c>
      <c r="AG194" s="67">
        <v>1</v>
      </c>
      <c r="AH194" s="67">
        <v>5</v>
      </c>
    </row>
    <row r="195" spans="1:34" ht="17.25" customHeight="1" x14ac:dyDescent="0.2">
      <c r="A195" s="67">
        <f t="shared" si="27"/>
        <v>190</v>
      </c>
      <c r="B195" s="67">
        <f t="shared" si="29"/>
        <v>5530</v>
      </c>
      <c r="C195" s="67">
        <v>0</v>
      </c>
      <c r="D195" s="67" t="s">
        <v>352</v>
      </c>
      <c r="E195" s="67">
        <f t="shared" si="3"/>
        <v>20005530</v>
      </c>
      <c r="F195" s="67" t="s">
        <v>731</v>
      </c>
      <c r="G195" s="67" t="s">
        <v>731</v>
      </c>
      <c r="H195" s="67">
        <f t="shared" si="4"/>
        <v>21005530</v>
      </c>
      <c r="I195" s="67">
        <v>503</v>
      </c>
      <c r="J195" s="67">
        <v>3</v>
      </c>
      <c r="K195" s="67">
        <f t="shared" si="26"/>
        <v>220</v>
      </c>
      <c r="L195" s="67">
        <f>VLOOKUP(N195,说明辅助表!$A$3:$B$6,2,0)*说明辅助表!$A$1+RANK(M195,$M$6:$M$447,1)*100000+VLOOKUP(P195,说明辅助表!$D$4:$E$7,2,0)*说明辅助表!$D$2+ROW()</f>
        <v>300110195</v>
      </c>
      <c r="M195" s="67">
        <v>0</v>
      </c>
      <c r="N195" s="67">
        <v>3</v>
      </c>
      <c r="O195" s="67">
        <v>0</v>
      </c>
      <c r="P195" s="67">
        <v>4</v>
      </c>
      <c r="R195" s="67">
        <v>0</v>
      </c>
      <c r="S195" s="67">
        <v>33</v>
      </c>
      <c r="T195" s="67" t="s">
        <v>995</v>
      </c>
      <c r="U195" s="67">
        <v>12</v>
      </c>
      <c r="V195" s="67">
        <v>0</v>
      </c>
      <c r="Z195" s="67">
        <v>0</v>
      </c>
      <c r="AC195" s="67">
        <f t="shared" si="28"/>
        <v>5530</v>
      </c>
      <c r="AF195" s="67">
        <v>5510</v>
      </c>
      <c r="AG195" s="67">
        <v>1</v>
      </c>
      <c r="AH195" s="67">
        <v>5</v>
      </c>
    </row>
    <row r="196" spans="1:34" ht="17.25" customHeight="1" x14ac:dyDescent="0.2">
      <c r="A196" s="67">
        <f t="shared" si="27"/>
        <v>191</v>
      </c>
      <c r="B196" s="67">
        <f t="shared" si="29"/>
        <v>5540</v>
      </c>
      <c r="C196" s="67">
        <v>0</v>
      </c>
      <c r="D196" s="67" t="s">
        <v>353</v>
      </c>
      <c r="E196" s="67">
        <f t="shared" si="3"/>
        <v>20005540</v>
      </c>
      <c r="F196" s="67" t="s">
        <v>731</v>
      </c>
      <c r="G196" s="67" t="s">
        <v>731</v>
      </c>
      <c r="H196" s="67">
        <f t="shared" si="4"/>
        <v>21005540</v>
      </c>
      <c r="I196" s="67">
        <v>503</v>
      </c>
      <c r="J196" s="67">
        <v>3</v>
      </c>
      <c r="K196" s="67">
        <f t="shared" si="26"/>
        <v>221</v>
      </c>
      <c r="L196" s="67">
        <f>VLOOKUP(N196,说明辅助表!$A$3:$B$6,2,0)*说明辅助表!$A$1+RANK(M196,$M$6:$M$447,1)*100000+VLOOKUP(P196,说明辅助表!$D$4:$E$7,2,0)*说明辅助表!$D$2+ROW()</f>
        <v>300110196</v>
      </c>
      <c r="M196" s="67">
        <v>0</v>
      </c>
      <c r="N196" s="67">
        <v>3</v>
      </c>
      <c r="O196" s="67">
        <v>0</v>
      </c>
      <c r="P196" s="67">
        <v>4</v>
      </c>
      <c r="R196" s="67">
        <v>0</v>
      </c>
      <c r="S196" s="67">
        <v>33</v>
      </c>
      <c r="T196" s="67" t="s">
        <v>995</v>
      </c>
      <c r="U196" s="67">
        <v>12</v>
      </c>
      <c r="V196" s="67">
        <v>0</v>
      </c>
      <c r="Z196" s="67">
        <v>0</v>
      </c>
      <c r="AC196" s="67">
        <f t="shared" si="28"/>
        <v>5540</v>
      </c>
      <c r="AF196" s="67">
        <v>5510</v>
      </c>
      <c r="AG196" s="67">
        <v>1</v>
      </c>
      <c r="AH196" s="67">
        <v>5</v>
      </c>
    </row>
    <row r="197" spans="1:34" ht="17.25" customHeight="1" x14ac:dyDescent="0.2">
      <c r="A197" s="67">
        <f t="shared" si="27"/>
        <v>192</v>
      </c>
      <c r="B197" s="67">
        <f t="shared" si="29"/>
        <v>5550</v>
      </c>
      <c r="C197" s="67">
        <v>0</v>
      </c>
      <c r="D197" s="67" t="s">
        <v>354</v>
      </c>
      <c r="E197" s="67">
        <f t="shared" si="3"/>
        <v>20005550</v>
      </c>
      <c r="F197" s="67" t="s">
        <v>731</v>
      </c>
      <c r="G197" s="67" t="s">
        <v>731</v>
      </c>
      <c r="H197" s="67">
        <f t="shared" si="4"/>
        <v>21005550</v>
      </c>
      <c r="I197" s="67">
        <v>503</v>
      </c>
      <c r="J197" s="67">
        <v>3</v>
      </c>
      <c r="K197" s="67">
        <f t="shared" si="26"/>
        <v>222</v>
      </c>
      <c r="L197" s="67">
        <f>VLOOKUP(N197,说明辅助表!$A$3:$B$6,2,0)*说明辅助表!$A$1+RANK(M197,$M$6:$M$447,1)*100000+VLOOKUP(P197,说明辅助表!$D$4:$E$7,2,0)*说明辅助表!$D$2+ROW()</f>
        <v>300110197</v>
      </c>
      <c r="M197" s="67">
        <v>0</v>
      </c>
      <c r="N197" s="67">
        <v>3</v>
      </c>
      <c r="O197" s="67">
        <v>0</v>
      </c>
      <c r="P197" s="67">
        <v>4</v>
      </c>
      <c r="R197" s="67">
        <v>0</v>
      </c>
      <c r="S197" s="67">
        <v>33</v>
      </c>
      <c r="T197" s="67" t="s">
        <v>995</v>
      </c>
      <c r="U197" s="67">
        <v>12</v>
      </c>
      <c r="V197" s="67">
        <v>0</v>
      </c>
      <c r="Z197" s="67">
        <v>0</v>
      </c>
      <c r="AC197" s="67">
        <f>B197</f>
        <v>5550</v>
      </c>
      <c r="AF197" s="67">
        <v>5510</v>
      </c>
      <c r="AG197" s="67">
        <v>1</v>
      </c>
      <c r="AH197" s="67">
        <v>5</v>
      </c>
    </row>
    <row r="198" spans="1:34" ht="17.25" customHeight="1" x14ac:dyDescent="0.2">
      <c r="A198" s="67">
        <f t="shared" si="27"/>
        <v>193</v>
      </c>
      <c r="B198" s="67">
        <f>说明宝箱第2层!C3</f>
        <v>6001</v>
      </c>
      <c r="C198" s="67">
        <v>0</v>
      </c>
      <c r="D198" s="67" t="str">
        <f>说明宝箱第2层!D3</f>
        <v>宝箱1时代1卡牌品质1部分1</v>
      </c>
      <c r="F198" s="67">
        <v>6001</v>
      </c>
      <c r="G198" s="67">
        <v>6001</v>
      </c>
      <c r="I198" s="67">
        <v>503</v>
      </c>
      <c r="J198" s="67">
        <v>3</v>
      </c>
      <c r="K198" s="67">
        <f t="shared" si="26"/>
        <v>298</v>
      </c>
      <c r="L198" s="67">
        <f>VLOOKUP(N198,说明辅助表!$A$3:$B$6,2,0)*说明辅助表!$A$1+RANK(M198,$M$6:$M$447,1)*100000+VLOOKUP(P198,说明辅助表!$D$4:$E$7,2,0)*说明辅助表!$D$2+ROW()</f>
        <v>300140198</v>
      </c>
      <c r="M198" s="67">
        <v>0</v>
      </c>
      <c r="N198" s="67">
        <v>3</v>
      </c>
      <c r="O198" s="67">
        <v>0</v>
      </c>
      <c r="P198" s="67">
        <v>1</v>
      </c>
      <c r="R198" s="67">
        <v>0</v>
      </c>
      <c r="S198" s="67">
        <v>33</v>
      </c>
      <c r="T198" s="67" t="s">
        <v>995</v>
      </c>
      <c r="U198" s="67">
        <v>12</v>
      </c>
      <c r="V198" s="67">
        <v>0</v>
      </c>
      <c r="Z198" s="67">
        <v>0</v>
      </c>
      <c r="AC198" s="67">
        <f>B198</f>
        <v>6001</v>
      </c>
      <c r="AG198" s="67">
        <v>1</v>
      </c>
      <c r="AH198" s="67">
        <v>5</v>
      </c>
    </row>
    <row r="199" spans="1:34" ht="17.25" customHeight="1" x14ac:dyDescent="0.2">
      <c r="A199" s="67">
        <f t="shared" si="27"/>
        <v>194</v>
      </c>
      <c r="B199" s="67">
        <f>说明宝箱第2层!C4</f>
        <v>6002</v>
      </c>
      <c r="C199" s="67">
        <v>0</v>
      </c>
      <c r="D199" s="67" t="str">
        <f>说明宝箱第2层!D4</f>
        <v>宝箱1时代2卡牌品质1部分1</v>
      </c>
      <c r="F199" s="67">
        <v>6002</v>
      </c>
      <c r="G199" s="67">
        <v>6002</v>
      </c>
      <c r="I199" s="67">
        <v>503</v>
      </c>
      <c r="J199" s="67">
        <v>3</v>
      </c>
      <c r="K199" s="67">
        <f t="shared" si="26"/>
        <v>299</v>
      </c>
      <c r="L199" s="67">
        <f>VLOOKUP(N199,说明辅助表!$A$3:$B$6,2,0)*说明辅助表!$A$1+RANK(M199,$M$6:$M$447,1)*100000+VLOOKUP(P199,说明辅助表!$D$4:$E$7,2,0)*说明辅助表!$D$2+ROW()</f>
        <v>300140199</v>
      </c>
      <c r="M199" s="67">
        <v>0</v>
      </c>
      <c r="N199" s="67">
        <v>3</v>
      </c>
      <c r="O199" s="67">
        <v>0</v>
      </c>
      <c r="P199" s="67">
        <v>1</v>
      </c>
      <c r="R199" s="67">
        <v>0</v>
      </c>
      <c r="S199" s="67">
        <v>33</v>
      </c>
      <c r="T199" s="67" t="s">
        <v>995</v>
      </c>
      <c r="U199" s="67">
        <v>12</v>
      </c>
      <c r="V199" s="67">
        <v>0</v>
      </c>
      <c r="Z199" s="67">
        <v>0</v>
      </c>
      <c r="AC199" s="67">
        <f t="shared" ref="AC199:AC262" si="30">B199</f>
        <v>6002</v>
      </c>
      <c r="AG199" s="67">
        <v>1</v>
      </c>
      <c r="AH199" s="67">
        <v>5</v>
      </c>
    </row>
    <row r="200" spans="1:34" ht="17.25" customHeight="1" x14ac:dyDescent="0.2">
      <c r="A200" s="67">
        <f t="shared" si="27"/>
        <v>195</v>
      </c>
      <c r="B200" s="67">
        <f>说明宝箱第2层!C5</f>
        <v>6003</v>
      </c>
      <c r="C200" s="67">
        <v>0</v>
      </c>
      <c r="D200" s="67" t="str">
        <f>说明宝箱第2层!D5</f>
        <v>宝箱1时代3卡牌品质1部分1</v>
      </c>
      <c r="F200" s="67">
        <v>6003</v>
      </c>
      <c r="G200" s="67">
        <v>6003</v>
      </c>
      <c r="I200" s="67">
        <v>503</v>
      </c>
      <c r="J200" s="67">
        <v>3</v>
      </c>
      <c r="K200" s="67">
        <f t="shared" si="26"/>
        <v>300</v>
      </c>
      <c r="L200" s="67">
        <f>VLOOKUP(N200,说明辅助表!$A$3:$B$6,2,0)*说明辅助表!$A$1+RANK(M200,$M$6:$M$447,1)*100000+VLOOKUP(P200,说明辅助表!$D$4:$E$7,2,0)*说明辅助表!$D$2+ROW()</f>
        <v>300140200</v>
      </c>
      <c r="M200" s="67">
        <v>0</v>
      </c>
      <c r="N200" s="67">
        <v>3</v>
      </c>
      <c r="O200" s="67">
        <v>0</v>
      </c>
      <c r="P200" s="67">
        <v>1</v>
      </c>
      <c r="R200" s="67">
        <v>0</v>
      </c>
      <c r="S200" s="67">
        <v>33</v>
      </c>
      <c r="T200" s="67" t="s">
        <v>995</v>
      </c>
      <c r="U200" s="67">
        <v>12</v>
      </c>
      <c r="V200" s="67">
        <v>0</v>
      </c>
      <c r="Z200" s="67">
        <v>0</v>
      </c>
      <c r="AC200" s="67">
        <f t="shared" si="30"/>
        <v>6003</v>
      </c>
      <c r="AG200" s="67">
        <v>1</v>
      </c>
      <c r="AH200" s="67">
        <v>5</v>
      </c>
    </row>
    <row r="201" spans="1:34" ht="17.25" customHeight="1" x14ac:dyDescent="0.2">
      <c r="A201" s="67">
        <f t="shared" si="27"/>
        <v>196</v>
      </c>
      <c r="B201" s="67">
        <f>说明宝箱第2层!C6</f>
        <v>6004</v>
      </c>
      <c r="C201" s="67">
        <v>0</v>
      </c>
      <c r="D201" s="67" t="str">
        <f>说明宝箱第2层!D6</f>
        <v>宝箱1时代4卡牌品质1部分1</v>
      </c>
      <c r="F201" s="67">
        <v>6004</v>
      </c>
      <c r="G201" s="67">
        <v>6004</v>
      </c>
      <c r="I201" s="67">
        <v>503</v>
      </c>
      <c r="J201" s="67">
        <v>3</v>
      </c>
      <c r="K201" s="67">
        <f t="shared" si="26"/>
        <v>301</v>
      </c>
      <c r="L201" s="67">
        <f>VLOOKUP(N201,说明辅助表!$A$3:$B$6,2,0)*说明辅助表!$A$1+RANK(M201,$M$6:$M$447,1)*100000+VLOOKUP(P201,说明辅助表!$D$4:$E$7,2,0)*说明辅助表!$D$2+ROW()</f>
        <v>300140201</v>
      </c>
      <c r="M201" s="67">
        <v>0</v>
      </c>
      <c r="N201" s="67">
        <v>3</v>
      </c>
      <c r="O201" s="67">
        <v>0</v>
      </c>
      <c r="P201" s="67">
        <v>1</v>
      </c>
      <c r="R201" s="67">
        <v>0</v>
      </c>
      <c r="S201" s="67">
        <v>33</v>
      </c>
      <c r="T201" s="67" t="s">
        <v>995</v>
      </c>
      <c r="U201" s="67">
        <v>12</v>
      </c>
      <c r="V201" s="67">
        <v>0</v>
      </c>
      <c r="Z201" s="67">
        <v>0</v>
      </c>
      <c r="AC201" s="67">
        <f t="shared" si="30"/>
        <v>6004</v>
      </c>
      <c r="AG201" s="67">
        <v>1</v>
      </c>
      <c r="AH201" s="67">
        <v>5</v>
      </c>
    </row>
    <row r="202" spans="1:34" ht="17.25" customHeight="1" x14ac:dyDescent="0.2">
      <c r="A202" s="67">
        <f t="shared" si="27"/>
        <v>197</v>
      </c>
      <c r="B202" s="67">
        <f>说明宝箱第2层!C7</f>
        <v>6005</v>
      </c>
      <c r="C202" s="67">
        <v>0</v>
      </c>
      <c r="D202" s="67" t="str">
        <f>说明宝箱第2层!D7</f>
        <v>宝箱1时代5卡牌品质1部分1</v>
      </c>
      <c r="F202" s="67">
        <v>6005</v>
      </c>
      <c r="G202" s="67">
        <v>6005</v>
      </c>
      <c r="I202" s="67">
        <v>503</v>
      </c>
      <c r="J202" s="67">
        <v>3</v>
      </c>
      <c r="K202" s="67">
        <f t="shared" si="26"/>
        <v>302</v>
      </c>
      <c r="L202" s="67">
        <f>VLOOKUP(N202,说明辅助表!$A$3:$B$6,2,0)*说明辅助表!$A$1+RANK(M202,$M$6:$M$447,1)*100000+VLOOKUP(P202,说明辅助表!$D$4:$E$7,2,0)*说明辅助表!$D$2+ROW()</f>
        <v>300140202</v>
      </c>
      <c r="M202" s="67">
        <v>0</v>
      </c>
      <c r="N202" s="67">
        <v>3</v>
      </c>
      <c r="O202" s="67">
        <v>0</v>
      </c>
      <c r="P202" s="67">
        <v>1</v>
      </c>
      <c r="R202" s="67">
        <v>0</v>
      </c>
      <c r="S202" s="67">
        <v>33</v>
      </c>
      <c r="T202" s="67" t="s">
        <v>995</v>
      </c>
      <c r="U202" s="67">
        <v>12</v>
      </c>
      <c r="V202" s="67">
        <v>0</v>
      </c>
      <c r="Z202" s="67">
        <v>0</v>
      </c>
      <c r="AC202" s="67">
        <f t="shared" si="30"/>
        <v>6005</v>
      </c>
      <c r="AG202" s="67">
        <v>1</v>
      </c>
      <c r="AH202" s="67">
        <v>5</v>
      </c>
    </row>
    <row r="203" spans="1:34" ht="17.25" customHeight="1" x14ac:dyDescent="0.2">
      <c r="A203" s="67">
        <f t="shared" si="27"/>
        <v>198</v>
      </c>
      <c r="B203" s="67">
        <f>说明宝箱第2层!C8</f>
        <v>6006</v>
      </c>
      <c r="C203" s="67">
        <v>0</v>
      </c>
      <c r="D203" s="67" t="str">
        <f>说明宝箱第2层!D8</f>
        <v>宝箱1时代1卡牌品质1部分2</v>
      </c>
      <c r="F203" s="67">
        <v>6006</v>
      </c>
      <c r="G203" s="67">
        <v>6006</v>
      </c>
      <c r="I203" s="67">
        <v>503</v>
      </c>
      <c r="J203" s="67">
        <v>3</v>
      </c>
      <c r="K203" s="67">
        <f t="shared" si="26"/>
        <v>303</v>
      </c>
      <c r="L203" s="67">
        <f>VLOOKUP(N203,说明辅助表!$A$3:$B$6,2,0)*说明辅助表!$A$1+RANK(M203,$M$6:$M$447,1)*100000+VLOOKUP(P203,说明辅助表!$D$4:$E$7,2,0)*说明辅助表!$D$2+ROW()</f>
        <v>300140203</v>
      </c>
      <c r="M203" s="67">
        <v>0</v>
      </c>
      <c r="N203" s="67">
        <v>3</v>
      </c>
      <c r="O203" s="67">
        <v>0</v>
      </c>
      <c r="P203" s="67">
        <v>1</v>
      </c>
      <c r="R203" s="67">
        <v>0</v>
      </c>
      <c r="S203" s="67">
        <v>33</v>
      </c>
      <c r="T203" s="67" t="s">
        <v>995</v>
      </c>
      <c r="U203" s="67">
        <v>12</v>
      </c>
      <c r="V203" s="67">
        <v>0</v>
      </c>
      <c r="Z203" s="67">
        <v>0</v>
      </c>
      <c r="AC203" s="67">
        <f t="shared" si="30"/>
        <v>6006</v>
      </c>
      <c r="AG203" s="67">
        <v>1</v>
      </c>
      <c r="AH203" s="67">
        <v>5</v>
      </c>
    </row>
    <row r="204" spans="1:34" ht="17.25" customHeight="1" x14ac:dyDescent="0.2">
      <c r="A204" s="67">
        <f t="shared" si="27"/>
        <v>199</v>
      </c>
      <c r="B204" s="67">
        <f>说明宝箱第2层!C9</f>
        <v>6007</v>
      </c>
      <c r="C204" s="67">
        <v>0</v>
      </c>
      <c r="D204" s="67" t="str">
        <f>说明宝箱第2层!D9</f>
        <v>宝箱1时代2卡牌品质1部分2</v>
      </c>
      <c r="F204" s="67">
        <v>6007</v>
      </c>
      <c r="G204" s="67">
        <v>6007</v>
      </c>
      <c r="I204" s="67">
        <v>503</v>
      </c>
      <c r="J204" s="67">
        <v>3</v>
      </c>
      <c r="K204" s="67">
        <f t="shared" si="26"/>
        <v>304</v>
      </c>
      <c r="L204" s="67">
        <f>VLOOKUP(N204,说明辅助表!$A$3:$B$6,2,0)*说明辅助表!$A$1+RANK(M204,$M$6:$M$447,1)*100000+VLOOKUP(P204,说明辅助表!$D$4:$E$7,2,0)*说明辅助表!$D$2+ROW()</f>
        <v>300140204</v>
      </c>
      <c r="M204" s="67">
        <v>0</v>
      </c>
      <c r="N204" s="67">
        <v>3</v>
      </c>
      <c r="O204" s="67">
        <v>0</v>
      </c>
      <c r="P204" s="67">
        <v>1</v>
      </c>
      <c r="R204" s="67">
        <v>0</v>
      </c>
      <c r="S204" s="67">
        <v>33</v>
      </c>
      <c r="T204" s="67" t="s">
        <v>995</v>
      </c>
      <c r="U204" s="67">
        <v>12</v>
      </c>
      <c r="V204" s="67">
        <v>0</v>
      </c>
      <c r="Z204" s="67">
        <v>0</v>
      </c>
      <c r="AC204" s="67">
        <f t="shared" si="30"/>
        <v>6007</v>
      </c>
      <c r="AG204" s="67">
        <v>1</v>
      </c>
      <c r="AH204" s="67">
        <v>5</v>
      </c>
    </row>
    <row r="205" spans="1:34" ht="17.25" customHeight="1" x14ac:dyDescent="0.2">
      <c r="A205" s="67">
        <f t="shared" si="27"/>
        <v>200</v>
      </c>
      <c r="B205" s="67">
        <f>说明宝箱第2层!C10</f>
        <v>6008</v>
      </c>
      <c r="C205" s="67">
        <v>0</v>
      </c>
      <c r="D205" s="67" t="str">
        <f>说明宝箱第2层!D10</f>
        <v>宝箱1时代3卡牌品质1部分2</v>
      </c>
      <c r="F205" s="67">
        <v>6008</v>
      </c>
      <c r="G205" s="67">
        <v>6008</v>
      </c>
      <c r="I205" s="67">
        <v>503</v>
      </c>
      <c r="J205" s="67">
        <v>3</v>
      </c>
      <c r="K205" s="67">
        <f t="shared" si="26"/>
        <v>305</v>
      </c>
      <c r="L205" s="67">
        <f>VLOOKUP(N205,说明辅助表!$A$3:$B$6,2,0)*说明辅助表!$A$1+RANK(M205,$M$6:$M$447,1)*100000+VLOOKUP(P205,说明辅助表!$D$4:$E$7,2,0)*说明辅助表!$D$2+ROW()</f>
        <v>300140205</v>
      </c>
      <c r="M205" s="67">
        <v>0</v>
      </c>
      <c r="N205" s="67">
        <v>3</v>
      </c>
      <c r="O205" s="67">
        <v>0</v>
      </c>
      <c r="P205" s="67">
        <v>1</v>
      </c>
      <c r="R205" s="67">
        <v>0</v>
      </c>
      <c r="S205" s="67">
        <v>33</v>
      </c>
      <c r="T205" s="67" t="s">
        <v>995</v>
      </c>
      <c r="U205" s="67">
        <v>12</v>
      </c>
      <c r="V205" s="67">
        <v>0</v>
      </c>
      <c r="Z205" s="67">
        <v>0</v>
      </c>
      <c r="AC205" s="67">
        <f t="shared" si="30"/>
        <v>6008</v>
      </c>
      <c r="AG205" s="67">
        <v>1</v>
      </c>
      <c r="AH205" s="67">
        <v>5</v>
      </c>
    </row>
    <row r="206" spans="1:34" ht="17.25" customHeight="1" x14ac:dyDescent="0.2">
      <c r="A206" s="67">
        <f t="shared" si="27"/>
        <v>201</v>
      </c>
      <c r="B206" s="67">
        <f>说明宝箱第2层!C11</f>
        <v>6009</v>
      </c>
      <c r="C206" s="67">
        <v>0</v>
      </c>
      <c r="D206" s="67" t="str">
        <f>说明宝箱第2层!D11</f>
        <v>宝箱1时代4卡牌品质1部分2</v>
      </c>
      <c r="F206" s="67">
        <v>6009</v>
      </c>
      <c r="G206" s="67">
        <v>6009</v>
      </c>
      <c r="I206" s="67">
        <v>503</v>
      </c>
      <c r="J206" s="67">
        <v>3</v>
      </c>
      <c r="K206" s="67">
        <f t="shared" si="26"/>
        <v>306</v>
      </c>
      <c r="L206" s="67">
        <f>VLOOKUP(N206,说明辅助表!$A$3:$B$6,2,0)*说明辅助表!$A$1+RANK(M206,$M$6:$M$447,1)*100000+VLOOKUP(P206,说明辅助表!$D$4:$E$7,2,0)*说明辅助表!$D$2+ROW()</f>
        <v>300140206</v>
      </c>
      <c r="M206" s="67">
        <v>0</v>
      </c>
      <c r="N206" s="67">
        <v>3</v>
      </c>
      <c r="O206" s="67">
        <v>0</v>
      </c>
      <c r="P206" s="67">
        <v>1</v>
      </c>
      <c r="R206" s="67">
        <v>0</v>
      </c>
      <c r="S206" s="67">
        <v>33</v>
      </c>
      <c r="T206" s="67" t="s">
        <v>995</v>
      </c>
      <c r="U206" s="67">
        <v>12</v>
      </c>
      <c r="V206" s="67">
        <v>0</v>
      </c>
      <c r="Z206" s="67">
        <v>0</v>
      </c>
      <c r="AC206" s="67">
        <f t="shared" si="30"/>
        <v>6009</v>
      </c>
      <c r="AG206" s="67">
        <v>1</v>
      </c>
      <c r="AH206" s="67">
        <v>5</v>
      </c>
    </row>
    <row r="207" spans="1:34" ht="17.25" customHeight="1" x14ac:dyDescent="0.2">
      <c r="A207" s="67">
        <f t="shared" si="27"/>
        <v>202</v>
      </c>
      <c r="B207" s="67">
        <f>说明宝箱第2层!C12</f>
        <v>6010</v>
      </c>
      <c r="C207" s="67">
        <v>0</v>
      </c>
      <c r="D207" s="67" t="str">
        <f>说明宝箱第2层!D12</f>
        <v>宝箱1时代5卡牌品质1部分2</v>
      </c>
      <c r="F207" s="67">
        <v>6010</v>
      </c>
      <c r="G207" s="67">
        <v>6010</v>
      </c>
      <c r="I207" s="67">
        <v>503</v>
      </c>
      <c r="J207" s="67">
        <v>3</v>
      </c>
      <c r="K207" s="67">
        <f t="shared" si="26"/>
        <v>307</v>
      </c>
      <c r="L207" s="67">
        <f>VLOOKUP(N207,说明辅助表!$A$3:$B$6,2,0)*说明辅助表!$A$1+RANK(M207,$M$6:$M$447,1)*100000+VLOOKUP(P207,说明辅助表!$D$4:$E$7,2,0)*说明辅助表!$D$2+ROW()</f>
        <v>300140207</v>
      </c>
      <c r="M207" s="67">
        <v>0</v>
      </c>
      <c r="N207" s="67">
        <v>3</v>
      </c>
      <c r="O207" s="67">
        <v>0</v>
      </c>
      <c r="P207" s="67">
        <v>1</v>
      </c>
      <c r="R207" s="67">
        <v>0</v>
      </c>
      <c r="S207" s="67">
        <v>33</v>
      </c>
      <c r="T207" s="67" t="s">
        <v>995</v>
      </c>
      <c r="U207" s="67">
        <v>12</v>
      </c>
      <c r="V207" s="67">
        <v>0</v>
      </c>
      <c r="Z207" s="67">
        <v>0</v>
      </c>
      <c r="AC207" s="67">
        <f t="shared" si="30"/>
        <v>6010</v>
      </c>
      <c r="AG207" s="67">
        <v>1</v>
      </c>
      <c r="AH207" s="67">
        <v>5</v>
      </c>
    </row>
    <row r="208" spans="1:34" ht="17.25" customHeight="1" x14ac:dyDescent="0.2">
      <c r="A208" s="67">
        <f t="shared" si="27"/>
        <v>203</v>
      </c>
      <c r="B208" s="67">
        <f>说明宝箱第2层!C13</f>
        <v>6011</v>
      </c>
      <c r="C208" s="67">
        <v>0</v>
      </c>
      <c r="D208" s="67" t="str">
        <f>说明宝箱第2层!D13</f>
        <v>宝箱1时代1卡牌品质2部分1</v>
      </c>
      <c r="F208" s="67">
        <v>6011</v>
      </c>
      <c r="G208" s="67">
        <v>6011</v>
      </c>
      <c r="I208" s="67">
        <v>503</v>
      </c>
      <c r="J208" s="67">
        <v>3</v>
      </c>
      <c r="K208" s="67">
        <f t="shared" si="26"/>
        <v>308</v>
      </c>
      <c r="L208" s="67">
        <f>VLOOKUP(N208,说明辅助表!$A$3:$B$6,2,0)*说明辅助表!$A$1+RANK(M208,$M$6:$M$447,1)*100000+VLOOKUP(P208,说明辅助表!$D$4:$E$7,2,0)*说明辅助表!$D$2+ROW()</f>
        <v>300140208</v>
      </c>
      <c r="M208" s="67">
        <v>0</v>
      </c>
      <c r="N208" s="67">
        <v>3</v>
      </c>
      <c r="O208" s="67">
        <v>0</v>
      </c>
      <c r="P208" s="67">
        <v>1</v>
      </c>
      <c r="R208" s="67">
        <v>0</v>
      </c>
      <c r="S208" s="67">
        <v>33</v>
      </c>
      <c r="T208" s="67" t="s">
        <v>995</v>
      </c>
      <c r="U208" s="67">
        <v>12</v>
      </c>
      <c r="V208" s="67">
        <v>0</v>
      </c>
      <c r="Z208" s="67">
        <v>0</v>
      </c>
      <c r="AC208" s="67">
        <f t="shared" si="30"/>
        <v>6011</v>
      </c>
      <c r="AG208" s="67">
        <v>1</v>
      </c>
      <c r="AH208" s="67">
        <v>5</v>
      </c>
    </row>
    <row r="209" spans="1:34" ht="17.25" customHeight="1" x14ac:dyDescent="0.2">
      <c r="A209" s="67">
        <f t="shared" si="27"/>
        <v>204</v>
      </c>
      <c r="B209" s="67">
        <f>说明宝箱第2层!C14</f>
        <v>6012</v>
      </c>
      <c r="C209" s="67">
        <v>0</v>
      </c>
      <c r="D209" s="67" t="str">
        <f>说明宝箱第2层!D14</f>
        <v>宝箱1时代2卡牌品质2部分1</v>
      </c>
      <c r="F209" s="67">
        <v>6012</v>
      </c>
      <c r="G209" s="67">
        <v>6012</v>
      </c>
      <c r="I209" s="67">
        <v>503</v>
      </c>
      <c r="J209" s="67">
        <v>3</v>
      </c>
      <c r="K209" s="67">
        <f t="shared" si="26"/>
        <v>309</v>
      </c>
      <c r="L209" s="67">
        <f>VLOOKUP(N209,说明辅助表!$A$3:$B$6,2,0)*说明辅助表!$A$1+RANK(M209,$M$6:$M$447,1)*100000+VLOOKUP(P209,说明辅助表!$D$4:$E$7,2,0)*说明辅助表!$D$2+ROW()</f>
        <v>300140209</v>
      </c>
      <c r="M209" s="67">
        <v>0</v>
      </c>
      <c r="N209" s="67">
        <v>3</v>
      </c>
      <c r="O209" s="67">
        <v>0</v>
      </c>
      <c r="P209" s="67">
        <v>1</v>
      </c>
      <c r="R209" s="67">
        <v>0</v>
      </c>
      <c r="S209" s="67">
        <v>33</v>
      </c>
      <c r="T209" s="67" t="s">
        <v>995</v>
      </c>
      <c r="U209" s="67">
        <v>12</v>
      </c>
      <c r="V209" s="67">
        <v>0</v>
      </c>
      <c r="Z209" s="67">
        <v>0</v>
      </c>
      <c r="AC209" s="67">
        <f t="shared" si="30"/>
        <v>6012</v>
      </c>
      <c r="AG209" s="67">
        <v>1</v>
      </c>
      <c r="AH209" s="67">
        <v>5</v>
      </c>
    </row>
    <row r="210" spans="1:34" ht="17.25" customHeight="1" x14ac:dyDescent="0.2">
      <c r="A210" s="67">
        <f t="shared" si="27"/>
        <v>205</v>
      </c>
      <c r="B210" s="67">
        <f>说明宝箱第2层!C15</f>
        <v>6013</v>
      </c>
      <c r="C210" s="67">
        <v>0</v>
      </c>
      <c r="D210" s="67" t="str">
        <f>说明宝箱第2层!D15</f>
        <v>宝箱1时代3卡牌品质2部分1</v>
      </c>
      <c r="F210" s="67">
        <v>6013</v>
      </c>
      <c r="G210" s="67">
        <v>6013</v>
      </c>
      <c r="I210" s="67">
        <v>503</v>
      </c>
      <c r="J210" s="67">
        <v>3</v>
      </c>
      <c r="K210" s="67">
        <f t="shared" si="26"/>
        <v>310</v>
      </c>
      <c r="L210" s="67">
        <f>VLOOKUP(N210,说明辅助表!$A$3:$B$6,2,0)*说明辅助表!$A$1+RANK(M210,$M$6:$M$447,1)*100000+VLOOKUP(P210,说明辅助表!$D$4:$E$7,2,0)*说明辅助表!$D$2+ROW()</f>
        <v>300140210</v>
      </c>
      <c r="M210" s="67">
        <v>0</v>
      </c>
      <c r="N210" s="67">
        <v>3</v>
      </c>
      <c r="O210" s="67">
        <v>0</v>
      </c>
      <c r="P210" s="67">
        <v>1</v>
      </c>
      <c r="R210" s="67">
        <v>0</v>
      </c>
      <c r="S210" s="67">
        <v>33</v>
      </c>
      <c r="T210" s="67" t="s">
        <v>995</v>
      </c>
      <c r="U210" s="67">
        <v>12</v>
      </c>
      <c r="V210" s="67">
        <v>0</v>
      </c>
      <c r="Z210" s="67">
        <v>0</v>
      </c>
      <c r="AC210" s="67">
        <f t="shared" si="30"/>
        <v>6013</v>
      </c>
      <c r="AG210" s="67">
        <v>1</v>
      </c>
      <c r="AH210" s="67">
        <v>5</v>
      </c>
    </row>
    <row r="211" spans="1:34" ht="17.25" customHeight="1" x14ac:dyDescent="0.2">
      <c r="A211" s="67">
        <f t="shared" si="27"/>
        <v>206</v>
      </c>
      <c r="B211" s="67">
        <f>说明宝箱第2层!C16</f>
        <v>6014</v>
      </c>
      <c r="C211" s="67">
        <v>0</v>
      </c>
      <c r="D211" s="67" t="str">
        <f>说明宝箱第2层!D16</f>
        <v>宝箱1时代4卡牌品质2部分1</v>
      </c>
      <c r="F211" s="67">
        <v>6014</v>
      </c>
      <c r="G211" s="67">
        <v>6014</v>
      </c>
      <c r="I211" s="67">
        <v>503</v>
      </c>
      <c r="J211" s="67">
        <v>3</v>
      </c>
      <c r="K211" s="67">
        <f t="shared" si="26"/>
        <v>311</v>
      </c>
      <c r="L211" s="67">
        <f>VLOOKUP(N211,说明辅助表!$A$3:$B$6,2,0)*说明辅助表!$A$1+RANK(M211,$M$6:$M$447,1)*100000+VLOOKUP(P211,说明辅助表!$D$4:$E$7,2,0)*说明辅助表!$D$2+ROW()</f>
        <v>300140211</v>
      </c>
      <c r="M211" s="67">
        <v>0</v>
      </c>
      <c r="N211" s="67">
        <v>3</v>
      </c>
      <c r="O211" s="67">
        <v>0</v>
      </c>
      <c r="P211" s="67">
        <v>1</v>
      </c>
      <c r="R211" s="67">
        <v>0</v>
      </c>
      <c r="S211" s="67">
        <v>33</v>
      </c>
      <c r="T211" s="67" t="s">
        <v>995</v>
      </c>
      <c r="U211" s="67">
        <v>12</v>
      </c>
      <c r="V211" s="67">
        <v>0</v>
      </c>
      <c r="Z211" s="67">
        <v>0</v>
      </c>
      <c r="AC211" s="67">
        <f t="shared" si="30"/>
        <v>6014</v>
      </c>
      <c r="AG211" s="67">
        <v>1</v>
      </c>
      <c r="AH211" s="67">
        <v>5</v>
      </c>
    </row>
    <row r="212" spans="1:34" ht="17.25" customHeight="1" x14ac:dyDescent="0.2">
      <c r="A212" s="67">
        <f t="shared" si="27"/>
        <v>207</v>
      </c>
      <c r="B212" s="67">
        <f>说明宝箱第2层!C17</f>
        <v>6015</v>
      </c>
      <c r="C212" s="67">
        <v>0</v>
      </c>
      <c r="D212" s="67" t="str">
        <f>说明宝箱第2层!D17</f>
        <v>宝箱1时代5卡牌品质2部分1</v>
      </c>
      <c r="F212" s="67">
        <v>6015</v>
      </c>
      <c r="G212" s="67">
        <v>6015</v>
      </c>
      <c r="I212" s="67">
        <v>503</v>
      </c>
      <c r="J212" s="67">
        <v>3</v>
      </c>
      <c r="K212" s="67">
        <f t="shared" si="26"/>
        <v>312</v>
      </c>
      <c r="L212" s="67">
        <f>VLOOKUP(N212,说明辅助表!$A$3:$B$6,2,0)*说明辅助表!$A$1+RANK(M212,$M$6:$M$447,1)*100000+VLOOKUP(P212,说明辅助表!$D$4:$E$7,2,0)*说明辅助表!$D$2+ROW()</f>
        <v>300140212</v>
      </c>
      <c r="M212" s="67">
        <v>0</v>
      </c>
      <c r="N212" s="67">
        <v>3</v>
      </c>
      <c r="O212" s="67">
        <v>0</v>
      </c>
      <c r="P212" s="67">
        <v>1</v>
      </c>
      <c r="R212" s="67">
        <v>0</v>
      </c>
      <c r="S212" s="67">
        <v>33</v>
      </c>
      <c r="T212" s="67" t="s">
        <v>995</v>
      </c>
      <c r="U212" s="67">
        <v>12</v>
      </c>
      <c r="V212" s="67">
        <v>0</v>
      </c>
      <c r="Z212" s="67">
        <v>0</v>
      </c>
      <c r="AC212" s="67">
        <f t="shared" si="30"/>
        <v>6015</v>
      </c>
      <c r="AG212" s="67">
        <v>1</v>
      </c>
      <c r="AH212" s="67">
        <v>5</v>
      </c>
    </row>
    <row r="213" spans="1:34" ht="17.25" customHeight="1" x14ac:dyDescent="0.2">
      <c r="A213" s="67">
        <f t="shared" si="27"/>
        <v>208</v>
      </c>
      <c r="B213" s="67">
        <f>说明宝箱第2层!C18</f>
        <v>6016</v>
      </c>
      <c r="C213" s="67">
        <v>0</v>
      </c>
      <c r="D213" s="67" t="str">
        <f>说明宝箱第2层!D18</f>
        <v>宝箱1时代1卡牌品质2部分2</v>
      </c>
      <c r="F213" s="67">
        <v>6016</v>
      </c>
      <c r="G213" s="67">
        <v>6016</v>
      </c>
      <c r="I213" s="67">
        <v>503</v>
      </c>
      <c r="J213" s="67">
        <v>3</v>
      </c>
      <c r="K213" s="67">
        <f t="shared" si="26"/>
        <v>313</v>
      </c>
      <c r="L213" s="67">
        <f>VLOOKUP(N213,说明辅助表!$A$3:$B$6,2,0)*说明辅助表!$A$1+RANK(M213,$M$6:$M$447,1)*100000+VLOOKUP(P213,说明辅助表!$D$4:$E$7,2,0)*说明辅助表!$D$2+ROW()</f>
        <v>300140213</v>
      </c>
      <c r="M213" s="67">
        <v>0</v>
      </c>
      <c r="N213" s="67">
        <v>3</v>
      </c>
      <c r="O213" s="67">
        <v>0</v>
      </c>
      <c r="P213" s="67">
        <v>1</v>
      </c>
      <c r="R213" s="67">
        <v>0</v>
      </c>
      <c r="S213" s="67">
        <v>33</v>
      </c>
      <c r="T213" s="67" t="s">
        <v>995</v>
      </c>
      <c r="U213" s="67">
        <v>12</v>
      </c>
      <c r="V213" s="67">
        <v>0</v>
      </c>
      <c r="Z213" s="67">
        <v>0</v>
      </c>
      <c r="AC213" s="67">
        <f t="shared" si="30"/>
        <v>6016</v>
      </c>
      <c r="AG213" s="67">
        <v>1</v>
      </c>
      <c r="AH213" s="67">
        <v>5</v>
      </c>
    </row>
    <row r="214" spans="1:34" ht="17.25" customHeight="1" x14ac:dyDescent="0.2">
      <c r="A214" s="67">
        <f t="shared" si="27"/>
        <v>209</v>
      </c>
      <c r="B214" s="67">
        <f>说明宝箱第2层!C19</f>
        <v>6017</v>
      </c>
      <c r="C214" s="67">
        <v>0</v>
      </c>
      <c r="D214" s="67" t="str">
        <f>说明宝箱第2层!D19</f>
        <v>宝箱1时代2卡牌品质2部分2</v>
      </c>
      <c r="F214" s="67">
        <v>6017</v>
      </c>
      <c r="G214" s="67">
        <v>6017</v>
      </c>
      <c r="I214" s="67">
        <v>503</v>
      </c>
      <c r="J214" s="67">
        <v>3</v>
      </c>
      <c r="K214" s="67">
        <f t="shared" si="26"/>
        <v>314</v>
      </c>
      <c r="L214" s="67">
        <f>VLOOKUP(N214,说明辅助表!$A$3:$B$6,2,0)*说明辅助表!$A$1+RANK(M214,$M$6:$M$447,1)*100000+VLOOKUP(P214,说明辅助表!$D$4:$E$7,2,0)*说明辅助表!$D$2+ROW()</f>
        <v>300140214</v>
      </c>
      <c r="M214" s="67">
        <v>0</v>
      </c>
      <c r="N214" s="67">
        <v>3</v>
      </c>
      <c r="O214" s="67">
        <v>0</v>
      </c>
      <c r="P214" s="67">
        <v>1</v>
      </c>
      <c r="R214" s="67">
        <v>0</v>
      </c>
      <c r="S214" s="67">
        <v>33</v>
      </c>
      <c r="T214" s="67" t="s">
        <v>995</v>
      </c>
      <c r="U214" s="67">
        <v>12</v>
      </c>
      <c r="V214" s="67">
        <v>0</v>
      </c>
      <c r="Z214" s="67">
        <v>0</v>
      </c>
      <c r="AC214" s="67">
        <f t="shared" si="30"/>
        <v>6017</v>
      </c>
      <c r="AG214" s="67">
        <v>1</v>
      </c>
      <c r="AH214" s="67">
        <v>5</v>
      </c>
    </row>
    <row r="215" spans="1:34" ht="17.25" customHeight="1" x14ac:dyDescent="0.2">
      <c r="A215" s="67">
        <f t="shared" si="27"/>
        <v>210</v>
      </c>
      <c r="B215" s="67">
        <f>说明宝箱第2层!C20</f>
        <v>6018</v>
      </c>
      <c r="C215" s="67">
        <v>0</v>
      </c>
      <c r="D215" s="67" t="str">
        <f>说明宝箱第2层!D20</f>
        <v>宝箱1时代3卡牌品质2部分2</v>
      </c>
      <c r="F215" s="67">
        <v>6018</v>
      </c>
      <c r="G215" s="67">
        <v>6018</v>
      </c>
      <c r="I215" s="67">
        <v>503</v>
      </c>
      <c r="J215" s="67">
        <v>3</v>
      </c>
      <c r="K215" s="67">
        <f t="shared" ref="K215:K278" si="31">RANK(L215,$L$6:$L$447,1)</f>
        <v>315</v>
      </c>
      <c r="L215" s="67">
        <f>VLOOKUP(N215,说明辅助表!$A$3:$B$6,2,0)*说明辅助表!$A$1+RANK(M215,$M$6:$M$447,1)*100000+VLOOKUP(P215,说明辅助表!$D$4:$E$7,2,0)*说明辅助表!$D$2+ROW()</f>
        <v>300140215</v>
      </c>
      <c r="M215" s="67">
        <v>0</v>
      </c>
      <c r="N215" s="67">
        <v>3</v>
      </c>
      <c r="O215" s="67">
        <v>0</v>
      </c>
      <c r="P215" s="67">
        <v>1</v>
      </c>
      <c r="R215" s="67">
        <v>0</v>
      </c>
      <c r="S215" s="67">
        <v>33</v>
      </c>
      <c r="T215" s="67" t="s">
        <v>995</v>
      </c>
      <c r="U215" s="67">
        <v>12</v>
      </c>
      <c r="V215" s="67">
        <v>0</v>
      </c>
      <c r="Z215" s="67">
        <v>0</v>
      </c>
      <c r="AC215" s="67">
        <f t="shared" si="30"/>
        <v>6018</v>
      </c>
      <c r="AG215" s="67">
        <v>1</v>
      </c>
      <c r="AH215" s="67">
        <v>5</v>
      </c>
    </row>
    <row r="216" spans="1:34" ht="17.25" customHeight="1" x14ac:dyDescent="0.2">
      <c r="A216" s="67">
        <f t="shared" si="27"/>
        <v>211</v>
      </c>
      <c r="B216" s="67">
        <f>说明宝箱第2层!C21</f>
        <v>6019</v>
      </c>
      <c r="C216" s="67">
        <v>0</v>
      </c>
      <c r="D216" s="67" t="str">
        <f>说明宝箱第2层!D21</f>
        <v>宝箱1时代4卡牌品质2部分2</v>
      </c>
      <c r="F216" s="67">
        <v>6019</v>
      </c>
      <c r="G216" s="67">
        <v>6019</v>
      </c>
      <c r="I216" s="67">
        <v>503</v>
      </c>
      <c r="J216" s="67">
        <v>3</v>
      </c>
      <c r="K216" s="67">
        <f t="shared" si="31"/>
        <v>316</v>
      </c>
      <c r="L216" s="67">
        <f>VLOOKUP(N216,说明辅助表!$A$3:$B$6,2,0)*说明辅助表!$A$1+RANK(M216,$M$6:$M$447,1)*100000+VLOOKUP(P216,说明辅助表!$D$4:$E$7,2,0)*说明辅助表!$D$2+ROW()</f>
        <v>300140216</v>
      </c>
      <c r="M216" s="67">
        <v>0</v>
      </c>
      <c r="N216" s="67">
        <v>3</v>
      </c>
      <c r="O216" s="67">
        <v>0</v>
      </c>
      <c r="P216" s="67">
        <v>1</v>
      </c>
      <c r="R216" s="67">
        <v>0</v>
      </c>
      <c r="S216" s="67">
        <v>33</v>
      </c>
      <c r="T216" s="67" t="s">
        <v>995</v>
      </c>
      <c r="U216" s="67">
        <v>12</v>
      </c>
      <c r="V216" s="67">
        <v>0</v>
      </c>
      <c r="Z216" s="67">
        <v>0</v>
      </c>
      <c r="AC216" s="67">
        <f t="shared" si="30"/>
        <v>6019</v>
      </c>
      <c r="AG216" s="67">
        <v>1</v>
      </c>
      <c r="AH216" s="67">
        <v>5</v>
      </c>
    </row>
    <row r="217" spans="1:34" ht="17.25" customHeight="1" x14ac:dyDescent="0.2">
      <c r="A217" s="67">
        <f t="shared" si="27"/>
        <v>212</v>
      </c>
      <c r="B217" s="67">
        <f>说明宝箱第2层!C22</f>
        <v>6020</v>
      </c>
      <c r="C217" s="67">
        <v>0</v>
      </c>
      <c r="D217" s="67" t="str">
        <f>说明宝箱第2层!D22</f>
        <v>宝箱1时代5卡牌品质2部分2</v>
      </c>
      <c r="F217" s="67">
        <v>6020</v>
      </c>
      <c r="G217" s="67">
        <v>6020</v>
      </c>
      <c r="I217" s="67">
        <v>503</v>
      </c>
      <c r="J217" s="67">
        <v>3</v>
      </c>
      <c r="K217" s="67">
        <f t="shared" si="31"/>
        <v>317</v>
      </c>
      <c r="L217" s="67">
        <f>VLOOKUP(N217,说明辅助表!$A$3:$B$6,2,0)*说明辅助表!$A$1+RANK(M217,$M$6:$M$447,1)*100000+VLOOKUP(P217,说明辅助表!$D$4:$E$7,2,0)*说明辅助表!$D$2+ROW()</f>
        <v>300140217</v>
      </c>
      <c r="M217" s="67">
        <v>0</v>
      </c>
      <c r="N217" s="67">
        <v>3</v>
      </c>
      <c r="O217" s="67">
        <v>0</v>
      </c>
      <c r="P217" s="67">
        <v>1</v>
      </c>
      <c r="R217" s="67">
        <v>0</v>
      </c>
      <c r="S217" s="67">
        <v>33</v>
      </c>
      <c r="T217" s="67" t="s">
        <v>995</v>
      </c>
      <c r="U217" s="67">
        <v>12</v>
      </c>
      <c r="V217" s="67">
        <v>0</v>
      </c>
      <c r="Z217" s="67">
        <v>0</v>
      </c>
      <c r="AC217" s="67">
        <f t="shared" si="30"/>
        <v>6020</v>
      </c>
      <c r="AG217" s="67">
        <v>1</v>
      </c>
      <c r="AH217" s="67">
        <v>5</v>
      </c>
    </row>
    <row r="218" spans="1:34" ht="17.25" customHeight="1" x14ac:dyDescent="0.2">
      <c r="A218" s="67">
        <f t="shared" si="27"/>
        <v>213</v>
      </c>
      <c r="B218" s="67">
        <f>说明宝箱第2层!C23</f>
        <v>6021</v>
      </c>
      <c r="C218" s="67">
        <v>0</v>
      </c>
      <c r="D218" s="67" t="str">
        <f>说明宝箱第2层!D23</f>
        <v>宝箱1时代1卡牌品质3部分1</v>
      </c>
      <c r="F218" s="67">
        <v>6021</v>
      </c>
      <c r="G218" s="67">
        <v>6021</v>
      </c>
      <c r="I218" s="67">
        <v>503</v>
      </c>
      <c r="J218" s="67">
        <v>3</v>
      </c>
      <c r="K218" s="67">
        <f t="shared" si="31"/>
        <v>318</v>
      </c>
      <c r="L218" s="67">
        <f>VLOOKUP(N218,说明辅助表!$A$3:$B$6,2,0)*说明辅助表!$A$1+RANK(M218,$M$6:$M$447,1)*100000+VLOOKUP(P218,说明辅助表!$D$4:$E$7,2,0)*说明辅助表!$D$2+ROW()</f>
        <v>300140218</v>
      </c>
      <c r="M218" s="67">
        <v>0</v>
      </c>
      <c r="N218" s="67">
        <v>3</v>
      </c>
      <c r="O218" s="67">
        <v>0</v>
      </c>
      <c r="P218" s="67">
        <v>1</v>
      </c>
      <c r="R218" s="67">
        <v>0</v>
      </c>
      <c r="S218" s="67">
        <v>33</v>
      </c>
      <c r="T218" s="67" t="s">
        <v>995</v>
      </c>
      <c r="U218" s="67">
        <v>12</v>
      </c>
      <c r="V218" s="67">
        <v>0</v>
      </c>
      <c r="Z218" s="67">
        <v>0</v>
      </c>
      <c r="AC218" s="67">
        <f t="shared" si="30"/>
        <v>6021</v>
      </c>
      <c r="AG218" s="67">
        <v>1</v>
      </c>
      <c r="AH218" s="67">
        <v>5</v>
      </c>
    </row>
    <row r="219" spans="1:34" ht="17.25" customHeight="1" x14ac:dyDescent="0.2">
      <c r="A219" s="67">
        <f t="shared" si="27"/>
        <v>214</v>
      </c>
      <c r="B219" s="67">
        <f>说明宝箱第2层!C24</f>
        <v>6022</v>
      </c>
      <c r="C219" s="67">
        <v>0</v>
      </c>
      <c r="D219" s="67" t="str">
        <f>说明宝箱第2层!D24</f>
        <v>宝箱1时代2卡牌品质3部分1</v>
      </c>
      <c r="F219" s="67">
        <v>6022</v>
      </c>
      <c r="G219" s="67">
        <v>6022</v>
      </c>
      <c r="I219" s="67">
        <v>503</v>
      </c>
      <c r="J219" s="67">
        <v>3</v>
      </c>
      <c r="K219" s="67">
        <f t="shared" si="31"/>
        <v>319</v>
      </c>
      <c r="L219" s="67">
        <f>VLOOKUP(N219,说明辅助表!$A$3:$B$6,2,0)*说明辅助表!$A$1+RANK(M219,$M$6:$M$447,1)*100000+VLOOKUP(P219,说明辅助表!$D$4:$E$7,2,0)*说明辅助表!$D$2+ROW()</f>
        <v>300140219</v>
      </c>
      <c r="M219" s="67">
        <v>0</v>
      </c>
      <c r="N219" s="67">
        <v>3</v>
      </c>
      <c r="O219" s="67">
        <v>0</v>
      </c>
      <c r="P219" s="67">
        <v>1</v>
      </c>
      <c r="R219" s="67">
        <v>0</v>
      </c>
      <c r="S219" s="67">
        <v>33</v>
      </c>
      <c r="T219" s="67" t="s">
        <v>995</v>
      </c>
      <c r="U219" s="67">
        <v>12</v>
      </c>
      <c r="V219" s="67">
        <v>0</v>
      </c>
      <c r="Z219" s="67">
        <v>0</v>
      </c>
      <c r="AC219" s="67">
        <f t="shared" si="30"/>
        <v>6022</v>
      </c>
      <c r="AG219" s="67">
        <v>1</v>
      </c>
      <c r="AH219" s="67">
        <v>5</v>
      </c>
    </row>
    <row r="220" spans="1:34" ht="17.25" customHeight="1" x14ac:dyDescent="0.2">
      <c r="A220" s="67">
        <f t="shared" si="27"/>
        <v>215</v>
      </c>
      <c r="B220" s="67">
        <f>说明宝箱第2层!C25</f>
        <v>6023</v>
      </c>
      <c r="C220" s="67">
        <v>0</v>
      </c>
      <c r="D220" s="67" t="str">
        <f>说明宝箱第2层!D25</f>
        <v>宝箱1时代3卡牌品质3部分1</v>
      </c>
      <c r="F220" s="67">
        <v>6023</v>
      </c>
      <c r="G220" s="67">
        <v>6023</v>
      </c>
      <c r="I220" s="67">
        <v>503</v>
      </c>
      <c r="J220" s="67">
        <v>3</v>
      </c>
      <c r="K220" s="67">
        <f t="shared" si="31"/>
        <v>320</v>
      </c>
      <c r="L220" s="67">
        <f>VLOOKUP(N220,说明辅助表!$A$3:$B$6,2,0)*说明辅助表!$A$1+RANK(M220,$M$6:$M$447,1)*100000+VLOOKUP(P220,说明辅助表!$D$4:$E$7,2,0)*说明辅助表!$D$2+ROW()</f>
        <v>300140220</v>
      </c>
      <c r="M220" s="67">
        <v>0</v>
      </c>
      <c r="N220" s="67">
        <v>3</v>
      </c>
      <c r="O220" s="67">
        <v>0</v>
      </c>
      <c r="P220" s="67">
        <v>1</v>
      </c>
      <c r="R220" s="67">
        <v>0</v>
      </c>
      <c r="S220" s="67">
        <v>33</v>
      </c>
      <c r="T220" s="67" t="s">
        <v>995</v>
      </c>
      <c r="U220" s="67">
        <v>12</v>
      </c>
      <c r="V220" s="67">
        <v>0</v>
      </c>
      <c r="Z220" s="67">
        <v>0</v>
      </c>
      <c r="AC220" s="67">
        <f t="shared" si="30"/>
        <v>6023</v>
      </c>
      <c r="AG220" s="67">
        <v>1</v>
      </c>
      <c r="AH220" s="67">
        <v>5</v>
      </c>
    </row>
    <row r="221" spans="1:34" ht="17.25" customHeight="1" x14ac:dyDescent="0.2">
      <c r="A221" s="67">
        <f t="shared" si="27"/>
        <v>216</v>
      </c>
      <c r="B221" s="67">
        <f>说明宝箱第2层!C26</f>
        <v>6024</v>
      </c>
      <c r="C221" s="67">
        <v>0</v>
      </c>
      <c r="D221" s="67" t="str">
        <f>说明宝箱第2层!D26</f>
        <v>宝箱1时代4卡牌品质3部分1</v>
      </c>
      <c r="F221" s="67">
        <v>6024</v>
      </c>
      <c r="G221" s="67">
        <v>6024</v>
      </c>
      <c r="I221" s="67">
        <v>503</v>
      </c>
      <c r="J221" s="67">
        <v>3</v>
      </c>
      <c r="K221" s="67">
        <f t="shared" si="31"/>
        <v>321</v>
      </c>
      <c r="L221" s="67">
        <f>VLOOKUP(N221,说明辅助表!$A$3:$B$6,2,0)*说明辅助表!$A$1+RANK(M221,$M$6:$M$447,1)*100000+VLOOKUP(P221,说明辅助表!$D$4:$E$7,2,0)*说明辅助表!$D$2+ROW()</f>
        <v>300140221</v>
      </c>
      <c r="M221" s="67">
        <v>0</v>
      </c>
      <c r="N221" s="67">
        <v>3</v>
      </c>
      <c r="O221" s="67">
        <v>0</v>
      </c>
      <c r="P221" s="67">
        <v>1</v>
      </c>
      <c r="R221" s="67">
        <v>0</v>
      </c>
      <c r="S221" s="67">
        <v>33</v>
      </c>
      <c r="T221" s="67" t="s">
        <v>995</v>
      </c>
      <c r="U221" s="67">
        <v>12</v>
      </c>
      <c r="V221" s="67">
        <v>0</v>
      </c>
      <c r="Z221" s="67">
        <v>0</v>
      </c>
      <c r="AC221" s="67">
        <f t="shared" si="30"/>
        <v>6024</v>
      </c>
      <c r="AG221" s="67">
        <v>1</v>
      </c>
      <c r="AH221" s="67">
        <v>5</v>
      </c>
    </row>
    <row r="222" spans="1:34" ht="17.25" customHeight="1" x14ac:dyDescent="0.2">
      <c r="A222" s="67">
        <f t="shared" ref="A222:A285" si="32">ROW()-5</f>
        <v>217</v>
      </c>
      <c r="B222" s="67">
        <f>说明宝箱第2层!C27</f>
        <v>6025</v>
      </c>
      <c r="C222" s="67">
        <v>0</v>
      </c>
      <c r="D222" s="67" t="str">
        <f>说明宝箱第2层!D27</f>
        <v>宝箱1时代5卡牌品质3部分1</v>
      </c>
      <c r="F222" s="67">
        <v>6025</v>
      </c>
      <c r="G222" s="67">
        <v>6025</v>
      </c>
      <c r="I222" s="67">
        <v>503</v>
      </c>
      <c r="J222" s="67">
        <v>3</v>
      </c>
      <c r="K222" s="67">
        <f t="shared" si="31"/>
        <v>322</v>
      </c>
      <c r="L222" s="67">
        <f>VLOOKUP(N222,说明辅助表!$A$3:$B$6,2,0)*说明辅助表!$A$1+RANK(M222,$M$6:$M$447,1)*100000+VLOOKUP(P222,说明辅助表!$D$4:$E$7,2,0)*说明辅助表!$D$2+ROW()</f>
        <v>300140222</v>
      </c>
      <c r="M222" s="67">
        <v>0</v>
      </c>
      <c r="N222" s="67">
        <v>3</v>
      </c>
      <c r="O222" s="67">
        <v>0</v>
      </c>
      <c r="P222" s="67">
        <v>1</v>
      </c>
      <c r="R222" s="67">
        <v>0</v>
      </c>
      <c r="S222" s="67">
        <v>33</v>
      </c>
      <c r="T222" s="67" t="s">
        <v>995</v>
      </c>
      <c r="U222" s="67">
        <v>12</v>
      </c>
      <c r="V222" s="67">
        <v>0</v>
      </c>
      <c r="Z222" s="67">
        <v>0</v>
      </c>
      <c r="AC222" s="67">
        <f t="shared" si="30"/>
        <v>6025</v>
      </c>
      <c r="AG222" s="67">
        <v>1</v>
      </c>
      <c r="AH222" s="67">
        <v>5</v>
      </c>
    </row>
    <row r="223" spans="1:34" ht="17.25" customHeight="1" x14ac:dyDescent="0.2">
      <c r="A223" s="67">
        <f t="shared" si="32"/>
        <v>218</v>
      </c>
      <c r="B223" s="67">
        <f>说明宝箱第2层!C28</f>
        <v>6026</v>
      </c>
      <c r="C223" s="67">
        <v>0</v>
      </c>
      <c r="D223" s="67" t="str">
        <f>说明宝箱第2层!D28</f>
        <v>宝箱1时代1卡牌品质3部分2</v>
      </c>
      <c r="F223" s="67">
        <v>6026</v>
      </c>
      <c r="G223" s="67">
        <v>6026</v>
      </c>
      <c r="I223" s="67">
        <v>503</v>
      </c>
      <c r="J223" s="67">
        <v>3</v>
      </c>
      <c r="K223" s="67">
        <f t="shared" si="31"/>
        <v>323</v>
      </c>
      <c r="L223" s="67">
        <f>VLOOKUP(N223,说明辅助表!$A$3:$B$6,2,0)*说明辅助表!$A$1+RANK(M223,$M$6:$M$447,1)*100000+VLOOKUP(P223,说明辅助表!$D$4:$E$7,2,0)*说明辅助表!$D$2+ROW()</f>
        <v>300140223</v>
      </c>
      <c r="M223" s="67">
        <v>0</v>
      </c>
      <c r="N223" s="67">
        <v>3</v>
      </c>
      <c r="O223" s="67">
        <v>0</v>
      </c>
      <c r="P223" s="67">
        <v>1</v>
      </c>
      <c r="R223" s="67">
        <v>0</v>
      </c>
      <c r="S223" s="67">
        <v>33</v>
      </c>
      <c r="T223" s="67" t="s">
        <v>995</v>
      </c>
      <c r="U223" s="67">
        <v>12</v>
      </c>
      <c r="V223" s="67">
        <v>0</v>
      </c>
      <c r="Z223" s="67">
        <v>0</v>
      </c>
      <c r="AC223" s="67">
        <f t="shared" si="30"/>
        <v>6026</v>
      </c>
      <c r="AG223" s="67">
        <v>1</v>
      </c>
      <c r="AH223" s="67">
        <v>5</v>
      </c>
    </row>
    <row r="224" spans="1:34" ht="17.25" customHeight="1" x14ac:dyDescent="0.2">
      <c r="A224" s="67">
        <f t="shared" si="32"/>
        <v>219</v>
      </c>
      <c r="B224" s="67">
        <f>说明宝箱第2层!C29</f>
        <v>6027</v>
      </c>
      <c r="C224" s="67">
        <v>0</v>
      </c>
      <c r="D224" s="67" t="str">
        <f>说明宝箱第2层!D29</f>
        <v>宝箱1时代2卡牌品质3部分2</v>
      </c>
      <c r="F224" s="67">
        <v>6027</v>
      </c>
      <c r="G224" s="67">
        <v>6027</v>
      </c>
      <c r="I224" s="67">
        <v>503</v>
      </c>
      <c r="J224" s="67">
        <v>3</v>
      </c>
      <c r="K224" s="67">
        <f t="shared" si="31"/>
        <v>324</v>
      </c>
      <c r="L224" s="67">
        <f>VLOOKUP(N224,说明辅助表!$A$3:$B$6,2,0)*说明辅助表!$A$1+RANK(M224,$M$6:$M$447,1)*100000+VLOOKUP(P224,说明辅助表!$D$4:$E$7,2,0)*说明辅助表!$D$2+ROW()</f>
        <v>300140224</v>
      </c>
      <c r="M224" s="67">
        <v>0</v>
      </c>
      <c r="N224" s="67">
        <v>3</v>
      </c>
      <c r="O224" s="67">
        <v>0</v>
      </c>
      <c r="P224" s="67">
        <v>1</v>
      </c>
      <c r="R224" s="67">
        <v>0</v>
      </c>
      <c r="S224" s="67">
        <v>33</v>
      </c>
      <c r="T224" s="67" t="s">
        <v>995</v>
      </c>
      <c r="U224" s="67">
        <v>12</v>
      </c>
      <c r="V224" s="67">
        <v>0</v>
      </c>
      <c r="Z224" s="67">
        <v>0</v>
      </c>
      <c r="AC224" s="67">
        <f t="shared" si="30"/>
        <v>6027</v>
      </c>
      <c r="AG224" s="67">
        <v>1</v>
      </c>
      <c r="AH224" s="67">
        <v>5</v>
      </c>
    </row>
    <row r="225" spans="1:34" ht="17.25" customHeight="1" x14ac:dyDescent="0.2">
      <c r="A225" s="67">
        <f t="shared" si="32"/>
        <v>220</v>
      </c>
      <c r="B225" s="67">
        <f>说明宝箱第2层!C30</f>
        <v>6028</v>
      </c>
      <c r="C225" s="67">
        <v>0</v>
      </c>
      <c r="D225" s="67" t="str">
        <f>说明宝箱第2层!D30</f>
        <v>宝箱1时代3卡牌品质3部分2</v>
      </c>
      <c r="F225" s="67">
        <v>6028</v>
      </c>
      <c r="G225" s="67">
        <v>6028</v>
      </c>
      <c r="I225" s="67">
        <v>503</v>
      </c>
      <c r="J225" s="67">
        <v>3</v>
      </c>
      <c r="K225" s="67">
        <f t="shared" si="31"/>
        <v>325</v>
      </c>
      <c r="L225" s="67">
        <f>VLOOKUP(N225,说明辅助表!$A$3:$B$6,2,0)*说明辅助表!$A$1+RANK(M225,$M$6:$M$447,1)*100000+VLOOKUP(P225,说明辅助表!$D$4:$E$7,2,0)*说明辅助表!$D$2+ROW()</f>
        <v>300140225</v>
      </c>
      <c r="M225" s="67">
        <v>0</v>
      </c>
      <c r="N225" s="67">
        <v>3</v>
      </c>
      <c r="O225" s="67">
        <v>0</v>
      </c>
      <c r="P225" s="67">
        <v>1</v>
      </c>
      <c r="R225" s="67">
        <v>0</v>
      </c>
      <c r="S225" s="67">
        <v>33</v>
      </c>
      <c r="T225" s="67" t="s">
        <v>995</v>
      </c>
      <c r="U225" s="67">
        <v>12</v>
      </c>
      <c r="V225" s="67">
        <v>0</v>
      </c>
      <c r="Z225" s="67">
        <v>0</v>
      </c>
      <c r="AC225" s="67">
        <f t="shared" si="30"/>
        <v>6028</v>
      </c>
      <c r="AG225" s="67">
        <v>1</v>
      </c>
      <c r="AH225" s="67">
        <v>5</v>
      </c>
    </row>
    <row r="226" spans="1:34" ht="17.25" customHeight="1" x14ac:dyDescent="0.2">
      <c r="A226" s="67">
        <f t="shared" si="32"/>
        <v>221</v>
      </c>
      <c r="B226" s="67">
        <f>说明宝箱第2层!C31</f>
        <v>6029</v>
      </c>
      <c r="C226" s="67">
        <v>0</v>
      </c>
      <c r="D226" s="67" t="str">
        <f>说明宝箱第2层!D31</f>
        <v>宝箱1时代4卡牌品质3部分2</v>
      </c>
      <c r="F226" s="67">
        <v>6029</v>
      </c>
      <c r="G226" s="67">
        <v>6029</v>
      </c>
      <c r="I226" s="67">
        <v>503</v>
      </c>
      <c r="J226" s="67">
        <v>3</v>
      </c>
      <c r="K226" s="67">
        <f t="shared" si="31"/>
        <v>326</v>
      </c>
      <c r="L226" s="67">
        <f>VLOOKUP(N226,说明辅助表!$A$3:$B$6,2,0)*说明辅助表!$A$1+RANK(M226,$M$6:$M$447,1)*100000+VLOOKUP(P226,说明辅助表!$D$4:$E$7,2,0)*说明辅助表!$D$2+ROW()</f>
        <v>300140226</v>
      </c>
      <c r="M226" s="67">
        <v>0</v>
      </c>
      <c r="N226" s="67">
        <v>3</v>
      </c>
      <c r="O226" s="67">
        <v>0</v>
      </c>
      <c r="P226" s="67">
        <v>1</v>
      </c>
      <c r="R226" s="67">
        <v>0</v>
      </c>
      <c r="S226" s="67">
        <v>33</v>
      </c>
      <c r="T226" s="67" t="s">
        <v>995</v>
      </c>
      <c r="U226" s="67">
        <v>12</v>
      </c>
      <c r="V226" s="67">
        <v>0</v>
      </c>
      <c r="Z226" s="67">
        <v>0</v>
      </c>
      <c r="AC226" s="67">
        <f t="shared" si="30"/>
        <v>6029</v>
      </c>
      <c r="AG226" s="67">
        <v>1</v>
      </c>
      <c r="AH226" s="67">
        <v>5</v>
      </c>
    </row>
    <row r="227" spans="1:34" ht="17.25" customHeight="1" x14ac:dyDescent="0.2">
      <c r="A227" s="67">
        <f t="shared" si="32"/>
        <v>222</v>
      </c>
      <c r="B227" s="67">
        <f>说明宝箱第2层!C32</f>
        <v>6030</v>
      </c>
      <c r="C227" s="67">
        <v>0</v>
      </c>
      <c r="D227" s="67" t="str">
        <f>说明宝箱第2层!D32</f>
        <v>宝箱1时代5卡牌品质3部分2</v>
      </c>
      <c r="F227" s="67">
        <v>6030</v>
      </c>
      <c r="G227" s="67">
        <v>6030</v>
      </c>
      <c r="I227" s="67">
        <v>503</v>
      </c>
      <c r="J227" s="67">
        <v>3</v>
      </c>
      <c r="K227" s="67">
        <f t="shared" si="31"/>
        <v>327</v>
      </c>
      <c r="L227" s="67">
        <f>VLOOKUP(N227,说明辅助表!$A$3:$B$6,2,0)*说明辅助表!$A$1+RANK(M227,$M$6:$M$447,1)*100000+VLOOKUP(P227,说明辅助表!$D$4:$E$7,2,0)*说明辅助表!$D$2+ROW()</f>
        <v>300140227</v>
      </c>
      <c r="M227" s="67">
        <v>0</v>
      </c>
      <c r="N227" s="67">
        <v>3</v>
      </c>
      <c r="O227" s="67">
        <v>0</v>
      </c>
      <c r="P227" s="67">
        <v>1</v>
      </c>
      <c r="R227" s="67">
        <v>0</v>
      </c>
      <c r="S227" s="67">
        <v>33</v>
      </c>
      <c r="T227" s="67" t="s">
        <v>995</v>
      </c>
      <c r="U227" s="67">
        <v>12</v>
      </c>
      <c r="V227" s="67">
        <v>0</v>
      </c>
      <c r="Z227" s="67">
        <v>0</v>
      </c>
      <c r="AC227" s="67">
        <f t="shared" si="30"/>
        <v>6030</v>
      </c>
      <c r="AG227" s="67">
        <v>1</v>
      </c>
      <c r="AH227" s="67">
        <v>5</v>
      </c>
    </row>
    <row r="228" spans="1:34" ht="17.25" customHeight="1" x14ac:dyDescent="0.2">
      <c r="A228" s="67">
        <f t="shared" si="32"/>
        <v>223</v>
      </c>
      <c r="B228" s="67">
        <f>说明宝箱第2层!C33</f>
        <v>6031</v>
      </c>
      <c r="C228" s="67">
        <v>0</v>
      </c>
      <c r="D228" s="67" t="str">
        <f>说明宝箱第2层!D33</f>
        <v>宝箱1时代1卡牌品质4部分1</v>
      </c>
      <c r="F228" s="67">
        <v>6031</v>
      </c>
      <c r="G228" s="67">
        <v>6031</v>
      </c>
      <c r="I228" s="67">
        <v>503</v>
      </c>
      <c r="J228" s="67">
        <v>3</v>
      </c>
      <c r="K228" s="67">
        <f t="shared" si="31"/>
        <v>328</v>
      </c>
      <c r="L228" s="67">
        <f>VLOOKUP(N228,说明辅助表!$A$3:$B$6,2,0)*说明辅助表!$A$1+RANK(M228,$M$6:$M$447,1)*100000+VLOOKUP(P228,说明辅助表!$D$4:$E$7,2,0)*说明辅助表!$D$2+ROW()</f>
        <v>300140228</v>
      </c>
      <c r="M228" s="67">
        <v>0</v>
      </c>
      <c r="N228" s="67">
        <v>3</v>
      </c>
      <c r="O228" s="67">
        <v>0</v>
      </c>
      <c r="P228" s="67">
        <v>1</v>
      </c>
      <c r="R228" s="67">
        <v>0</v>
      </c>
      <c r="S228" s="67">
        <v>33</v>
      </c>
      <c r="T228" s="67" t="s">
        <v>995</v>
      </c>
      <c r="U228" s="67">
        <v>12</v>
      </c>
      <c r="V228" s="67">
        <v>0</v>
      </c>
      <c r="Z228" s="67">
        <v>0</v>
      </c>
      <c r="AC228" s="67">
        <f t="shared" si="30"/>
        <v>6031</v>
      </c>
      <c r="AG228" s="67">
        <v>1</v>
      </c>
      <c r="AH228" s="67">
        <v>5</v>
      </c>
    </row>
    <row r="229" spans="1:34" ht="17.25" customHeight="1" x14ac:dyDescent="0.2">
      <c r="A229" s="67">
        <f t="shared" si="32"/>
        <v>224</v>
      </c>
      <c r="B229" s="67">
        <f>说明宝箱第2层!C34</f>
        <v>6032</v>
      </c>
      <c r="C229" s="67">
        <v>0</v>
      </c>
      <c r="D229" s="67" t="str">
        <f>说明宝箱第2层!D34</f>
        <v>宝箱1时代2卡牌品质4部分1</v>
      </c>
      <c r="F229" s="67">
        <v>6032</v>
      </c>
      <c r="G229" s="67">
        <v>6032</v>
      </c>
      <c r="I229" s="67">
        <v>503</v>
      </c>
      <c r="J229" s="67">
        <v>3</v>
      </c>
      <c r="K229" s="67">
        <f t="shared" si="31"/>
        <v>329</v>
      </c>
      <c r="L229" s="67">
        <f>VLOOKUP(N229,说明辅助表!$A$3:$B$6,2,0)*说明辅助表!$A$1+RANK(M229,$M$6:$M$447,1)*100000+VLOOKUP(P229,说明辅助表!$D$4:$E$7,2,0)*说明辅助表!$D$2+ROW()</f>
        <v>300140229</v>
      </c>
      <c r="M229" s="67">
        <v>0</v>
      </c>
      <c r="N229" s="67">
        <v>3</v>
      </c>
      <c r="O229" s="67">
        <v>0</v>
      </c>
      <c r="P229" s="67">
        <v>1</v>
      </c>
      <c r="R229" s="67">
        <v>0</v>
      </c>
      <c r="S229" s="67">
        <v>33</v>
      </c>
      <c r="T229" s="67" t="s">
        <v>995</v>
      </c>
      <c r="U229" s="67">
        <v>12</v>
      </c>
      <c r="V229" s="67">
        <v>0</v>
      </c>
      <c r="Z229" s="67">
        <v>0</v>
      </c>
      <c r="AC229" s="67">
        <f t="shared" si="30"/>
        <v>6032</v>
      </c>
      <c r="AG229" s="67">
        <v>1</v>
      </c>
      <c r="AH229" s="67">
        <v>5</v>
      </c>
    </row>
    <row r="230" spans="1:34" ht="17.25" customHeight="1" x14ac:dyDescent="0.2">
      <c r="A230" s="67">
        <f t="shared" si="32"/>
        <v>225</v>
      </c>
      <c r="B230" s="67">
        <f>说明宝箱第2层!C35</f>
        <v>6033</v>
      </c>
      <c r="C230" s="67">
        <v>0</v>
      </c>
      <c r="D230" s="67" t="str">
        <f>说明宝箱第2层!D35</f>
        <v>宝箱1时代3卡牌品质4部分1</v>
      </c>
      <c r="F230" s="67">
        <v>6033</v>
      </c>
      <c r="G230" s="67">
        <v>6033</v>
      </c>
      <c r="I230" s="67">
        <v>503</v>
      </c>
      <c r="J230" s="67">
        <v>3</v>
      </c>
      <c r="K230" s="67">
        <f t="shared" si="31"/>
        <v>330</v>
      </c>
      <c r="L230" s="67">
        <f>VLOOKUP(N230,说明辅助表!$A$3:$B$6,2,0)*说明辅助表!$A$1+RANK(M230,$M$6:$M$447,1)*100000+VLOOKUP(P230,说明辅助表!$D$4:$E$7,2,0)*说明辅助表!$D$2+ROW()</f>
        <v>300140230</v>
      </c>
      <c r="M230" s="67">
        <v>0</v>
      </c>
      <c r="N230" s="67">
        <v>3</v>
      </c>
      <c r="O230" s="67">
        <v>0</v>
      </c>
      <c r="P230" s="67">
        <v>1</v>
      </c>
      <c r="R230" s="67">
        <v>0</v>
      </c>
      <c r="S230" s="67">
        <v>33</v>
      </c>
      <c r="T230" s="67" t="s">
        <v>995</v>
      </c>
      <c r="U230" s="67">
        <v>12</v>
      </c>
      <c r="V230" s="67">
        <v>0</v>
      </c>
      <c r="Z230" s="67">
        <v>0</v>
      </c>
      <c r="AC230" s="67">
        <f t="shared" si="30"/>
        <v>6033</v>
      </c>
      <c r="AG230" s="67">
        <v>1</v>
      </c>
      <c r="AH230" s="67">
        <v>5</v>
      </c>
    </row>
    <row r="231" spans="1:34" ht="17.25" customHeight="1" x14ac:dyDescent="0.2">
      <c r="A231" s="67">
        <f t="shared" si="32"/>
        <v>226</v>
      </c>
      <c r="B231" s="67">
        <f>说明宝箱第2层!C36</f>
        <v>6034</v>
      </c>
      <c r="C231" s="67">
        <v>0</v>
      </c>
      <c r="D231" s="67" t="str">
        <f>说明宝箱第2层!D36</f>
        <v>宝箱1时代4卡牌品质4部分1</v>
      </c>
      <c r="F231" s="67">
        <v>6034</v>
      </c>
      <c r="G231" s="67">
        <v>6034</v>
      </c>
      <c r="I231" s="67">
        <v>503</v>
      </c>
      <c r="J231" s="67">
        <v>3</v>
      </c>
      <c r="K231" s="67">
        <f t="shared" si="31"/>
        <v>331</v>
      </c>
      <c r="L231" s="67">
        <f>VLOOKUP(N231,说明辅助表!$A$3:$B$6,2,0)*说明辅助表!$A$1+RANK(M231,$M$6:$M$447,1)*100000+VLOOKUP(P231,说明辅助表!$D$4:$E$7,2,0)*说明辅助表!$D$2+ROW()</f>
        <v>300140231</v>
      </c>
      <c r="M231" s="67">
        <v>0</v>
      </c>
      <c r="N231" s="67">
        <v>3</v>
      </c>
      <c r="O231" s="67">
        <v>0</v>
      </c>
      <c r="P231" s="67">
        <v>1</v>
      </c>
      <c r="R231" s="67">
        <v>0</v>
      </c>
      <c r="S231" s="67">
        <v>33</v>
      </c>
      <c r="T231" s="67" t="s">
        <v>995</v>
      </c>
      <c r="U231" s="67">
        <v>12</v>
      </c>
      <c r="V231" s="67">
        <v>0</v>
      </c>
      <c r="Z231" s="67">
        <v>0</v>
      </c>
      <c r="AC231" s="67">
        <f t="shared" si="30"/>
        <v>6034</v>
      </c>
      <c r="AG231" s="67">
        <v>1</v>
      </c>
      <c r="AH231" s="67">
        <v>5</v>
      </c>
    </row>
    <row r="232" spans="1:34" ht="17.25" customHeight="1" x14ac:dyDescent="0.2">
      <c r="A232" s="67">
        <f t="shared" si="32"/>
        <v>227</v>
      </c>
      <c r="B232" s="67">
        <f>说明宝箱第2层!C37</f>
        <v>6035</v>
      </c>
      <c r="C232" s="67">
        <v>0</v>
      </c>
      <c r="D232" s="67" t="str">
        <f>说明宝箱第2层!D37</f>
        <v>宝箱1时代5卡牌品质4部分1</v>
      </c>
      <c r="F232" s="67">
        <v>6035</v>
      </c>
      <c r="G232" s="67">
        <v>6035</v>
      </c>
      <c r="I232" s="67">
        <v>503</v>
      </c>
      <c r="J232" s="67">
        <v>3</v>
      </c>
      <c r="K232" s="67">
        <f t="shared" si="31"/>
        <v>332</v>
      </c>
      <c r="L232" s="67">
        <f>VLOOKUP(N232,说明辅助表!$A$3:$B$6,2,0)*说明辅助表!$A$1+RANK(M232,$M$6:$M$447,1)*100000+VLOOKUP(P232,说明辅助表!$D$4:$E$7,2,0)*说明辅助表!$D$2+ROW()</f>
        <v>300140232</v>
      </c>
      <c r="M232" s="67">
        <v>0</v>
      </c>
      <c r="N232" s="67">
        <v>3</v>
      </c>
      <c r="O232" s="67">
        <v>0</v>
      </c>
      <c r="P232" s="67">
        <v>1</v>
      </c>
      <c r="R232" s="67">
        <v>0</v>
      </c>
      <c r="S232" s="67">
        <v>33</v>
      </c>
      <c r="T232" s="67" t="s">
        <v>995</v>
      </c>
      <c r="U232" s="67">
        <v>12</v>
      </c>
      <c r="V232" s="67">
        <v>0</v>
      </c>
      <c r="Z232" s="67">
        <v>0</v>
      </c>
      <c r="AC232" s="67">
        <f t="shared" si="30"/>
        <v>6035</v>
      </c>
      <c r="AG232" s="67">
        <v>1</v>
      </c>
      <c r="AH232" s="67">
        <v>5</v>
      </c>
    </row>
    <row r="233" spans="1:34" ht="17.25" customHeight="1" x14ac:dyDescent="0.2">
      <c r="A233" s="67">
        <f t="shared" si="32"/>
        <v>228</v>
      </c>
      <c r="B233" s="67">
        <f>说明宝箱第2层!C38</f>
        <v>6036</v>
      </c>
      <c r="C233" s="67">
        <v>0</v>
      </c>
      <c r="D233" s="67" t="str">
        <f>说明宝箱第2层!D38</f>
        <v>宝箱1时代1卡牌品质4部分2</v>
      </c>
      <c r="F233" s="67">
        <v>6036</v>
      </c>
      <c r="G233" s="67">
        <v>6036</v>
      </c>
      <c r="I233" s="67">
        <v>503</v>
      </c>
      <c r="J233" s="67">
        <v>3</v>
      </c>
      <c r="K233" s="67">
        <f t="shared" si="31"/>
        <v>333</v>
      </c>
      <c r="L233" s="67">
        <f>VLOOKUP(N233,说明辅助表!$A$3:$B$6,2,0)*说明辅助表!$A$1+RANK(M233,$M$6:$M$447,1)*100000+VLOOKUP(P233,说明辅助表!$D$4:$E$7,2,0)*说明辅助表!$D$2+ROW()</f>
        <v>300140233</v>
      </c>
      <c r="M233" s="67">
        <v>0</v>
      </c>
      <c r="N233" s="67">
        <v>3</v>
      </c>
      <c r="O233" s="67">
        <v>0</v>
      </c>
      <c r="P233" s="67">
        <v>1</v>
      </c>
      <c r="R233" s="67">
        <v>0</v>
      </c>
      <c r="S233" s="67">
        <v>33</v>
      </c>
      <c r="T233" s="67" t="s">
        <v>995</v>
      </c>
      <c r="U233" s="67">
        <v>12</v>
      </c>
      <c r="V233" s="67">
        <v>0</v>
      </c>
      <c r="Z233" s="67">
        <v>0</v>
      </c>
      <c r="AC233" s="67">
        <f t="shared" si="30"/>
        <v>6036</v>
      </c>
      <c r="AG233" s="67">
        <v>1</v>
      </c>
      <c r="AH233" s="67">
        <v>5</v>
      </c>
    </row>
    <row r="234" spans="1:34" ht="17.25" customHeight="1" x14ac:dyDescent="0.2">
      <c r="A234" s="67">
        <f t="shared" si="32"/>
        <v>229</v>
      </c>
      <c r="B234" s="67">
        <f>说明宝箱第2层!C39</f>
        <v>6037</v>
      </c>
      <c r="C234" s="67">
        <v>0</v>
      </c>
      <c r="D234" s="67" t="str">
        <f>说明宝箱第2层!D39</f>
        <v>宝箱1时代2卡牌品质4部分2</v>
      </c>
      <c r="F234" s="67">
        <v>6037</v>
      </c>
      <c r="G234" s="67">
        <v>6037</v>
      </c>
      <c r="I234" s="67">
        <v>503</v>
      </c>
      <c r="J234" s="67">
        <v>3</v>
      </c>
      <c r="K234" s="67">
        <f t="shared" si="31"/>
        <v>334</v>
      </c>
      <c r="L234" s="67">
        <f>VLOOKUP(N234,说明辅助表!$A$3:$B$6,2,0)*说明辅助表!$A$1+RANK(M234,$M$6:$M$447,1)*100000+VLOOKUP(P234,说明辅助表!$D$4:$E$7,2,0)*说明辅助表!$D$2+ROW()</f>
        <v>300140234</v>
      </c>
      <c r="M234" s="67">
        <v>0</v>
      </c>
      <c r="N234" s="67">
        <v>3</v>
      </c>
      <c r="O234" s="67">
        <v>0</v>
      </c>
      <c r="P234" s="67">
        <v>1</v>
      </c>
      <c r="R234" s="67">
        <v>0</v>
      </c>
      <c r="S234" s="67">
        <v>33</v>
      </c>
      <c r="T234" s="67" t="s">
        <v>995</v>
      </c>
      <c r="U234" s="67">
        <v>12</v>
      </c>
      <c r="V234" s="67">
        <v>0</v>
      </c>
      <c r="Z234" s="67">
        <v>0</v>
      </c>
      <c r="AC234" s="67">
        <f t="shared" si="30"/>
        <v>6037</v>
      </c>
      <c r="AG234" s="67">
        <v>1</v>
      </c>
      <c r="AH234" s="67">
        <v>5</v>
      </c>
    </row>
    <row r="235" spans="1:34" ht="17.25" customHeight="1" x14ac:dyDescent="0.2">
      <c r="A235" s="67">
        <f t="shared" si="32"/>
        <v>230</v>
      </c>
      <c r="B235" s="67">
        <f>说明宝箱第2层!C40</f>
        <v>6038</v>
      </c>
      <c r="C235" s="67">
        <v>0</v>
      </c>
      <c r="D235" s="67" t="str">
        <f>说明宝箱第2层!D40</f>
        <v>宝箱1时代3卡牌品质4部分2</v>
      </c>
      <c r="F235" s="67">
        <v>6038</v>
      </c>
      <c r="G235" s="67">
        <v>6038</v>
      </c>
      <c r="I235" s="67">
        <v>503</v>
      </c>
      <c r="J235" s="67">
        <v>3</v>
      </c>
      <c r="K235" s="67">
        <f t="shared" si="31"/>
        <v>335</v>
      </c>
      <c r="L235" s="67">
        <f>VLOOKUP(N235,说明辅助表!$A$3:$B$6,2,0)*说明辅助表!$A$1+RANK(M235,$M$6:$M$447,1)*100000+VLOOKUP(P235,说明辅助表!$D$4:$E$7,2,0)*说明辅助表!$D$2+ROW()</f>
        <v>300140235</v>
      </c>
      <c r="M235" s="67">
        <v>0</v>
      </c>
      <c r="N235" s="67">
        <v>3</v>
      </c>
      <c r="O235" s="67">
        <v>0</v>
      </c>
      <c r="P235" s="67">
        <v>1</v>
      </c>
      <c r="R235" s="67">
        <v>0</v>
      </c>
      <c r="S235" s="67">
        <v>33</v>
      </c>
      <c r="T235" s="67" t="s">
        <v>995</v>
      </c>
      <c r="U235" s="67">
        <v>12</v>
      </c>
      <c r="V235" s="67">
        <v>0</v>
      </c>
      <c r="Z235" s="67">
        <v>0</v>
      </c>
      <c r="AC235" s="67">
        <f t="shared" si="30"/>
        <v>6038</v>
      </c>
      <c r="AG235" s="67">
        <v>1</v>
      </c>
      <c r="AH235" s="67">
        <v>5</v>
      </c>
    </row>
    <row r="236" spans="1:34" ht="17.25" customHeight="1" x14ac:dyDescent="0.2">
      <c r="A236" s="67">
        <f t="shared" si="32"/>
        <v>231</v>
      </c>
      <c r="B236" s="67">
        <f>说明宝箱第2层!C41</f>
        <v>6039</v>
      </c>
      <c r="C236" s="67">
        <v>0</v>
      </c>
      <c r="D236" s="67" t="str">
        <f>说明宝箱第2层!D41</f>
        <v>宝箱1时代4卡牌品质4部分2</v>
      </c>
      <c r="F236" s="67">
        <v>6039</v>
      </c>
      <c r="G236" s="67">
        <v>6039</v>
      </c>
      <c r="I236" s="67">
        <v>503</v>
      </c>
      <c r="J236" s="67">
        <v>3</v>
      </c>
      <c r="K236" s="67">
        <f t="shared" si="31"/>
        <v>336</v>
      </c>
      <c r="L236" s="67">
        <f>VLOOKUP(N236,说明辅助表!$A$3:$B$6,2,0)*说明辅助表!$A$1+RANK(M236,$M$6:$M$447,1)*100000+VLOOKUP(P236,说明辅助表!$D$4:$E$7,2,0)*说明辅助表!$D$2+ROW()</f>
        <v>300140236</v>
      </c>
      <c r="M236" s="67">
        <v>0</v>
      </c>
      <c r="N236" s="67">
        <v>3</v>
      </c>
      <c r="O236" s="67">
        <v>0</v>
      </c>
      <c r="P236" s="67">
        <v>1</v>
      </c>
      <c r="R236" s="67">
        <v>0</v>
      </c>
      <c r="S236" s="67">
        <v>33</v>
      </c>
      <c r="T236" s="67" t="s">
        <v>995</v>
      </c>
      <c r="U236" s="67">
        <v>12</v>
      </c>
      <c r="V236" s="67">
        <v>0</v>
      </c>
      <c r="Z236" s="67">
        <v>0</v>
      </c>
      <c r="AC236" s="67">
        <f t="shared" si="30"/>
        <v>6039</v>
      </c>
      <c r="AG236" s="67">
        <v>1</v>
      </c>
      <c r="AH236" s="67">
        <v>5</v>
      </c>
    </row>
    <row r="237" spans="1:34" ht="17.25" customHeight="1" x14ac:dyDescent="0.2">
      <c r="A237" s="67">
        <f t="shared" si="32"/>
        <v>232</v>
      </c>
      <c r="B237" s="67">
        <f>说明宝箱第2层!C42</f>
        <v>6040</v>
      </c>
      <c r="C237" s="67">
        <v>0</v>
      </c>
      <c r="D237" s="67" t="str">
        <f>说明宝箱第2层!D42</f>
        <v>宝箱1时代5卡牌品质4部分2</v>
      </c>
      <c r="F237" s="67">
        <v>6040</v>
      </c>
      <c r="G237" s="67">
        <v>6040</v>
      </c>
      <c r="I237" s="67">
        <v>503</v>
      </c>
      <c r="J237" s="67">
        <v>3</v>
      </c>
      <c r="K237" s="67">
        <f t="shared" si="31"/>
        <v>337</v>
      </c>
      <c r="L237" s="67">
        <f>VLOOKUP(N237,说明辅助表!$A$3:$B$6,2,0)*说明辅助表!$A$1+RANK(M237,$M$6:$M$447,1)*100000+VLOOKUP(P237,说明辅助表!$D$4:$E$7,2,0)*说明辅助表!$D$2+ROW()</f>
        <v>300140237</v>
      </c>
      <c r="M237" s="67">
        <v>0</v>
      </c>
      <c r="N237" s="67">
        <v>3</v>
      </c>
      <c r="O237" s="67">
        <v>0</v>
      </c>
      <c r="P237" s="67">
        <v>1</v>
      </c>
      <c r="R237" s="67">
        <v>0</v>
      </c>
      <c r="S237" s="67">
        <v>33</v>
      </c>
      <c r="T237" s="67" t="s">
        <v>995</v>
      </c>
      <c r="U237" s="67">
        <v>12</v>
      </c>
      <c r="V237" s="67">
        <v>0</v>
      </c>
      <c r="Z237" s="67">
        <v>0</v>
      </c>
      <c r="AC237" s="67">
        <f t="shared" si="30"/>
        <v>6040</v>
      </c>
      <c r="AG237" s="67">
        <v>1</v>
      </c>
      <c r="AH237" s="67">
        <v>5</v>
      </c>
    </row>
    <row r="238" spans="1:34" ht="17.25" customHeight="1" x14ac:dyDescent="0.2">
      <c r="A238" s="67">
        <f t="shared" si="32"/>
        <v>233</v>
      </c>
      <c r="B238" s="67">
        <f>说明宝箱第2层!C43</f>
        <v>6041</v>
      </c>
      <c r="C238" s="67">
        <v>0</v>
      </c>
      <c r="D238" s="67" t="str">
        <f>说明宝箱第2层!D43</f>
        <v>宝箱2时代1卡牌品质1部分3</v>
      </c>
      <c r="F238" s="67">
        <v>6041</v>
      </c>
      <c r="G238" s="67">
        <v>6041</v>
      </c>
      <c r="I238" s="67">
        <v>503</v>
      </c>
      <c r="J238" s="67">
        <v>3</v>
      </c>
      <c r="K238" s="67">
        <f t="shared" si="31"/>
        <v>338</v>
      </c>
      <c r="L238" s="67">
        <f>VLOOKUP(N238,说明辅助表!$A$3:$B$6,2,0)*说明辅助表!$A$1+RANK(M238,$M$6:$M$447,1)*100000+VLOOKUP(P238,说明辅助表!$D$4:$E$7,2,0)*说明辅助表!$D$2+ROW()</f>
        <v>300140238</v>
      </c>
      <c r="M238" s="67">
        <v>0</v>
      </c>
      <c r="N238" s="67">
        <v>3</v>
      </c>
      <c r="O238" s="67">
        <v>0</v>
      </c>
      <c r="P238" s="67">
        <v>1</v>
      </c>
      <c r="R238" s="67">
        <v>0</v>
      </c>
      <c r="S238" s="67">
        <v>33</v>
      </c>
      <c r="T238" s="67" t="s">
        <v>995</v>
      </c>
      <c r="U238" s="67">
        <v>12</v>
      </c>
      <c r="V238" s="67">
        <v>0</v>
      </c>
      <c r="Z238" s="67">
        <v>0</v>
      </c>
      <c r="AC238" s="67">
        <f t="shared" si="30"/>
        <v>6041</v>
      </c>
      <c r="AG238" s="67">
        <v>1</v>
      </c>
      <c r="AH238" s="67">
        <v>5</v>
      </c>
    </row>
    <row r="239" spans="1:34" ht="17.25" customHeight="1" x14ac:dyDescent="0.2">
      <c r="A239" s="67">
        <f t="shared" si="32"/>
        <v>234</v>
      </c>
      <c r="B239" s="67">
        <f>说明宝箱第2层!C44</f>
        <v>6042</v>
      </c>
      <c r="C239" s="67">
        <v>0</v>
      </c>
      <c r="D239" s="67" t="str">
        <f>说明宝箱第2层!D44</f>
        <v>宝箱2时代2卡牌品质1部分3</v>
      </c>
      <c r="F239" s="67">
        <v>6042</v>
      </c>
      <c r="G239" s="67">
        <v>6042</v>
      </c>
      <c r="I239" s="67">
        <v>503</v>
      </c>
      <c r="J239" s="67">
        <v>3</v>
      </c>
      <c r="K239" s="67">
        <f t="shared" si="31"/>
        <v>339</v>
      </c>
      <c r="L239" s="67">
        <f>VLOOKUP(N239,说明辅助表!$A$3:$B$6,2,0)*说明辅助表!$A$1+RANK(M239,$M$6:$M$447,1)*100000+VLOOKUP(P239,说明辅助表!$D$4:$E$7,2,0)*说明辅助表!$D$2+ROW()</f>
        <v>300140239</v>
      </c>
      <c r="M239" s="67">
        <v>0</v>
      </c>
      <c r="N239" s="67">
        <v>3</v>
      </c>
      <c r="O239" s="67">
        <v>0</v>
      </c>
      <c r="P239" s="67">
        <v>1</v>
      </c>
      <c r="R239" s="67">
        <v>0</v>
      </c>
      <c r="S239" s="67">
        <v>33</v>
      </c>
      <c r="T239" s="67" t="s">
        <v>995</v>
      </c>
      <c r="U239" s="67">
        <v>12</v>
      </c>
      <c r="V239" s="67">
        <v>0</v>
      </c>
      <c r="Z239" s="67">
        <v>0</v>
      </c>
      <c r="AC239" s="67">
        <f t="shared" si="30"/>
        <v>6042</v>
      </c>
      <c r="AG239" s="67">
        <v>1</v>
      </c>
      <c r="AH239" s="67">
        <v>5</v>
      </c>
    </row>
    <row r="240" spans="1:34" ht="17.25" customHeight="1" x14ac:dyDescent="0.2">
      <c r="A240" s="67">
        <f t="shared" si="32"/>
        <v>235</v>
      </c>
      <c r="B240" s="67">
        <f>说明宝箱第2层!C45</f>
        <v>6043</v>
      </c>
      <c r="C240" s="67">
        <v>0</v>
      </c>
      <c r="D240" s="67" t="str">
        <f>说明宝箱第2层!D45</f>
        <v>宝箱2时代3卡牌品质1部分3</v>
      </c>
      <c r="F240" s="67">
        <v>6043</v>
      </c>
      <c r="G240" s="67">
        <v>6043</v>
      </c>
      <c r="I240" s="67">
        <v>503</v>
      </c>
      <c r="J240" s="67">
        <v>3</v>
      </c>
      <c r="K240" s="67">
        <f t="shared" si="31"/>
        <v>340</v>
      </c>
      <c r="L240" s="67">
        <f>VLOOKUP(N240,说明辅助表!$A$3:$B$6,2,0)*说明辅助表!$A$1+RANK(M240,$M$6:$M$447,1)*100000+VLOOKUP(P240,说明辅助表!$D$4:$E$7,2,0)*说明辅助表!$D$2+ROW()</f>
        <v>300140240</v>
      </c>
      <c r="M240" s="67">
        <v>0</v>
      </c>
      <c r="N240" s="67">
        <v>3</v>
      </c>
      <c r="O240" s="67">
        <v>0</v>
      </c>
      <c r="P240" s="67">
        <v>1</v>
      </c>
      <c r="R240" s="67">
        <v>0</v>
      </c>
      <c r="S240" s="67">
        <v>33</v>
      </c>
      <c r="T240" s="67" t="s">
        <v>995</v>
      </c>
      <c r="U240" s="67">
        <v>12</v>
      </c>
      <c r="V240" s="67">
        <v>0</v>
      </c>
      <c r="Z240" s="67">
        <v>0</v>
      </c>
      <c r="AC240" s="67">
        <f t="shared" si="30"/>
        <v>6043</v>
      </c>
      <c r="AG240" s="67">
        <v>1</v>
      </c>
      <c r="AH240" s="67">
        <v>5</v>
      </c>
    </row>
    <row r="241" spans="1:34" ht="17.25" customHeight="1" x14ac:dyDescent="0.2">
      <c r="A241" s="67">
        <f t="shared" si="32"/>
        <v>236</v>
      </c>
      <c r="B241" s="67">
        <f>说明宝箱第2层!C46</f>
        <v>6044</v>
      </c>
      <c r="C241" s="67">
        <v>0</v>
      </c>
      <c r="D241" s="67" t="str">
        <f>说明宝箱第2层!D46</f>
        <v>宝箱2时代4卡牌品质1部分3</v>
      </c>
      <c r="F241" s="67">
        <v>6044</v>
      </c>
      <c r="G241" s="67">
        <v>6044</v>
      </c>
      <c r="I241" s="67">
        <v>503</v>
      </c>
      <c r="J241" s="67">
        <v>3</v>
      </c>
      <c r="K241" s="67">
        <f t="shared" si="31"/>
        <v>341</v>
      </c>
      <c r="L241" s="67">
        <f>VLOOKUP(N241,说明辅助表!$A$3:$B$6,2,0)*说明辅助表!$A$1+RANK(M241,$M$6:$M$447,1)*100000+VLOOKUP(P241,说明辅助表!$D$4:$E$7,2,0)*说明辅助表!$D$2+ROW()</f>
        <v>300140241</v>
      </c>
      <c r="M241" s="67">
        <v>0</v>
      </c>
      <c r="N241" s="67">
        <v>3</v>
      </c>
      <c r="O241" s="67">
        <v>0</v>
      </c>
      <c r="P241" s="67">
        <v>1</v>
      </c>
      <c r="R241" s="67">
        <v>0</v>
      </c>
      <c r="S241" s="67">
        <v>33</v>
      </c>
      <c r="T241" s="67" t="s">
        <v>995</v>
      </c>
      <c r="U241" s="67">
        <v>12</v>
      </c>
      <c r="V241" s="67">
        <v>0</v>
      </c>
      <c r="Z241" s="67">
        <v>0</v>
      </c>
      <c r="AC241" s="67">
        <f t="shared" si="30"/>
        <v>6044</v>
      </c>
      <c r="AG241" s="67">
        <v>1</v>
      </c>
      <c r="AH241" s="67">
        <v>5</v>
      </c>
    </row>
    <row r="242" spans="1:34" ht="17.25" customHeight="1" x14ac:dyDescent="0.2">
      <c r="A242" s="67">
        <f t="shared" si="32"/>
        <v>237</v>
      </c>
      <c r="B242" s="67">
        <f>说明宝箱第2层!C47</f>
        <v>6045</v>
      </c>
      <c r="C242" s="67">
        <v>0</v>
      </c>
      <c r="D242" s="67" t="str">
        <f>说明宝箱第2层!D47</f>
        <v>宝箱2时代5卡牌品质1部分3</v>
      </c>
      <c r="F242" s="67">
        <v>6045</v>
      </c>
      <c r="G242" s="67">
        <v>6045</v>
      </c>
      <c r="I242" s="67">
        <v>503</v>
      </c>
      <c r="J242" s="67">
        <v>3</v>
      </c>
      <c r="K242" s="67">
        <f t="shared" si="31"/>
        <v>342</v>
      </c>
      <c r="L242" s="67">
        <f>VLOOKUP(N242,说明辅助表!$A$3:$B$6,2,0)*说明辅助表!$A$1+RANK(M242,$M$6:$M$447,1)*100000+VLOOKUP(P242,说明辅助表!$D$4:$E$7,2,0)*说明辅助表!$D$2+ROW()</f>
        <v>300140242</v>
      </c>
      <c r="M242" s="67">
        <v>0</v>
      </c>
      <c r="N242" s="67">
        <v>3</v>
      </c>
      <c r="O242" s="67">
        <v>0</v>
      </c>
      <c r="P242" s="67">
        <v>1</v>
      </c>
      <c r="R242" s="67">
        <v>0</v>
      </c>
      <c r="S242" s="67">
        <v>33</v>
      </c>
      <c r="T242" s="67" t="s">
        <v>995</v>
      </c>
      <c r="U242" s="67">
        <v>12</v>
      </c>
      <c r="V242" s="67">
        <v>0</v>
      </c>
      <c r="Z242" s="67">
        <v>0</v>
      </c>
      <c r="AC242" s="67">
        <f t="shared" si="30"/>
        <v>6045</v>
      </c>
      <c r="AG242" s="67">
        <v>1</v>
      </c>
      <c r="AH242" s="67">
        <v>5</v>
      </c>
    </row>
    <row r="243" spans="1:34" ht="17.25" customHeight="1" x14ac:dyDescent="0.2">
      <c r="A243" s="67">
        <f t="shared" si="32"/>
        <v>238</v>
      </c>
      <c r="B243" s="67">
        <f>说明宝箱第2层!C48</f>
        <v>6046</v>
      </c>
      <c r="C243" s="67">
        <v>0</v>
      </c>
      <c r="D243" s="67" t="str">
        <f>说明宝箱第2层!D48</f>
        <v>宝箱2时代1卡牌品质1部分4</v>
      </c>
      <c r="F243" s="67">
        <v>6046</v>
      </c>
      <c r="G243" s="67">
        <v>6046</v>
      </c>
      <c r="I243" s="67">
        <v>503</v>
      </c>
      <c r="J243" s="67">
        <v>3</v>
      </c>
      <c r="K243" s="67">
        <f t="shared" si="31"/>
        <v>343</v>
      </c>
      <c r="L243" s="67">
        <f>VLOOKUP(N243,说明辅助表!$A$3:$B$6,2,0)*说明辅助表!$A$1+RANK(M243,$M$6:$M$447,1)*100000+VLOOKUP(P243,说明辅助表!$D$4:$E$7,2,0)*说明辅助表!$D$2+ROW()</f>
        <v>300140243</v>
      </c>
      <c r="M243" s="67">
        <v>0</v>
      </c>
      <c r="N243" s="67">
        <v>3</v>
      </c>
      <c r="O243" s="67">
        <v>0</v>
      </c>
      <c r="P243" s="67">
        <v>1</v>
      </c>
      <c r="R243" s="67">
        <v>0</v>
      </c>
      <c r="S243" s="67">
        <v>33</v>
      </c>
      <c r="T243" s="67" t="s">
        <v>995</v>
      </c>
      <c r="U243" s="67">
        <v>12</v>
      </c>
      <c r="V243" s="67">
        <v>0</v>
      </c>
      <c r="Z243" s="67">
        <v>0</v>
      </c>
      <c r="AC243" s="67">
        <f t="shared" si="30"/>
        <v>6046</v>
      </c>
      <c r="AG243" s="67">
        <v>1</v>
      </c>
      <c r="AH243" s="67">
        <v>5</v>
      </c>
    </row>
    <row r="244" spans="1:34" ht="17.25" customHeight="1" x14ac:dyDescent="0.2">
      <c r="A244" s="67">
        <f t="shared" si="32"/>
        <v>239</v>
      </c>
      <c r="B244" s="67">
        <f>说明宝箱第2层!C49</f>
        <v>6047</v>
      </c>
      <c r="C244" s="67">
        <v>0</v>
      </c>
      <c r="D244" s="67" t="str">
        <f>说明宝箱第2层!D49</f>
        <v>宝箱2时代2卡牌品质1部分4</v>
      </c>
      <c r="F244" s="67">
        <v>6047</v>
      </c>
      <c r="G244" s="67">
        <v>6047</v>
      </c>
      <c r="I244" s="67">
        <v>503</v>
      </c>
      <c r="J244" s="67">
        <v>3</v>
      </c>
      <c r="K244" s="67">
        <f t="shared" si="31"/>
        <v>344</v>
      </c>
      <c r="L244" s="67">
        <f>VLOOKUP(N244,说明辅助表!$A$3:$B$6,2,0)*说明辅助表!$A$1+RANK(M244,$M$6:$M$447,1)*100000+VLOOKUP(P244,说明辅助表!$D$4:$E$7,2,0)*说明辅助表!$D$2+ROW()</f>
        <v>300140244</v>
      </c>
      <c r="M244" s="67">
        <v>0</v>
      </c>
      <c r="N244" s="67">
        <v>3</v>
      </c>
      <c r="O244" s="67">
        <v>0</v>
      </c>
      <c r="P244" s="67">
        <v>1</v>
      </c>
      <c r="R244" s="67">
        <v>0</v>
      </c>
      <c r="S244" s="67">
        <v>33</v>
      </c>
      <c r="T244" s="67" t="s">
        <v>995</v>
      </c>
      <c r="U244" s="67">
        <v>12</v>
      </c>
      <c r="V244" s="67">
        <v>0</v>
      </c>
      <c r="Z244" s="67">
        <v>0</v>
      </c>
      <c r="AC244" s="67">
        <f t="shared" si="30"/>
        <v>6047</v>
      </c>
      <c r="AG244" s="67">
        <v>1</v>
      </c>
      <c r="AH244" s="67">
        <v>5</v>
      </c>
    </row>
    <row r="245" spans="1:34" ht="17.25" customHeight="1" x14ac:dyDescent="0.2">
      <c r="A245" s="67">
        <f t="shared" si="32"/>
        <v>240</v>
      </c>
      <c r="B245" s="67">
        <f>说明宝箱第2层!C50</f>
        <v>6048</v>
      </c>
      <c r="C245" s="67">
        <v>0</v>
      </c>
      <c r="D245" s="67" t="str">
        <f>说明宝箱第2层!D50</f>
        <v>宝箱2时代3卡牌品质1部分4</v>
      </c>
      <c r="F245" s="67">
        <v>6048</v>
      </c>
      <c r="G245" s="67">
        <v>6048</v>
      </c>
      <c r="I245" s="67">
        <v>503</v>
      </c>
      <c r="J245" s="67">
        <v>3</v>
      </c>
      <c r="K245" s="67">
        <f t="shared" si="31"/>
        <v>345</v>
      </c>
      <c r="L245" s="67">
        <f>VLOOKUP(N245,说明辅助表!$A$3:$B$6,2,0)*说明辅助表!$A$1+RANK(M245,$M$6:$M$447,1)*100000+VLOOKUP(P245,说明辅助表!$D$4:$E$7,2,0)*说明辅助表!$D$2+ROW()</f>
        <v>300140245</v>
      </c>
      <c r="M245" s="67">
        <v>0</v>
      </c>
      <c r="N245" s="67">
        <v>3</v>
      </c>
      <c r="O245" s="67">
        <v>0</v>
      </c>
      <c r="P245" s="67">
        <v>1</v>
      </c>
      <c r="R245" s="67">
        <v>0</v>
      </c>
      <c r="S245" s="67">
        <v>33</v>
      </c>
      <c r="T245" s="67" t="s">
        <v>995</v>
      </c>
      <c r="U245" s="67">
        <v>12</v>
      </c>
      <c r="V245" s="67">
        <v>0</v>
      </c>
      <c r="Z245" s="67">
        <v>0</v>
      </c>
      <c r="AC245" s="67">
        <f t="shared" si="30"/>
        <v>6048</v>
      </c>
      <c r="AG245" s="67">
        <v>1</v>
      </c>
      <c r="AH245" s="67">
        <v>5</v>
      </c>
    </row>
    <row r="246" spans="1:34" ht="17.25" customHeight="1" x14ac:dyDescent="0.2">
      <c r="A246" s="67">
        <f t="shared" si="32"/>
        <v>241</v>
      </c>
      <c r="B246" s="67">
        <f>说明宝箱第2层!C51</f>
        <v>6049</v>
      </c>
      <c r="C246" s="67">
        <v>0</v>
      </c>
      <c r="D246" s="67" t="str">
        <f>说明宝箱第2层!D51</f>
        <v>宝箱2时代4卡牌品质1部分4</v>
      </c>
      <c r="F246" s="67">
        <v>6049</v>
      </c>
      <c r="G246" s="67">
        <v>6049</v>
      </c>
      <c r="I246" s="67">
        <v>503</v>
      </c>
      <c r="J246" s="67">
        <v>3</v>
      </c>
      <c r="K246" s="67">
        <f t="shared" si="31"/>
        <v>346</v>
      </c>
      <c r="L246" s="67">
        <f>VLOOKUP(N246,说明辅助表!$A$3:$B$6,2,0)*说明辅助表!$A$1+RANK(M246,$M$6:$M$447,1)*100000+VLOOKUP(P246,说明辅助表!$D$4:$E$7,2,0)*说明辅助表!$D$2+ROW()</f>
        <v>300140246</v>
      </c>
      <c r="M246" s="67">
        <v>0</v>
      </c>
      <c r="N246" s="67">
        <v>3</v>
      </c>
      <c r="O246" s="67">
        <v>0</v>
      </c>
      <c r="P246" s="67">
        <v>1</v>
      </c>
      <c r="R246" s="67">
        <v>0</v>
      </c>
      <c r="S246" s="67">
        <v>33</v>
      </c>
      <c r="T246" s="67" t="s">
        <v>995</v>
      </c>
      <c r="U246" s="67">
        <v>12</v>
      </c>
      <c r="V246" s="67">
        <v>0</v>
      </c>
      <c r="Z246" s="67">
        <v>0</v>
      </c>
      <c r="AC246" s="67">
        <f t="shared" si="30"/>
        <v>6049</v>
      </c>
      <c r="AG246" s="67">
        <v>1</v>
      </c>
      <c r="AH246" s="67">
        <v>5</v>
      </c>
    </row>
    <row r="247" spans="1:34" ht="17.25" customHeight="1" x14ac:dyDescent="0.2">
      <c r="A247" s="67">
        <f t="shared" si="32"/>
        <v>242</v>
      </c>
      <c r="B247" s="67">
        <f>说明宝箱第2层!C52</f>
        <v>6050</v>
      </c>
      <c r="C247" s="67">
        <v>0</v>
      </c>
      <c r="D247" s="67" t="str">
        <f>说明宝箱第2层!D52</f>
        <v>宝箱2时代5卡牌品质1部分4</v>
      </c>
      <c r="F247" s="67">
        <v>6050</v>
      </c>
      <c r="G247" s="67">
        <v>6050</v>
      </c>
      <c r="I247" s="67">
        <v>503</v>
      </c>
      <c r="J247" s="67">
        <v>3</v>
      </c>
      <c r="K247" s="67">
        <f t="shared" si="31"/>
        <v>347</v>
      </c>
      <c r="L247" s="67">
        <f>VLOOKUP(N247,说明辅助表!$A$3:$B$6,2,0)*说明辅助表!$A$1+RANK(M247,$M$6:$M$447,1)*100000+VLOOKUP(P247,说明辅助表!$D$4:$E$7,2,0)*说明辅助表!$D$2+ROW()</f>
        <v>300140247</v>
      </c>
      <c r="M247" s="67">
        <v>0</v>
      </c>
      <c r="N247" s="67">
        <v>3</v>
      </c>
      <c r="O247" s="67">
        <v>0</v>
      </c>
      <c r="P247" s="67">
        <v>1</v>
      </c>
      <c r="R247" s="67">
        <v>0</v>
      </c>
      <c r="S247" s="67">
        <v>33</v>
      </c>
      <c r="T247" s="67" t="s">
        <v>995</v>
      </c>
      <c r="U247" s="67">
        <v>12</v>
      </c>
      <c r="V247" s="67">
        <v>0</v>
      </c>
      <c r="Z247" s="67">
        <v>0</v>
      </c>
      <c r="AC247" s="67">
        <f t="shared" si="30"/>
        <v>6050</v>
      </c>
      <c r="AG247" s="67">
        <v>1</v>
      </c>
      <c r="AH247" s="67">
        <v>5</v>
      </c>
    </row>
    <row r="248" spans="1:34" ht="17.25" customHeight="1" x14ac:dyDescent="0.2">
      <c r="A248" s="67">
        <f t="shared" si="32"/>
        <v>243</v>
      </c>
      <c r="B248" s="67">
        <f>说明宝箱第2层!C53</f>
        <v>6051</v>
      </c>
      <c r="C248" s="67">
        <v>0</v>
      </c>
      <c r="D248" s="67" t="str">
        <f>说明宝箱第2层!D53</f>
        <v>宝箱2时代1卡牌品质2部分3</v>
      </c>
      <c r="F248" s="67">
        <v>6051</v>
      </c>
      <c r="G248" s="67">
        <v>6051</v>
      </c>
      <c r="I248" s="67">
        <v>503</v>
      </c>
      <c r="J248" s="67">
        <v>3</v>
      </c>
      <c r="K248" s="67">
        <f t="shared" si="31"/>
        <v>348</v>
      </c>
      <c r="L248" s="67">
        <f>VLOOKUP(N248,说明辅助表!$A$3:$B$6,2,0)*说明辅助表!$A$1+RANK(M248,$M$6:$M$447,1)*100000+VLOOKUP(P248,说明辅助表!$D$4:$E$7,2,0)*说明辅助表!$D$2+ROW()</f>
        <v>300140248</v>
      </c>
      <c r="M248" s="67">
        <v>0</v>
      </c>
      <c r="N248" s="67">
        <v>3</v>
      </c>
      <c r="O248" s="67">
        <v>0</v>
      </c>
      <c r="P248" s="67">
        <v>1</v>
      </c>
      <c r="R248" s="67">
        <v>0</v>
      </c>
      <c r="S248" s="67">
        <v>33</v>
      </c>
      <c r="T248" s="67" t="s">
        <v>995</v>
      </c>
      <c r="U248" s="67">
        <v>12</v>
      </c>
      <c r="V248" s="67">
        <v>0</v>
      </c>
      <c r="Z248" s="67">
        <v>0</v>
      </c>
      <c r="AC248" s="67">
        <f t="shared" si="30"/>
        <v>6051</v>
      </c>
      <c r="AG248" s="67">
        <v>1</v>
      </c>
      <c r="AH248" s="67">
        <v>5</v>
      </c>
    </row>
    <row r="249" spans="1:34" ht="17.25" customHeight="1" x14ac:dyDescent="0.2">
      <c r="A249" s="67">
        <f t="shared" si="32"/>
        <v>244</v>
      </c>
      <c r="B249" s="67">
        <f>说明宝箱第2层!C54</f>
        <v>6052</v>
      </c>
      <c r="C249" s="67">
        <v>0</v>
      </c>
      <c r="D249" s="67" t="str">
        <f>说明宝箱第2层!D54</f>
        <v>宝箱2时代2卡牌品质2部分3</v>
      </c>
      <c r="F249" s="67">
        <v>6052</v>
      </c>
      <c r="G249" s="67">
        <v>6052</v>
      </c>
      <c r="I249" s="67">
        <v>503</v>
      </c>
      <c r="J249" s="67">
        <v>3</v>
      </c>
      <c r="K249" s="67">
        <f t="shared" si="31"/>
        <v>349</v>
      </c>
      <c r="L249" s="67">
        <f>VLOOKUP(N249,说明辅助表!$A$3:$B$6,2,0)*说明辅助表!$A$1+RANK(M249,$M$6:$M$447,1)*100000+VLOOKUP(P249,说明辅助表!$D$4:$E$7,2,0)*说明辅助表!$D$2+ROW()</f>
        <v>300140249</v>
      </c>
      <c r="M249" s="67">
        <v>0</v>
      </c>
      <c r="N249" s="67">
        <v>3</v>
      </c>
      <c r="O249" s="67">
        <v>0</v>
      </c>
      <c r="P249" s="67">
        <v>1</v>
      </c>
      <c r="R249" s="67">
        <v>0</v>
      </c>
      <c r="S249" s="67">
        <v>33</v>
      </c>
      <c r="T249" s="67" t="s">
        <v>995</v>
      </c>
      <c r="U249" s="67">
        <v>12</v>
      </c>
      <c r="V249" s="67">
        <v>0</v>
      </c>
      <c r="Z249" s="67">
        <v>0</v>
      </c>
      <c r="AC249" s="67">
        <f t="shared" si="30"/>
        <v>6052</v>
      </c>
      <c r="AG249" s="67">
        <v>1</v>
      </c>
      <c r="AH249" s="67">
        <v>5</v>
      </c>
    </row>
    <row r="250" spans="1:34" ht="17.25" customHeight="1" x14ac:dyDescent="0.2">
      <c r="A250" s="67">
        <f t="shared" si="32"/>
        <v>245</v>
      </c>
      <c r="B250" s="67">
        <f>说明宝箱第2层!C55</f>
        <v>6053</v>
      </c>
      <c r="C250" s="67">
        <v>0</v>
      </c>
      <c r="D250" s="67" t="str">
        <f>说明宝箱第2层!D55</f>
        <v>宝箱2时代3卡牌品质2部分3</v>
      </c>
      <c r="F250" s="67">
        <v>6053</v>
      </c>
      <c r="G250" s="67">
        <v>6053</v>
      </c>
      <c r="I250" s="67">
        <v>503</v>
      </c>
      <c r="J250" s="67">
        <v>3</v>
      </c>
      <c r="K250" s="67">
        <f t="shared" si="31"/>
        <v>350</v>
      </c>
      <c r="L250" s="67">
        <f>VLOOKUP(N250,说明辅助表!$A$3:$B$6,2,0)*说明辅助表!$A$1+RANK(M250,$M$6:$M$447,1)*100000+VLOOKUP(P250,说明辅助表!$D$4:$E$7,2,0)*说明辅助表!$D$2+ROW()</f>
        <v>300140250</v>
      </c>
      <c r="M250" s="67">
        <v>0</v>
      </c>
      <c r="N250" s="67">
        <v>3</v>
      </c>
      <c r="O250" s="67">
        <v>0</v>
      </c>
      <c r="P250" s="67">
        <v>1</v>
      </c>
      <c r="R250" s="67">
        <v>0</v>
      </c>
      <c r="S250" s="67">
        <v>33</v>
      </c>
      <c r="T250" s="67" t="s">
        <v>995</v>
      </c>
      <c r="U250" s="67">
        <v>12</v>
      </c>
      <c r="V250" s="67">
        <v>0</v>
      </c>
      <c r="Z250" s="67">
        <v>0</v>
      </c>
      <c r="AC250" s="67">
        <f t="shared" si="30"/>
        <v>6053</v>
      </c>
      <c r="AG250" s="67">
        <v>1</v>
      </c>
      <c r="AH250" s="67">
        <v>5</v>
      </c>
    </row>
    <row r="251" spans="1:34" ht="17.25" customHeight="1" x14ac:dyDescent="0.2">
      <c r="A251" s="67">
        <f t="shared" si="32"/>
        <v>246</v>
      </c>
      <c r="B251" s="67">
        <f>说明宝箱第2层!C56</f>
        <v>6054</v>
      </c>
      <c r="C251" s="67">
        <v>0</v>
      </c>
      <c r="D251" s="67" t="str">
        <f>说明宝箱第2层!D56</f>
        <v>宝箱2时代4卡牌品质2部分3</v>
      </c>
      <c r="F251" s="67">
        <v>6054</v>
      </c>
      <c r="G251" s="67">
        <v>6054</v>
      </c>
      <c r="I251" s="67">
        <v>503</v>
      </c>
      <c r="J251" s="67">
        <v>3</v>
      </c>
      <c r="K251" s="67">
        <f t="shared" si="31"/>
        <v>351</v>
      </c>
      <c r="L251" s="67">
        <f>VLOOKUP(N251,说明辅助表!$A$3:$B$6,2,0)*说明辅助表!$A$1+RANK(M251,$M$6:$M$447,1)*100000+VLOOKUP(P251,说明辅助表!$D$4:$E$7,2,0)*说明辅助表!$D$2+ROW()</f>
        <v>300140251</v>
      </c>
      <c r="M251" s="67">
        <v>0</v>
      </c>
      <c r="N251" s="67">
        <v>3</v>
      </c>
      <c r="O251" s="67">
        <v>0</v>
      </c>
      <c r="P251" s="67">
        <v>1</v>
      </c>
      <c r="R251" s="67">
        <v>0</v>
      </c>
      <c r="S251" s="67">
        <v>33</v>
      </c>
      <c r="T251" s="67" t="s">
        <v>995</v>
      </c>
      <c r="U251" s="67">
        <v>12</v>
      </c>
      <c r="V251" s="67">
        <v>0</v>
      </c>
      <c r="Z251" s="67">
        <v>0</v>
      </c>
      <c r="AC251" s="67">
        <f t="shared" si="30"/>
        <v>6054</v>
      </c>
      <c r="AG251" s="67">
        <v>1</v>
      </c>
      <c r="AH251" s="67">
        <v>5</v>
      </c>
    </row>
    <row r="252" spans="1:34" ht="17.25" customHeight="1" x14ac:dyDescent="0.2">
      <c r="A252" s="67">
        <f t="shared" si="32"/>
        <v>247</v>
      </c>
      <c r="B252" s="67">
        <f>说明宝箱第2层!C57</f>
        <v>6055</v>
      </c>
      <c r="C252" s="67">
        <v>0</v>
      </c>
      <c r="D252" s="67" t="str">
        <f>说明宝箱第2层!D57</f>
        <v>宝箱2时代5卡牌品质2部分3</v>
      </c>
      <c r="F252" s="67">
        <v>6055</v>
      </c>
      <c r="G252" s="67">
        <v>6055</v>
      </c>
      <c r="I252" s="67">
        <v>503</v>
      </c>
      <c r="J252" s="67">
        <v>3</v>
      </c>
      <c r="K252" s="67">
        <f t="shared" si="31"/>
        <v>352</v>
      </c>
      <c r="L252" s="67">
        <f>VLOOKUP(N252,说明辅助表!$A$3:$B$6,2,0)*说明辅助表!$A$1+RANK(M252,$M$6:$M$447,1)*100000+VLOOKUP(P252,说明辅助表!$D$4:$E$7,2,0)*说明辅助表!$D$2+ROW()</f>
        <v>300140252</v>
      </c>
      <c r="M252" s="67">
        <v>0</v>
      </c>
      <c r="N252" s="67">
        <v>3</v>
      </c>
      <c r="O252" s="67">
        <v>0</v>
      </c>
      <c r="P252" s="67">
        <v>1</v>
      </c>
      <c r="R252" s="67">
        <v>0</v>
      </c>
      <c r="S252" s="67">
        <v>33</v>
      </c>
      <c r="T252" s="67" t="s">
        <v>995</v>
      </c>
      <c r="U252" s="67">
        <v>12</v>
      </c>
      <c r="V252" s="67">
        <v>0</v>
      </c>
      <c r="Z252" s="67">
        <v>0</v>
      </c>
      <c r="AC252" s="67">
        <f t="shared" si="30"/>
        <v>6055</v>
      </c>
      <c r="AG252" s="67">
        <v>1</v>
      </c>
      <c r="AH252" s="67">
        <v>5</v>
      </c>
    </row>
    <row r="253" spans="1:34" ht="17.25" customHeight="1" x14ac:dyDescent="0.2">
      <c r="A253" s="67">
        <f t="shared" si="32"/>
        <v>248</v>
      </c>
      <c r="B253" s="67">
        <f>说明宝箱第2层!C58</f>
        <v>6056</v>
      </c>
      <c r="C253" s="67">
        <v>0</v>
      </c>
      <c r="D253" s="67" t="str">
        <f>说明宝箱第2层!D58</f>
        <v>宝箱2时代1卡牌品质2部分4</v>
      </c>
      <c r="F253" s="67">
        <v>6056</v>
      </c>
      <c r="G253" s="67">
        <v>6056</v>
      </c>
      <c r="I253" s="67">
        <v>503</v>
      </c>
      <c r="J253" s="67">
        <v>3</v>
      </c>
      <c r="K253" s="67">
        <f t="shared" si="31"/>
        <v>353</v>
      </c>
      <c r="L253" s="67">
        <f>VLOOKUP(N253,说明辅助表!$A$3:$B$6,2,0)*说明辅助表!$A$1+RANK(M253,$M$6:$M$447,1)*100000+VLOOKUP(P253,说明辅助表!$D$4:$E$7,2,0)*说明辅助表!$D$2+ROW()</f>
        <v>300140253</v>
      </c>
      <c r="M253" s="67">
        <v>0</v>
      </c>
      <c r="N253" s="67">
        <v>3</v>
      </c>
      <c r="O253" s="67">
        <v>0</v>
      </c>
      <c r="P253" s="67">
        <v>1</v>
      </c>
      <c r="R253" s="67">
        <v>0</v>
      </c>
      <c r="S253" s="67">
        <v>33</v>
      </c>
      <c r="T253" s="67" t="s">
        <v>995</v>
      </c>
      <c r="U253" s="67">
        <v>12</v>
      </c>
      <c r="V253" s="67">
        <v>0</v>
      </c>
      <c r="Z253" s="67">
        <v>0</v>
      </c>
      <c r="AC253" s="67">
        <f t="shared" si="30"/>
        <v>6056</v>
      </c>
      <c r="AG253" s="67">
        <v>1</v>
      </c>
      <c r="AH253" s="67">
        <v>5</v>
      </c>
    </row>
    <row r="254" spans="1:34" ht="17.25" customHeight="1" x14ac:dyDescent="0.2">
      <c r="A254" s="67">
        <f t="shared" si="32"/>
        <v>249</v>
      </c>
      <c r="B254" s="67">
        <f>说明宝箱第2层!C59</f>
        <v>6057</v>
      </c>
      <c r="C254" s="67">
        <v>0</v>
      </c>
      <c r="D254" s="67" t="str">
        <f>说明宝箱第2层!D59</f>
        <v>宝箱2时代2卡牌品质2部分4</v>
      </c>
      <c r="F254" s="67">
        <v>6057</v>
      </c>
      <c r="G254" s="67">
        <v>6057</v>
      </c>
      <c r="I254" s="67">
        <v>503</v>
      </c>
      <c r="J254" s="67">
        <v>3</v>
      </c>
      <c r="K254" s="67">
        <f t="shared" si="31"/>
        <v>354</v>
      </c>
      <c r="L254" s="67">
        <f>VLOOKUP(N254,说明辅助表!$A$3:$B$6,2,0)*说明辅助表!$A$1+RANK(M254,$M$6:$M$447,1)*100000+VLOOKUP(P254,说明辅助表!$D$4:$E$7,2,0)*说明辅助表!$D$2+ROW()</f>
        <v>300140254</v>
      </c>
      <c r="M254" s="67">
        <v>0</v>
      </c>
      <c r="N254" s="67">
        <v>3</v>
      </c>
      <c r="O254" s="67">
        <v>0</v>
      </c>
      <c r="P254" s="67">
        <v>1</v>
      </c>
      <c r="R254" s="67">
        <v>0</v>
      </c>
      <c r="S254" s="67">
        <v>33</v>
      </c>
      <c r="T254" s="67" t="s">
        <v>995</v>
      </c>
      <c r="U254" s="67">
        <v>12</v>
      </c>
      <c r="V254" s="67">
        <v>0</v>
      </c>
      <c r="Z254" s="67">
        <v>0</v>
      </c>
      <c r="AC254" s="67">
        <f t="shared" si="30"/>
        <v>6057</v>
      </c>
      <c r="AG254" s="67">
        <v>1</v>
      </c>
      <c r="AH254" s="67">
        <v>5</v>
      </c>
    </row>
    <row r="255" spans="1:34" ht="17.25" customHeight="1" x14ac:dyDescent="0.2">
      <c r="A255" s="67">
        <f t="shared" si="32"/>
        <v>250</v>
      </c>
      <c r="B255" s="67">
        <f>说明宝箱第2层!C60</f>
        <v>6058</v>
      </c>
      <c r="C255" s="67">
        <v>0</v>
      </c>
      <c r="D255" s="67" t="str">
        <f>说明宝箱第2层!D60</f>
        <v>宝箱2时代3卡牌品质2部分4</v>
      </c>
      <c r="F255" s="67">
        <v>6058</v>
      </c>
      <c r="G255" s="67">
        <v>6058</v>
      </c>
      <c r="I255" s="67">
        <v>503</v>
      </c>
      <c r="J255" s="67">
        <v>3</v>
      </c>
      <c r="K255" s="67">
        <f t="shared" si="31"/>
        <v>355</v>
      </c>
      <c r="L255" s="67">
        <f>VLOOKUP(N255,说明辅助表!$A$3:$B$6,2,0)*说明辅助表!$A$1+RANK(M255,$M$6:$M$447,1)*100000+VLOOKUP(P255,说明辅助表!$D$4:$E$7,2,0)*说明辅助表!$D$2+ROW()</f>
        <v>300140255</v>
      </c>
      <c r="M255" s="67">
        <v>0</v>
      </c>
      <c r="N255" s="67">
        <v>3</v>
      </c>
      <c r="O255" s="67">
        <v>0</v>
      </c>
      <c r="P255" s="67">
        <v>1</v>
      </c>
      <c r="R255" s="67">
        <v>0</v>
      </c>
      <c r="S255" s="67">
        <v>33</v>
      </c>
      <c r="T255" s="67" t="s">
        <v>995</v>
      </c>
      <c r="U255" s="67">
        <v>12</v>
      </c>
      <c r="V255" s="67">
        <v>0</v>
      </c>
      <c r="Z255" s="67">
        <v>0</v>
      </c>
      <c r="AC255" s="67">
        <f t="shared" si="30"/>
        <v>6058</v>
      </c>
      <c r="AG255" s="67">
        <v>1</v>
      </c>
      <c r="AH255" s="67">
        <v>5</v>
      </c>
    </row>
    <row r="256" spans="1:34" ht="17.25" customHeight="1" x14ac:dyDescent="0.2">
      <c r="A256" s="67">
        <f t="shared" si="32"/>
        <v>251</v>
      </c>
      <c r="B256" s="67">
        <f>说明宝箱第2层!C61</f>
        <v>6059</v>
      </c>
      <c r="C256" s="67">
        <v>0</v>
      </c>
      <c r="D256" s="67" t="str">
        <f>说明宝箱第2层!D61</f>
        <v>宝箱2时代4卡牌品质2部分4</v>
      </c>
      <c r="F256" s="67">
        <v>6059</v>
      </c>
      <c r="G256" s="67">
        <v>6059</v>
      </c>
      <c r="I256" s="67">
        <v>503</v>
      </c>
      <c r="J256" s="67">
        <v>3</v>
      </c>
      <c r="K256" s="67">
        <f t="shared" si="31"/>
        <v>356</v>
      </c>
      <c r="L256" s="67">
        <f>VLOOKUP(N256,说明辅助表!$A$3:$B$6,2,0)*说明辅助表!$A$1+RANK(M256,$M$6:$M$447,1)*100000+VLOOKUP(P256,说明辅助表!$D$4:$E$7,2,0)*说明辅助表!$D$2+ROW()</f>
        <v>300140256</v>
      </c>
      <c r="M256" s="67">
        <v>0</v>
      </c>
      <c r="N256" s="67">
        <v>3</v>
      </c>
      <c r="O256" s="67">
        <v>0</v>
      </c>
      <c r="P256" s="67">
        <v>1</v>
      </c>
      <c r="R256" s="67">
        <v>0</v>
      </c>
      <c r="S256" s="67">
        <v>33</v>
      </c>
      <c r="T256" s="67" t="s">
        <v>995</v>
      </c>
      <c r="U256" s="67">
        <v>12</v>
      </c>
      <c r="V256" s="67">
        <v>0</v>
      </c>
      <c r="Z256" s="67">
        <v>0</v>
      </c>
      <c r="AC256" s="67">
        <f t="shared" si="30"/>
        <v>6059</v>
      </c>
      <c r="AG256" s="67">
        <v>1</v>
      </c>
      <c r="AH256" s="67">
        <v>5</v>
      </c>
    </row>
    <row r="257" spans="1:34" ht="17.25" customHeight="1" x14ac:dyDescent="0.2">
      <c r="A257" s="67">
        <f t="shared" si="32"/>
        <v>252</v>
      </c>
      <c r="B257" s="67">
        <f>说明宝箱第2层!C62</f>
        <v>6060</v>
      </c>
      <c r="C257" s="67">
        <v>0</v>
      </c>
      <c r="D257" s="67" t="str">
        <f>说明宝箱第2层!D62</f>
        <v>宝箱2时代5卡牌品质2部分4</v>
      </c>
      <c r="F257" s="67">
        <v>6060</v>
      </c>
      <c r="G257" s="67">
        <v>6060</v>
      </c>
      <c r="I257" s="67">
        <v>503</v>
      </c>
      <c r="J257" s="67">
        <v>3</v>
      </c>
      <c r="K257" s="67">
        <f t="shared" si="31"/>
        <v>357</v>
      </c>
      <c r="L257" s="67">
        <f>VLOOKUP(N257,说明辅助表!$A$3:$B$6,2,0)*说明辅助表!$A$1+RANK(M257,$M$6:$M$447,1)*100000+VLOOKUP(P257,说明辅助表!$D$4:$E$7,2,0)*说明辅助表!$D$2+ROW()</f>
        <v>300140257</v>
      </c>
      <c r="M257" s="67">
        <v>0</v>
      </c>
      <c r="N257" s="67">
        <v>3</v>
      </c>
      <c r="O257" s="67">
        <v>0</v>
      </c>
      <c r="P257" s="67">
        <v>1</v>
      </c>
      <c r="R257" s="67">
        <v>0</v>
      </c>
      <c r="S257" s="67">
        <v>33</v>
      </c>
      <c r="T257" s="67" t="s">
        <v>995</v>
      </c>
      <c r="U257" s="67">
        <v>12</v>
      </c>
      <c r="V257" s="67">
        <v>0</v>
      </c>
      <c r="Z257" s="67">
        <v>0</v>
      </c>
      <c r="AC257" s="67">
        <f t="shared" si="30"/>
        <v>6060</v>
      </c>
      <c r="AG257" s="67">
        <v>1</v>
      </c>
      <c r="AH257" s="67">
        <v>5</v>
      </c>
    </row>
    <row r="258" spans="1:34" ht="17.25" customHeight="1" x14ac:dyDescent="0.2">
      <c r="A258" s="67">
        <f t="shared" si="32"/>
        <v>253</v>
      </c>
      <c r="B258" s="67">
        <f>说明宝箱第2层!C63</f>
        <v>6061</v>
      </c>
      <c r="C258" s="67">
        <v>0</v>
      </c>
      <c r="D258" s="67" t="str">
        <f>说明宝箱第2层!D63</f>
        <v>宝箱2时代1卡牌品质3部分3</v>
      </c>
      <c r="F258" s="67">
        <v>6061</v>
      </c>
      <c r="G258" s="67">
        <v>6061</v>
      </c>
      <c r="I258" s="67">
        <v>503</v>
      </c>
      <c r="J258" s="67">
        <v>3</v>
      </c>
      <c r="K258" s="67">
        <f t="shared" si="31"/>
        <v>358</v>
      </c>
      <c r="L258" s="67">
        <f>VLOOKUP(N258,说明辅助表!$A$3:$B$6,2,0)*说明辅助表!$A$1+RANK(M258,$M$6:$M$447,1)*100000+VLOOKUP(P258,说明辅助表!$D$4:$E$7,2,0)*说明辅助表!$D$2+ROW()</f>
        <v>300140258</v>
      </c>
      <c r="M258" s="67">
        <v>0</v>
      </c>
      <c r="N258" s="67">
        <v>3</v>
      </c>
      <c r="O258" s="67">
        <v>0</v>
      </c>
      <c r="P258" s="67">
        <v>1</v>
      </c>
      <c r="R258" s="67">
        <v>0</v>
      </c>
      <c r="S258" s="67">
        <v>33</v>
      </c>
      <c r="T258" s="67" t="s">
        <v>995</v>
      </c>
      <c r="U258" s="67">
        <v>12</v>
      </c>
      <c r="V258" s="67">
        <v>0</v>
      </c>
      <c r="Z258" s="67">
        <v>0</v>
      </c>
      <c r="AC258" s="67">
        <f t="shared" si="30"/>
        <v>6061</v>
      </c>
      <c r="AG258" s="67">
        <v>1</v>
      </c>
      <c r="AH258" s="67">
        <v>5</v>
      </c>
    </row>
    <row r="259" spans="1:34" ht="17.25" customHeight="1" x14ac:dyDescent="0.2">
      <c r="A259" s="67">
        <f t="shared" si="32"/>
        <v>254</v>
      </c>
      <c r="B259" s="67">
        <f>说明宝箱第2层!C64</f>
        <v>6062</v>
      </c>
      <c r="C259" s="67">
        <v>0</v>
      </c>
      <c r="D259" s="67" t="str">
        <f>说明宝箱第2层!D64</f>
        <v>宝箱2时代2卡牌品质3部分3</v>
      </c>
      <c r="F259" s="67">
        <v>6062</v>
      </c>
      <c r="G259" s="67">
        <v>6062</v>
      </c>
      <c r="I259" s="67">
        <v>503</v>
      </c>
      <c r="J259" s="67">
        <v>3</v>
      </c>
      <c r="K259" s="67">
        <f t="shared" si="31"/>
        <v>359</v>
      </c>
      <c r="L259" s="67">
        <f>VLOOKUP(N259,说明辅助表!$A$3:$B$6,2,0)*说明辅助表!$A$1+RANK(M259,$M$6:$M$447,1)*100000+VLOOKUP(P259,说明辅助表!$D$4:$E$7,2,0)*说明辅助表!$D$2+ROW()</f>
        <v>300140259</v>
      </c>
      <c r="M259" s="67">
        <v>0</v>
      </c>
      <c r="N259" s="67">
        <v>3</v>
      </c>
      <c r="O259" s="67">
        <v>0</v>
      </c>
      <c r="P259" s="67">
        <v>1</v>
      </c>
      <c r="R259" s="67">
        <v>0</v>
      </c>
      <c r="S259" s="67">
        <v>33</v>
      </c>
      <c r="T259" s="67" t="s">
        <v>995</v>
      </c>
      <c r="U259" s="67">
        <v>12</v>
      </c>
      <c r="V259" s="67">
        <v>0</v>
      </c>
      <c r="Z259" s="67">
        <v>0</v>
      </c>
      <c r="AC259" s="67">
        <f t="shared" si="30"/>
        <v>6062</v>
      </c>
      <c r="AG259" s="67">
        <v>1</v>
      </c>
      <c r="AH259" s="67">
        <v>5</v>
      </c>
    </row>
    <row r="260" spans="1:34" ht="17.25" customHeight="1" x14ac:dyDescent="0.2">
      <c r="A260" s="67">
        <f t="shared" si="32"/>
        <v>255</v>
      </c>
      <c r="B260" s="67">
        <f>说明宝箱第2层!C65</f>
        <v>6063</v>
      </c>
      <c r="C260" s="67">
        <v>0</v>
      </c>
      <c r="D260" s="67" t="str">
        <f>说明宝箱第2层!D65</f>
        <v>宝箱2时代3卡牌品质3部分3</v>
      </c>
      <c r="F260" s="67">
        <v>6063</v>
      </c>
      <c r="G260" s="67">
        <v>6063</v>
      </c>
      <c r="I260" s="67">
        <v>503</v>
      </c>
      <c r="J260" s="67">
        <v>3</v>
      </c>
      <c r="K260" s="67">
        <f t="shared" si="31"/>
        <v>360</v>
      </c>
      <c r="L260" s="67">
        <f>VLOOKUP(N260,说明辅助表!$A$3:$B$6,2,0)*说明辅助表!$A$1+RANK(M260,$M$6:$M$447,1)*100000+VLOOKUP(P260,说明辅助表!$D$4:$E$7,2,0)*说明辅助表!$D$2+ROW()</f>
        <v>300140260</v>
      </c>
      <c r="M260" s="67">
        <v>0</v>
      </c>
      <c r="N260" s="67">
        <v>3</v>
      </c>
      <c r="O260" s="67">
        <v>0</v>
      </c>
      <c r="P260" s="67">
        <v>1</v>
      </c>
      <c r="R260" s="67">
        <v>0</v>
      </c>
      <c r="S260" s="67">
        <v>33</v>
      </c>
      <c r="T260" s="67" t="s">
        <v>995</v>
      </c>
      <c r="U260" s="67">
        <v>12</v>
      </c>
      <c r="V260" s="67">
        <v>0</v>
      </c>
      <c r="Z260" s="67">
        <v>0</v>
      </c>
      <c r="AC260" s="67">
        <f t="shared" si="30"/>
        <v>6063</v>
      </c>
      <c r="AG260" s="67">
        <v>1</v>
      </c>
      <c r="AH260" s="67">
        <v>5</v>
      </c>
    </row>
    <row r="261" spans="1:34" ht="17.25" customHeight="1" x14ac:dyDescent="0.2">
      <c r="A261" s="67">
        <f t="shared" si="32"/>
        <v>256</v>
      </c>
      <c r="B261" s="67">
        <f>说明宝箱第2层!C66</f>
        <v>6064</v>
      </c>
      <c r="C261" s="67">
        <v>0</v>
      </c>
      <c r="D261" s="67" t="str">
        <f>说明宝箱第2层!D66</f>
        <v>宝箱2时代4卡牌品质3部分3</v>
      </c>
      <c r="F261" s="67">
        <v>6064</v>
      </c>
      <c r="G261" s="67">
        <v>6064</v>
      </c>
      <c r="I261" s="67">
        <v>503</v>
      </c>
      <c r="J261" s="67">
        <v>3</v>
      </c>
      <c r="K261" s="67">
        <f t="shared" si="31"/>
        <v>361</v>
      </c>
      <c r="L261" s="67">
        <f>VLOOKUP(N261,说明辅助表!$A$3:$B$6,2,0)*说明辅助表!$A$1+RANK(M261,$M$6:$M$447,1)*100000+VLOOKUP(P261,说明辅助表!$D$4:$E$7,2,0)*说明辅助表!$D$2+ROW()</f>
        <v>300140261</v>
      </c>
      <c r="M261" s="67">
        <v>0</v>
      </c>
      <c r="N261" s="67">
        <v>3</v>
      </c>
      <c r="O261" s="67">
        <v>0</v>
      </c>
      <c r="P261" s="67">
        <v>1</v>
      </c>
      <c r="R261" s="67">
        <v>0</v>
      </c>
      <c r="S261" s="67">
        <v>33</v>
      </c>
      <c r="T261" s="67" t="s">
        <v>995</v>
      </c>
      <c r="U261" s="67">
        <v>12</v>
      </c>
      <c r="V261" s="67">
        <v>0</v>
      </c>
      <c r="Z261" s="67">
        <v>0</v>
      </c>
      <c r="AC261" s="67">
        <f t="shared" si="30"/>
        <v>6064</v>
      </c>
      <c r="AG261" s="67">
        <v>1</v>
      </c>
      <c r="AH261" s="67">
        <v>5</v>
      </c>
    </row>
    <row r="262" spans="1:34" ht="17.25" customHeight="1" x14ac:dyDescent="0.2">
      <c r="A262" s="67">
        <f t="shared" si="32"/>
        <v>257</v>
      </c>
      <c r="B262" s="67">
        <f>说明宝箱第2层!C67</f>
        <v>6065</v>
      </c>
      <c r="C262" s="67">
        <v>0</v>
      </c>
      <c r="D262" s="67" t="str">
        <f>说明宝箱第2层!D67</f>
        <v>宝箱2时代5卡牌品质3部分3</v>
      </c>
      <c r="F262" s="67">
        <v>6065</v>
      </c>
      <c r="G262" s="67">
        <v>6065</v>
      </c>
      <c r="I262" s="67">
        <v>503</v>
      </c>
      <c r="J262" s="67">
        <v>3</v>
      </c>
      <c r="K262" s="67">
        <f t="shared" si="31"/>
        <v>362</v>
      </c>
      <c r="L262" s="67">
        <f>VLOOKUP(N262,说明辅助表!$A$3:$B$6,2,0)*说明辅助表!$A$1+RANK(M262,$M$6:$M$447,1)*100000+VLOOKUP(P262,说明辅助表!$D$4:$E$7,2,0)*说明辅助表!$D$2+ROW()</f>
        <v>300140262</v>
      </c>
      <c r="M262" s="67">
        <v>0</v>
      </c>
      <c r="N262" s="67">
        <v>3</v>
      </c>
      <c r="O262" s="67">
        <v>0</v>
      </c>
      <c r="P262" s="67">
        <v>1</v>
      </c>
      <c r="R262" s="67">
        <v>0</v>
      </c>
      <c r="S262" s="67">
        <v>33</v>
      </c>
      <c r="T262" s="67" t="s">
        <v>995</v>
      </c>
      <c r="U262" s="67">
        <v>12</v>
      </c>
      <c r="V262" s="67">
        <v>0</v>
      </c>
      <c r="Z262" s="67">
        <v>0</v>
      </c>
      <c r="AC262" s="67">
        <f t="shared" si="30"/>
        <v>6065</v>
      </c>
      <c r="AG262" s="67">
        <v>1</v>
      </c>
      <c r="AH262" s="67">
        <v>5</v>
      </c>
    </row>
    <row r="263" spans="1:34" ht="17.25" customHeight="1" x14ac:dyDescent="0.2">
      <c r="A263" s="67">
        <f t="shared" si="32"/>
        <v>258</v>
      </c>
      <c r="B263" s="67">
        <f>说明宝箱第2层!C68</f>
        <v>6066</v>
      </c>
      <c r="C263" s="67">
        <v>0</v>
      </c>
      <c r="D263" s="67" t="str">
        <f>说明宝箱第2层!D68</f>
        <v>宝箱2时代1卡牌品质3部分4</v>
      </c>
      <c r="F263" s="67">
        <v>6066</v>
      </c>
      <c r="G263" s="67">
        <v>6066</v>
      </c>
      <c r="I263" s="67">
        <v>503</v>
      </c>
      <c r="J263" s="67">
        <v>3</v>
      </c>
      <c r="K263" s="67">
        <f t="shared" si="31"/>
        <v>363</v>
      </c>
      <c r="L263" s="67">
        <f>VLOOKUP(N263,说明辅助表!$A$3:$B$6,2,0)*说明辅助表!$A$1+RANK(M263,$M$6:$M$447,1)*100000+VLOOKUP(P263,说明辅助表!$D$4:$E$7,2,0)*说明辅助表!$D$2+ROW()</f>
        <v>300140263</v>
      </c>
      <c r="M263" s="67">
        <v>0</v>
      </c>
      <c r="N263" s="67">
        <v>3</v>
      </c>
      <c r="O263" s="67">
        <v>0</v>
      </c>
      <c r="P263" s="67">
        <v>1</v>
      </c>
      <c r="R263" s="67">
        <v>0</v>
      </c>
      <c r="S263" s="67">
        <v>33</v>
      </c>
      <c r="T263" s="67" t="s">
        <v>995</v>
      </c>
      <c r="U263" s="67">
        <v>12</v>
      </c>
      <c r="V263" s="67">
        <v>0</v>
      </c>
      <c r="Z263" s="67">
        <v>0</v>
      </c>
      <c r="AC263" s="67">
        <f t="shared" ref="AC263:AC317" si="33">B263</f>
        <v>6066</v>
      </c>
      <c r="AG263" s="67">
        <v>1</v>
      </c>
      <c r="AH263" s="67">
        <v>5</v>
      </c>
    </row>
    <row r="264" spans="1:34" ht="17.25" customHeight="1" x14ac:dyDescent="0.2">
      <c r="A264" s="67">
        <f t="shared" si="32"/>
        <v>259</v>
      </c>
      <c r="B264" s="67">
        <f>说明宝箱第2层!C69</f>
        <v>6067</v>
      </c>
      <c r="C264" s="67">
        <v>0</v>
      </c>
      <c r="D264" s="67" t="str">
        <f>说明宝箱第2层!D69</f>
        <v>宝箱2时代2卡牌品质3部分4</v>
      </c>
      <c r="F264" s="67">
        <v>6067</v>
      </c>
      <c r="G264" s="67">
        <v>6067</v>
      </c>
      <c r="I264" s="67">
        <v>503</v>
      </c>
      <c r="J264" s="67">
        <v>3</v>
      </c>
      <c r="K264" s="67">
        <f t="shared" si="31"/>
        <v>364</v>
      </c>
      <c r="L264" s="67">
        <f>VLOOKUP(N264,说明辅助表!$A$3:$B$6,2,0)*说明辅助表!$A$1+RANK(M264,$M$6:$M$447,1)*100000+VLOOKUP(P264,说明辅助表!$D$4:$E$7,2,0)*说明辅助表!$D$2+ROW()</f>
        <v>300140264</v>
      </c>
      <c r="M264" s="67">
        <v>0</v>
      </c>
      <c r="N264" s="67">
        <v>3</v>
      </c>
      <c r="O264" s="67">
        <v>0</v>
      </c>
      <c r="P264" s="67">
        <v>1</v>
      </c>
      <c r="R264" s="67">
        <v>0</v>
      </c>
      <c r="S264" s="67">
        <v>33</v>
      </c>
      <c r="T264" s="67" t="s">
        <v>995</v>
      </c>
      <c r="U264" s="67">
        <v>12</v>
      </c>
      <c r="V264" s="67">
        <v>0</v>
      </c>
      <c r="Z264" s="67">
        <v>0</v>
      </c>
      <c r="AC264" s="67">
        <f t="shared" si="33"/>
        <v>6067</v>
      </c>
      <c r="AG264" s="67">
        <v>1</v>
      </c>
      <c r="AH264" s="67">
        <v>5</v>
      </c>
    </row>
    <row r="265" spans="1:34" ht="17.25" customHeight="1" x14ac:dyDescent="0.2">
      <c r="A265" s="67">
        <f t="shared" si="32"/>
        <v>260</v>
      </c>
      <c r="B265" s="67">
        <f>说明宝箱第2层!C70</f>
        <v>6068</v>
      </c>
      <c r="C265" s="67">
        <v>0</v>
      </c>
      <c r="D265" s="67" t="str">
        <f>说明宝箱第2层!D70</f>
        <v>宝箱2时代3卡牌品质3部分4</v>
      </c>
      <c r="F265" s="67">
        <v>6068</v>
      </c>
      <c r="G265" s="67">
        <v>6068</v>
      </c>
      <c r="I265" s="67">
        <v>503</v>
      </c>
      <c r="J265" s="67">
        <v>3</v>
      </c>
      <c r="K265" s="67">
        <f t="shared" si="31"/>
        <v>365</v>
      </c>
      <c r="L265" s="67">
        <f>VLOOKUP(N265,说明辅助表!$A$3:$B$6,2,0)*说明辅助表!$A$1+RANK(M265,$M$6:$M$447,1)*100000+VLOOKUP(P265,说明辅助表!$D$4:$E$7,2,0)*说明辅助表!$D$2+ROW()</f>
        <v>300140265</v>
      </c>
      <c r="M265" s="67">
        <v>0</v>
      </c>
      <c r="N265" s="67">
        <v>3</v>
      </c>
      <c r="O265" s="67">
        <v>0</v>
      </c>
      <c r="P265" s="67">
        <v>1</v>
      </c>
      <c r="R265" s="67">
        <v>0</v>
      </c>
      <c r="S265" s="67">
        <v>33</v>
      </c>
      <c r="T265" s="67" t="s">
        <v>995</v>
      </c>
      <c r="U265" s="67">
        <v>12</v>
      </c>
      <c r="V265" s="67">
        <v>0</v>
      </c>
      <c r="Z265" s="67">
        <v>0</v>
      </c>
      <c r="AC265" s="67">
        <f t="shared" si="33"/>
        <v>6068</v>
      </c>
      <c r="AG265" s="67">
        <v>1</v>
      </c>
      <c r="AH265" s="67">
        <v>5</v>
      </c>
    </row>
    <row r="266" spans="1:34" ht="17.25" customHeight="1" x14ac:dyDescent="0.2">
      <c r="A266" s="67">
        <f t="shared" si="32"/>
        <v>261</v>
      </c>
      <c r="B266" s="67">
        <f>说明宝箱第2层!C71</f>
        <v>6069</v>
      </c>
      <c r="C266" s="67">
        <v>0</v>
      </c>
      <c r="D266" s="67" t="str">
        <f>说明宝箱第2层!D71</f>
        <v>宝箱2时代4卡牌品质3部分4</v>
      </c>
      <c r="F266" s="67">
        <v>6069</v>
      </c>
      <c r="G266" s="67">
        <v>6069</v>
      </c>
      <c r="I266" s="67">
        <v>503</v>
      </c>
      <c r="J266" s="67">
        <v>3</v>
      </c>
      <c r="K266" s="67">
        <f t="shared" si="31"/>
        <v>366</v>
      </c>
      <c r="L266" s="67">
        <f>VLOOKUP(N266,说明辅助表!$A$3:$B$6,2,0)*说明辅助表!$A$1+RANK(M266,$M$6:$M$447,1)*100000+VLOOKUP(P266,说明辅助表!$D$4:$E$7,2,0)*说明辅助表!$D$2+ROW()</f>
        <v>300140266</v>
      </c>
      <c r="M266" s="67">
        <v>0</v>
      </c>
      <c r="N266" s="67">
        <v>3</v>
      </c>
      <c r="O266" s="67">
        <v>0</v>
      </c>
      <c r="P266" s="67">
        <v>1</v>
      </c>
      <c r="R266" s="67">
        <v>0</v>
      </c>
      <c r="S266" s="67">
        <v>33</v>
      </c>
      <c r="T266" s="67" t="s">
        <v>995</v>
      </c>
      <c r="U266" s="67">
        <v>12</v>
      </c>
      <c r="V266" s="67">
        <v>0</v>
      </c>
      <c r="Z266" s="67">
        <v>0</v>
      </c>
      <c r="AC266" s="67">
        <f t="shared" si="33"/>
        <v>6069</v>
      </c>
      <c r="AG266" s="67">
        <v>1</v>
      </c>
      <c r="AH266" s="67">
        <v>5</v>
      </c>
    </row>
    <row r="267" spans="1:34" ht="17.25" customHeight="1" x14ac:dyDescent="0.2">
      <c r="A267" s="67">
        <f t="shared" si="32"/>
        <v>262</v>
      </c>
      <c r="B267" s="67">
        <f>说明宝箱第2层!C72</f>
        <v>6070</v>
      </c>
      <c r="C267" s="67">
        <v>0</v>
      </c>
      <c r="D267" s="67" t="str">
        <f>说明宝箱第2层!D72</f>
        <v>宝箱2时代5卡牌品质3部分4</v>
      </c>
      <c r="F267" s="67">
        <v>6070</v>
      </c>
      <c r="G267" s="67">
        <v>6070</v>
      </c>
      <c r="I267" s="67">
        <v>503</v>
      </c>
      <c r="J267" s="67">
        <v>3</v>
      </c>
      <c r="K267" s="67">
        <f t="shared" si="31"/>
        <v>367</v>
      </c>
      <c r="L267" s="67">
        <f>VLOOKUP(N267,说明辅助表!$A$3:$B$6,2,0)*说明辅助表!$A$1+RANK(M267,$M$6:$M$447,1)*100000+VLOOKUP(P267,说明辅助表!$D$4:$E$7,2,0)*说明辅助表!$D$2+ROW()</f>
        <v>300140267</v>
      </c>
      <c r="M267" s="67">
        <v>0</v>
      </c>
      <c r="N267" s="67">
        <v>3</v>
      </c>
      <c r="O267" s="67">
        <v>0</v>
      </c>
      <c r="P267" s="67">
        <v>1</v>
      </c>
      <c r="R267" s="67">
        <v>0</v>
      </c>
      <c r="S267" s="67">
        <v>33</v>
      </c>
      <c r="T267" s="67" t="s">
        <v>995</v>
      </c>
      <c r="U267" s="67">
        <v>12</v>
      </c>
      <c r="V267" s="67">
        <v>0</v>
      </c>
      <c r="Z267" s="67">
        <v>0</v>
      </c>
      <c r="AC267" s="67">
        <f t="shared" si="33"/>
        <v>6070</v>
      </c>
      <c r="AG267" s="67">
        <v>1</v>
      </c>
      <c r="AH267" s="67">
        <v>5</v>
      </c>
    </row>
    <row r="268" spans="1:34" ht="17.25" customHeight="1" x14ac:dyDescent="0.2">
      <c r="A268" s="67">
        <f t="shared" si="32"/>
        <v>263</v>
      </c>
      <c r="B268" s="67">
        <f>说明宝箱第2层!C73</f>
        <v>6071</v>
      </c>
      <c r="C268" s="67">
        <v>0</v>
      </c>
      <c r="D268" s="67" t="str">
        <f>说明宝箱第2层!D73</f>
        <v>宝箱2时代1卡牌品质4部分3</v>
      </c>
      <c r="F268" s="67">
        <v>6071</v>
      </c>
      <c r="G268" s="67">
        <v>6071</v>
      </c>
      <c r="I268" s="67">
        <v>503</v>
      </c>
      <c r="J268" s="67">
        <v>3</v>
      </c>
      <c r="K268" s="67">
        <f t="shared" si="31"/>
        <v>368</v>
      </c>
      <c r="L268" s="67">
        <f>VLOOKUP(N268,说明辅助表!$A$3:$B$6,2,0)*说明辅助表!$A$1+RANK(M268,$M$6:$M$447,1)*100000+VLOOKUP(P268,说明辅助表!$D$4:$E$7,2,0)*说明辅助表!$D$2+ROW()</f>
        <v>300140268</v>
      </c>
      <c r="M268" s="67">
        <v>0</v>
      </c>
      <c r="N268" s="67">
        <v>3</v>
      </c>
      <c r="O268" s="67">
        <v>0</v>
      </c>
      <c r="P268" s="67">
        <v>1</v>
      </c>
      <c r="R268" s="67">
        <v>0</v>
      </c>
      <c r="S268" s="67">
        <v>33</v>
      </c>
      <c r="T268" s="67" t="s">
        <v>995</v>
      </c>
      <c r="U268" s="67">
        <v>12</v>
      </c>
      <c r="V268" s="67">
        <v>0</v>
      </c>
      <c r="Z268" s="67">
        <v>0</v>
      </c>
      <c r="AC268" s="67">
        <f t="shared" si="33"/>
        <v>6071</v>
      </c>
      <c r="AG268" s="67">
        <v>1</v>
      </c>
      <c r="AH268" s="67">
        <v>5</v>
      </c>
    </row>
    <row r="269" spans="1:34" ht="17.25" customHeight="1" x14ac:dyDescent="0.2">
      <c r="A269" s="67">
        <f t="shared" si="32"/>
        <v>264</v>
      </c>
      <c r="B269" s="67">
        <f>说明宝箱第2层!C74</f>
        <v>6072</v>
      </c>
      <c r="C269" s="67">
        <v>0</v>
      </c>
      <c r="D269" s="67" t="str">
        <f>说明宝箱第2层!D74</f>
        <v>宝箱2时代2卡牌品质4部分3</v>
      </c>
      <c r="F269" s="67">
        <v>6072</v>
      </c>
      <c r="G269" s="67">
        <v>6072</v>
      </c>
      <c r="I269" s="67">
        <v>503</v>
      </c>
      <c r="J269" s="67">
        <v>3</v>
      </c>
      <c r="K269" s="67">
        <f t="shared" si="31"/>
        <v>369</v>
      </c>
      <c r="L269" s="67">
        <f>VLOOKUP(N269,说明辅助表!$A$3:$B$6,2,0)*说明辅助表!$A$1+RANK(M269,$M$6:$M$447,1)*100000+VLOOKUP(P269,说明辅助表!$D$4:$E$7,2,0)*说明辅助表!$D$2+ROW()</f>
        <v>300140269</v>
      </c>
      <c r="M269" s="67">
        <v>0</v>
      </c>
      <c r="N269" s="67">
        <v>3</v>
      </c>
      <c r="O269" s="67">
        <v>0</v>
      </c>
      <c r="P269" s="67">
        <v>1</v>
      </c>
      <c r="R269" s="67">
        <v>0</v>
      </c>
      <c r="S269" s="67">
        <v>33</v>
      </c>
      <c r="T269" s="67" t="s">
        <v>995</v>
      </c>
      <c r="U269" s="67">
        <v>12</v>
      </c>
      <c r="V269" s="67">
        <v>0</v>
      </c>
      <c r="Z269" s="67">
        <v>0</v>
      </c>
      <c r="AC269" s="67">
        <f t="shared" si="33"/>
        <v>6072</v>
      </c>
      <c r="AG269" s="67">
        <v>1</v>
      </c>
      <c r="AH269" s="67">
        <v>5</v>
      </c>
    </row>
    <row r="270" spans="1:34" ht="17.25" customHeight="1" x14ac:dyDescent="0.2">
      <c r="A270" s="67">
        <f t="shared" si="32"/>
        <v>265</v>
      </c>
      <c r="B270" s="67">
        <f>说明宝箱第2层!C75</f>
        <v>6073</v>
      </c>
      <c r="C270" s="67">
        <v>0</v>
      </c>
      <c r="D270" s="67" t="str">
        <f>说明宝箱第2层!D75</f>
        <v>宝箱2时代3卡牌品质4部分3</v>
      </c>
      <c r="F270" s="67">
        <v>6073</v>
      </c>
      <c r="G270" s="67">
        <v>6073</v>
      </c>
      <c r="I270" s="67">
        <v>503</v>
      </c>
      <c r="J270" s="67">
        <v>3</v>
      </c>
      <c r="K270" s="67">
        <f t="shared" si="31"/>
        <v>370</v>
      </c>
      <c r="L270" s="67">
        <f>VLOOKUP(N270,说明辅助表!$A$3:$B$6,2,0)*说明辅助表!$A$1+RANK(M270,$M$6:$M$447,1)*100000+VLOOKUP(P270,说明辅助表!$D$4:$E$7,2,0)*说明辅助表!$D$2+ROW()</f>
        <v>300140270</v>
      </c>
      <c r="M270" s="67">
        <v>0</v>
      </c>
      <c r="N270" s="67">
        <v>3</v>
      </c>
      <c r="O270" s="67">
        <v>0</v>
      </c>
      <c r="P270" s="67">
        <v>1</v>
      </c>
      <c r="R270" s="67">
        <v>0</v>
      </c>
      <c r="S270" s="67">
        <v>33</v>
      </c>
      <c r="T270" s="67" t="s">
        <v>995</v>
      </c>
      <c r="U270" s="67">
        <v>12</v>
      </c>
      <c r="V270" s="67">
        <v>0</v>
      </c>
      <c r="Z270" s="67">
        <v>0</v>
      </c>
      <c r="AC270" s="67">
        <f t="shared" si="33"/>
        <v>6073</v>
      </c>
      <c r="AG270" s="67">
        <v>1</v>
      </c>
      <c r="AH270" s="67">
        <v>5</v>
      </c>
    </row>
    <row r="271" spans="1:34" ht="17.25" customHeight="1" x14ac:dyDescent="0.2">
      <c r="A271" s="67">
        <f t="shared" si="32"/>
        <v>266</v>
      </c>
      <c r="B271" s="67">
        <f>说明宝箱第2层!C76</f>
        <v>6074</v>
      </c>
      <c r="C271" s="67">
        <v>0</v>
      </c>
      <c r="D271" s="67" t="str">
        <f>说明宝箱第2层!D76</f>
        <v>宝箱2时代4卡牌品质4部分3</v>
      </c>
      <c r="F271" s="67">
        <v>6074</v>
      </c>
      <c r="G271" s="67">
        <v>6074</v>
      </c>
      <c r="I271" s="67">
        <v>503</v>
      </c>
      <c r="J271" s="67">
        <v>3</v>
      </c>
      <c r="K271" s="67">
        <f t="shared" si="31"/>
        <v>371</v>
      </c>
      <c r="L271" s="67">
        <f>VLOOKUP(N271,说明辅助表!$A$3:$B$6,2,0)*说明辅助表!$A$1+RANK(M271,$M$6:$M$447,1)*100000+VLOOKUP(P271,说明辅助表!$D$4:$E$7,2,0)*说明辅助表!$D$2+ROW()</f>
        <v>300140271</v>
      </c>
      <c r="M271" s="67">
        <v>0</v>
      </c>
      <c r="N271" s="67">
        <v>3</v>
      </c>
      <c r="O271" s="67">
        <v>0</v>
      </c>
      <c r="P271" s="67">
        <v>1</v>
      </c>
      <c r="R271" s="67">
        <v>0</v>
      </c>
      <c r="S271" s="67">
        <v>33</v>
      </c>
      <c r="T271" s="67" t="s">
        <v>995</v>
      </c>
      <c r="U271" s="67">
        <v>12</v>
      </c>
      <c r="V271" s="67">
        <v>0</v>
      </c>
      <c r="Z271" s="67">
        <v>0</v>
      </c>
      <c r="AC271" s="67">
        <f t="shared" si="33"/>
        <v>6074</v>
      </c>
      <c r="AG271" s="67">
        <v>1</v>
      </c>
      <c r="AH271" s="67">
        <v>5</v>
      </c>
    </row>
    <row r="272" spans="1:34" ht="17.25" customHeight="1" x14ac:dyDescent="0.2">
      <c r="A272" s="67">
        <f t="shared" si="32"/>
        <v>267</v>
      </c>
      <c r="B272" s="67">
        <f>说明宝箱第2层!C77</f>
        <v>6075</v>
      </c>
      <c r="C272" s="67">
        <v>0</v>
      </c>
      <c r="D272" s="67" t="str">
        <f>说明宝箱第2层!D77</f>
        <v>宝箱2时代5卡牌品质4部分3</v>
      </c>
      <c r="F272" s="67">
        <v>6075</v>
      </c>
      <c r="G272" s="67">
        <v>6075</v>
      </c>
      <c r="I272" s="67">
        <v>503</v>
      </c>
      <c r="J272" s="67">
        <v>3</v>
      </c>
      <c r="K272" s="67">
        <f t="shared" si="31"/>
        <v>372</v>
      </c>
      <c r="L272" s="67">
        <f>VLOOKUP(N272,说明辅助表!$A$3:$B$6,2,0)*说明辅助表!$A$1+RANK(M272,$M$6:$M$447,1)*100000+VLOOKUP(P272,说明辅助表!$D$4:$E$7,2,0)*说明辅助表!$D$2+ROW()</f>
        <v>300140272</v>
      </c>
      <c r="M272" s="67">
        <v>0</v>
      </c>
      <c r="N272" s="67">
        <v>3</v>
      </c>
      <c r="O272" s="67">
        <v>0</v>
      </c>
      <c r="P272" s="67">
        <v>1</v>
      </c>
      <c r="R272" s="67">
        <v>0</v>
      </c>
      <c r="S272" s="67">
        <v>33</v>
      </c>
      <c r="T272" s="67" t="s">
        <v>995</v>
      </c>
      <c r="U272" s="67">
        <v>12</v>
      </c>
      <c r="V272" s="67">
        <v>0</v>
      </c>
      <c r="Z272" s="67">
        <v>0</v>
      </c>
      <c r="AC272" s="67">
        <f t="shared" si="33"/>
        <v>6075</v>
      </c>
      <c r="AG272" s="67">
        <v>1</v>
      </c>
      <c r="AH272" s="67">
        <v>5</v>
      </c>
    </row>
    <row r="273" spans="1:34" ht="17.25" customHeight="1" x14ac:dyDescent="0.2">
      <c r="A273" s="67">
        <f t="shared" si="32"/>
        <v>268</v>
      </c>
      <c r="B273" s="67">
        <f>说明宝箱第2层!C78</f>
        <v>6076</v>
      </c>
      <c r="C273" s="67">
        <v>0</v>
      </c>
      <c r="D273" s="67" t="str">
        <f>说明宝箱第2层!D78</f>
        <v>宝箱2时代1卡牌品质4部分4</v>
      </c>
      <c r="F273" s="67">
        <v>6076</v>
      </c>
      <c r="G273" s="67">
        <v>6076</v>
      </c>
      <c r="I273" s="67">
        <v>503</v>
      </c>
      <c r="J273" s="67">
        <v>3</v>
      </c>
      <c r="K273" s="67">
        <f t="shared" si="31"/>
        <v>373</v>
      </c>
      <c r="L273" s="67">
        <f>VLOOKUP(N273,说明辅助表!$A$3:$B$6,2,0)*说明辅助表!$A$1+RANK(M273,$M$6:$M$447,1)*100000+VLOOKUP(P273,说明辅助表!$D$4:$E$7,2,0)*说明辅助表!$D$2+ROW()</f>
        <v>300140273</v>
      </c>
      <c r="M273" s="67">
        <v>0</v>
      </c>
      <c r="N273" s="67">
        <v>3</v>
      </c>
      <c r="O273" s="67">
        <v>0</v>
      </c>
      <c r="P273" s="67">
        <v>1</v>
      </c>
      <c r="R273" s="67">
        <v>0</v>
      </c>
      <c r="S273" s="67">
        <v>33</v>
      </c>
      <c r="T273" s="67" t="s">
        <v>995</v>
      </c>
      <c r="U273" s="67">
        <v>12</v>
      </c>
      <c r="V273" s="67">
        <v>0</v>
      </c>
      <c r="Z273" s="67">
        <v>0</v>
      </c>
      <c r="AC273" s="67">
        <f t="shared" si="33"/>
        <v>6076</v>
      </c>
      <c r="AG273" s="67">
        <v>1</v>
      </c>
      <c r="AH273" s="67">
        <v>5</v>
      </c>
    </row>
    <row r="274" spans="1:34" ht="17.25" customHeight="1" x14ac:dyDescent="0.2">
      <c r="A274" s="67">
        <f t="shared" si="32"/>
        <v>269</v>
      </c>
      <c r="B274" s="67">
        <f>说明宝箱第2层!C79</f>
        <v>6077</v>
      </c>
      <c r="C274" s="67">
        <v>0</v>
      </c>
      <c r="D274" s="67" t="str">
        <f>说明宝箱第2层!D79</f>
        <v>宝箱2时代2卡牌品质4部分4</v>
      </c>
      <c r="F274" s="67">
        <v>6077</v>
      </c>
      <c r="G274" s="67">
        <v>6077</v>
      </c>
      <c r="I274" s="67">
        <v>503</v>
      </c>
      <c r="J274" s="67">
        <v>3</v>
      </c>
      <c r="K274" s="67">
        <f t="shared" si="31"/>
        <v>374</v>
      </c>
      <c r="L274" s="67">
        <f>VLOOKUP(N274,说明辅助表!$A$3:$B$6,2,0)*说明辅助表!$A$1+RANK(M274,$M$6:$M$447,1)*100000+VLOOKUP(P274,说明辅助表!$D$4:$E$7,2,0)*说明辅助表!$D$2+ROW()</f>
        <v>300140274</v>
      </c>
      <c r="M274" s="67">
        <v>0</v>
      </c>
      <c r="N274" s="67">
        <v>3</v>
      </c>
      <c r="O274" s="67">
        <v>0</v>
      </c>
      <c r="P274" s="67">
        <v>1</v>
      </c>
      <c r="R274" s="67">
        <v>0</v>
      </c>
      <c r="S274" s="67">
        <v>33</v>
      </c>
      <c r="T274" s="67" t="s">
        <v>995</v>
      </c>
      <c r="U274" s="67">
        <v>12</v>
      </c>
      <c r="V274" s="67">
        <v>0</v>
      </c>
      <c r="Z274" s="67">
        <v>0</v>
      </c>
      <c r="AC274" s="67">
        <f t="shared" si="33"/>
        <v>6077</v>
      </c>
      <c r="AG274" s="67">
        <v>1</v>
      </c>
      <c r="AH274" s="67">
        <v>5</v>
      </c>
    </row>
    <row r="275" spans="1:34" ht="17.25" customHeight="1" x14ac:dyDescent="0.2">
      <c r="A275" s="67">
        <f t="shared" si="32"/>
        <v>270</v>
      </c>
      <c r="B275" s="67">
        <f>说明宝箱第2层!C80</f>
        <v>6078</v>
      </c>
      <c r="C275" s="67">
        <v>0</v>
      </c>
      <c r="D275" s="67" t="str">
        <f>说明宝箱第2层!D80</f>
        <v>宝箱2时代3卡牌品质4部分4</v>
      </c>
      <c r="F275" s="67">
        <v>6078</v>
      </c>
      <c r="G275" s="67">
        <v>6078</v>
      </c>
      <c r="I275" s="67">
        <v>503</v>
      </c>
      <c r="J275" s="67">
        <v>3</v>
      </c>
      <c r="K275" s="67">
        <f t="shared" si="31"/>
        <v>375</v>
      </c>
      <c r="L275" s="67">
        <f>VLOOKUP(N275,说明辅助表!$A$3:$B$6,2,0)*说明辅助表!$A$1+RANK(M275,$M$6:$M$447,1)*100000+VLOOKUP(P275,说明辅助表!$D$4:$E$7,2,0)*说明辅助表!$D$2+ROW()</f>
        <v>300140275</v>
      </c>
      <c r="M275" s="67">
        <v>0</v>
      </c>
      <c r="N275" s="67">
        <v>3</v>
      </c>
      <c r="O275" s="67">
        <v>0</v>
      </c>
      <c r="P275" s="67">
        <v>1</v>
      </c>
      <c r="R275" s="67">
        <v>0</v>
      </c>
      <c r="S275" s="67">
        <v>33</v>
      </c>
      <c r="T275" s="67" t="s">
        <v>995</v>
      </c>
      <c r="U275" s="67">
        <v>12</v>
      </c>
      <c r="V275" s="67">
        <v>0</v>
      </c>
      <c r="Z275" s="67">
        <v>0</v>
      </c>
      <c r="AC275" s="67">
        <f t="shared" si="33"/>
        <v>6078</v>
      </c>
      <c r="AG275" s="67">
        <v>1</v>
      </c>
      <c r="AH275" s="67">
        <v>5</v>
      </c>
    </row>
    <row r="276" spans="1:34" ht="17.25" customHeight="1" x14ac:dyDescent="0.2">
      <c r="A276" s="67">
        <f t="shared" si="32"/>
        <v>271</v>
      </c>
      <c r="B276" s="67">
        <f>说明宝箱第2层!C81</f>
        <v>6079</v>
      </c>
      <c r="C276" s="67">
        <v>0</v>
      </c>
      <c r="D276" s="67" t="str">
        <f>说明宝箱第2层!D81</f>
        <v>宝箱2时代4卡牌品质4部分4</v>
      </c>
      <c r="F276" s="67">
        <v>6079</v>
      </c>
      <c r="G276" s="67">
        <v>6079</v>
      </c>
      <c r="I276" s="67">
        <v>503</v>
      </c>
      <c r="J276" s="67">
        <v>3</v>
      </c>
      <c r="K276" s="67">
        <f t="shared" si="31"/>
        <v>376</v>
      </c>
      <c r="L276" s="67">
        <f>VLOOKUP(N276,说明辅助表!$A$3:$B$6,2,0)*说明辅助表!$A$1+RANK(M276,$M$6:$M$447,1)*100000+VLOOKUP(P276,说明辅助表!$D$4:$E$7,2,0)*说明辅助表!$D$2+ROW()</f>
        <v>300140276</v>
      </c>
      <c r="M276" s="67">
        <v>0</v>
      </c>
      <c r="N276" s="67">
        <v>3</v>
      </c>
      <c r="O276" s="67">
        <v>0</v>
      </c>
      <c r="P276" s="67">
        <v>1</v>
      </c>
      <c r="R276" s="67">
        <v>0</v>
      </c>
      <c r="S276" s="67">
        <v>33</v>
      </c>
      <c r="T276" s="67" t="s">
        <v>995</v>
      </c>
      <c r="U276" s="67">
        <v>12</v>
      </c>
      <c r="V276" s="67">
        <v>0</v>
      </c>
      <c r="Z276" s="67">
        <v>0</v>
      </c>
      <c r="AC276" s="67">
        <f t="shared" si="33"/>
        <v>6079</v>
      </c>
      <c r="AG276" s="67">
        <v>1</v>
      </c>
      <c r="AH276" s="67">
        <v>5</v>
      </c>
    </row>
    <row r="277" spans="1:34" ht="17.25" customHeight="1" x14ac:dyDescent="0.2">
      <c r="A277" s="67">
        <f t="shared" si="32"/>
        <v>272</v>
      </c>
      <c r="B277" s="67">
        <f>说明宝箱第2层!C82</f>
        <v>6080</v>
      </c>
      <c r="C277" s="67">
        <v>0</v>
      </c>
      <c r="D277" s="67" t="str">
        <f>说明宝箱第2层!D82</f>
        <v>宝箱2时代5卡牌品质4部分4</v>
      </c>
      <c r="F277" s="67">
        <v>6080</v>
      </c>
      <c r="G277" s="67">
        <v>6080</v>
      </c>
      <c r="I277" s="67">
        <v>503</v>
      </c>
      <c r="J277" s="67">
        <v>3</v>
      </c>
      <c r="K277" s="67">
        <f t="shared" si="31"/>
        <v>377</v>
      </c>
      <c r="L277" s="67">
        <f>VLOOKUP(N277,说明辅助表!$A$3:$B$6,2,0)*说明辅助表!$A$1+RANK(M277,$M$6:$M$447,1)*100000+VLOOKUP(P277,说明辅助表!$D$4:$E$7,2,0)*说明辅助表!$D$2+ROW()</f>
        <v>300140277</v>
      </c>
      <c r="M277" s="67">
        <v>0</v>
      </c>
      <c r="N277" s="67">
        <v>3</v>
      </c>
      <c r="O277" s="67">
        <v>0</v>
      </c>
      <c r="P277" s="67">
        <v>1</v>
      </c>
      <c r="R277" s="67">
        <v>0</v>
      </c>
      <c r="S277" s="67">
        <v>33</v>
      </c>
      <c r="T277" s="67" t="s">
        <v>995</v>
      </c>
      <c r="U277" s="67">
        <v>12</v>
      </c>
      <c r="V277" s="67">
        <v>0</v>
      </c>
      <c r="Z277" s="67">
        <v>0</v>
      </c>
      <c r="AC277" s="67">
        <f t="shared" si="33"/>
        <v>6080</v>
      </c>
      <c r="AG277" s="67">
        <v>1</v>
      </c>
      <c r="AH277" s="67">
        <v>5</v>
      </c>
    </row>
    <row r="278" spans="1:34" ht="17.25" customHeight="1" x14ac:dyDescent="0.2">
      <c r="A278" s="67">
        <f t="shared" si="32"/>
        <v>273</v>
      </c>
      <c r="B278" s="67">
        <f>说明宝箱第2层!C83</f>
        <v>6081</v>
      </c>
      <c r="C278" s="67">
        <v>0</v>
      </c>
      <c r="D278" s="67" t="str">
        <f>说明宝箱第2层!D83</f>
        <v>宝箱3时代1卡牌品质1部分5</v>
      </c>
      <c r="F278" s="67">
        <v>6081</v>
      </c>
      <c r="G278" s="67">
        <v>6081</v>
      </c>
      <c r="I278" s="67">
        <v>503</v>
      </c>
      <c r="J278" s="67">
        <v>3</v>
      </c>
      <c r="K278" s="67">
        <f t="shared" si="31"/>
        <v>378</v>
      </c>
      <c r="L278" s="67">
        <f>VLOOKUP(N278,说明辅助表!$A$3:$B$6,2,0)*说明辅助表!$A$1+RANK(M278,$M$6:$M$447,1)*100000+VLOOKUP(P278,说明辅助表!$D$4:$E$7,2,0)*说明辅助表!$D$2+ROW()</f>
        <v>300140278</v>
      </c>
      <c r="M278" s="67">
        <v>0</v>
      </c>
      <c r="N278" s="67">
        <v>3</v>
      </c>
      <c r="O278" s="67">
        <v>0</v>
      </c>
      <c r="P278" s="67">
        <v>1</v>
      </c>
      <c r="R278" s="67">
        <v>0</v>
      </c>
      <c r="S278" s="67">
        <v>33</v>
      </c>
      <c r="T278" s="67" t="s">
        <v>995</v>
      </c>
      <c r="U278" s="67">
        <v>12</v>
      </c>
      <c r="V278" s="67">
        <v>0</v>
      </c>
      <c r="Z278" s="67">
        <v>0</v>
      </c>
      <c r="AC278" s="67">
        <f t="shared" si="33"/>
        <v>6081</v>
      </c>
      <c r="AG278" s="67">
        <v>1</v>
      </c>
      <c r="AH278" s="67">
        <v>5</v>
      </c>
    </row>
    <row r="279" spans="1:34" ht="17.25" customHeight="1" x14ac:dyDescent="0.2">
      <c r="A279" s="67">
        <f t="shared" si="32"/>
        <v>274</v>
      </c>
      <c r="B279" s="67">
        <f>说明宝箱第2层!C84</f>
        <v>6082</v>
      </c>
      <c r="C279" s="67">
        <v>0</v>
      </c>
      <c r="D279" s="67" t="str">
        <f>说明宝箱第2层!D84</f>
        <v>宝箱3时代2卡牌品质1部分5</v>
      </c>
      <c r="F279" s="67">
        <v>6082</v>
      </c>
      <c r="G279" s="67">
        <v>6082</v>
      </c>
      <c r="I279" s="67">
        <v>503</v>
      </c>
      <c r="J279" s="67">
        <v>3</v>
      </c>
      <c r="K279" s="67">
        <f t="shared" ref="K279:K342" si="34">RANK(L279,$L$6:$L$447,1)</f>
        <v>379</v>
      </c>
      <c r="L279" s="67">
        <f>VLOOKUP(N279,说明辅助表!$A$3:$B$6,2,0)*说明辅助表!$A$1+RANK(M279,$M$6:$M$447,1)*100000+VLOOKUP(P279,说明辅助表!$D$4:$E$7,2,0)*说明辅助表!$D$2+ROW()</f>
        <v>300140279</v>
      </c>
      <c r="M279" s="67">
        <v>0</v>
      </c>
      <c r="N279" s="67">
        <v>3</v>
      </c>
      <c r="O279" s="67">
        <v>0</v>
      </c>
      <c r="P279" s="67">
        <v>1</v>
      </c>
      <c r="R279" s="67">
        <v>0</v>
      </c>
      <c r="S279" s="67">
        <v>33</v>
      </c>
      <c r="T279" s="67" t="s">
        <v>995</v>
      </c>
      <c r="U279" s="67">
        <v>12</v>
      </c>
      <c r="V279" s="67">
        <v>0</v>
      </c>
      <c r="Z279" s="67">
        <v>0</v>
      </c>
      <c r="AC279" s="67">
        <f t="shared" si="33"/>
        <v>6082</v>
      </c>
      <c r="AG279" s="67">
        <v>1</v>
      </c>
      <c r="AH279" s="67">
        <v>5</v>
      </c>
    </row>
    <row r="280" spans="1:34" ht="17.25" customHeight="1" x14ac:dyDescent="0.2">
      <c r="A280" s="67">
        <f t="shared" si="32"/>
        <v>275</v>
      </c>
      <c r="B280" s="67">
        <f>说明宝箱第2层!C85</f>
        <v>6083</v>
      </c>
      <c r="C280" s="67">
        <v>0</v>
      </c>
      <c r="D280" s="67" t="str">
        <f>说明宝箱第2层!D85</f>
        <v>宝箱3时代3卡牌品质1部分5</v>
      </c>
      <c r="F280" s="67">
        <v>6083</v>
      </c>
      <c r="G280" s="67">
        <v>6083</v>
      </c>
      <c r="I280" s="67">
        <v>503</v>
      </c>
      <c r="J280" s="67">
        <v>3</v>
      </c>
      <c r="K280" s="67">
        <f t="shared" si="34"/>
        <v>380</v>
      </c>
      <c r="L280" s="67">
        <f>VLOOKUP(N280,说明辅助表!$A$3:$B$6,2,0)*说明辅助表!$A$1+RANK(M280,$M$6:$M$447,1)*100000+VLOOKUP(P280,说明辅助表!$D$4:$E$7,2,0)*说明辅助表!$D$2+ROW()</f>
        <v>300140280</v>
      </c>
      <c r="M280" s="67">
        <v>0</v>
      </c>
      <c r="N280" s="67">
        <v>3</v>
      </c>
      <c r="O280" s="67">
        <v>0</v>
      </c>
      <c r="P280" s="67">
        <v>1</v>
      </c>
      <c r="R280" s="67">
        <v>0</v>
      </c>
      <c r="S280" s="67">
        <v>33</v>
      </c>
      <c r="T280" s="67" t="s">
        <v>995</v>
      </c>
      <c r="U280" s="67">
        <v>12</v>
      </c>
      <c r="V280" s="67">
        <v>0</v>
      </c>
      <c r="Z280" s="67">
        <v>0</v>
      </c>
      <c r="AC280" s="67">
        <f t="shared" si="33"/>
        <v>6083</v>
      </c>
      <c r="AG280" s="67">
        <v>1</v>
      </c>
      <c r="AH280" s="67">
        <v>5</v>
      </c>
    </row>
    <row r="281" spans="1:34" ht="17.25" customHeight="1" x14ac:dyDescent="0.2">
      <c r="A281" s="67">
        <f t="shared" si="32"/>
        <v>276</v>
      </c>
      <c r="B281" s="67">
        <f>说明宝箱第2层!C86</f>
        <v>6084</v>
      </c>
      <c r="C281" s="67">
        <v>0</v>
      </c>
      <c r="D281" s="67" t="str">
        <f>说明宝箱第2层!D86</f>
        <v>宝箱3时代4卡牌品质1部分5</v>
      </c>
      <c r="F281" s="67">
        <v>6084</v>
      </c>
      <c r="G281" s="67">
        <v>6084</v>
      </c>
      <c r="I281" s="67">
        <v>503</v>
      </c>
      <c r="J281" s="67">
        <v>3</v>
      </c>
      <c r="K281" s="67">
        <f t="shared" si="34"/>
        <v>381</v>
      </c>
      <c r="L281" s="67">
        <f>VLOOKUP(N281,说明辅助表!$A$3:$B$6,2,0)*说明辅助表!$A$1+RANK(M281,$M$6:$M$447,1)*100000+VLOOKUP(P281,说明辅助表!$D$4:$E$7,2,0)*说明辅助表!$D$2+ROW()</f>
        <v>300140281</v>
      </c>
      <c r="M281" s="67">
        <v>0</v>
      </c>
      <c r="N281" s="67">
        <v>3</v>
      </c>
      <c r="O281" s="67">
        <v>0</v>
      </c>
      <c r="P281" s="67">
        <v>1</v>
      </c>
      <c r="R281" s="67">
        <v>0</v>
      </c>
      <c r="S281" s="67">
        <v>33</v>
      </c>
      <c r="T281" s="67" t="s">
        <v>995</v>
      </c>
      <c r="U281" s="67">
        <v>12</v>
      </c>
      <c r="V281" s="67">
        <v>0</v>
      </c>
      <c r="Z281" s="67">
        <v>0</v>
      </c>
      <c r="AC281" s="67">
        <f t="shared" si="33"/>
        <v>6084</v>
      </c>
      <c r="AG281" s="67">
        <v>1</v>
      </c>
      <c r="AH281" s="67">
        <v>5</v>
      </c>
    </row>
    <row r="282" spans="1:34" ht="17.25" customHeight="1" x14ac:dyDescent="0.2">
      <c r="A282" s="67">
        <f t="shared" si="32"/>
        <v>277</v>
      </c>
      <c r="B282" s="67">
        <f>说明宝箱第2层!C87</f>
        <v>6085</v>
      </c>
      <c r="C282" s="67">
        <v>0</v>
      </c>
      <c r="D282" s="67" t="str">
        <f>说明宝箱第2层!D87</f>
        <v>宝箱3时代5卡牌品质1部分5</v>
      </c>
      <c r="F282" s="67">
        <v>6085</v>
      </c>
      <c r="G282" s="67">
        <v>6085</v>
      </c>
      <c r="I282" s="67">
        <v>503</v>
      </c>
      <c r="J282" s="67">
        <v>3</v>
      </c>
      <c r="K282" s="67">
        <f t="shared" si="34"/>
        <v>382</v>
      </c>
      <c r="L282" s="67">
        <f>VLOOKUP(N282,说明辅助表!$A$3:$B$6,2,0)*说明辅助表!$A$1+RANK(M282,$M$6:$M$447,1)*100000+VLOOKUP(P282,说明辅助表!$D$4:$E$7,2,0)*说明辅助表!$D$2+ROW()</f>
        <v>300140282</v>
      </c>
      <c r="M282" s="67">
        <v>0</v>
      </c>
      <c r="N282" s="67">
        <v>3</v>
      </c>
      <c r="O282" s="67">
        <v>0</v>
      </c>
      <c r="P282" s="67">
        <v>1</v>
      </c>
      <c r="R282" s="67">
        <v>0</v>
      </c>
      <c r="S282" s="67">
        <v>33</v>
      </c>
      <c r="T282" s="67" t="s">
        <v>995</v>
      </c>
      <c r="U282" s="67">
        <v>12</v>
      </c>
      <c r="V282" s="67">
        <v>0</v>
      </c>
      <c r="Z282" s="67">
        <v>0</v>
      </c>
      <c r="AC282" s="67">
        <f t="shared" si="33"/>
        <v>6085</v>
      </c>
      <c r="AG282" s="67">
        <v>1</v>
      </c>
      <c r="AH282" s="67">
        <v>5</v>
      </c>
    </row>
    <row r="283" spans="1:34" ht="17.25" customHeight="1" x14ac:dyDescent="0.2">
      <c r="A283" s="67">
        <f t="shared" si="32"/>
        <v>278</v>
      </c>
      <c r="B283" s="67">
        <f>说明宝箱第2层!C88</f>
        <v>6086</v>
      </c>
      <c r="C283" s="67">
        <v>0</v>
      </c>
      <c r="D283" s="67" t="str">
        <f>说明宝箱第2层!D88</f>
        <v>宝箱3时代1卡牌品质1部分6</v>
      </c>
      <c r="F283" s="67">
        <v>6086</v>
      </c>
      <c r="G283" s="67">
        <v>6086</v>
      </c>
      <c r="I283" s="67">
        <v>503</v>
      </c>
      <c r="J283" s="67">
        <v>3</v>
      </c>
      <c r="K283" s="67">
        <f t="shared" si="34"/>
        <v>383</v>
      </c>
      <c r="L283" s="67">
        <f>VLOOKUP(N283,说明辅助表!$A$3:$B$6,2,0)*说明辅助表!$A$1+RANK(M283,$M$6:$M$447,1)*100000+VLOOKUP(P283,说明辅助表!$D$4:$E$7,2,0)*说明辅助表!$D$2+ROW()</f>
        <v>300140283</v>
      </c>
      <c r="M283" s="67">
        <v>0</v>
      </c>
      <c r="N283" s="67">
        <v>3</v>
      </c>
      <c r="O283" s="67">
        <v>0</v>
      </c>
      <c r="P283" s="67">
        <v>1</v>
      </c>
      <c r="R283" s="67">
        <v>0</v>
      </c>
      <c r="S283" s="67">
        <v>33</v>
      </c>
      <c r="T283" s="67" t="s">
        <v>995</v>
      </c>
      <c r="U283" s="67">
        <v>12</v>
      </c>
      <c r="V283" s="67">
        <v>0</v>
      </c>
      <c r="Z283" s="67">
        <v>0</v>
      </c>
      <c r="AC283" s="67">
        <f t="shared" si="33"/>
        <v>6086</v>
      </c>
      <c r="AG283" s="67">
        <v>1</v>
      </c>
      <c r="AH283" s="67">
        <v>5</v>
      </c>
    </row>
    <row r="284" spans="1:34" ht="17.25" customHeight="1" x14ac:dyDescent="0.2">
      <c r="A284" s="67">
        <f t="shared" si="32"/>
        <v>279</v>
      </c>
      <c r="B284" s="67">
        <f>说明宝箱第2层!C89</f>
        <v>6087</v>
      </c>
      <c r="C284" s="67">
        <v>0</v>
      </c>
      <c r="D284" s="67" t="str">
        <f>说明宝箱第2层!D89</f>
        <v>宝箱3时代2卡牌品质1部分6</v>
      </c>
      <c r="F284" s="67">
        <v>6087</v>
      </c>
      <c r="G284" s="67">
        <v>6087</v>
      </c>
      <c r="I284" s="67">
        <v>503</v>
      </c>
      <c r="J284" s="67">
        <v>3</v>
      </c>
      <c r="K284" s="67">
        <f t="shared" si="34"/>
        <v>384</v>
      </c>
      <c r="L284" s="67">
        <f>VLOOKUP(N284,说明辅助表!$A$3:$B$6,2,0)*说明辅助表!$A$1+RANK(M284,$M$6:$M$447,1)*100000+VLOOKUP(P284,说明辅助表!$D$4:$E$7,2,0)*说明辅助表!$D$2+ROW()</f>
        <v>300140284</v>
      </c>
      <c r="M284" s="67">
        <v>0</v>
      </c>
      <c r="N284" s="67">
        <v>3</v>
      </c>
      <c r="O284" s="67">
        <v>0</v>
      </c>
      <c r="P284" s="67">
        <v>1</v>
      </c>
      <c r="R284" s="67">
        <v>0</v>
      </c>
      <c r="S284" s="67">
        <v>33</v>
      </c>
      <c r="T284" s="67" t="s">
        <v>995</v>
      </c>
      <c r="U284" s="67">
        <v>12</v>
      </c>
      <c r="V284" s="67">
        <v>0</v>
      </c>
      <c r="Z284" s="67">
        <v>0</v>
      </c>
      <c r="AC284" s="67">
        <f t="shared" si="33"/>
        <v>6087</v>
      </c>
      <c r="AG284" s="67">
        <v>1</v>
      </c>
      <c r="AH284" s="67">
        <v>5</v>
      </c>
    </row>
    <row r="285" spans="1:34" ht="17.25" customHeight="1" x14ac:dyDescent="0.2">
      <c r="A285" s="67">
        <f t="shared" si="32"/>
        <v>280</v>
      </c>
      <c r="B285" s="67">
        <f>说明宝箱第2层!C90</f>
        <v>6088</v>
      </c>
      <c r="C285" s="67">
        <v>0</v>
      </c>
      <c r="D285" s="67" t="str">
        <f>说明宝箱第2层!D90</f>
        <v>宝箱3时代3卡牌品质1部分6</v>
      </c>
      <c r="F285" s="67">
        <v>6088</v>
      </c>
      <c r="G285" s="67">
        <v>6088</v>
      </c>
      <c r="I285" s="67">
        <v>503</v>
      </c>
      <c r="J285" s="67">
        <v>3</v>
      </c>
      <c r="K285" s="67">
        <f t="shared" si="34"/>
        <v>385</v>
      </c>
      <c r="L285" s="67">
        <f>VLOOKUP(N285,说明辅助表!$A$3:$B$6,2,0)*说明辅助表!$A$1+RANK(M285,$M$6:$M$447,1)*100000+VLOOKUP(P285,说明辅助表!$D$4:$E$7,2,0)*说明辅助表!$D$2+ROW()</f>
        <v>300140285</v>
      </c>
      <c r="M285" s="67">
        <v>0</v>
      </c>
      <c r="N285" s="67">
        <v>3</v>
      </c>
      <c r="O285" s="67">
        <v>0</v>
      </c>
      <c r="P285" s="67">
        <v>1</v>
      </c>
      <c r="R285" s="67">
        <v>0</v>
      </c>
      <c r="S285" s="67">
        <v>33</v>
      </c>
      <c r="T285" s="67" t="s">
        <v>995</v>
      </c>
      <c r="U285" s="67">
        <v>12</v>
      </c>
      <c r="V285" s="67">
        <v>0</v>
      </c>
      <c r="Z285" s="67">
        <v>0</v>
      </c>
      <c r="AC285" s="67">
        <f t="shared" si="33"/>
        <v>6088</v>
      </c>
      <c r="AG285" s="67">
        <v>1</v>
      </c>
      <c r="AH285" s="67">
        <v>5</v>
      </c>
    </row>
    <row r="286" spans="1:34" ht="17.25" customHeight="1" x14ac:dyDescent="0.2">
      <c r="A286" s="67">
        <f t="shared" ref="A286:A349" si="35">ROW()-5</f>
        <v>281</v>
      </c>
      <c r="B286" s="67">
        <f>说明宝箱第2层!C91</f>
        <v>6089</v>
      </c>
      <c r="C286" s="67">
        <v>0</v>
      </c>
      <c r="D286" s="67" t="str">
        <f>说明宝箱第2层!D91</f>
        <v>宝箱3时代4卡牌品质1部分6</v>
      </c>
      <c r="F286" s="67">
        <v>6089</v>
      </c>
      <c r="G286" s="67">
        <v>6089</v>
      </c>
      <c r="I286" s="67">
        <v>503</v>
      </c>
      <c r="J286" s="67">
        <v>3</v>
      </c>
      <c r="K286" s="67">
        <f t="shared" si="34"/>
        <v>386</v>
      </c>
      <c r="L286" s="67">
        <f>VLOOKUP(N286,说明辅助表!$A$3:$B$6,2,0)*说明辅助表!$A$1+RANK(M286,$M$6:$M$447,1)*100000+VLOOKUP(P286,说明辅助表!$D$4:$E$7,2,0)*说明辅助表!$D$2+ROW()</f>
        <v>300140286</v>
      </c>
      <c r="M286" s="67">
        <v>0</v>
      </c>
      <c r="N286" s="67">
        <v>3</v>
      </c>
      <c r="O286" s="67">
        <v>0</v>
      </c>
      <c r="P286" s="67">
        <v>1</v>
      </c>
      <c r="R286" s="67">
        <v>0</v>
      </c>
      <c r="S286" s="67">
        <v>33</v>
      </c>
      <c r="T286" s="67" t="s">
        <v>995</v>
      </c>
      <c r="U286" s="67">
        <v>12</v>
      </c>
      <c r="V286" s="67">
        <v>0</v>
      </c>
      <c r="Z286" s="67">
        <v>0</v>
      </c>
      <c r="AC286" s="67">
        <f t="shared" si="33"/>
        <v>6089</v>
      </c>
      <c r="AG286" s="67">
        <v>1</v>
      </c>
      <c r="AH286" s="67">
        <v>5</v>
      </c>
    </row>
    <row r="287" spans="1:34" ht="17.25" customHeight="1" x14ac:dyDescent="0.2">
      <c r="A287" s="67">
        <f t="shared" si="35"/>
        <v>282</v>
      </c>
      <c r="B287" s="67">
        <f>说明宝箱第2层!C92</f>
        <v>6090</v>
      </c>
      <c r="C287" s="67">
        <v>0</v>
      </c>
      <c r="D287" s="67" t="str">
        <f>说明宝箱第2层!D92</f>
        <v>宝箱3时代5卡牌品质1部分6</v>
      </c>
      <c r="F287" s="67">
        <v>6090</v>
      </c>
      <c r="G287" s="67">
        <v>6090</v>
      </c>
      <c r="I287" s="67">
        <v>503</v>
      </c>
      <c r="J287" s="67">
        <v>3</v>
      </c>
      <c r="K287" s="67">
        <f t="shared" si="34"/>
        <v>387</v>
      </c>
      <c r="L287" s="67">
        <f>VLOOKUP(N287,说明辅助表!$A$3:$B$6,2,0)*说明辅助表!$A$1+RANK(M287,$M$6:$M$447,1)*100000+VLOOKUP(P287,说明辅助表!$D$4:$E$7,2,0)*说明辅助表!$D$2+ROW()</f>
        <v>300140287</v>
      </c>
      <c r="M287" s="67">
        <v>0</v>
      </c>
      <c r="N287" s="67">
        <v>3</v>
      </c>
      <c r="O287" s="67">
        <v>0</v>
      </c>
      <c r="P287" s="67">
        <v>1</v>
      </c>
      <c r="R287" s="67">
        <v>0</v>
      </c>
      <c r="S287" s="67">
        <v>33</v>
      </c>
      <c r="T287" s="67" t="s">
        <v>995</v>
      </c>
      <c r="U287" s="67">
        <v>12</v>
      </c>
      <c r="V287" s="67">
        <v>0</v>
      </c>
      <c r="Z287" s="67">
        <v>0</v>
      </c>
      <c r="AC287" s="67">
        <f t="shared" si="33"/>
        <v>6090</v>
      </c>
      <c r="AG287" s="67">
        <v>1</v>
      </c>
      <c r="AH287" s="67">
        <v>5</v>
      </c>
    </row>
    <row r="288" spans="1:34" ht="17.25" customHeight="1" x14ac:dyDescent="0.2">
      <c r="A288" s="67">
        <f t="shared" si="35"/>
        <v>283</v>
      </c>
      <c r="B288" s="67">
        <f>说明宝箱第2层!C93</f>
        <v>6091</v>
      </c>
      <c r="C288" s="67">
        <v>0</v>
      </c>
      <c r="D288" s="67" t="str">
        <f>说明宝箱第2层!D93</f>
        <v>宝箱3时代1卡牌品质2部分5</v>
      </c>
      <c r="F288" s="67">
        <v>6091</v>
      </c>
      <c r="G288" s="67">
        <v>6091</v>
      </c>
      <c r="I288" s="67">
        <v>503</v>
      </c>
      <c r="J288" s="67">
        <v>3</v>
      </c>
      <c r="K288" s="67">
        <f t="shared" si="34"/>
        <v>388</v>
      </c>
      <c r="L288" s="67">
        <f>VLOOKUP(N288,说明辅助表!$A$3:$B$6,2,0)*说明辅助表!$A$1+RANK(M288,$M$6:$M$447,1)*100000+VLOOKUP(P288,说明辅助表!$D$4:$E$7,2,0)*说明辅助表!$D$2+ROW()</f>
        <v>300140288</v>
      </c>
      <c r="M288" s="67">
        <v>0</v>
      </c>
      <c r="N288" s="67">
        <v>3</v>
      </c>
      <c r="O288" s="67">
        <v>0</v>
      </c>
      <c r="P288" s="67">
        <v>1</v>
      </c>
      <c r="R288" s="67">
        <v>0</v>
      </c>
      <c r="S288" s="67">
        <v>33</v>
      </c>
      <c r="T288" s="67" t="s">
        <v>995</v>
      </c>
      <c r="U288" s="67">
        <v>12</v>
      </c>
      <c r="V288" s="67">
        <v>0</v>
      </c>
      <c r="Z288" s="67">
        <v>0</v>
      </c>
      <c r="AC288" s="67">
        <f t="shared" si="33"/>
        <v>6091</v>
      </c>
      <c r="AG288" s="67">
        <v>1</v>
      </c>
      <c r="AH288" s="67">
        <v>5</v>
      </c>
    </row>
    <row r="289" spans="1:34" ht="17.25" customHeight="1" x14ac:dyDescent="0.2">
      <c r="A289" s="67">
        <f t="shared" si="35"/>
        <v>284</v>
      </c>
      <c r="B289" s="67">
        <f>说明宝箱第2层!C94</f>
        <v>6092</v>
      </c>
      <c r="C289" s="67">
        <v>0</v>
      </c>
      <c r="D289" s="67" t="str">
        <f>说明宝箱第2层!D94</f>
        <v>宝箱3时代2卡牌品质2部分5</v>
      </c>
      <c r="F289" s="67">
        <v>6092</v>
      </c>
      <c r="G289" s="67">
        <v>6092</v>
      </c>
      <c r="I289" s="67">
        <v>503</v>
      </c>
      <c r="J289" s="67">
        <v>3</v>
      </c>
      <c r="K289" s="67">
        <f t="shared" si="34"/>
        <v>389</v>
      </c>
      <c r="L289" s="67">
        <f>VLOOKUP(N289,说明辅助表!$A$3:$B$6,2,0)*说明辅助表!$A$1+RANK(M289,$M$6:$M$447,1)*100000+VLOOKUP(P289,说明辅助表!$D$4:$E$7,2,0)*说明辅助表!$D$2+ROW()</f>
        <v>300140289</v>
      </c>
      <c r="M289" s="67">
        <v>0</v>
      </c>
      <c r="N289" s="67">
        <v>3</v>
      </c>
      <c r="O289" s="67">
        <v>0</v>
      </c>
      <c r="P289" s="67">
        <v>1</v>
      </c>
      <c r="R289" s="67">
        <v>0</v>
      </c>
      <c r="S289" s="67">
        <v>33</v>
      </c>
      <c r="T289" s="67" t="s">
        <v>995</v>
      </c>
      <c r="U289" s="67">
        <v>12</v>
      </c>
      <c r="V289" s="67">
        <v>0</v>
      </c>
      <c r="Z289" s="67">
        <v>0</v>
      </c>
      <c r="AC289" s="67">
        <f t="shared" si="33"/>
        <v>6092</v>
      </c>
      <c r="AG289" s="67">
        <v>1</v>
      </c>
      <c r="AH289" s="67">
        <v>5</v>
      </c>
    </row>
    <row r="290" spans="1:34" ht="17.25" customHeight="1" x14ac:dyDescent="0.2">
      <c r="A290" s="67">
        <f t="shared" si="35"/>
        <v>285</v>
      </c>
      <c r="B290" s="67">
        <f>说明宝箱第2层!C95</f>
        <v>6093</v>
      </c>
      <c r="C290" s="67">
        <v>0</v>
      </c>
      <c r="D290" s="67" t="str">
        <f>说明宝箱第2层!D95</f>
        <v>宝箱3时代3卡牌品质2部分5</v>
      </c>
      <c r="F290" s="67">
        <v>6093</v>
      </c>
      <c r="G290" s="67">
        <v>6093</v>
      </c>
      <c r="I290" s="67">
        <v>503</v>
      </c>
      <c r="J290" s="67">
        <v>3</v>
      </c>
      <c r="K290" s="67">
        <f t="shared" si="34"/>
        <v>390</v>
      </c>
      <c r="L290" s="67">
        <f>VLOOKUP(N290,说明辅助表!$A$3:$B$6,2,0)*说明辅助表!$A$1+RANK(M290,$M$6:$M$447,1)*100000+VLOOKUP(P290,说明辅助表!$D$4:$E$7,2,0)*说明辅助表!$D$2+ROW()</f>
        <v>300140290</v>
      </c>
      <c r="M290" s="67">
        <v>0</v>
      </c>
      <c r="N290" s="67">
        <v>3</v>
      </c>
      <c r="O290" s="67">
        <v>0</v>
      </c>
      <c r="P290" s="67">
        <v>1</v>
      </c>
      <c r="R290" s="67">
        <v>0</v>
      </c>
      <c r="S290" s="67">
        <v>33</v>
      </c>
      <c r="T290" s="67" t="s">
        <v>995</v>
      </c>
      <c r="U290" s="67">
        <v>12</v>
      </c>
      <c r="V290" s="67">
        <v>0</v>
      </c>
      <c r="Z290" s="67">
        <v>0</v>
      </c>
      <c r="AC290" s="67">
        <f t="shared" si="33"/>
        <v>6093</v>
      </c>
      <c r="AG290" s="67">
        <v>1</v>
      </c>
      <c r="AH290" s="67">
        <v>5</v>
      </c>
    </row>
    <row r="291" spans="1:34" ht="17.25" customHeight="1" x14ac:dyDescent="0.2">
      <c r="A291" s="67">
        <f t="shared" si="35"/>
        <v>286</v>
      </c>
      <c r="B291" s="67">
        <f>说明宝箱第2层!C96</f>
        <v>6094</v>
      </c>
      <c r="C291" s="67">
        <v>0</v>
      </c>
      <c r="D291" s="67" t="str">
        <f>说明宝箱第2层!D96</f>
        <v>宝箱3时代4卡牌品质2部分5</v>
      </c>
      <c r="F291" s="67">
        <v>6094</v>
      </c>
      <c r="G291" s="67">
        <v>6094</v>
      </c>
      <c r="I291" s="67">
        <v>503</v>
      </c>
      <c r="J291" s="67">
        <v>3</v>
      </c>
      <c r="K291" s="67">
        <f t="shared" si="34"/>
        <v>391</v>
      </c>
      <c r="L291" s="67">
        <f>VLOOKUP(N291,说明辅助表!$A$3:$B$6,2,0)*说明辅助表!$A$1+RANK(M291,$M$6:$M$447,1)*100000+VLOOKUP(P291,说明辅助表!$D$4:$E$7,2,0)*说明辅助表!$D$2+ROW()</f>
        <v>300140291</v>
      </c>
      <c r="M291" s="67">
        <v>0</v>
      </c>
      <c r="N291" s="67">
        <v>3</v>
      </c>
      <c r="O291" s="67">
        <v>0</v>
      </c>
      <c r="P291" s="67">
        <v>1</v>
      </c>
      <c r="R291" s="67">
        <v>0</v>
      </c>
      <c r="S291" s="67">
        <v>33</v>
      </c>
      <c r="T291" s="67" t="s">
        <v>995</v>
      </c>
      <c r="U291" s="67">
        <v>12</v>
      </c>
      <c r="V291" s="67">
        <v>0</v>
      </c>
      <c r="Z291" s="67">
        <v>0</v>
      </c>
      <c r="AC291" s="67">
        <f t="shared" si="33"/>
        <v>6094</v>
      </c>
      <c r="AG291" s="67">
        <v>1</v>
      </c>
      <c r="AH291" s="67">
        <v>5</v>
      </c>
    </row>
    <row r="292" spans="1:34" ht="17.25" customHeight="1" x14ac:dyDescent="0.2">
      <c r="A292" s="67">
        <f t="shared" si="35"/>
        <v>287</v>
      </c>
      <c r="B292" s="67">
        <f>说明宝箱第2层!C97</f>
        <v>6095</v>
      </c>
      <c r="C292" s="67">
        <v>0</v>
      </c>
      <c r="D292" s="67" t="str">
        <f>说明宝箱第2层!D97</f>
        <v>宝箱3时代5卡牌品质2部分5</v>
      </c>
      <c r="F292" s="67">
        <v>6095</v>
      </c>
      <c r="G292" s="67">
        <v>6095</v>
      </c>
      <c r="I292" s="67">
        <v>503</v>
      </c>
      <c r="J292" s="67">
        <v>3</v>
      </c>
      <c r="K292" s="67">
        <f t="shared" si="34"/>
        <v>392</v>
      </c>
      <c r="L292" s="67">
        <f>VLOOKUP(N292,说明辅助表!$A$3:$B$6,2,0)*说明辅助表!$A$1+RANK(M292,$M$6:$M$447,1)*100000+VLOOKUP(P292,说明辅助表!$D$4:$E$7,2,0)*说明辅助表!$D$2+ROW()</f>
        <v>300140292</v>
      </c>
      <c r="M292" s="67">
        <v>0</v>
      </c>
      <c r="N292" s="67">
        <v>3</v>
      </c>
      <c r="O292" s="67">
        <v>0</v>
      </c>
      <c r="P292" s="67">
        <v>1</v>
      </c>
      <c r="R292" s="67">
        <v>0</v>
      </c>
      <c r="S292" s="67">
        <v>33</v>
      </c>
      <c r="T292" s="67" t="s">
        <v>995</v>
      </c>
      <c r="U292" s="67">
        <v>12</v>
      </c>
      <c r="V292" s="67">
        <v>0</v>
      </c>
      <c r="Z292" s="67">
        <v>0</v>
      </c>
      <c r="AC292" s="67">
        <f t="shared" si="33"/>
        <v>6095</v>
      </c>
      <c r="AG292" s="67">
        <v>1</v>
      </c>
      <c r="AH292" s="67">
        <v>5</v>
      </c>
    </row>
    <row r="293" spans="1:34" ht="17.25" customHeight="1" x14ac:dyDescent="0.2">
      <c r="A293" s="67">
        <f t="shared" si="35"/>
        <v>288</v>
      </c>
      <c r="B293" s="67">
        <f>说明宝箱第2层!C98</f>
        <v>6096</v>
      </c>
      <c r="C293" s="67">
        <v>0</v>
      </c>
      <c r="D293" s="67" t="str">
        <f>说明宝箱第2层!D98</f>
        <v>宝箱3时代1卡牌品质2部分6</v>
      </c>
      <c r="F293" s="67">
        <v>6096</v>
      </c>
      <c r="G293" s="67">
        <v>6096</v>
      </c>
      <c r="I293" s="67">
        <v>503</v>
      </c>
      <c r="J293" s="67">
        <v>3</v>
      </c>
      <c r="K293" s="67">
        <f t="shared" si="34"/>
        <v>393</v>
      </c>
      <c r="L293" s="67">
        <f>VLOOKUP(N293,说明辅助表!$A$3:$B$6,2,0)*说明辅助表!$A$1+RANK(M293,$M$6:$M$447,1)*100000+VLOOKUP(P293,说明辅助表!$D$4:$E$7,2,0)*说明辅助表!$D$2+ROW()</f>
        <v>300140293</v>
      </c>
      <c r="M293" s="67">
        <v>0</v>
      </c>
      <c r="N293" s="67">
        <v>3</v>
      </c>
      <c r="O293" s="67">
        <v>0</v>
      </c>
      <c r="P293" s="67">
        <v>1</v>
      </c>
      <c r="R293" s="67">
        <v>0</v>
      </c>
      <c r="S293" s="67">
        <v>33</v>
      </c>
      <c r="T293" s="67" t="s">
        <v>995</v>
      </c>
      <c r="U293" s="67">
        <v>12</v>
      </c>
      <c r="V293" s="67">
        <v>0</v>
      </c>
      <c r="Z293" s="67">
        <v>0</v>
      </c>
      <c r="AC293" s="67">
        <f t="shared" si="33"/>
        <v>6096</v>
      </c>
      <c r="AG293" s="67">
        <v>1</v>
      </c>
      <c r="AH293" s="67">
        <v>5</v>
      </c>
    </row>
    <row r="294" spans="1:34" ht="17.25" customHeight="1" x14ac:dyDescent="0.2">
      <c r="A294" s="67">
        <f t="shared" si="35"/>
        <v>289</v>
      </c>
      <c r="B294" s="67">
        <f>说明宝箱第2层!C99</f>
        <v>6097</v>
      </c>
      <c r="C294" s="67">
        <v>0</v>
      </c>
      <c r="D294" s="67" t="str">
        <f>说明宝箱第2层!D99</f>
        <v>宝箱3时代2卡牌品质2部分6</v>
      </c>
      <c r="F294" s="67">
        <v>6097</v>
      </c>
      <c r="G294" s="67">
        <v>6097</v>
      </c>
      <c r="I294" s="67">
        <v>503</v>
      </c>
      <c r="J294" s="67">
        <v>3</v>
      </c>
      <c r="K294" s="67">
        <f t="shared" si="34"/>
        <v>394</v>
      </c>
      <c r="L294" s="67">
        <f>VLOOKUP(N294,说明辅助表!$A$3:$B$6,2,0)*说明辅助表!$A$1+RANK(M294,$M$6:$M$447,1)*100000+VLOOKUP(P294,说明辅助表!$D$4:$E$7,2,0)*说明辅助表!$D$2+ROW()</f>
        <v>300140294</v>
      </c>
      <c r="M294" s="67">
        <v>0</v>
      </c>
      <c r="N294" s="67">
        <v>3</v>
      </c>
      <c r="O294" s="67">
        <v>0</v>
      </c>
      <c r="P294" s="67">
        <v>1</v>
      </c>
      <c r="R294" s="67">
        <v>0</v>
      </c>
      <c r="S294" s="67">
        <v>33</v>
      </c>
      <c r="T294" s="67" t="s">
        <v>995</v>
      </c>
      <c r="U294" s="67">
        <v>12</v>
      </c>
      <c r="V294" s="67">
        <v>0</v>
      </c>
      <c r="Z294" s="67">
        <v>0</v>
      </c>
      <c r="AC294" s="67">
        <f t="shared" si="33"/>
        <v>6097</v>
      </c>
      <c r="AG294" s="67">
        <v>1</v>
      </c>
      <c r="AH294" s="67">
        <v>5</v>
      </c>
    </row>
    <row r="295" spans="1:34" ht="17.25" customHeight="1" x14ac:dyDescent="0.2">
      <c r="A295" s="67">
        <f t="shared" si="35"/>
        <v>290</v>
      </c>
      <c r="B295" s="67">
        <f>说明宝箱第2层!C100</f>
        <v>6098</v>
      </c>
      <c r="C295" s="67">
        <v>0</v>
      </c>
      <c r="D295" s="67" t="str">
        <f>说明宝箱第2层!D100</f>
        <v>宝箱3时代3卡牌品质2部分6</v>
      </c>
      <c r="F295" s="67">
        <v>6098</v>
      </c>
      <c r="G295" s="67">
        <v>6098</v>
      </c>
      <c r="I295" s="67">
        <v>503</v>
      </c>
      <c r="J295" s="67">
        <v>3</v>
      </c>
      <c r="K295" s="67">
        <f t="shared" si="34"/>
        <v>395</v>
      </c>
      <c r="L295" s="67">
        <f>VLOOKUP(N295,说明辅助表!$A$3:$B$6,2,0)*说明辅助表!$A$1+RANK(M295,$M$6:$M$447,1)*100000+VLOOKUP(P295,说明辅助表!$D$4:$E$7,2,0)*说明辅助表!$D$2+ROW()</f>
        <v>300140295</v>
      </c>
      <c r="M295" s="67">
        <v>0</v>
      </c>
      <c r="N295" s="67">
        <v>3</v>
      </c>
      <c r="O295" s="67">
        <v>0</v>
      </c>
      <c r="P295" s="67">
        <v>1</v>
      </c>
      <c r="R295" s="67">
        <v>0</v>
      </c>
      <c r="S295" s="67">
        <v>33</v>
      </c>
      <c r="T295" s="67" t="s">
        <v>995</v>
      </c>
      <c r="U295" s="67">
        <v>12</v>
      </c>
      <c r="V295" s="67">
        <v>0</v>
      </c>
      <c r="Z295" s="67">
        <v>0</v>
      </c>
      <c r="AC295" s="67">
        <f t="shared" si="33"/>
        <v>6098</v>
      </c>
      <c r="AG295" s="67">
        <v>1</v>
      </c>
      <c r="AH295" s="67">
        <v>5</v>
      </c>
    </row>
    <row r="296" spans="1:34" ht="17.25" customHeight="1" x14ac:dyDescent="0.2">
      <c r="A296" s="67">
        <f t="shared" si="35"/>
        <v>291</v>
      </c>
      <c r="B296" s="67">
        <f>说明宝箱第2层!C101</f>
        <v>6099</v>
      </c>
      <c r="C296" s="67">
        <v>0</v>
      </c>
      <c r="D296" s="67" t="str">
        <f>说明宝箱第2层!D101</f>
        <v>宝箱3时代4卡牌品质2部分6</v>
      </c>
      <c r="F296" s="67">
        <v>6099</v>
      </c>
      <c r="G296" s="67">
        <v>6099</v>
      </c>
      <c r="I296" s="67">
        <v>503</v>
      </c>
      <c r="J296" s="67">
        <v>3</v>
      </c>
      <c r="K296" s="67">
        <f t="shared" si="34"/>
        <v>396</v>
      </c>
      <c r="L296" s="67">
        <f>VLOOKUP(N296,说明辅助表!$A$3:$B$6,2,0)*说明辅助表!$A$1+RANK(M296,$M$6:$M$447,1)*100000+VLOOKUP(P296,说明辅助表!$D$4:$E$7,2,0)*说明辅助表!$D$2+ROW()</f>
        <v>300140296</v>
      </c>
      <c r="M296" s="67">
        <v>0</v>
      </c>
      <c r="N296" s="67">
        <v>3</v>
      </c>
      <c r="O296" s="67">
        <v>0</v>
      </c>
      <c r="P296" s="67">
        <v>1</v>
      </c>
      <c r="R296" s="67">
        <v>0</v>
      </c>
      <c r="S296" s="67">
        <v>33</v>
      </c>
      <c r="T296" s="67" t="s">
        <v>995</v>
      </c>
      <c r="U296" s="67">
        <v>12</v>
      </c>
      <c r="V296" s="67">
        <v>0</v>
      </c>
      <c r="Z296" s="67">
        <v>0</v>
      </c>
      <c r="AC296" s="67">
        <f t="shared" si="33"/>
        <v>6099</v>
      </c>
      <c r="AG296" s="67">
        <v>1</v>
      </c>
      <c r="AH296" s="67">
        <v>5</v>
      </c>
    </row>
    <row r="297" spans="1:34" ht="17.25" customHeight="1" x14ac:dyDescent="0.2">
      <c r="A297" s="67">
        <f t="shared" si="35"/>
        <v>292</v>
      </c>
      <c r="B297" s="67">
        <f>说明宝箱第2层!C102</f>
        <v>6100</v>
      </c>
      <c r="C297" s="67">
        <v>0</v>
      </c>
      <c r="D297" s="67" t="str">
        <f>说明宝箱第2层!D102</f>
        <v>宝箱3时代5卡牌品质2部分6</v>
      </c>
      <c r="F297" s="67">
        <v>6100</v>
      </c>
      <c r="G297" s="67">
        <v>6100</v>
      </c>
      <c r="I297" s="67">
        <v>503</v>
      </c>
      <c r="J297" s="67">
        <v>3</v>
      </c>
      <c r="K297" s="67">
        <f t="shared" si="34"/>
        <v>397</v>
      </c>
      <c r="L297" s="67">
        <f>VLOOKUP(N297,说明辅助表!$A$3:$B$6,2,0)*说明辅助表!$A$1+RANK(M297,$M$6:$M$447,1)*100000+VLOOKUP(P297,说明辅助表!$D$4:$E$7,2,0)*说明辅助表!$D$2+ROW()</f>
        <v>300140297</v>
      </c>
      <c r="M297" s="67">
        <v>0</v>
      </c>
      <c r="N297" s="67">
        <v>3</v>
      </c>
      <c r="O297" s="67">
        <v>0</v>
      </c>
      <c r="P297" s="67">
        <v>1</v>
      </c>
      <c r="R297" s="67">
        <v>0</v>
      </c>
      <c r="S297" s="67">
        <v>33</v>
      </c>
      <c r="T297" s="67" t="s">
        <v>995</v>
      </c>
      <c r="U297" s="67">
        <v>12</v>
      </c>
      <c r="V297" s="67">
        <v>0</v>
      </c>
      <c r="Z297" s="67">
        <v>0</v>
      </c>
      <c r="AC297" s="67">
        <f t="shared" si="33"/>
        <v>6100</v>
      </c>
      <c r="AG297" s="67">
        <v>1</v>
      </c>
      <c r="AH297" s="67">
        <v>5</v>
      </c>
    </row>
    <row r="298" spans="1:34" ht="17.25" customHeight="1" x14ac:dyDescent="0.2">
      <c r="A298" s="67">
        <f t="shared" si="35"/>
        <v>293</v>
      </c>
      <c r="B298" s="67">
        <f>说明宝箱第2层!C103</f>
        <v>6101</v>
      </c>
      <c r="C298" s="67">
        <v>0</v>
      </c>
      <c r="D298" s="67" t="str">
        <f>说明宝箱第2层!D103</f>
        <v>宝箱3时代1卡牌品质3部分5</v>
      </c>
      <c r="F298" s="67">
        <v>6101</v>
      </c>
      <c r="G298" s="67">
        <v>6101</v>
      </c>
      <c r="I298" s="67">
        <v>503</v>
      </c>
      <c r="J298" s="67">
        <v>3</v>
      </c>
      <c r="K298" s="67">
        <f t="shared" si="34"/>
        <v>398</v>
      </c>
      <c r="L298" s="67">
        <f>VLOOKUP(N298,说明辅助表!$A$3:$B$6,2,0)*说明辅助表!$A$1+RANK(M298,$M$6:$M$447,1)*100000+VLOOKUP(P298,说明辅助表!$D$4:$E$7,2,0)*说明辅助表!$D$2+ROW()</f>
        <v>300140298</v>
      </c>
      <c r="M298" s="67">
        <v>0</v>
      </c>
      <c r="N298" s="67">
        <v>3</v>
      </c>
      <c r="O298" s="67">
        <v>0</v>
      </c>
      <c r="P298" s="67">
        <v>1</v>
      </c>
      <c r="R298" s="67">
        <v>0</v>
      </c>
      <c r="S298" s="67">
        <v>33</v>
      </c>
      <c r="T298" s="67" t="s">
        <v>995</v>
      </c>
      <c r="U298" s="67">
        <v>12</v>
      </c>
      <c r="V298" s="67">
        <v>0</v>
      </c>
      <c r="Z298" s="67">
        <v>0</v>
      </c>
      <c r="AC298" s="67">
        <f t="shared" si="33"/>
        <v>6101</v>
      </c>
      <c r="AG298" s="67">
        <v>1</v>
      </c>
      <c r="AH298" s="67">
        <v>5</v>
      </c>
    </row>
    <row r="299" spans="1:34" ht="17.25" customHeight="1" x14ac:dyDescent="0.2">
      <c r="A299" s="67">
        <f t="shared" si="35"/>
        <v>294</v>
      </c>
      <c r="B299" s="67">
        <f>说明宝箱第2层!C104</f>
        <v>6102</v>
      </c>
      <c r="C299" s="67">
        <v>0</v>
      </c>
      <c r="D299" s="67" t="str">
        <f>说明宝箱第2层!D104</f>
        <v>宝箱3时代2卡牌品质3部分5</v>
      </c>
      <c r="F299" s="67">
        <v>6102</v>
      </c>
      <c r="G299" s="67">
        <v>6102</v>
      </c>
      <c r="I299" s="67">
        <v>503</v>
      </c>
      <c r="J299" s="67">
        <v>3</v>
      </c>
      <c r="K299" s="67">
        <f t="shared" si="34"/>
        <v>399</v>
      </c>
      <c r="L299" s="67">
        <f>VLOOKUP(N299,说明辅助表!$A$3:$B$6,2,0)*说明辅助表!$A$1+RANK(M299,$M$6:$M$447,1)*100000+VLOOKUP(P299,说明辅助表!$D$4:$E$7,2,0)*说明辅助表!$D$2+ROW()</f>
        <v>300140299</v>
      </c>
      <c r="M299" s="67">
        <v>0</v>
      </c>
      <c r="N299" s="67">
        <v>3</v>
      </c>
      <c r="O299" s="67">
        <v>0</v>
      </c>
      <c r="P299" s="67">
        <v>1</v>
      </c>
      <c r="R299" s="67">
        <v>0</v>
      </c>
      <c r="S299" s="67">
        <v>33</v>
      </c>
      <c r="T299" s="67" t="s">
        <v>995</v>
      </c>
      <c r="U299" s="67">
        <v>12</v>
      </c>
      <c r="V299" s="67">
        <v>0</v>
      </c>
      <c r="Z299" s="67">
        <v>0</v>
      </c>
      <c r="AC299" s="67">
        <f t="shared" si="33"/>
        <v>6102</v>
      </c>
      <c r="AG299" s="67">
        <v>1</v>
      </c>
      <c r="AH299" s="67">
        <v>5</v>
      </c>
    </row>
    <row r="300" spans="1:34" ht="17.25" customHeight="1" x14ac:dyDescent="0.2">
      <c r="A300" s="67">
        <f t="shared" si="35"/>
        <v>295</v>
      </c>
      <c r="B300" s="67">
        <f>说明宝箱第2层!C105</f>
        <v>6103</v>
      </c>
      <c r="C300" s="67">
        <v>0</v>
      </c>
      <c r="D300" s="67" t="str">
        <f>说明宝箱第2层!D105</f>
        <v>宝箱3时代3卡牌品质3部分5</v>
      </c>
      <c r="F300" s="67">
        <v>6103</v>
      </c>
      <c r="G300" s="67">
        <v>6103</v>
      </c>
      <c r="I300" s="67">
        <v>503</v>
      </c>
      <c r="J300" s="67">
        <v>3</v>
      </c>
      <c r="K300" s="67">
        <f t="shared" si="34"/>
        <v>400</v>
      </c>
      <c r="L300" s="67">
        <f>VLOOKUP(N300,说明辅助表!$A$3:$B$6,2,0)*说明辅助表!$A$1+RANK(M300,$M$6:$M$447,1)*100000+VLOOKUP(P300,说明辅助表!$D$4:$E$7,2,0)*说明辅助表!$D$2+ROW()</f>
        <v>300140300</v>
      </c>
      <c r="M300" s="67">
        <v>0</v>
      </c>
      <c r="N300" s="67">
        <v>3</v>
      </c>
      <c r="O300" s="67">
        <v>0</v>
      </c>
      <c r="P300" s="67">
        <v>1</v>
      </c>
      <c r="R300" s="67">
        <v>0</v>
      </c>
      <c r="S300" s="67">
        <v>33</v>
      </c>
      <c r="T300" s="67" t="s">
        <v>995</v>
      </c>
      <c r="U300" s="67">
        <v>12</v>
      </c>
      <c r="V300" s="67">
        <v>0</v>
      </c>
      <c r="Z300" s="67">
        <v>0</v>
      </c>
      <c r="AC300" s="67">
        <f t="shared" si="33"/>
        <v>6103</v>
      </c>
      <c r="AG300" s="67">
        <v>1</v>
      </c>
      <c r="AH300" s="67">
        <v>5</v>
      </c>
    </row>
    <row r="301" spans="1:34" ht="17.25" customHeight="1" x14ac:dyDescent="0.2">
      <c r="A301" s="67">
        <f t="shared" si="35"/>
        <v>296</v>
      </c>
      <c r="B301" s="67">
        <f>说明宝箱第2层!C106</f>
        <v>6104</v>
      </c>
      <c r="C301" s="67">
        <v>0</v>
      </c>
      <c r="D301" s="67" t="str">
        <f>说明宝箱第2层!D106</f>
        <v>宝箱3时代4卡牌品质3部分5</v>
      </c>
      <c r="F301" s="67">
        <v>6104</v>
      </c>
      <c r="G301" s="67">
        <v>6104</v>
      </c>
      <c r="I301" s="67">
        <v>503</v>
      </c>
      <c r="J301" s="67">
        <v>3</v>
      </c>
      <c r="K301" s="67">
        <f t="shared" si="34"/>
        <v>401</v>
      </c>
      <c r="L301" s="67">
        <f>VLOOKUP(N301,说明辅助表!$A$3:$B$6,2,0)*说明辅助表!$A$1+RANK(M301,$M$6:$M$447,1)*100000+VLOOKUP(P301,说明辅助表!$D$4:$E$7,2,0)*说明辅助表!$D$2+ROW()</f>
        <v>300140301</v>
      </c>
      <c r="M301" s="67">
        <v>0</v>
      </c>
      <c r="N301" s="67">
        <v>3</v>
      </c>
      <c r="O301" s="67">
        <v>0</v>
      </c>
      <c r="P301" s="67">
        <v>1</v>
      </c>
      <c r="R301" s="67">
        <v>0</v>
      </c>
      <c r="S301" s="67">
        <v>33</v>
      </c>
      <c r="T301" s="67" t="s">
        <v>995</v>
      </c>
      <c r="U301" s="67">
        <v>12</v>
      </c>
      <c r="V301" s="67">
        <v>0</v>
      </c>
      <c r="Z301" s="67">
        <v>0</v>
      </c>
      <c r="AC301" s="67">
        <f t="shared" si="33"/>
        <v>6104</v>
      </c>
      <c r="AG301" s="67">
        <v>1</v>
      </c>
      <c r="AH301" s="67">
        <v>5</v>
      </c>
    </row>
    <row r="302" spans="1:34" ht="17.25" customHeight="1" x14ac:dyDescent="0.2">
      <c r="A302" s="67">
        <f t="shared" si="35"/>
        <v>297</v>
      </c>
      <c r="B302" s="67">
        <f>说明宝箱第2层!C107</f>
        <v>6105</v>
      </c>
      <c r="C302" s="67">
        <v>0</v>
      </c>
      <c r="D302" s="67" t="str">
        <f>说明宝箱第2层!D107</f>
        <v>宝箱3时代5卡牌品质3部分5</v>
      </c>
      <c r="F302" s="67">
        <v>6105</v>
      </c>
      <c r="G302" s="67">
        <v>6105</v>
      </c>
      <c r="I302" s="67">
        <v>503</v>
      </c>
      <c r="J302" s="67">
        <v>3</v>
      </c>
      <c r="K302" s="67">
        <f t="shared" si="34"/>
        <v>402</v>
      </c>
      <c r="L302" s="67">
        <f>VLOOKUP(N302,说明辅助表!$A$3:$B$6,2,0)*说明辅助表!$A$1+RANK(M302,$M$6:$M$447,1)*100000+VLOOKUP(P302,说明辅助表!$D$4:$E$7,2,0)*说明辅助表!$D$2+ROW()</f>
        <v>300140302</v>
      </c>
      <c r="M302" s="67">
        <v>0</v>
      </c>
      <c r="N302" s="67">
        <v>3</v>
      </c>
      <c r="O302" s="67">
        <v>0</v>
      </c>
      <c r="P302" s="67">
        <v>1</v>
      </c>
      <c r="R302" s="67">
        <v>0</v>
      </c>
      <c r="S302" s="67">
        <v>33</v>
      </c>
      <c r="T302" s="67" t="s">
        <v>995</v>
      </c>
      <c r="U302" s="67">
        <v>12</v>
      </c>
      <c r="V302" s="67">
        <v>0</v>
      </c>
      <c r="Z302" s="67">
        <v>0</v>
      </c>
      <c r="AC302" s="67">
        <f t="shared" si="33"/>
        <v>6105</v>
      </c>
      <c r="AG302" s="67">
        <v>1</v>
      </c>
      <c r="AH302" s="67">
        <v>5</v>
      </c>
    </row>
    <row r="303" spans="1:34" ht="17.25" customHeight="1" x14ac:dyDescent="0.2">
      <c r="A303" s="67">
        <f t="shared" si="35"/>
        <v>298</v>
      </c>
      <c r="B303" s="67">
        <f>说明宝箱第2层!C108</f>
        <v>6106</v>
      </c>
      <c r="C303" s="67">
        <v>0</v>
      </c>
      <c r="D303" s="67" t="str">
        <f>说明宝箱第2层!D108</f>
        <v>宝箱3时代1卡牌品质3部分6</v>
      </c>
      <c r="F303" s="67">
        <v>6106</v>
      </c>
      <c r="G303" s="67">
        <v>6106</v>
      </c>
      <c r="I303" s="67">
        <v>503</v>
      </c>
      <c r="J303" s="67">
        <v>3</v>
      </c>
      <c r="K303" s="67">
        <f t="shared" si="34"/>
        <v>403</v>
      </c>
      <c r="L303" s="67">
        <f>VLOOKUP(N303,说明辅助表!$A$3:$B$6,2,0)*说明辅助表!$A$1+RANK(M303,$M$6:$M$447,1)*100000+VLOOKUP(P303,说明辅助表!$D$4:$E$7,2,0)*说明辅助表!$D$2+ROW()</f>
        <v>300140303</v>
      </c>
      <c r="M303" s="67">
        <v>0</v>
      </c>
      <c r="N303" s="67">
        <v>3</v>
      </c>
      <c r="O303" s="67">
        <v>0</v>
      </c>
      <c r="P303" s="67">
        <v>1</v>
      </c>
      <c r="R303" s="67">
        <v>0</v>
      </c>
      <c r="S303" s="67">
        <v>33</v>
      </c>
      <c r="T303" s="67" t="s">
        <v>995</v>
      </c>
      <c r="U303" s="67">
        <v>12</v>
      </c>
      <c r="V303" s="67">
        <v>0</v>
      </c>
      <c r="Z303" s="67">
        <v>0</v>
      </c>
      <c r="AC303" s="67">
        <f t="shared" si="33"/>
        <v>6106</v>
      </c>
      <c r="AG303" s="67">
        <v>1</v>
      </c>
      <c r="AH303" s="67">
        <v>5</v>
      </c>
    </row>
    <row r="304" spans="1:34" ht="17.25" customHeight="1" x14ac:dyDescent="0.2">
      <c r="A304" s="67">
        <f t="shared" si="35"/>
        <v>299</v>
      </c>
      <c r="B304" s="67">
        <f>说明宝箱第2层!C109</f>
        <v>6107</v>
      </c>
      <c r="C304" s="67">
        <v>0</v>
      </c>
      <c r="D304" s="67" t="str">
        <f>说明宝箱第2层!D109</f>
        <v>宝箱3时代2卡牌品质3部分6</v>
      </c>
      <c r="F304" s="67">
        <v>6107</v>
      </c>
      <c r="G304" s="67">
        <v>6107</v>
      </c>
      <c r="I304" s="67">
        <v>503</v>
      </c>
      <c r="J304" s="67">
        <v>3</v>
      </c>
      <c r="K304" s="67">
        <f t="shared" si="34"/>
        <v>404</v>
      </c>
      <c r="L304" s="67">
        <f>VLOOKUP(N304,说明辅助表!$A$3:$B$6,2,0)*说明辅助表!$A$1+RANK(M304,$M$6:$M$447,1)*100000+VLOOKUP(P304,说明辅助表!$D$4:$E$7,2,0)*说明辅助表!$D$2+ROW()</f>
        <v>300140304</v>
      </c>
      <c r="M304" s="67">
        <v>0</v>
      </c>
      <c r="N304" s="67">
        <v>3</v>
      </c>
      <c r="O304" s="67">
        <v>0</v>
      </c>
      <c r="P304" s="67">
        <v>1</v>
      </c>
      <c r="R304" s="67">
        <v>0</v>
      </c>
      <c r="S304" s="67">
        <v>33</v>
      </c>
      <c r="T304" s="67" t="s">
        <v>995</v>
      </c>
      <c r="U304" s="67">
        <v>12</v>
      </c>
      <c r="V304" s="67">
        <v>0</v>
      </c>
      <c r="Z304" s="67">
        <v>0</v>
      </c>
      <c r="AC304" s="67">
        <f t="shared" si="33"/>
        <v>6107</v>
      </c>
      <c r="AG304" s="67">
        <v>1</v>
      </c>
      <c r="AH304" s="67">
        <v>5</v>
      </c>
    </row>
    <row r="305" spans="1:34" ht="17.25" customHeight="1" x14ac:dyDescent="0.2">
      <c r="A305" s="67">
        <f t="shared" si="35"/>
        <v>300</v>
      </c>
      <c r="B305" s="67">
        <f>说明宝箱第2层!C110</f>
        <v>6108</v>
      </c>
      <c r="C305" s="67">
        <v>0</v>
      </c>
      <c r="D305" s="67" t="str">
        <f>说明宝箱第2层!D110</f>
        <v>宝箱3时代3卡牌品质3部分6</v>
      </c>
      <c r="F305" s="67">
        <v>6108</v>
      </c>
      <c r="G305" s="67">
        <v>6108</v>
      </c>
      <c r="I305" s="67">
        <v>503</v>
      </c>
      <c r="J305" s="67">
        <v>3</v>
      </c>
      <c r="K305" s="67">
        <f t="shared" si="34"/>
        <v>405</v>
      </c>
      <c r="L305" s="67">
        <f>VLOOKUP(N305,说明辅助表!$A$3:$B$6,2,0)*说明辅助表!$A$1+RANK(M305,$M$6:$M$447,1)*100000+VLOOKUP(P305,说明辅助表!$D$4:$E$7,2,0)*说明辅助表!$D$2+ROW()</f>
        <v>300140305</v>
      </c>
      <c r="M305" s="67">
        <v>0</v>
      </c>
      <c r="N305" s="67">
        <v>3</v>
      </c>
      <c r="O305" s="67">
        <v>0</v>
      </c>
      <c r="P305" s="67">
        <v>1</v>
      </c>
      <c r="R305" s="67">
        <v>0</v>
      </c>
      <c r="S305" s="67">
        <v>33</v>
      </c>
      <c r="T305" s="67" t="s">
        <v>995</v>
      </c>
      <c r="U305" s="67">
        <v>12</v>
      </c>
      <c r="V305" s="67">
        <v>0</v>
      </c>
      <c r="Z305" s="67">
        <v>0</v>
      </c>
      <c r="AC305" s="67">
        <f t="shared" si="33"/>
        <v>6108</v>
      </c>
      <c r="AG305" s="67">
        <v>1</v>
      </c>
      <c r="AH305" s="67">
        <v>5</v>
      </c>
    </row>
    <row r="306" spans="1:34" ht="17.25" customHeight="1" x14ac:dyDescent="0.2">
      <c r="A306" s="67">
        <f t="shared" si="35"/>
        <v>301</v>
      </c>
      <c r="B306" s="67">
        <f>说明宝箱第2层!C111</f>
        <v>6109</v>
      </c>
      <c r="C306" s="67">
        <v>0</v>
      </c>
      <c r="D306" s="67" t="str">
        <f>说明宝箱第2层!D111</f>
        <v>宝箱3时代4卡牌品质3部分6</v>
      </c>
      <c r="F306" s="67">
        <v>6109</v>
      </c>
      <c r="G306" s="67">
        <v>6109</v>
      </c>
      <c r="I306" s="67">
        <v>503</v>
      </c>
      <c r="J306" s="67">
        <v>3</v>
      </c>
      <c r="K306" s="67">
        <f t="shared" si="34"/>
        <v>406</v>
      </c>
      <c r="L306" s="67">
        <f>VLOOKUP(N306,说明辅助表!$A$3:$B$6,2,0)*说明辅助表!$A$1+RANK(M306,$M$6:$M$447,1)*100000+VLOOKUP(P306,说明辅助表!$D$4:$E$7,2,0)*说明辅助表!$D$2+ROW()</f>
        <v>300140306</v>
      </c>
      <c r="M306" s="67">
        <v>0</v>
      </c>
      <c r="N306" s="67">
        <v>3</v>
      </c>
      <c r="O306" s="67">
        <v>0</v>
      </c>
      <c r="P306" s="67">
        <v>1</v>
      </c>
      <c r="R306" s="67">
        <v>0</v>
      </c>
      <c r="S306" s="67">
        <v>33</v>
      </c>
      <c r="T306" s="67" t="s">
        <v>995</v>
      </c>
      <c r="U306" s="67">
        <v>12</v>
      </c>
      <c r="V306" s="67">
        <v>0</v>
      </c>
      <c r="Z306" s="67">
        <v>0</v>
      </c>
      <c r="AC306" s="67">
        <f t="shared" si="33"/>
        <v>6109</v>
      </c>
      <c r="AG306" s="67">
        <v>1</v>
      </c>
      <c r="AH306" s="67">
        <v>5</v>
      </c>
    </row>
    <row r="307" spans="1:34" ht="17.25" customHeight="1" x14ac:dyDescent="0.2">
      <c r="A307" s="67">
        <f t="shared" si="35"/>
        <v>302</v>
      </c>
      <c r="B307" s="67">
        <f>说明宝箱第2层!C112</f>
        <v>6110</v>
      </c>
      <c r="C307" s="67">
        <v>0</v>
      </c>
      <c r="D307" s="67" t="str">
        <f>说明宝箱第2层!D112</f>
        <v>宝箱3时代5卡牌品质3部分6</v>
      </c>
      <c r="F307" s="67">
        <v>6110</v>
      </c>
      <c r="G307" s="67">
        <v>6110</v>
      </c>
      <c r="I307" s="67">
        <v>503</v>
      </c>
      <c r="J307" s="67">
        <v>3</v>
      </c>
      <c r="K307" s="67">
        <f t="shared" si="34"/>
        <v>407</v>
      </c>
      <c r="L307" s="67">
        <f>VLOOKUP(N307,说明辅助表!$A$3:$B$6,2,0)*说明辅助表!$A$1+RANK(M307,$M$6:$M$447,1)*100000+VLOOKUP(P307,说明辅助表!$D$4:$E$7,2,0)*说明辅助表!$D$2+ROW()</f>
        <v>300140307</v>
      </c>
      <c r="M307" s="67">
        <v>0</v>
      </c>
      <c r="N307" s="67">
        <v>3</v>
      </c>
      <c r="O307" s="67">
        <v>0</v>
      </c>
      <c r="P307" s="67">
        <v>1</v>
      </c>
      <c r="R307" s="67">
        <v>0</v>
      </c>
      <c r="S307" s="67">
        <v>33</v>
      </c>
      <c r="T307" s="67" t="s">
        <v>995</v>
      </c>
      <c r="U307" s="67">
        <v>12</v>
      </c>
      <c r="V307" s="67">
        <v>0</v>
      </c>
      <c r="Z307" s="67">
        <v>0</v>
      </c>
      <c r="AC307" s="67">
        <f t="shared" si="33"/>
        <v>6110</v>
      </c>
      <c r="AG307" s="67">
        <v>1</v>
      </c>
      <c r="AH307" s="67">
        <v>5</v>
      </c>
    </row>
    <row r="308" spans="1:34" ht="17.25" customHeight="1" x14ac:dyDescent="0.2">
      <c r="A308" s="67">
        <f t="shared" si="35"/>
        <v>303</v>
      </c>
      <c r="B308" s="67">
        <f>说明宝箱第2层!C113</f>
        <v>6111</v>
      </c>
      <c r="C308" s="67">
        <v>0</v>
      </c>
      <c r="D308" s="67" t="str">
        <f>说明宝箱第2层!D113</f>
        <v>宝箱3时代1卡牌品质4部分5</v>
      </c>
      <c r="F308" s="67">
        <v>6111</v>
      </c>
      <c r="G308" s="67">
        <v>6111</v>
      </c>
      <c r="I308" s="67">
        <v>503</v>
      </c>
      <c r="J308" s="67">
        <v>3</v>
      </c>
      <c r="K308" s="67">
        <f t="shared" si="34"/>
        <v>408</v>
      </c>
      <c r="L308" s="67">
        <f>VLOOKUP(N308,说明辅助表!$A$3:$B$6,2,0)*说明辅助表!$A$1+RANK(M308,$M$6:$M$447,1)*100000+VLOOKUP(P308,说明辅助表!$D$4:$E$7,2,0)*说明辅助表!$D$2+ROW()</f>
        <v>300140308</v>
      </c>
      <c r="M308" s="67">
        <v>0</v>
      </c>
      <c r="N308" s="67">
        <v>3</v>
      </c>
      <c r="O308" s="67">
        <v>0</v>
      </c>
      <c r="P308" s="67">
        <v>1</v>
      </c>
      <c r="R308" s="67">
        <v>0</v>
      </c>
      <c r="S308" s="67">
        <v>33</v>
      </c>
      <c r="T308" s="67" t="s">
        <v>995</v>
      </c>
      <c r="U308" s="67">
        <v>12</v>
      </c>
      <c r="V308" s="67">
        <v>0</v>
      </c>
      <c r="Z308" s="67">
        <v>0</v>
      </c>
      <c r="AC308" s="67">
        <f t="shared" si="33"/>
        <v>6111</v>
      </c>
      <c r="AG308" s="67">
        <v>1</v>
      </c>
      <c r="AH308" s="67">
        <v>5</v>
      </c>
    </row>
    <row r="309" spans="1:34" ht="17.25" customHeight="1" x14ac:dyDescent="0.2">
      <c r="A309" s="67">
        <f t="shared" si="35"/>
        <v>304</v>
      </c>
      <c r="B309" s="67">
        <f>说明宝箱第2层!C114</f>
        <v>6112</v>
      </c>
      <c r="C309" s="67">
        <v>0</v>
      </c>
      <c r="D309" s="67" t="str">
        <f>说明宝箱第2层!D114</f>
        <v>宝箱3时代2卡牌品质4部分5</v>
      </c>
      <c r="F309" s="67">
        <v>6112</v>
      </c>
      <c r="G309" s="67">
        <v>6112</v>
      </c>
      <c r="I309" s="67">
        <v>503</v>
      </c>
      <c r="J309" s="67">
        <v>3</v>
      </c>
      <c r="K309" s="67">
        <f t="shared" si="34"/>
        <v>409</v>
      </c>
      <c r="L309" s="67">
        <f>VLOOKUP(N309,说明辅助表!$A$3:$B$6,2,0)*说明辅助表!$A$1+RANK(M309,$M$6:$M$447,1)*100000+VLOOKUP(P309,说明辅助表!$D$4:$E$7,2,0)*说明辅助表!$D$2+ROW()</f>
        <v>300140309</v>
      </c>
      <c r="M309" s="67">
        <v>0</v>
      </c>
      <c r="N309" s="67">
        <v>3</v>
      </c>
      <c r="O309" s="67">
        <v>0</v>
      </c>
      <c r="P309" s="67">
        <v>1</v>
      </c>
      <c r="R309" s="67">
        <v>0</v>
      </c>
      <c r="S309" s="67">
        <v>33</v>
      </c>
      <c r="T309" s="67" t="s">
        <v>995</v>
      </c>
      <c r="U309" s="67">
        <v>12</v>
      </c>
      <c r="V309" s="67">
        <v>0</v>
      </c>
      <c r="Z309" s="67">
        <v>0</v>
      </c>
      <c r="AC309" s="67">
        <f t="shared" si="33"/>
        <v>6112</v>
      </c>
      <c r="AG309" s="67">
        <v>1</v>
      </c>
      <c r="AH309" s="67">
        <v>5</v>
      </c>
    </row>
    <row r="310" spans="1:34" ht="17.25" customHeight="1" x14ac:dyDescent="0.2">
      <c r="A310" s="67">
        <f t="shared" si="35"/>
        <v>305</v>
      </c>
      <c r="B310" s="67">
        <f>说明宝箱第2层!C115</f>
        <v>6113</v>
      </c>
      <c r="C310" s="67">
        <v>0</v>
      </c>
      <c r="D310" s="67" t="str">
        <f>说明宝箱第2层!D115</f>
        <v>宝箱3时代3卡牌品质4部分5</v>
      </c>
      <c r="F310" s="67">
        <v>6113</v>
      </c>
      <c r="G310" s="67">
        <v>6113</v>
      </c>
      <c r="I310" s="67">
        <v>503</v>
      </c>
      <c r="J310" s="67">
        <v>3</v>
      </c>
      <c r="K310" s="67">
        <f t="shared" si="34"/>
        <v>410</v>
      </c>
      <c r="L310" s="67">
        <f>VLOOKUP(N310,说明辅助表!$A$3:$B$6,2,0)*说明辅助表!$A$1+RANK(M310,$M$6:$M$447,1)*100000+VLOOKUP(P310,说明辅助表!$D$4:$E$7,2,0)*说明辅助表!$D$2+ROW()</f>
        <v>300140310</v>
      </c>
      <c r="M310" s="67">
        <v>0</v>
      </c>
      <c r="N310" s="67">
        <v>3</v>
      </c>
      <c r="O310" s="67">
        <v>0</v>
      </c>
      <c r="P310" s="67">
        <v>1</v>
      </c>
      <c r="R310" s="67">
        <v>0</v>
      </c>
      <c r="S310" s="67">
        <v>33</v>
      </c>
      <c r="T310" s="67" t="s">
        <v>995</v>
      </c>
      <c r="U310" s="67">
        <v>12</v>
      </c>
      <c r="V310" s="67">
        <v>0</v>
      </c>
      <c r="Z310" s="67">
        <v>0</v>
      </c>
      <c r="AC310" s="67">
        <f t="shared" si="33"/>
        <v>6113</v>
      </c>
      <c r="AG310" s="67">
        <v>1</v>
      </c>
      <c r="AH310" s="67">
        <v>5</v>
      </c>
    </row>
    <row r="311" spans="1:34" ht="17.25" customHeight="1" x14ac:dyDescent="0.2">
      <c r="A311" s="67">
        <f t="shared" si="35"/>
        <v>306</v>
      </c>
      <c r="B311" s="67">
        <f>说明宝箱第2层!C116</f>
        <v>6114</v>
      </c>
      <c r="C311" s="67">
        <v>0</v>
      </c>
      <c r="D311" s="67" t="str">
        <f>说明宝箱第2层!D116</f>
        <v>宝箱3时代4卡牌品质4部分5</v>
      </c>
      <c r="F311" s="67">
        <v>6114</v>
      </c>
      <c r="G311" s="67">
        <v>6114</v>
      </c>
      <c r="I311" s="67">
        <v>503</v>
      </c>
      <c r="J311" s="67">
        <v>3</v>
      </c>
      <c r="K311" s="67">
        <f t="shared" si="34"/>
        <v>411</v>
      </c>
      <c r="L311" s="67">
        <f>VLOOKUP(N311,说明辅助表!$A$3:$B$6,2,0)*说明辅助表!$A$1+RANK(M311,$M$6:$M$447,1)*100000+VLOOKUP(P311,说明辅助表!$D$4:$E$7,2,0)*说明辅助表!$D$2+ROW()</f>
        <v>300140311</v>
      </c>
      <c r="M311" s="67">
        <v>0</v>
      </c>
      <c r="N311" s="67">
        <v>3</v>
      </c>
      <c r="O311" s="67">
        <v>0</v>
      </c>
      <c r="P311" s="67">
        <v>1</v>
      </c>
      <c r="R311" s="67">
        <v>0</v>
      </c>
      <c r="S311" s="67">
        <v>33</v>
      </c>
      <c r="T311" s="67" t="s">
        <v>995</v>
      </c>
      <c r="U311" s="67">
        <v>12</v>
      </c>
      <c r="V311" s="67">
        <v>0</v>
      </c>
      <c r="Z311" s="67">
        <v>0</v>
      </c>
      <c r="AC311" s="67">
        <f t="shared" si="33"/>
        <v>6114</v>
      </c>
      <c r="AG311" s="67">
        <v>1</v>
      </c>
      <c r="AH311" s="67">
        <v>5</v>
      </c>
    </row>
    <row r="312" spans="1:34" ht="17.25" customHeight="1" x14ac:dyDescent="0.2">
      <c r="A312" s="67">
        <f t="shared" si="35"/>
        <v>307</v>
      </c>
      <c r="B312" s="67">
        <f>说明宝箱第2层!C117</f>
        <v>6115</v>
      </c>
      <c r="C312" s="67">
        <v>0</v>
      </c>
      <c r="D312" s="67" t="str">
        <f>说明宝箱第2层!D117</f>
        <v>宝箱3时代5卡牌品质4部分5</v>
      </c>
      <c r="F312" s="67">
        <v>6115</v>
      </c>
      <c r="G312" s="67">
        <v>6115</v>
      </c>
      <c r="I312" s="67">
        <v>503</v>
      </c>
      <c r="J312" s="67">
        <v>3</v>
      </c>
      <c r="K312" s="67">
        <f t="shared" si="34"/>
        <v>412</v>
      </c>
      <c r="L312" s="67">
        <f>VLOOKUP(N312,说明辅助表!$A$3:$B$6,2,0)*说明辅助表!$A$1+RANK(M312,$M$6:$M$447,1)*100000+VLOOKUP(P312,说明辅助表!$D$4:$E$7,2,0)*说明辅助表!$D$2+ROW()</f>
        <v>300140312</v>
      </c>
      <c r="M312" s="67">
        <v>0</v>
      </c>
      <c r="N312" s="67">
        <v>3</v>
      </c>
      <c r="O312" s="67">
        <v>0</v>
      </c>
      <c r="P312" s="67">
        <v>1</v>
      </c>
      <c r="R312" s="67">
        <v>0</v>
      </c>
      <c r="S312" s="67">
        <v>33</v>
      </c>
      <c r="T312" s="67" t="s">
        <v>995</v>
      </c>
      <c r="U312" s="67">
        <v>12</v>
      </c>
      <c r="V312" s="67">
        <v>0</v>
      </c>
      <c r="Z312" s="67">
        <v>0</v>
      </c>
      <c r="AC312" s="67">
        <f t="shared" si="33"/>
        <v>6115</v>
      </c>
      <c r="AG312" s="67">
        <v>1</v>
      </c>
      <c r="AH312" s="67">
        <v>5</v>
      </c>
    </row>
    <row r="313" spans="1:34" ht="17.25" customHeight="1" x14ac:dyDescent="0.2">
      <c r="A313" s="67">
        <f t="shared" si="35"/>
        <v>308</v>
      </c>
      <c r="B313" s="67">
        <f>说明宝箱第2层!C118</f>
        <v>6116</v>
      </c>
      <c r="C313" s="67">
        <v>0</v>
      </c>
      <c r="D313" s="67" t="str">
        <f>说明宝箱第2层!D118</f>
        <v>宝箱3时代1卡牌品质4部分6</v>
      </c>
      <c r="F313" s="67">
        <v>6116</v>
      </c>
      <c r="G313" s="67">
        <v>6116</v>
      </c>
      <c r="I313" s="67">
        <v>503</v>
      </c>
      <c r="J313" s="67">
        <v>3</v>
      </c>
      <c r="K313" s="67">
        <f t="shared" si="34"/>
        <v>413</v>
      </c>
      <c r="L313" s="67">
        <f>VLOOKUP(N313,说明辅助表!$A$3:$B$6,2,0)*说明辅助表!$A$1+RANK(M313,$M$6:$M$447,1)*100000+VLOOKUP(P313,说明辅助表!$D$4:$E$7,2,0)*说明辅助表!$D$2+ROW()</f>
        <v>300140313</v>
      </c>
      <c r="M313" s="67">
        <v>0</v>
      </c>
      <c r="N313" s="67">
        <v>3</v>
      </c>
      <c r="O313" s="67">
        <v>0</v>
      </c>
      <c r="P313" s="67">
        <v>1</v>
      </c>
      <c r="R313" s="67">
        <v>0</v>
      </c>
      <c r="S313" s="67">
        <v>33</v>
      </c>
      <c r="T313" s="67" t="s">
        <v>995</v>
      </c>
      <c r="U313" s="67">
        <v>12</v>
      </c>
      <c r="V313" s="67">
        <v>0</v>
      </c>
      <c r="Z313" s="67">
        <v>0</v>
      </c>
      <c r="AC313" s="67">
        <f t="shared" si="33"/>
        <v>6116</v>
      </c>
      <c r="AG313" s="67">
        <v>1</v>
      </c>
      <c r="AH313" s="67">
        <v>5</v>
      </c>
    </row>
    <row r="314" spans="1:34" ht="17.25" customHeight="1" x14ac:dyDescent="0.2">
      <c r="A314" s="67">
        <f t="shared" si="35"/>
        <v>309</v>
      </c>
      <c r="B314" s="67">
        <f>说明宝箱第2层!C119</f>
        <v>6117</v>
      </c>
      <c r="C314" s="67">
        <v>0</v>
      </c>
      <c r="D314" s="67" t="str">
        <f>说明宝箱第2层!D119</f>
        <v>宝箱3时代2卡牌品质4部分6</v>
      </c>
      <c r="F314" s="67">
        <v>6117</v>
      </c>
      <c r="G314" s="67">
        <v>6117</v>
      </c>
      <c r="I314" s="67">
        <v>503</v>
      </c>
      <c r="J314" s="67">
        <v>3</v>
      </c>
      <c r="K314" s="67">
        <f t="shared" si="34"/>
        <v>414</v>
      </c>
      <c r="L314" s="67">
        <f>VLOOKUP(N314,说明辅助表!$A$3:$B$6,2,0)*说明辅助表!$A$1+RANK(M314,$M$6:$M$447,1)*100000+VLOOKUP(P314,说明辅助表!$D$4:$E$7,2,0)*说明辅助表!$D$2+ROW()</f>
        <v>300140314</v>
      </c>
      <c r="M314" s="67">
        <v>0</v>
      </c>
      <c r="N314" s="67">
        <v>3</v>
      </c>
      <c r="O314" s="67">
        <v>0</v>
      </c>
      <c r="P314" s="67">
        <v>1</v>
      </c>
      <c r="R314" s="67">
        <v>0</v>
      </c>
      <c r="S314" s="67">
        <v>33</v>
      </c>
      <c r="T314" s="67" t="s">
        <v>995</v>
      </c>
      <c r="U314" s="67">
        <v>12</v>
      </c>
      <c r="V314" s="67">
        <v>0</v>
      </c>
      <c r="Z314" s="67">
        <v>0</v>
      </c>
      <c r="AC314" s="67">
        <f t="shared" si="33"/>
        <v>6117</v>
      </c>
      <c r="AG314" s="67">
        <v>1</v>
      </c>
      <c r="AH314" s="67">
        <v>5</v>
      </c>
    </row>
    <row r="315" spans="1:34" ht="17.25" customHeight="1" x14ac:dyDescent="0.2">
      <c r="A315" s="67">
        <f t="shared" si="35"/>
        <v>310</v>
      </c>
      <c r="B315" s="67">
        <f>说明宝箱第2层!C120</f>
        <v>6118</v>
      </c>
      <c r="C315" s="67">
        <v>0</v>
      </c>
      <c r="D315" s="67" t="str">
        <f>说明宝箱第2层!D120</f>
        <v>宝箱3时代3卡牌品质4部分6</v>
      </c>
      <c r="F315" s="67">
        <v>6118</v>
      </c>
      <c r="G315" s="67">
        <v>6118</v>
      </c>
      <c r="I315" s="67">
        <v>503</v>
      </c>
      <c r="J315" s="67">
        <v>3</v>
      </c>
      <c r="K315" s="67">
        <f t="shared" si="34"/>
        <v>415</v>
      </c>
      <c r="L315" s="67">
        <f>VLOOKUP(N315,说明辅助表!$A$3:$B$6,2,0)*说明辅助表!$A$1+RANK(M315,$M$6:$M$447,1)*100000+VLOOKUP(P315,说明辅助表!$D$4:$E$7,2,0)*说明辅助表!$D$2+ROW()</f>
        <v>300140315</v>
      </c>
      <c r="M315" s="67">
        <v>0</v>
      </c>
      <c r="N315" s="67">
        <v>3</v>
      </c>
      <c r="O315" s="67">
        <v>0</v>
      </c>
      <c r="P315" s="67">
        <v>1</v>
      </c>
      <c r="R315" s="67">
        <v>0</v>
      </c>
      <c r="S315" s="67">
        <v>33</v>
      </c>
      <c r="T315" s="67" t="s">
        <v>995</v>
      </c>
      <c r="U315" s="67">
        <v>12</v>
      </c>
      <c r="V315" s="67">
        <v>0</v>
      </c>
      <c r="Z315" s="67">
        <v>0</v>
      </c>
      <c r="AC315" s="67">
        <f t="shared" si="33"/>
        <v>6118</v>
      </c>
      <c r="AG315" s="67">
        <v>1</v>
      </c>
      <c r="AH315" s="67">
        <v>5</v>
      </c>
    </row>
    <row r="316" spans="1:34" ht="17.25" customHeight="1" x14ac:dyDescent="0.2">
      <c r="A316" s="67">
        <f t="shared" si="35"/>
        <v>311</v>
      </c>
      <c r="B316" s="67">
        <f>说明宝箱第2层!C121</f>
        <v>6119</v>
      </c>
      <c r="C316" s="67">
        <v>0</v>
      </c>
      <c r="D316" s="67" t="str">
        <f>说明宝箱第2层!D121</f>
        <v>宝箱3时代4卡牌品质4部分6</v>
      </c>
      <c r="F316" s="67">
        <v>6119</v>
      </c>
      <c r="G316" s="67">
        <v>6119</v>
      </c>
      <c r="I316" s="67">
        <v>503</v>
      </c>
      <c r="J316" s="67">
        <v>3</v>
      </c>
      <c r="K316" s="67">
        <f t="shared" si="34"/>
        <v>416</v>
      </c>
      <c r="L316" s="67">
        <f>VLOOKUP(N316,说明辅助表!$A$3:$B$6,2,0)*说明辅助表!$A$1+RANK(M316,$M$6:$M$447,1)*100000+VLOOKUP(P316,说明辅助表!$D$4:$E$7,2,0)*说明辅助表!$D$2+ROW()</f>
        <v>300140316</v>
      </c>
      <c r="M316" s="67">
        <v>0</v>
      </c>
      <c r="N316" s="67">
        <v>3</v>
      </c>
      <c r="O316" s="67">
        <v>0</v>
      </c>
      <c r="P316" s="67">
        <v>1</v>
      </c>
      <c r="R316" s="67">
        <v>0</v>
      </c>
      <c r="S316" s="67">
        <v>33</v>
      </c>
      <c r="T316" s="67" t="s">
        <v>995</v>
      </c>
      <c r="U316" s="67">
        <v>12</v>
      </c>
      <c r="V316" s="67">
        <v>0</v>
      </c>
      <c r="Z316" s="67">
        <v>0</v>
      </c>
      <c r="AC316" s="67">
        <f t="shared" si="33"/>
        <v>6119</v>
      </c>
      <c r="AG316" s="67">
        <v>1</v>
      </c>
      <c r="AH316" s="67">
        <v>5</v>
      </c>
    </row>
    <row r="317" spans="1:34" ht="17.25" customHeight="1" x14ac:dyDescent="0.2">
      <c r="A317" s="67">
        <f t="shared" si="35"/>
        <v>312</v>
      </c>
      <c r="B317" s="67">
        <f>说明宝箱第2层!C122</f>
        <v>6120</v>
      </c>
      <c r="C317" s="67">
        <v>0</v>
      </c>
      <c r="D317" s="67" t="str">
        <f>说明宝箱第2层!D122</f>
        <v>宝箱3时代5卡牌品质4部分6</v>
      </c>
      <c r="F317" s="67">
        <v>6120</v>
      </c>
      <c r="G317" s="67">
        <v>6120</v>
      </c>
      <c r="I317" s="67">
        <v>503</v>
      </c>
      <c r="J317" s="67">
        <v>3</v>
      </c>
      <c r="K317" s="67">
        <f t="shared" si="34"/>
        <v>417</v>
      </c>
      <c r="L317" s="67">
        <f>VLOOKUP(N317,说明辅助表!$A$3:$B$6,2,0)*说明辅助表!$A$1+RANK(M317,$M$6:$M$447,1)*100000+VLOOKUP(P317,说明辅助表!$D$4:$E$7,2,0)*说明辅助表!$D$2+ROW()</f>
        <v>300140317</v>
      </c>
      <c r="M317" s="67">
        <v>0</v>
      </c>
      <c r="N317" s="67">
        <v>3</v>
      </c>
      <c r="O317" s="67">
        <v>0</v>
      </c>
      <c r="P317" s="67">
        <v>1</v>
      </c>
      <c r="R317" s="67">
        <v>0</v>
      </c>
      <c r="S317" s="67">
        <v>33</v>
      </c>
      <c r="T317" s="67" t="s">
        <v>995</v>
      </c>
      <c r="U317" s="67">
        <v>12</v>
      </c>
      <c r="V317" s="67">
        <v>0</v>
      </c>
      <c r="Z317" s="67">
        <v>0</v>
      </c>
      <c r="AC317" s="67">
        <f t="shared" si="33"/>
        <v>6120</v>
      </c>
      <c r="AG317" s="67">
        <v>1</v>
      </c>
      <c r="AH317" s="67">
        <v>5</v>
      </c>
    </row>
    <row r="318" spans="1:34" ht="17.25" customHeight="1" x14ac:dyDescent="0.2">
      <c r="A318" s="67">
        <f t="shared" si="35"/>
        <v>313</v>
      </c>
      <c r="B318" s="67">
        <v>7001</v>
      </c>
      <c r="C318" s="67">
        <v>0</v>
      </c>
      <c r="D318" s="67" t="s">
        <v>778</v>
      </c>
      <c r="E318" s="67">
        <v>542001</v>
      </c>
      <c r="F318" s="67">
        <v>7001</v>
      </c>
      <c r="G318" s="67">
        <v>7001</v>
      </c>
      <c r="H318" s="67">
        <v>543001</v>
      </c>
      <c r="I318" s="67">
        <v>4</v>
      </c>
      <c r="J318" s="67">
        <v>5</v>
      </c>
      <c r="K318" s="67">
        <f t="shared" si="34"/>
        <v>48</v>
      </c>
      <c r="L318" s="67">
        <f>VLOOKUP(N318,说明辅助表!$A$3:$B$6,2,0)*说明辅助表!$A$1+RANK(M318,$M$6:$M$447,1)*100000+VLOOKUP(P318,说明辅助表!$D$4:$E$7,2,0)*说明辅助表!$D$2+ROW()</f>
        <v>140318</v>
      </c>
      <c r="M318" s="67">
        <v>0</v>
      </c>
      <c r="N318" s="67">
        <v>-1</v>
      </c>
      <c r="O318" s="67">
        <v>0</v>
      </c>
      <c r="P318" s="67">
        <v>1</v>
      </c>
      <c r="R318" s="67">
        <v>0</v>
      </c>
      <c r="U318" s="67">
        <v>1</v>
      </c>
      <c r="V318" s="67">
        <v>0</v>
      </c>
      <c r="Z318" s="67">
        <v>0</v>
      </c>
    </row>
    <row r="319" spans="1:34" ht="17.25" customHeight="1" x14ac:dyDescent="0.2">
      <c r="A319" s="67">
        <f t="shared" si="35"/>
        <v>314</v>
      </c>
      <c r="B319" s="67">
        <v>7002</v>
      </c>
      <c r="C319" s="67">
        <v>0</v>
      </c>
      <c r="D319" s="67" t="s">
        <v>779</v>
      </c>
      <c r="E319" s="67">
        <v>542002</v>
      </c>
      <c r="F319" s="67">
        <v>7002</v>
      </c>
      <c r="G319" s="67">
        <v>7002</v>
      </c>
      <c r="H319" s="67">
        <v>543002</v>
      </c>
      <c r="I319" s="67">
        <v>4</v>
      </c>
      <c r="J319" s="67">
        <v>5</v>
      </c>
      <c r="K319" s="67">
        <f t="shared" si="34"/>
        <v>30</v>
      </c>
      <c r="L319" s="67">
        <f>VLOOKUP(N319,说明辅助表!$A$3:$B$6,2,0)*说明辅助表!$A$1+RANK(M319,$M$6:$M$447,1)*100000+VLOOKUP(P319,说明辅助表!$D$4:$E$7,2,0)*说明辅助表!$D$2+ROW()</f>
        <v>130319</v>
      </c>
      <c r="M319" s="67">
        <v>0</v>
      </c>
      <c r="N319" s="67">
        <v>-1</v>
      </c>
      <c r="O319" s="67">
        <v>0</v>
      </c>
      <c r="P319" s="67">
        <v>2</v>
      </c>
      <c r="R319" s="67">
        <v>0</v>
      </c>
      <c r="U319" s="67">
        <v>1</v>
      </c>
      <c r="V319" s="67">
        <v>0</v>
      </c>
      <c r="Z319" s="67">
        <v>0</v>
      </c>
    </row>
    <row r="320" spans="1:34" ht="17.25" customHeight="1" x14ac:dyDescent="0.2">
      <c r="A320" s="67">
        <f t="shared" si="35"/>
        <v>315</v>
      </c>
      <c r="B320" s="67">
        <v>7003</v>
      </c>
      <c r="C320" s="67">
        <v>0</v>
      </c>
      <c r="D320" s="67" t="s">
        <v>780</v>
      </c>
      <c r="E320" s="67">
        <v>542003</v>
      </c>
      <c r="F320" s="67">
        <v>7003</v>
      </c>
      <c r="G320" s="67">
        <v>7003</v>
      </c>
      <c r="H320" s="67">
        <v>543003</v>
      </c>
      <c r="I320" s="67">
        <v>4</v>
      </c>
      <c r="J320" s="67">
        <v>5</v>
      </c>
      <c r="K320" s="67">
        <f t="shared" si="34"/>
        <v>9</v>
      </c>
      <c r="L320" s="67">
        <f>VLOOKUP(N320,说明辅助表!$A$3:$B$6,2,0)*说明辅助表!$A$1+RANK(M320,$M$6:$M$447,1)*100000+VLOOKUP(P320,说明辅助表!$D$4:$E$7,2,0)*说明辅助表!$D$2+ROW()</f>
        <v>120320</v>
      </c>
      <c r="M320" s="67">
        <v>0</v>
      </c>
      <c r="N320" s="67">
        <v>-1</v>
      </c>
      <c r="O320" s="67">
        <v>0</v>
      </c>
      <c r="P320" s="67">
        <v>3</v>
      </c>
      <c r="R320" s="67">
        <v>0</v>
      </c>
      <c r="U320" s="67">
        <v>1</v>
      </c>
      <c r="V320" s="67">
        <v>0</v>
      </c>
      <c r="Z320" s="67">
        <v>0</v>
      </c>
    </row>
    <row r="321" spans="1:34" x14ac:dyDescent="0.2">
      <c r="A321" s="67">
        <f t="shared" si="35"/>
        <v>316</v>
      </c>
      <c r="B321" s="67">
        <v>10200</v>
      </c>
      <c r="C321" s="67">
        <v>0</v>
      </c>
      <c r="D321" s="67" t="str">
        <f>[2]卡牌!$E3</f>
        <v>万箭齐发</v>
      </c>
      <c r="E321" s="67">
        <f t="shared" si="3"/>
        <v>20010200</v>
      </c>
      <c r="F321" s="67">
        <v>10200</v>
      </c>
      <c r="G321" s="67">
        <v>10200</v>
      </c>
      <c r="H321" s="67">
        <f t="shared" si="4"/>
        <v>21010200</v>
      </c>
      <c r="I321" s="67">
        <v>200</v>
      </c>
      <c r="J321" s="67">
        <v>4</v>
      </c>
      <c r="K321" s="67">
        <f t="shared" si="34"/>
        <v>49</v>
      </c>
      <c r="L321" s="67">
        <f>VLOOKUP(N321,说明辅助表!$A$3:$B$6,2,0)*说明辅助表!$A$1+RANK(M321,$M$6:$M$447,1)*100000+VLOOKUP(P321,说明辅助表!$D$4:$E$7,2,0)*说明辅助表!$D$2+ROW()</f>
        <v>140321</v>
      </c>
      <c r="M321" s="67">
        <v>0</v>
      </c>
      <c r="N321" s="67">
        <v>-1</v>
      </c>
      <c r="O321" s="67">
        <v>0</v>
      </c>
      <c r="P321" s="69">
        <f>VLOOKUP(D321,[3]t_card_group_s说明表!$E:$H,4,0)</f>
        <v>1</v>
      </c>
      <c r="R321" s="67">
        <v>0</v>
      </c>
      <c r="U321" s="67">
        <v>1</v>
      </c>
      <c r="V321" s="67">
        <v>0</v>
      </c>
      <c r="Y321" s="67" t="str">
        <f t="shared" ref="Y321:Y384" si="36">D321&amp;"的描述"</f>
        <v>万箭齐发的描述</v>
      </c>
      <c r="Z321" s="67">
        <v>0</v>
      </c>
      <c r="AE321" s="8">
        <v>10200</v>
      </c>
      <c r="AF321" s="67">
        <f>300+P321*10</f>
        <v>310</v>
      </c>
      <c r="AH321" s="67">
        <v>6</v>
      </c>
    </row>
    <row r="322" spans="1:34" x14ac:dyDescent="0.2">
      <c r="A322" s="67">
        <f t="shared" si="35"/>
        <v>317</v>
      </c>
      <c r="B322" s="67">
        <v>10201</v>
      </c>
      <c r="C322" s="67">
        <v>0</v>
      </c>
      <c r="D322" s="67" t="str">
        <f>[2]卡牌!$E4</f>
        <v>电击法术</v>
      </c>
      <c r="E322" s="67">
        <f t="shared" si="3"/>
        <v>20010201</v>
      </c>
      <c r="F322" s="67">
        <v>10201</v>
      </c>
      <c r="G322" s="67">
        <v>10201</v>
      </c>
      <c r="H322" s="67">
        <f t="shared" si="4"/>
        <v>21010201</v>
      </c>
      <c r="I322" s="67">
        <v>200</v>
      </c>
      <c r="J322" s="67">
        <v>4</v>
      </c>
      <c r="K322" s="67">
        <f t="shared" si="34"/>
        <v>10</v>
      </c>
      <c r="L322" s="67">
        <f>VLOOKUP(N322,说明辅助表!$A$3:$B$6,2,0)*说明辅助表!$A$1+RANK(M322,$M$6:$M$447,1)*100000+VLOOKUP(P322,说明辅助表!$D$4:$E$7,2,0)*说明辅助表!$D$2+ROW()</f>
        <v>120322</v>
      </c>
      <c r="M322" s="67">
        <v>0</v>
      </c>
      <c r="N322" s="67">
        <v>-1</v>
      </c>
      <c r="O322" s="67">
        <v>0</v>
      </c>
      <c r="P322" s="69">
        <f>VLOOKUP(D322,[3]t_card_group_s说明表!$E:$H,4,0)</f>
        <v>3</v>
      </c>
      <c r="R322" s="67">
        <v>0</v>
      </c>
      <c r="U322" s="67">
        <v>1</v>
      </c>
      <c r="V322" s="67">
        <v>0</v>
      </c>
      <c r="Y322" s="67" t="str">
        <f t="shared" si="36"/>
        <v>电击法术的描述</v>
      </c>
      <c r="Z322" s="67">
        <v>0</v>
      </c>
      <c r="AE322" s="8">
        <v>10201</v>
      </c>
      <c r="AF322" s="67">
        <f t="shared" ref="AF322:AF385" si="37">300+P322*10</f>
        <v>330</v>
      </c>
      <c r="AH322" s="67">
        <v>6</v>
      </c>
    </row>
    <row r="323" spans="1:34" x14ac:dyDescent="0.2">
      <c r="A323" s="67">
        <f t="shared" si="35"/>
        <v>318</v>
      </c>
      <c r="B323" s="67">
        <v>10202</v>
      </c>
      <c r="C323" s="67">
        <v>0</v>
      </c>
      <c r="D323" s="67" t="str">
        <f>[2]卡牌!$E5</f>
        <v>毒药法术</v>
      </c>
      <c r="E323" s="67">
        <f t="shared" ref="E323:E386" si="38">IF(B323&gt;0,20000000+B323,10000000+ABS(B323))</f>
        <v>20010202</v>
      </c>
      <c r="F323" s="67">
        <v>10202</v>
      </c>
      <c r="G323" s="67">
        <v>10202</v>
      </c>
      <c r="H323" s="67">
        <f t="shared" si="4"/>
        <v>21010202</v>
      </c>
      <c r="I323" s="67">
        <v>200</v>
      </c>
      <c r="J323" s="67">
        <v>4</v>
      </c>
      <c r="K323" s="67">
        <f t="shared" si="34"/>
        <v>31</v>
      </c>
      <c r="L323" s="67">
        <f>VLOOKUP(N323,说明辅助表!$A$3:$B$6,2,0)*说明辅助表!$A$1+RANK(M323,$M$6:$M$447,1)*100000+VLOOKUP(P323,说明辅助表!$D$4:$E$7,2,0)*说明辅助表!$D$2+ROW()</f>
        <v>130323</v>
      </c>
      <c r="M323" s="67">
        <v>0</v>
      </c>
      <c r="N323" s="67">
        <v>-1</v>
      </c>
      <c r="O323" s="67">
        <v>0</v>
      </c>
      <c r="P323" s="69">
        <f>VLOOKUP(D323,[3]t_card_group_s说明表!$E:$H,4,0)</f>
        <v>2</v>
      </c>
      <c r="R323" s="67">
        <v>0</v>
      </c>
      <c r="U323" s="67">
        <v>1</v>
      </c>
      <c r="V323" s="67">
        <v>0</v>
      </c>
      <c r="Y323" s="67" t="str">
        <f t="shared" si="36"/>
        <v>毒药法术的描述</v>
      </c>
      <c r="Z323" s="67">
        <v>0</v>
      </c>
      <c r="AE323" s="8">
        <v>10202</v>
      </c>
      <c r="AF323" s="67">
        <f t="shared" si="37"/>
        <v>320</v>
      </c>
      <c r="AH323" s="67">
        <v>6</v>
      </c>
    </row>
    <row r="324" spans="1:34" x14ac:dyDescent="0.2">
      <c r="A324" s="67">
        <f t="shared" si="35"/>
        <v>319</v>
      </c>
      <c r="B324" s="67">
        <v>10203</v>
      </c>
      <c r="C324" s="67">
        <v>0</v>
      </c>
      <c r="D324" s="67" t="str">
        <f>[2]卡牌!$E6</f>
        <v>火球</v>
      </c>
      <c r="E324" s="67">
        <f t="shared" si="38"/>
        <v>20010203</v>
      </c>
      <c r="F324" s="67">
        <v>10203</v>
      </c>
      <c r="G324" s="67">
        <v>10203</v>
      </c>
      <c r="H324" s="67">
        <f t="shared" si="4"/>
        <v>21010203</v>
      </c>
      <c r="I324" s="67">
        <v>200</v>
      </c>
      <c r="J324" s="67">
        <v>4</v>
      </c>
      <c r="K324" s="67">
        <f t="shared" si="34"/>
        <v>50</v>
      </c>
      <c r="L324" s="67">
        <f>VLOOKUP(N324,说明辅助表!$A$3:$B$6,2,0)*说明辅助表!$A$1+RANK(M324,$M$6:$M$447,1)*100000+VLOOKUP(P324,说明辅助表!$D$4:$E$7,2,0)*说明辅助表!$D$2+ROW()</f>
        <v>140324</v>
      </c>
      <c r="M324" s="67">
        <v>0</v>
      </c>
      <c r="N324" s="67">
        <v>-1</v>
      </c>
      <c r="O324" s="67">
        <v>0</v>
      </c>
      <c r="P324" s="69">
        <f>VLOOKUP(D324,[3]t_card_group_s说明表!$E:$H,4,0)</f>
        <v>1</v>
      </c>
      <c r="R324" s="67">
        <v>0</v>
      </c>
      <c r="U324" s="67">
        <v>1</v>
      </c>
      <c r="V324" s="67">
        <v>0</v>
      </c>
      <c r="Y324" s="67" t="str">
        <f t="shared" si="36"/>
        <v>火球的描述</v>
      </c>
      <c r="Z324" s="67">
        <v>0</v>
      </c>
      <c r="AE324" s="8">
        <v>10203</v>
      </c>
      <c r="AF324" s="67">
        <f t="shared" si="37"/>
        <v>310</v>
      </c>
      <c r="AH324" s="67">
        <v>6</v>
      </c>
    </row>
    <row r="325" spans="1:34" x14ac:dyDescent="0.2">
      <c r="A325" s="67">
        <f t="shared" si="35"/>
        <v>320</v>
      </c>
      <c r="B325" s="67">
        <v>10204</v>
      </c>
      <c r="C325" s="67">
        <v>0</v>
      </c>
      <c r="D325" s="67" t="str">
        <f>[2]卡牌!$E7</f>
        <v>滚木</v>
      </c>
      <c r="E325" s="67">
        <f t="shared" si="38"/>
        <v>20010204</v>
      </c>
      <c r="F325" s="67">
        <v>10204</v>
      </c>
      <c r="G325" s="67">
        <v>10204</v>
      </c>
      <c r="H325" s="67">
        <f t="shared" si="4"/>
        <v>21010204</v>
      </c>
      <c r="I325" s="67">
        <v>200</v>
      </c>
      <c r="J325" s="67">
        <v>4</v>
      </c>
      <c r="K325" s="67">
        <f t="shared" si="34"/>
        <v>1</v>
      </c>
      <c r="L325" s="67">
        <f>VLOOKUP(N325,说明辅助表!$A$3:$B$6,2,0)*说明辅助表!$A$1+RANK(M325,$M$6:$M$447,1)*100000+VLOOKUP(P325,说明辅助表!$D$4:$E$7,2,0)*说明辅助表!$D$2+ROW()</f>
        <v>110325</v>
      </c>
      <c r="M325" s="67">
        <v>0</v>
      </c>
      <c r="N325" s="67">
        <v>-1</v>
      </c>
      <c r="O325" s="67">
        <v>0</v>
      </c>
      <c r="P325" s="69">
        <f>VLOOKUP(D325,[3]t_card_group_s说明表!$E:$H,4,0)</f>
        <v>4</v>
      </c>
      <c r="R325" s="67">
        <v>0</v>
      </c>
      <c r="U325" s="67">
        <v>1</v>
      </c>
      <c r="V325" s="67">
        <v>0</v>
      </c>
      <c r="Y325" s="67" t="str">
        <f t="shared" si="36"/>
        <v>滚木的描述</v>
      </c>
      <c r="Z325" s="67">
        <v>0</v>
      </c>
      <c r="AE325" s="8">
        <v>10204</v>
      </c>
      <c r="AF325" s="67">
        <f t="shared" si="37"/>
        <v>340</v>
      </c>
      <c r="AH325" s="67">
        <v>6</v>
      </c>
    </row>
    <row r="326" spans="1:34" x14ac:dyDescent="0.2">
      <c r="A326" s="67">
        <f t="shared" si="35"/>
        <v>321</v>
      </c>
      <c r="B326" s="67">
        <v>10300</v>
      </c>
      <c r="C326" s="67">
        <v>0</v>
      </c>
      <c r="D326" s="67" t="str">
        <f>[2]卡牌!$E8</f>
        <v>无敌法术</v>
      </c>
      <c r="E326" s="67">
        <f t="shared" si="38"/>
        <v>20010300</v>
      </c>
      <c r="F326" s="67">
        <v>10300</v>
      </c>
      <c r="G326" s="67">
        <v>10300</v>
      </c>
      <c r="H326" s="67">
        <f t="shared" si="4"/>
        <v>21010300</v>
      </c>
      <c r="I326" s="67">
        <v>200</v>
      </c>
      <c r="J326" s="67">
        <v>4</v>
      </c>
      <c r="K326" s="67">
        <f t="shared" si="34"/>
        <v>32</v>
      </c>
      <c r="L326" s="67">
        <f>VLOOKUP(N326,说明辅助表!$A$3:$B$6,2,0)*说明辅助表!$A$1+RANK(M326,$M$6:$M$447,1)*100000+VLOOKUP(P326,说明辅助表!$D$4:$E$7,2,0)*说明辅助表!$D$2+ROW()</f>
        <v>130326</v>
      </c>
      <c r="M326" s="67">
        <v>0</v>
      </c>
      <c r="N326" s="67">
        <v>-1</v>
      </c>
      <c r="O326" s="67">
        <v>0</v>
      </c>
      <c r="P326" s="69">
        <f>VLOOKUP(D326,[3]t_card_group_s说明表!$E:$H,4,0)</f>
        <v>2</v>
      </c>
      <c r="R326" s="67">
        <v>0</v>
      </c>
      <c r="U326" s="67">
        <v>1</v>
      </c>
      <c r="V326" s="67">
        <v>0</v>
      </c>
      <c r="Y326" s="67" t="str">
        <f t="shared" si="36"/>
        <v>无敌法术的描述</v>
      </c>
      <c r="Z326" s="67">
        <v>0</v>
      </c>
      <c r="AE326" s="8">
        <v>10300</v>
      </c>
      <c r="AF326" s="67">
        <f t="shared" si="37"/>
        <v>320</v>
      </c>
      <c r="AH326" s="67">
        <v>6</v>
      </c>
    </row>
    <row r="327" spans="1:34" x14ac:dyDescent="0.2">
      <c r="A327" s="67">
        <f t="shared" si="35"/>
        <v>322</v>
      </c>
      <c r="B327" s="67">
        <v>10301</v>
      </c>
      <c r="C327" s="67">
        <v>0</v>
      </c>
      <c r="D327" s="67" t="str">
        <f>[2]卡牌!$E9</f>
        <v>狂暴法术</v>
      </c>
      <c r="E327" s="67">
        <f t="shared" si="38"/>
        <v>20010301</v>
      </c>
      <c r="F327" s="67">
        <v>10301</v>
      </c>
      <c r="G327" s="67">
        <v>10301</v>
      </c>
      <c r="H327" s="67">
        <f t="shared" si="4"/>
        <v>21010301</v>
      </c>
      <c r="I327" s="67">
        <v>200</v>
      </c>
      <c r="J327" s="67">
        <v>4</v>
      </c>
      <c r="K327" s="67">
        <f t="shared" si="34"/>
        <v>11</v>
      </c>
      <c r="L327" s="67">
        <f>VLOOKUP(N327,说明辅助表!$A$3:$B$6,2,0)*说明辅助表!$A$1+RANK(M327,$M$6:$M$447,1)*100000+VLOOKUP(P327,说明辅助表!$D$4:$E$7,2,0)*说明辅助表!$D$2+ROW()</f>
        <v>120327</v>
      </c>
      <c r="M327" s="67">
        <v>0</v>
      </c>
      <c r="N327" s="67">
        <v>-1</v>
      </c>
      <c r="O327" s="67">
        <v>0</v>
      </c>
      <c r="P327" s="69">
        <f>VLOOKUP(D327,[3]t_card_group_s说明表!$E:$H,4,0)</f>
        <v>3</v>
      </c>
      <c r="R327" s="67">
        <v>0</v>
      </c>
      <c r="U327" s="67">
        <v>1</v>
      </c>
      <c r="V327" s="67">
        <v>0</v>
      </c>
      <c r="Y327" s="67" t="str">
        <f t="shared" si="36"/>
        <v>狂暴法术的描述</v>
      </c>
      <c r="Z327" s="67">
        <v>0</v>
      </c>
      <c r="AE327" s="8">
        <v>10301</v>
      </c>
      <c r="AF327" s="67">
        <f t="shared" si="37"/>
        <v>330</v>
      </c>
      <c r="AH327" s="67">
        <v>6</v>
      </c>
    </row>
    <row r="328" spans="1:34" x14ac:dyDescent="0.2">
      <c r="A328" s="67">
        <f t="shared" si="35"/>
        <v>323</v>
      </c>
      <c r="B328" s="67">
        <v>10302</v>
      </c>
      <c r="C328" s="67">
        <v>0</v>
      </c>
      <c r="D328" s="67" t="str">
        <f>[2]卡牌!$E10</f>
        <v>冰冻法术</v>
      </c>
      <c r="E328" s="67">
        <f t="shared" si="38"/>
        <v>20010302</v>
      </c>
      <c r="F328" s="67">
        <v>10302</v>
      </c>
      <c r="G328" s="67">
        <v>10302</v>
      </c>
      <c r="H328" s="67">
        <f t="shared" si="4"/>
        <v>21010302</v>
      </c>
      <c r="I328" s="67">
        <v>200</v>
      </c>
      <c r="J328" s="67">
        <v>4</v>
      </c>
      <c r="K328" s="67">
        <f t="shared" si="34"/>
        <v>2</v>
      </c>
      <c r="L328" s="67">
        <f>VLOOKUP(N328,说明辅助表!$A$3:$B$6,2,0)*说明辅助表!$A$1+RANK(M328,$M$6:$M$447,1)*100000+VLOOKUP(P328,说明辅助表!$D$4:$E$7,2,0)*说明辅助表!$D$2+ROW()</f>
        <v>110328</v>
      </c>
      <c r="M328" s="67">
        <v>0</v>
      </c>
      <c r="N328" s="67">
        <v>-1</v>
      </c>
      <c r="O328" s="67">
        <v>0</v>
      </c>
      <c r="P328" s="69">
        <f>VLOOKUP(D328,[3]t_card_group_s说明表!$E:$H,4,0)</f>
        <v>4</v>
      </c>
      <c r="R328" s="67">
        <v>0</v>
      </c>
      <c r="U328" s="67">
        <v>1</v>
      </c>
      <c r="V328" s="67">
        <v>0</v>
      </c>
      <c r="Y328" s="67" t="str">
        <f t="shared" si="36"/>
        <v>冰冻法术的描述</v>
      </c>
      <c r="Z328" s="67">
        <v>0</v>
      </c>
      <c r="AE328" s="8">
        <v>10302</v>
      </c>
      <c r="AF328" s="67">
        <f t="shared" si="37"/>
        <v>340</v>
      </c>
      <c r="AH328" s="67">
        <v>6</v>
      </c>
    </row>
    <row r="329" spans="1:34" x14ac:dyDescent="0.2">
      <c r="A329" s="67">
        <f t="shared" si="35"/>
        <v>324</v>
      </c>
      <c r="B329" s="67">
        <v>10400</v>
      </c>
      <c r="C329" s="67">
        <v>0</v>
      </c>
      <c r="D329" s="67" t="str">
        <f>[2]卡牌!$E11</f>
        <v>雷电法术</v>
      </c>
      <c r="E329" s="67">
        <f t="shared" si="38"/>
        <v>20010400</v>
      </c>
      <c r="F329" s="67">
        <v>10400</v>
      </c>
      <c r="G329" s="67">
        <v>10400</v>
      </c>
      <c r="H329" s="67">
        <f t="shared" si="4"/>
        <v>21010400</v>
      </c>
      <c r="I329" s="67">
        <v>200</v>
      </c>
      <c r="J329" s="67">
        <v>4</v>
      </c>
      <c r="K329" s="67">
        <f t="shared" si="34"/>
        <v>12</v>
      </c>
      <c r="L329" s="67">
        <f>VLOOKUP(N329,说明辅助表!$A$3:$B$6,2,0)*说明辅助表!$A$1+RANK(M329,$M$6:$M$447,1)*100000+VLOOKUP(P329,说明辅助表!$D$4:$E$7,2,0)*说明辅助表!$D$2+ROW()</f>
        <v>120329</v>
      </c>
      <c r="M329" s="67">
        <v>0</v>
      </c>
      <c r="N329" s="67">
        <v>-1</v>
      </c>
      <c r="O329" s="67">
        <v>0</v>
      </c>
      <c r="P329" s="69">
        <f>VLOOKUP(D329,[3]t_card_group_s说明表!$E:$H,4,0)</f>
        <v>3</v>
      </c>
      <c r="R329" s="67">
        <v>0</v>
      </c>
      <c r="U329" s="67">
        <v>1</v>
      </c>
      <c r="V329" s="67">
        <v>0</v>
      </c>
      <c r="Y329" s="67" t="str">
        <f t="shared" si="36"/>
        <v>雷电法术的描述</v>
      </c>
      <c r="Z329" s="67">
        <v>0</v>
      </c>
      <c r="AE329" s="8">
        <v>10400</v>
      </c>
      <c r="AF329" s="67">
        <f t="shared" si="37"/>
        <v>330</v>
      </c>
      <c r="AH329" s="67">
        <v>6</v>
      </c>
    </row>
    <row r="330" spans="1:34" x14ac:dyDescent="0.2">
      <c r="A330" s="67">
        <f t="shared" si="35"/>
        <v>325</v>
      </c>
      <c r="B330" s="67">
        <v>10401</v>
      </c>
      <c r="C330" s="67">
        <v>0</v>
      </c>
      <c r="D330" s="67" t="str">
        <f>[2]卡牌!$E12</f>
        <v>禁疗法术</v>
      </c>
      <c r="E330" s="67">
        <f t="shared" si="38"/>
        <v>20010401</v>
      </c>
      <c r="F330" s="67">
        <v>10401</v>
      </c>
      <c r="G330" s="67">
        <v>10401</v>
      </c>
      <c r="H330" s="67">
        <f t="shared" si="4"/>
        <v>21010401</v>
      </c>
      <c r="I330" s="67">
        <v>200</v>
      </c>
      <c r="J330" s="67">
        <v>4</v>
      </c>
      <c r="K330" s="67">
        <f t="shared" si="34"/>
        <v>13</v>
      </c>
      <c r="L330" s="67">
        <f>VLOOKUP(N330,说明辅助表!$A$3:$B$6,2,0)*说明辅助表!$A$1+RANK(M330,$M$6:$M$447,1)*100000+VLOOKUP(P330,说明辅助表!$D$4:$E$7,2,0)*说明辅助表!$D$2+ROW()</f>
        <v>120330</v>
      </c>
      <c r="M330" s="67">
        <v>0</v>
      </c>
      <c r="N330" s="67">
        <v>-1</v>
      </c>
      <c r="O330" s="67">
        <v>0</v>
      </c>
      <c r="P330" s="69">
        <f>VLOOKUP(D330,[3]t_card_group_s说明表!$E:$H,4,0)</f>
        <v>3</v>
      </c>
      <c r="R330" s="67">
        <v>0</v>
      </c>
      <c r="U330" s="67">
        <v>1</v>
      </c>
      <c r="V330" s="67">
        <v>0</v>
      </c>
      <c r="Y330" s="67" t="str">
        <f t="shared" si="36"/>
        <v>禁疗法术的描述</v>
      </c>
      <c r="Z330" s="67">
        <v>0</v>
      </c>
      <c r="AE330" s="8">
        <v>10401</v>
      </c>
      <c r="AF330" s="67">
        <f t="shared" si="37"/>
        <v>330</v>
      </c>
      <c r="AH330" s="67">
        <v>6</v>
      </c>
    </row>
    <row r="331" spans="1:34" x14ac:dyDescent="0.2">
      <c r="A331" s="67">
        <f t="shared" si="35"/>
        <v>326</v>
      </c>
      <c r="B331" s="67">
        <v>10402</v>
      </c>
      <c r="C331" s="67">
        <v>0</v>
      </c>
      <c r="D331" s="67" t="str">
        <f>[2]卡牌!$E13</f>
        <v>治疗法术</v>
      </c>
      <c r="E331" s="67">
        <f t="shared" si="38"/>
        <v>20010402</v>
      </c>
      <c r="F331" s="67">
        <v>10402</v>
      </c>
      <c r="G331" s="67">
        <v>10402</v>
      </c>
      <c r="H331" s="67">
        <f t="shared" si="4"/>
        <v>21010402</v>
      </c>
      <c r="I331" s="67">
        <v>200</v>
      </c>
      <c r="J331" s="67">
        <v>4</v>
      </c>
      <c r="K331" s="67">
        <f t="shared" si="34"/>
        <v>33</v>
      </c>
      <c r="L331" s="67">
        <f>VLOOKUP(N331,说明辅助表!$A$3:$B$6,2,0)*说明辅助表!$A$1+RANK(M331,$M$6:$M$447,1)*100000+VLOOKUP(P331,说明辅助表!$D$4:$E$7,2,0)*说明辅助表!$D$2+ROW()</f>
        <v>130331</v>
      </c>
      <c r="M331" s="67">
        <v>0</v>
      </c>
      <c r="N331" s="67">
        <v>-1</v>
      </c>
      <c r="O331" s="67">
        <v>0</v>
      </c>
      <c r="P331" s="69">
        <f>VLOOKUP(D331,[3]t_card_group_s说明表!$E:$H,4,0)</f>
        <v>2</v>
      </c>
      <c r="R331" s="67">
        <v>0</v>
      </c>
      <c r="U331" s="67">
        <v>1</v>
      </c>
      <c r="V331" s="67">
        <v>0</v>
      </c>
      <c r="Y331" s="67" t="str">
        <f t="shared" si="36"/>
        <v>治疗法术的描述</v>
      </c>
      <c r="Z331" s="67">
        <v>0</v>
      </c>
      <c r="AE331" s="8">
        <v>10402</v>
      </c>
      <c r="AF331" s="67">
        <f t="shared" si="37"/>
        <v>320</v>
      </c>
      <c r="AH331" s="67">
        <v>6</v>
      </c>
    </row>
    <row r="332" spans="1:34" x14ac:dyDescent="0.2">
      <c r="A332" s="67">
        <f t="shared" si="35"/>
        <v>327</v>
      </c>
      <c r="B332" s="67">
        <v>10500</v>
      </c>
      <c r="C332" s="67">
        <v>0</v>
      </c>
      <c r="D332" s="67" t="str">
        <f>[2]卡牌!$E14</f>
        <v>炮火支援</v>
      </c>
      <c r="E332" s="67">
        <f t="shared" si="38"/>
        <v>20010500</v>
      </c>
      <c r="F332" s="67">
        <v>10500</v>
      </c>
      <c r="G332" s="67">
        <v>10500</v>
      </c>
      <c r="H332" s="67">
        <f t="shared" si="4"/>
        <v>21010500</v>
      </c>
      <c r="I332" s="67">
        <v>200</v>
      </c>
      <c r="J332" s="67">
        <v>4</v>
      </c>
      <c r="K332" s="67">
        <f t="shared" si="34"/>
        <v>3</v>
      </c>
      <c r="L332" s="67">
        <f>VLOOKUP(N332,说明辅助表!$A$3:$B$6,2,0)*说明辅助表!$A$1+RANK(M332,$M$6:$M$447,1)*100000+VLOOKUP(P332,说明辅助表!$D$4:$E$7,2,0)*说明辅助表!$D$2+ROW()</f>
        <v>110332</v>
      </c>
      <c r="M332" s="67">
        <v>0</v>
      </c>
      <c r="N332" s="67">
        <v>-1</v>
      </c>
      <c r="O332" s="67">
        <v>0</v>
      </c>
      <c r="P332" s="69">
        <f>VLOOKUP(D332,[3]t_card_group_s说明表!$E:$H,4,0)</f>
        <v>4</v>
      </c>
      <c r="R332" s="67">
        <v>0</v>
      </c>
      <c r="U332" s="67">
        <v>1</v>
      </c>
      <c r="V332" s="67">
        <v>0</v>
      </c>
      <c r="Y332" s="67" t="str">
        <f t="shared" si="36"/>
        <v>炮火支援的描述</v>
      </c>
      <c r="Z332" s="67">
        <v>0</v>
      </c>
      <c r="AE332" s="8">
        <v>10500</v>
      </c>
      <c r="AF332" s="67">
        <f t="shared" si="37"/>
        <v>340</v>
      </c>
      <c r="AH332" s="67">
        <v>6</v>
      </c>
    </row>
    <row r="333" spans="1:34" x14ac:dyDescent="0.2">
      <c r="A333" s="67">
        <f t="shared" si="35"/>
        <v>328</v>
      </c>
      <c r="B333" s="67">
        <v>10501</v>
      </c>
      <c r="C333" s="67">
        <v>0</v>
      </c>
      <c r="D333" s="67" t="str">
        <f>[2]卡牌!$E15</f>
        <v>导弹</v>
      </c>
      <c r="E333" s="67">
        <f t="shared" si="38"/>
        <v>20010501</v>
      </c>
      <c r="F333" s="67">
        <v>10501</v>
      </c>
      <c r="G333" s="67">
        <v>10501</v>
      </c>
      <c r="H333" s="67">
        <f t="shared" si="4"/>
        <v>21010501</v>
      </c>
      <c r="I333" s="67">
        <v>200</v>
      </c>
      <c r="J333" s="67">
        <v>4</v>
      </c>
      <c r="K333" s="67">
        <f t="shared" si="34"/>
        <v>14</v>
      </c>
      <c r="L333" s="67">
        <f>VLOOKUP(N333,说明辅助表!$A$3:$B$6,2,0)*说明辅助表!$A$1+RANK(M333,$M$6:$M$447,1)*100000+VLOOKUP(P333,说明辅助表!$D$4:$E$7,2,0)*说明辅助表!$D$2+ROW()</f>
        <v>120333</v>
      </c>
      <c r="M333" s="67">
        <v>0</v>
      </c>
      <c r="N333" s="67">
        <v>-1</v>
      </c>
      <c r="O333" s="67">
        <v>0</v>
      </c>
      <c r="P333" s="69">
        <f>VLOOKUP(D333,[3]t_card_group_s说明表!$E:$H,4,0)</f>
        <v>3</v>
      </c>
      <c r="R333" s="67">
        <v>0</v>
      </c>
      <c r="U333" s="67">
        <v>1</v>
      </c>
      <c r="V333" s="67">
        <v>0</v>
      </c>
      <c r="Y333" s="67" t="str">
        <f t="shared" si="36"/>
        <v>导弹的描述</v>
      </c>
      <c r="Z333" s="67">
        <v>0</v>
      </c>
      <c r="AE333" s="8">
        <v>10501</v>
      </c>
      <c r="AF333" s="67">
        <f t="shared" si="37"/>
        <v>330</v>
      </c>
      <c r="AH333" s="67">
        <v>6</v>
      </c>
    </row>
    <row r="334" spans="1:34" x14ac:dyDescent="0.2">
      <c r="A334" s="67">
        <f t="shared" si="35"/>
        <v>329</v>
      </c>
      <c r="B334" s="67">
        <v>21110</v>
      </c>
      <c r="C334" s="67">
        <v>0</v>
      </c>
      <c r="D334" s="67" t="str">
        <f>[2]卡牌!$E16</f>
        <v>野牛勇士小队</v>
      </c>
      <c r="E334" s="67">
        <f t="shared" si="38"/>
        <v>20021110</v>
      </c>
      <c r="F334" s="67">
        <v>21110</v>
      </c>
      <c r="G334" s="67">
        <v>21110</v>
      </c>
      <c r="H334" s="67">
        <f t="shared" si="4"/>
        <v>21021110</v>
      </c>
      <c r="I334" s="67">
        <v>200</v>
      </c>
      <c r="J334" s="67">
        <v>4</v>
      </c>
      <c r="K334" s="67">
        <f t="shared" si="34"/>
        <v>51</v>
      </c>
      <c r="L334" s="67">
        <f>VLOOKUP(N334,说明辅助表!$A$3:$B$6,2,0)*说明辅助表!$A$1+RANK(M334,$M$6:$M$447,1)*100000+VLOOKUP(P334,说明辅助表!$D$4:$E$7,2,0)*说明辅助表!$D$2+ROW()</f>
        <v>140334</v>
      </c>
      <c r="M334" s="67">
        <v>0</v>
      </c>
      <c r="N334" s="67">
        <v>-1</v>
      </c>
      <c r="O334" s="67">
        <v>0</v>
      </c>
      <c r="P334" s="69">
        <f>VLOOKUP(D334,[3]t_card_group_s说明表!$E:$H,4,0)</f>
        <v>1</v>
      </c>
      <c r="R334" s="67">
        <v>0</v>
      </c>
      <c r="U334" s="67">
        <v>1</v>
      </c>
      <c r="V334" s="67">
        <v>0</v>
      </c>
      <c r="Y334" s="67" t="str">
        <f t="shared" si="36"/>
        <v>野牛勇士小队的描述</v>
      </c>
      <c r="Z334" s="67">
        <v>0</v>
      </c>
      <c r="AE334" s="73">
        <v>21110</v>
      </c>
      <c r="AF334" s="67">
        <f t="shared" si="37"/>
        <v>310</v>
      </c>
      <c r="AH334" s="67">
        <v>6</v>
      </c>
    </row>
    <row r="335" spans="1:34" x14ac:dyDescent="0.2">
      <c r="A335" s="67">
        <f t="shared" si="35"/>
        <v>330</v>
      </c>
      <c r="B335" s="67">
        <v>21210</v>
      </c>
      <c r="C335" s="67">
        <v>0</v>
      </c>
      <c r="D335" s="67" t="str">
        <f>[2]卡牌!$E17</f>
        <v>野牛剑士大队</v>
      </c>
      <c r="E335" s="67">
        <f t="shared" si="38"/>
        <v>20021210</v>
      </c>
      <c r="F335" s="67">
        <v>21210</v>
      </c>
      <c r="G335" s="67">
        <v>21210</v>
      </c>
      <c r="H335" s="67">
        <f t="shared" si="4"/>
        <v>21021210</v>
      </c>
      <c r="I335" s="67">
        <v>200</v>
      </c>
      <c r="J335" s="67">
        <v>4</v>
      </c>
      <c r="K335" s="67">
        <f t="shared" si="34"/>
        <v>52</v>
      </c>
      <c r="L335" s="67">
        <f>VLOOKUP(N335,说明辅助表!$A$3:$B$6,2,0)*说明辅助表!$A$1+RANK(M335,$M$6:$M$447,1)*100000+VLOOKUP(P335,说明辅助表!$D$4:$E$7,2,0)*说明辅助表!$D$2+ROW()</f>
        <v>140335</v>
      </c>
      <c r="M335" s="67">
        <v>0</v>
      </c>
      <c r="N335" s="67">
        <v>-1</v>
      </c>
      <c r="O335" s="67">
        <v>0</v>
      </c>
      <c r="P335" s="69">
        <f>VLOOKUP(D335,[3]t_card_group_s说明表!$E:$H,4,0)</f>
        <v>1</v>
      </c>
      <c r="R335" s="67">
        <v>0</v>
      </c>
      <c r="U335" s="67">
        <v>1</v>
      </c>
      <c r="V335" s="67">
        <v>0</v>
      </c>
      <c r="Y335" s="67" t="str">
        <f t="shared" si="36"/>
        <v>野牛剑士大队的描述</v>
      </c>
      <c r="Z335" s="67">
        <v>0</v>
      </c>
      <c r="AE335" s="73">
        <v>21210</v>
      </c>
      <c r="AF335" s="67">
        <f t="shared" si="37"/>
        <v>310</v>
      </c>
      <c r="AH335" s="67">
        <v>6</v>
      </c>
    </row>
    <row r="336" spans="1:34" x14ac:dyDescent="0.2">
      <c r="A336" s="67">
        <f t="shared" si="35"/>
        <v>331</v>
      </c>
      <c r="B336" s="67">
        <v>21310</v>
      </c>
      <c r="C336" s="67">
        <v>0</v>
      </c>
      <c r="D336" s="67" t="str">
        <f>[2]卡牌!$E18</f>
        <v>野牛盾兵小组</v>
      </c>
      <c r="E336" s="67">
        <f t="shared" si="38"/>
        <v>20021310</v>
      </c>
      <c r="F336" s="67">
        <v>21310</v>
      </c>
      <c r="G336" s="67">
        <v>21310</v>
      </c>
      <c r="H336" s="67">
        <f t="shared" si="4"/>
        <v>21021310</v>
      </c>
      <c r="I336" s="67">
        <v>200</v>
      </c>
      <c r="J336" s="67">
        <v>4</v>
      </c>
      <c r="K336" s="67">
        <f t="shared" si="34"/>
        <v>53</v>
      </c>
      <c r="L336" s="67">
        <f>VLOOKUP(N336,说明辅助表!$A$3:$B$6,2,0)*说明辅助表!$A$1+RANK(M336,$M$6:$M$447,1)*100000+VLOOKUP(P336,说明辅助表!$D$4:$E$7,2,0)*说明辅助表!$D$2+ROW()</f>
        <v>140336</v>
      </c>
      <c r="M336" s="67">
        <v>0</v>
      </c>
      <c r="N336" s="67">
        <v>-1</v>
      </c>
      <c r="O336" s="67">
        <v>0</v>
      </c>
      <c r="P336" s="69">
        <f>VLOOKUP(D336,[3]t_card_group_s说明表!$E:$H,4,0)</f>
        <v>1</v>
      </c>
      <c r="R336" s="67">
        <v>0</v>
      </c>
      <c r="U336" s="67">
        <v>1</v>
      </c>
      <c r="V336" s="67">
        <v>0</v>
      </c>
      <c r="Y336" s="67" t="str">
        <f t="shared" si="36"/>
        <v>野牛盾兵小组的描述</v>
      </c>
      <c r="Z336" s="67">
        <v>0</v>
      </c>
      <c r="AE336" s="73">
        <v>21310</v>
      </c>
      <c r="AF336" s="67">
        <f t="shared" si="37"/>
        <v>310</v>
      </c>
      <c r="AH336" s="67">
        <v>6</v>
      </c>
    </row>
    <row r="337" spans="1:34" x14ac:dyDescent="0.2">
      <c r="A337" s="67">
        <f t="shared" si="35"/>
        <v>332</v>
      </c>
      <c r="B337" s="67">
        <v>21410</v>
      </c>
      <c r="C337" s="67">
        <v>0</v>
      </c>
      <c r="D337" s="67" t="str">
        <f>[2]卡牌!$E19</f>
        <v>火枪手小组</v>
      </c>
      <c r="E337" s="67">
        <f t="shared" si="38"/>
        <v>20021410</v>
      </c>
      <c r="F337" s="67">
        <v>21410</v>
      </c>
      <c r="G337" s="67">
        <v>21410</v>
      </c>
      <c r="H337" s="67">
        <f t="shared" si="4"/>
        <v>21021410</v>
      </c>
      <c r="I337" s="67">
        <v>200</v>
      </c>
      <c r="J337" s="67">
        <v>4</v>
      </c>
      <c r="K337" s="67">
        <f t="shared" si="34"/>
        <v>54</v>
      </c>
      <c r="L337" s="67">
        <f>VLOOKUP(N337,说明辅助表!$A$3:$B$6,2,0)*说明辅助表!$A$1+RANK(M337,$M$6:$M$447,1)*100000+VLOOKUP(P337,说明辅助表!$D$4:$E$7,2,0)*说明辅助表!$D$2+ROW()</f>
        <v>140337</v>
      </c>
      <c r="M337" s="67">
        <v>0</v>
      </c>
      <c r="N337" s="67">
        <v>-1</v>
      </c>
      <c r="O337" s="67">
        <v>0</v>
      </c>
      <c r="P337" s="69">
        <f>VLOOKUP(D337,[3]t_card_group_s说明表!$E:$H,4,0)</f>
        <v>1</v>
      </c>
      <c r="R337" s="67">
        <v>0</v>
      </c>
      <c r="U337" s="67">
        <v>1</v>
      </c>
      <c r="V337" s="67">
        <v>0</v>
      </c>
      <c r="Y337" s="67" t="str">
        <f t="shared" si="36"/>
        <v>火枪手小组的描述</v>
      </c>
      <c r="Z337" s="67">
        <v>0</v>
      </c>
      <c r="AE337" s="73">
        <v>21410</v>
      </c>
      <c r="AF337" s="67">
        <f t="shared" si="37"/>
        <v>310</v>
      </c>
      <c r="AH337" s="67">
        <v>6</v>
      </c>
    </row>
    <row r="338" spans="1:34" x14ac:dyDescent="0.2">
      <c r="A338" s="67">
        <f t="shared" si="35"/>
        <v>333</v>
      </c>
      <c r="B338" s="67">
        <v>21510</v>
      </c>
      <c r="C338" s="67">
        <v>0</v>
      </c>
      <c r="D338" s="67" t="str">
        <f>[2]卡牌!$E20</f>
        <v>现代步兵小队</v>
      </c>
      <c r="E338" s="67">
        <f t="shared" si="38"/>
        <v>20021510</v>
      </c>
      <c r="F338" s="67">
        <v>21510</v>
      </c>
      <c r="G338" s="67">
        <v>21510</v>
      </c>
      <c r="H338" s="67">
        <f t="shared" si="4"/>
        <v>21021510</v>
      </c>
      <c r="I338" s="67">
        <v>200</v>
      </c>
      <c r="J338" s="67">
        <v>4</v>
      </c>
      <c r="K338" s="67">
        <f t="shared" si="34"/>
        <v>55</v>
      </c>
      <c r="L338" s="67">
        <f>VLOOKUP(N338,说明辅助表!$A$3:$B$6,2,0)*说明辅助表!$A$1+RANK(M338,$M$6:$M$447,1)*100000+VLOOKUP(P338,说明辅助表!$D$4:$E$7,2,0)*说明辅助表!$D$2+ROW()</f>
        <v>140338</v>
      </c>
      <c r="M338" s="67">
        <v>0</v>
      </c>
      <c r="N338" s="67">
        <v>-1</v>
      </c>
      <c r="O338" s="67">
        <v>0</v>
      </c>
      <c r="P338" s="69">
        <f>VLOOKUP(D338,[3]t_card_group_s说明表!$E:$H,4,0)</f>
        <v>1</v>
      </c>
      <c r="R338" s="67">
        <v>0</v>
      </c>
      <c r="U338" s="67">
        <v>1</v>
      </c>
      <c r="V338" s="67">
        <v>0</v>
      </c>
      <c r="Y338" s="67" t="str">
        <f t="shared" si="36"/>
        <v>现代步兵小队的描述</v>
      </c>
      <c r="Z338" s="67">
        <v>0</v>
      </c>
      <c r="AE338" s="73">
        <v>21510</v>
      </c>
      <c r="AF338" s="67">
        <f t="shared" si="37"/>
        <v>310</v>
      </c>
      <c r="AH338" s="67">
        <v>6</v>
      </c>
    </row>
    <row r="339" spans="1:34" x14ac:dyDescent="0.2">
      <c r="A339" s="67">
        <f t="shared" si="35"/>
        <v>334</v>
      </c>
      <c r="B339" s="67">
        <v>21120</v>
      </c>
      <c r="C339" s="67">
        <v>0</v>
      </c>
      <c r="D339" s="67" t="str">
        <f>[2]卡牌!$E21</f>
        <v>松鼠投手小组</v>
      </c>
      <c r="E339" s="67">
        <f t="shared" si="38"/>
        <v>20021120</v>
      </c>
      <c r="F339" s="67">
        <v>21120</v>
      </c>
      <c r="G339" s="67">
        <v>21120</v>
      </c>
      <c r="H339" s="67">
        <f t="shared" si="4"/>
        <v>21021120</v>
      </c>
      <c r="I339" s="67">
        <v>200</v>
      </c>
      <c r="J339" s="67">
        <v>4</v>
      </c>
      <c r="K339" s="67">
        <f t="shared" si="34"/>
        <v>15</v>
      </c>
      <c r="L339" s="67">
        <f>VLOOKUP(N339,说明辅助表!$A$3:$B$6,2,0)*说明辅助表!$A$1+RANK(M339,$M$6:$M$447,1)*100000+VLOOKUP(P339,说明辅助表!$D$4:$E$7,2,0)*说明辅助表!$D$2+ROW()</f>
        <v>120339</v>
      </c>
      <c r="M339" s="67">
        <v>0</v>
      </c>
      <c r="N339" s="67">
        <v>-1</v>
      </c>
      <c r="O339" s="67">
        <v>0</v>
      </c>
      <c r="P339" s="69">
        <f>VLOOKUP(D339,[3]t_card_group_s说明表!$E:$H,4,0)</f>
        <v>3</v>
      </c>
      <c r="R339" s="67">
        <v>0</v>
      </c>
      <c r="U339" s="67">
        <v>1</v>
      </c>
      <c r="V339" s="67">
        <v>0</v>
      </c>
      <c r="Y339" s="67" t="str">
        <f t="shared" si="36"/>
        <v>松鼠投手小组的描述</v>
      </c>
      <c r="Z339" s="67">
        <v>0</v>
      </c>
      <c r="AE339" s="73">
        <v>21120</v>
      </c>
      <c r="AF339" s="67">
        <f t="shared" si="37"/>
        <v>330</v>
      </c>
      <c r="AH339" s="67">
        <v>6</v>
      </c>
    </row>
    <row r="340" spans="1:34" x14ac:dyDescent="0.2">
      <c r="A340" s="67">
        <f t="shared" si="35"/>
        <v>335</v>
      </c>
      <c r="B340" s="67">
        <v>21220</v>
      </c>
      <c r="C340" s="67">
        <v>0</v>
      </c>
      <c r="D340" s="67" t="str">
        <f>[2]卡牌!$E22</f>
        <v>长弓手小队</v>
      </c>
      <c r="E340" s="67">
        <f t="shared" si="38"/>
        <v>20021220</v>
      </c>
      <c r="F340" s="67">
        <v>21220</v>
      </c>
      <c r="G340" s="67">
        <v>21220</v>
      </c>
      <c r="H340" s="67">
        <f t="shared" si="4"/>
        <v>21021220</v>
      </c>
      <c r="I340" s="67">
        <v>200</v>
      </c>
      <c r="J340" s="67">
        <v>4</v>
      </c>
      <c r="K340" s="67">
        <f t="shared" si="34"/>
        <v>56</v>
      </c>
      <c r="L340" s="67">
        <f>VLOOKUP(N340,说明辅助表!$A$3:$B$6,2,0)*说明辅助表!$A$1+RANK(M340,$M$6:$M$447,1)*100000+VLOOKUP(P340,说明辅助表!$D$4:$E$7,2,0)*说明辅助表!$D$2+ROW()</f>
        <v>140340</v>
      </c>
      <c r="M340" s="67">
        <v>0</v>
      </c>
      <c r="N340" s="67">
        <v>-1</v>
      </c>
      <c r="O340" s="67">
        <v>0</v>
      </c>
      <c r="P340" s="69">
        <f>VLOOKUP(D340,[3]t_card_group_s说明表!$E:$H,4,0)</f>
        <v>1</v>
      </c>
      <c r="R340" s="67">
        <v>0</v>
      </c>
      <c r="U340" s="67">
        <v>1</v>
      </c>
      <c r="V340" s="67">
        <v>0</v>
      </c>
      <c r="Y340" s="67" t="str">
        <f t="shared" si="36"/>
        <v>长弓手小队的描述</v>
      </c>
      <c r="Z340" s="67">
        <v>0</v>
      </c>
      <c r="AE340" s="73">
        <v>21220</v>
      </c>
      <c r="AF340" s="67">
        <f t="shared" si="37"/>
        <v>310</v>
      </c>
      <c r="AH340" s="67">
        <v>6</v>
      </c>
    </row>
    <row r="341" spans="1:34" x14ac:dyDescent="0.2">
      <c r="A341" s="67">
        <f t="shared" si="35"/>
        <v>336</v>
      </c>
      <c r="B341" s="67">
        <v>21320</v>
      </c>
      <c r="C341" s="67">
        <v>0</v>
      </c>
      <c r="D341" s="67" t="str">
        <f>[2]卡牌!$E23</f>
        <v>弩手小队</v>
      </c>
      <c r="E341" s="67">
        <f t="shared" si="38"/>
        <v>20021320</v>
      </c>
      <c r="F341" s="67">
        <v>21320</v>
      </c>
      <c r="G341" s="67">
        <v>21320</v>
      </c>
      <c r="H341" s="67">
        <f t="shared" si="4"/>
        <v>21021320</v>
      </c>
      <c r="I341" s="67">
        <v>200</v>
      </c>
      <c r="J341" s="67">
        <v>4</v>
      </c>
      <c r="K341" s="67">
        <f t="shared" si="34"/>
        <v>57</v>
      </c>
      <c r="L341" s="67">
        <f>VLOOKUP(N341,说明辅助表!$A$3:$B$6,2,0)*说明辅助表!$A$1+RANK(M341,$M$6:$M$447,1)*100000+VLOOKUP(P341,说明辅助表!$D$4:$E$7,2,0)*说明辅助表!$D$2+ROW()</f>
        <v>140341</v>
      </c>
      <c r="M341" s="67">
        <v>0</v>
      </c>
      <c r="N341" s="67">
        <v>-1</v>
      </c>
      <c r="O341" s="67">
        <v>0</v>
      </c>
      <c r="P341" s="69">
        <f>VLOOKUP(D341,[3]t_card_group_s说明表!$E:$H,4,0)</f>
        <v>1</v>
      </c>
      <c r="R341" s="67">
        <v>0</v>
      </c>
      <c r="U341" s="67">
        <v>1</v>
      </c>
      <c r="V341" s="67">
        <v>0</v>
      </c>
      <c r="Y341" s="67" t="str">
        <f t="shared" si="36"/>
        <v>弩手小队的描述</v>
      </c>
      <c r="Z341" s="67">
        <v>0</v>
      </c>
      <c r="AE341" s="73">
        <v>21320</v>
      </c>
      <c r="AF341" s="67">
        <f t="shared" si="37"/>
        <v>310</v>
      </c>
      <c r="AH341" s="67">
        <v>6</v>
      </c>
    </row>
    <row r="342" spans="1:34" x14ac:dyDescent="0.2">
      <c r="A342" s="67">
        <f t="shared" si="35"/>
        <v>337</v>
      </c>
      <c r="B342" s="67">
        <v>21420</v>
      </c>
      <c r="C342" s="67">
        <v>0</v>
      </c>
      <c r="D342" s="67" t="str">
        <f>[2]卡牌!$E24</f>
        <v>炮兵小组</v>
      </c>
      <c r="E342" s="67">
        <f t="shared" si="38"/>
        <v>20021420</v>
      </c>
      <c r="F342" s="67">
        <v>21420</v>
      </c>
      <c r="G342" s="67">
        <v>21420</v>
      </c>
      <c r="H342" s="67">
        <f t="shared" si="4"/>
        <v>21021420</v>
      </c>
      <c r="I342" s="67">
        <v>200</v>
      </c>
      <c r="J342" s="67">
        <v>4</v>
      </c>
      <c r="K342" s="67">
        <f t="shared" si="34"/>
        <v>58</v>
      </c>
      <c r="L342" s="67">
        <f>VLOOKUP(N342,说明辅助表!$A$3:$B$6,2,0)*说明辅助表!$A$1+RANK(M342,$M$6:$M$447,1)*100000+VLOOKUP(P342,说明辅助表!$D$4:$E$7,2,0)*说明辅助表!$D$2+ROW()</f>
        <v>140342</v>
      </c>
      <c r="M342" s="67">
        <v>0</v>
      </c>
      <c r="N342" s="67">
        <v>-1</v>
      </c>
      <c r="O342" s="67">
        <v>0</v>
      </c>
      <c r="P342" s="69">
        <f>VLOOKUP(D342,[3]t_card_group_s说明表!$E:$H,4,0)</f>
        <v>1</v>
      </c>
      <c r="R342" s="67">
        <v>0</v>
      </c>
      <c r="U342" s="67">
        <v>1</v>
      </c>
      <c r="V342" s="67">
        <v>0</v>
      </c>
      <c r="Y342" s="67" t="str">
        <f t="shared" si="36"/>
        <v>炮兵小组的描述</v>
      </c>
      <c r="Z342" s="67">
        <v>0</v>
      </c>
      <c r="AE342" s="73">
        <v>21420</v>
      </c>
      <c r="AF342" s="67">
        <f t="shared" si="37"/>
        <v>310</v>
      </c>
      <c r="AH342" s="67">
        <v>6</v>
      </c>
    </row>
    <row r="343" spans="1:34" x14ac:dyDescent="0.2">
      <c r="A343" s="67">
        <f t="shared" si="35"/>
        <v>338</v>
      </c>
      <c r="B343" s="67">
        <v>21520</v>
      </c>
      <c r="C343" s="67">
        <v>0</v>
      </c>
      <c r="D343" s="67" t="str">
        <f>[2]卡牌!$E25</f>
        <v>火箭筒兵小组</v>
      </c>
      <c r="E343" s="67">
        <f t="shared" si="38"/>
        <v>20021520</v>
      </c>
      <c r="F343" s="67">
        <v>21520</v>
      </c>
      <c r="G343" s="67">
        <v>21520</v>
      </c>
      <c r="H343" s="67">
        <f t="shared" si="4"/>
        <v>21021520</v>
      </c>
      <c r="I343" s="67">
        <v>200</v>
      </c>
      <c r="J343" s="67">
        <v>4</v>
      </c>
      <c r="K343" s="67">
        <f t="shared" ref="K343:K406" si="39">RANK(L343,$L$6:$L$447,1)</f>
        <v>59</v>
      </c>
      <c r="L343" s="67">
        <f>VLOOKUP(N343,说明辅助表!$A$3:$B$6,2,0)*说明辅助表!$A$1+RANK(M343,$M$6:$M$447,1)*100000+VLOOKUP(P343,说明辅助表!$D$4:$E$7,2,0)*说明辅助表!$D$2+ROW()</f>
        <v>140343</v>
      </c>
      <c r="M343" s="67">
        <v>0</v>
      </c>
      <c r="N343" s="67">
        <v>-1</v>
      </c>
      <c r="O343" s="67">
        <v>0</v>
      </c>
      <c r="P343" s="69">
        <f>VLOOKUP(D343,[3]t_card_group_s说明表!$E:$H,4,0)</f>
        <v>1</v>
      </c>
      <c r="R343" s="67">
        <v>0</v>
      </c>
      <c r="U343" s="67">
        <v>1</v>
      </c>
      <c r="V343" s="67">
        <v>0</v>
      </c>
      <c r="Y343" s="67" t="str">
        <f t="shared" si="36"/>
        <v>火箭筒兵小组的描述</v>
      </c>
      <c r="Z343" s="67">
        <v>0</v>
      </c>
      <c r="AE343" s="73">
        <v>21520</v>
      </c>
      <c r="AF343" s="67">
        <f t="shared" si="37"/>
        <v>310</v>
      </c>
      <c r="AH343" s="67">
        <v>6</v>
      </c>
    </row>
    <row r="344" spans="1:34" x14ac:dyDescent="0.2">
      <c r="A344" s="67">
        <f t="shared" si="35"/>
        <v>339</v>
      </c>
      <c r="B344" s="67">
        <v>21130</v>
      </c>
      <c r="C344" s="67">
        <v>0</v>
      </c>
      <c r="D344" s="67" t="str">
        <f>[2]卡牌!$E26</f>
        <v>狼骑兵小队</v>
      </c>
      <c r="E344" s="67">
        <f t="shared" si="38"/>
        <v>20021130</v>
      </c>
      <c r="F344" s="67">
        <v>21130</v>
      </c>
      <c r="G344" s="67">
        <v>21130</v>
      </c>
      <c r="H344" s="67">
        <f t="shared" si="4"/>
        <v>21021130</v>
      </c>
      <c r="I344" s="67">
        <v>200</v>
      </c>
      <c r="J344" s="67">
        <v>4</v>
      </c>
      <c r="K344" s="67">
        <f t="shared" si="39"/>
        <v>60</v>
      </c>
      <c r="L344" s="67">
        <f>VLOOKUP(N344,说明辅助表!$A$3:$B$6,2,0)*说明辅助表!$A$1+RANK(M344,$M$6:$M$447,1)*100000+VLOOKUP(P344,说明辅助表!$D$4:$E$7,2,0)*说明辅助表!$D$2+ROW()</f>
        <v>140344</v>
      </c>
      <c r="M344" s="67">
        <v>0</v>
      </c>
      <c r="N344" s="67">
        <v>-1</v>
      </c>
      <c r="O344" s="67">
        <v>0</v>
      </c>
      <c r="P344" s="69">
        <f>VLOOKUP(D344,[3]t_card_group_s说明表!$E:$H,4,0)</f>
        <v>1</v>
      </c>
      <c r="R344" s="67">
        <v>0</v>
      </c>
      <c r="U344" s="67">
        <v>1</v>
      </c>
      <c r="V344" s="67">
        <v>0</v>
      </c>
      <c r="Y344" s="67" t="str">
        <f t="shared" si="36"/>
        <v>狼骑兵小队的描述</v>
      </c>
      <c r="Z344" s="67">
        <v>0</v>
      </c>
      <c r="AE344" s="73">
        <v>21130</v>
      </c>
      <c r="AF344" s="67">
        <f t="shared" si="37"/>
        <v>310</v>
      </c>
      <c r="AH344" s="67">
        <v>6</v>
      </c>
    </row>
    <row r="345" spans="1:34" x14ac:dyDescent="0.2">
      <c r="A345" s="67">
        <f t="shared" si="35"/>
        <v>340</v>
      </c>
      <c r="B345" s="67">
        <v>21230</v>
      </c>
      <c r="C345" s="67">
        <v>0</v>
      </c>
      <c r="D345" s="67" t="str">
        <f>[2]卡牌!$E27</f>
        <v>狼游骑兵小组</v>
      </c>
      <c r="E345" s="67">
        <f t="shared" si="38"/>
        <v>20021230</v>
      </c>
      <c r="F345" s="67">
        <v>21230</v>
      </c>
      <c r="G345" s="67">
        <v>21230</v>
      </c>
      <c r="H345" s="67">
        <f t="shared" si="4"/>
        <v>21021230</v>
      </c>
      <c r="I345" s="67">
        <v>200</v>
      </c>
      <c r="J345" s="67">
        <v>4</v>
      </c>
      <c r="K345" s="67">
        <f t="shared" si="39"/>
        <v>61</v>
      </c>
      <c r="L345" s="67">
        <f>VLOOKUP(N345,说明辅助表!$A$3:$B$6,2,0)*说明辅助表!$A$1+RANK(M345,$M$6:$M$447,1)*100000+VLOOKUP(P345,说明辅助表!$D$4:$E$7,2,0)*说明辅助表!$D$2+ROW()</f>
        <v>140345</v>
      </c>
      <c r="M345" s="67">
        <v>0</v>
      </c>
      <c r="N345" s="67">
        <v>-1</v>
      </c>
      <c r="O345" s="67">
        <v>0</v>
      </c>
      <c r="P345" s="69">
        <f>VLOOKUP(D345,[3]t_card_group_s说明表!$E:$H,4,0)</f>
        <v>1</v>
      </c>
      <c r="R345" s="67">
        <v>0</v>
      </c>
      <c r="U345" s="67">
        <v>1</v>
      </c>
      <c r="V345" s="67">
        <v>0</v>
      </c>
      <c r="Y345" s="67" t="str">
        <f t="shared" si="36"/>
        <v>狼游骑兵小组的描述</v>
      </c>
      <c r="Z345" s="67">
        <v>0</v>
      </c>
      <c r="AE345" s="73">
        <v>21230</v>
      </c>
      <c r="AF345" s="67">
        <f t="shared" si="37"/>
        <v>310</v>
      </c>
      <c r="AH345" s="67">
        <v>6</v>
      </c>
    </row>
    <row r="346" spans="1:34" x14ac:dyDescent="0.2">
      <c r="A346" s="67">
        <f t="shared" si="35"/>
        <v>341</v>
      </c>
      <c r="B346" s="67">
        <v>21330</v>
      </c>
      <c r="C346" s="67">
        <v>0</v>
      </c>
      <c r="D346" s="67" t="str">
        <f>[2]卡牌!$E28</f>
        <v>长枪骑兵小队</v>
      </c>
      <c r="E346" s="67">
        <f t="shared" si="38"/>
        <v>20021330</v>
      </c>
      <c r="F346" s="67">
        <v>21330</v>
      </c>
      <c r="G346" s="67">
        <v>21330</v>
      </c>
      <c r="H346" s="67">
        <f t="shared" si="4"/>
        <v>21021330</v>
      </c>
      <c r="I346" s="67">
        <v>200</v>
      </c>
      <c r="J346" s="67">
        <v>4</v>
      </c>
      <c r="K346" s="67">
        <f t="shared" si="39"/>
        <v>62</v>
      </c>
      <c r="L346" s="67">
        <f>VLOOKUP(N346,说明辅助表!$A$3:$B$6,2,0)*说明辅助表!$A$1+RANK(M346,$M$6:$M$447,1)*100000+VLOOKUP(P346,说明辅助表!$D$4:$E$7,2,0)*说明辅助表!$D$2+ROW()</f>
        <v>140346</v>
      </c>
      <c r="M346" s="67">
        <v>0</v>
      </c>
      <c r="N346" s="67">
        <v>-1</v>
      </c>
      <c r="O346" s="67">
        <v>0</v>
      </c>
      <c r="P346" s="69">
        <f>VLOOKUP(D346,[3]t_card_group_s说明表!$E:$H,4,0)</f>
        <v>1</v>
      </c>
      <c r="R346" s="67">
        <v>0</v>
      </c>
      <c r="U346" s="67">
        <v>1</v>
      </c>
      <c r="V346" s="67">
        <v>0</v>
      </c>
      <c r="Y346" s="67" t="str">
        <f t="shared" si="36"/>
        <v>长枪骑兵小队的描述</v>
      </c>
      <c r="Z346" s="67">
        <v>0</v>
      </c>
      <c r="AE346" s="73">
        <v>21330</v>
      </c>
      <c r="AF346" s="67">
        <f t="shared" si="37"/>
        <v>310</v>
      </c>
      <c r="AH346" s="67">
        <v>6</v>
      </c>
    </row>
    <row r="347" spans="1:34" x14ac:dyDescent="0.2">
      <c r="A347" s="67">
        <f t="shared" si="35"/>
        <v>342</v>
      </c>
      <c r="B347" s="67">
        <v>21430</v>
      </c>
      <c r="C347" s="67">
        <v>0</v>
      </c>
      <c r="D347" s="67" t="str">
        <f>[2]卡牌!$E29</f>
        <v>龙骑兵小组</v>
      </c>
      <c r="E347" s="67">
        <f t="shared" si="38"/>
        <v>20021430</v>
      </c>
      <c r="F347" s="67">
        <v>21430</v>
      </c>
      <c r="G347" s="67">
        <v>21430</v>
      </c>
      <c r="H347" s="67">
        <f t="shared" si="4"/>
        <v>21021430</v>
      </c>
      <c r="I347" s="67">
        <v>200</v>
      </c>
      <c r="J347" s="67">
        <v>4</v>
      </c>
      <c r="K347" s="67">
        <f t="shared" si="39"/>
        <v>63</v>
      </c>
      <c r="L347" s="67">
        <f>VLOOKUP(N347,说明辅助表!$A$3:$B$6,2,0)*说明辅助表!$A$1+RANK(M347,$M$6:$M$447,1)*100000+VLOOKUP(P347,说明辅助表!$D$4:$E$7,2,0)*说明辅助表!$D$2+ROW()</f>
        <v>140347</v>
      </c>
      <c r="M347" s="67">
        <v>0</v>
      </c>
      <c r="N347" s="67">
        <v>-1</v>
      </c>
      <c r="O347" s="67">
        <v>0</v>
      </c>
      <c r="P347" s="69">
        <f>VLOOKUP(D347,[3]t_card_group_s说明表!$E:$H,4,0)</f>
        <v>1</v>
      </c>
      <c r="R347" s="67">
        <v>0</v>
      </c>
      <c r="U347" s="67">
        <v>1</v>
      </c>
      <c r="V347" s="67">
        <v>0</v>
      </c>
      <c r="Y347" s="67" t="str">
        <f t="shared" si="36"/>
        <v>龙骑兵小组的描述</v>
      </c>
      <c r="Z347" s="67">
        <v>0</v>
      </c>
      <c r="AE347" s="73">
        <v>21430</v>
      </c>
      <c r="AF347" s="67">
        <f t="shared" si="37"/>
        <v>310</v>
      </c>
      <c r="AH347" s="67">
        <v>6</v>
      </c>
    </row>
    <row r="348" spans="1:34" x14ac:dyDescent="0.2">
      <c r="A348" s="67">
        <f t="shared" si="35"/>
        <v>343</v>
      </c>
      <c r="B348" s="67">
        <v>21530</v>
      </c>
      <c r="C348" s="67">
        <v>0</v>
      </c>
      <c r="D348" s="67" t="str">
        <f>[2]卡牌!$E30</f>
        <v>长刀摩托骑兵小组</v>
      </c>
      <c r="E348" s="67">
        <f t="shared" si="38"/>
        <v>20021530</v>
      </c>
      <c r="F348" s="67">
        <v>21530</v>
      </c>
      <c r="G348" s="67">
        <v>21530</v>
      </c>
      <c r="H348" s="67">
        <f t="shared" si="4"/>
        <v>21021530</v>
      </c>
      <c r="I348" s="67">
        <v>200</v>
      </c>
      <c r="J348" s="67">
        <v>4</v>
      </c>
      <c r="K348" s="67">
        <f t="shared" si="39"/>
        <v>64</v>
      </c>
      <c r="L348" s="67">
        <f>VLOOKUP(N348,说明辅助表!$A$3:$B$6,2,0)*说明辅助表!$A$1+RANK(M348,$M$6:$M$447,1)*100000+VLOOKUP(P348,说明辅助表!$D$4:$E$7,2,0)*说明辅助表!$D$2+ROW()</f>
        <v>140348</v>
      </c>
      <c r="M348" s="67">
        <v>0</v>
      </c>
      <c r="N348" s="67">
        <v>-1</v>
      </c>
      <c r="O348" s="67">
        <v>0</v>
      </c>
      <c r="P348" s="69">
        <f>VLOOKUP(D348,[3]t_card_group_s说明表!$E:$H,4,0)</f>
        <v>1</v>
      </c>
      <c r="R348" s="67">
        <v>0</v>
      </c>
      <c r="U348" s="67">
        <v>1</v>
      </c>
      <c r="V348" s="67">
        <v>0</v>
      </c>
      <c r="Y348" s="67" t="str">
        <f t="shared" si="36"/>
        <v>长刀摩托骑兵小组的描述</v>
      </c>
      <c r="Z348" s="67">
        <v>0</v>
      </c>
      <c r="AE348" s="73">
        <v>21530</v>
      </c>
      <c r="AF348" s="67">
        <f t="shared" si="37"/>
        <v>310</v>
      </c>
      <c r="AH348" s="67">
        <v>6</v>
      </c>
    </row>
    <row r="349" spans="1:34" x14ac:dyDescent="0.2">
      <c r="A349" s="67">
        <f t="shared" si="35"/>
        <v>344</v>
      </c>
      <c r="B349" s="67">
        <v>21140</v>
      </c>
      <c r="C349" s="67">
        <v>0</v>
      </c>
      <c r="D349" s="67" t="str">
        <f>[2]卡牌!$E31</f>
        <v>小精灵大军</v>
      </c>
      <c r="E349" s="67">
        <f t="shared" si="38"/>
        <v>20021140</v>
      </c>
      <c r="F349" s="67">
        <v>21140</v>
      </c>
      <c r="G349" s="67">
        <v>21140</v>
      </c>
      <c r="H349" s="67">
        <f t="shared" si="4"/>
        <v>21021140</v>
      </c>
      <c r="I349" s="67">
        <v>200</v>
      </c>
      <c r="J349" s="67">
        <v>4</v>
      </c>
      <c r="K349" s="67">
        <f t="shared" si="39"/>
        <v>16</v>
      </c>
      <c r="L349" s="67">
        <f>VLOOKUP(N349,说明辅助表!$A$3:$B$6,2,0)*说明辅助表!$A$1+RANK(M349,$M$6:$M$447,1)*100000+VLOOKUP(P349,说明辅助表!$D$4:$E$7,2,0)*说明辅助表!$D$2+ROW()</f>
        <v>120349</v>
      </c>
      <c r="M349" s="67">
        <v>0</v>
      </c>
      <c r="N349" s="67">
        <v>-1</v>
      </c>
      <c r="O349" s="67">
        <v>0</v>
      </c>
      <c r="P349" s="69">
        <f>VLOOKUP(D349,[3]t_card_group_s说明表!$E:$H,4,0)</f>
        <v>3</v>
      </c>
      <c r="R349" s="67">
        <v>0</v>
      </c>
      <c r="U349" s="67">
        <v>1</v>
      </c>
      <c r="V349" s="67">
        <v>0</v>
      </c>
      <c r="Y349" s="67" t="str">
        <f t="shared" si="36"/>
        <v>小精灵大军的描述</v>
      </c>
      <c r="Z349" s="67">
        <v>0</v>
      </c>
      <c r="AE349" s="73">
        <v>21140</v>
      </c>
      <c r="AF349" s="67">
        <f t="shared" si="37"/>
        <v>330</v>
      </c>
      <c r="AH349" s="67">
        <v>6</v>
      </c>
    </row>
    <row r="350" spans="1:34" x14ac:dyDescent="0.2">
      <c r="A350" s="67">
        <f t="shared" ref="A350:A413" si="40">ROW()-5</f>
        <v>345</v>
      </c>
      <c r="B350" s="67">
        <v>21240</v>
      </c>
      <c r="C350" s="67">
        <v>0</v>
      </c>
      <c r="D350" s="67" t="str">
        <f>[2]卡牌!$E32</f>
        <v>独角兽小队</v>
      </c>
      <c r="E350" s="67">
        <f t="shared" si="38"/>
        <v>20021240</v>
      </c>
      <c r="F350" s="67">
        <v>21240</v>
      </c>
      <c r="G350" s="67">
        <v>21240</v>
      </c>
      <c r="H350" s="67">
        <f t="shared" si="4"/>
        <v>21021240</v>
      </c>
      <c r="I350" s="67">
        <v>200</v>
      </c>
      <c r="J350" s="67">
        <v>4</v>
      </c>
      <c r="K350" s="67">
        <f t="shared" si="39"/>
        <v>65</v>
      </c>
      <c r="L350" s="67">
        <f>VLOOKUP(N350,说明辅助表!$A$3:$B$6,2,0)*说明辅助表!$A$1+RANK(M350,$M$6:$M$447,1)*100000+VLOOKUP(P350,说明辅助表!$D$4:$E$7,2,0)*说明辅助表!$D$2+ROW()</f>
        <v>140350</v>
      </c>
      <c r="M350" s="67">
        <v>0</v>
      </c>
      <c r="N350" s="67">
        <v>-1</v>
      </c>
      <c r="O350" s="67">
        <v>0</v>
      </c>
      <c r="P350" s="69">
        <f>VLOOKUP(D350,[3]t_card_group_s说明表!$E:$H,4,0)</f>
        <v>1</v>
      </c>
      <c r="R350" s="67">
        <v>0</v>
      </c>
      <c r="U350" s="67">
        <v>1</v>
      </c>
      <c r="V350" s="67">
        <v>0</v>
      </c>
      <c r="Y350" s="67" t="str">
        <f t="shared" si="36"/>
        <v>独角兽小队的描述</v>
      </c>
      <c r="Z350" s="67">
        <v>0</v>
      </c>
      <c r="AE350" s="73">
        <v>21240</v>
      </c>
      <c r="AF350" s="67">
        <f t="shared" si="37"/>
        <v>310</v>
      </c>
      <c r="AH350" s="67">
        <v>6</v>
      </c>
    </row>
    <row r="351" spans="1:34" x14ac:dyDescent="0.2">
      <c r="A351" s="67">
        <f t="shared" si="40"/>
        <v>346</v>
      </c>
      <c r="B351" s="67">
        <v>21340</v>
      </c>
      <c r="C351" s="67">
        <v>0</v>
      </c>
      <c r="D351" s="67" t="str">
        <f>[2]卡牌!$E33</f>
        <v>小飞龙小组</v>
      </c>
      <c r="E351" s="67">
        <f t="shared" si="38"/>
        <v>20021340</v>
      </c>
      <c r="F351" s="67">
        <v>21340</v>
      </c>
      <c r="G351" s="67">
        <v>21340</v>
      </c>
      <c r="H351" s="67">
        <f t="shared" si="4"/>
        <v>21021340</v>
      </c>
      <c r="I351" s="67">
        <v>200</v>
      </c>
      <c r="J351" s="67">
        <v>4</v>
      </c>
      <c r="K351" s="67">
        <f t="shared" si="39"/>
        <v>66</v>
      </c>
      <c r="L351" s="67">
        <f>VLOOKUP(N351,说明辅助表!$A$3:$B$6,2,0)*说明辅助表!$A$1+RANK(M351,$M$6:$M$447,1)*100000+VLOOKUP(P351,说明辅助表!$D$4:$E$7,2,0)*说明辅助表!$D$2+ROW()</f>
        <v>140351</v>
      </c>
      <c r="M351" s="67">
        <v>0</v>
      </c>
      <c r="N351" s="67">
        <v>-1</v>
      </c>
      <c r="O351" s="67">
        <v>0</v>
      </c>
      <c r="P351" s="69">
        <f>VLOOKUP(D351,[3]t_card_group_s说明表!$E:$H,4,0)</f>
        <v>1</v>
      </c>
      <c r="R351" s="67">
        <v>0</v>
      </c>
      <c r="U351" s="67">
        <v>1</v>
      </c>
      <c r="V351" s="67">
        <v>0</v>
      </c>
      <c r="Y351" s="67" t="str">
        <f t="shared" si="36"/>
        <v>小飞龙小组的描述</v>
      </c>
      <c r="Z351" s="67">
        <v>0</v>
      </c>
      <c r="AE351" s="73">
        <v>21340</v>
      </c>
      <c r="AF351" s="67">
        <f t="shared" si="37"/>
        <v>310</v>
      </c>
      <c r="AH351" s="67">
        <v>6</v>
      </c>
    </row>
    <row r="352" spans="1:34" x14ac:dyDescent="0.2">
      <c r="A352" s="67">
        <f t="shared" si="40"/>
        <v>347</v>
      </c>
      <c r="B352" s="67">
        <v>21440</v>
      </c>
      <c r="C352" s="67">
        <v>0</v>
      </c>
      <c r="D352" s="67" t="str">
        <f>[2]卡牌!$E34</f>
        <v>蒸汽小飞龙小组</v>
      </c>
      <c r="E352" s="67">
        <f t="shared" si="38"/>
        <v>20021440</v>
      </c>
      <c r="F352" s="67">
        <v>21440</v>
      </c>
      <c r="G352" s="67">
        <v>21440</v>
      </c>
      <c r="H352" s="67">
        <f t="shared" si="4"/>
        <v>21021440</v>
      </c>
      <c r="I352" s="67">
        <v>200</v>
      </c>
      <c r="J352" s="67">
        <v>4</v>
      </c>
      <c r="K352" s="67">
        <f t="shared" si="39"/>
        <v>67</v>
      </c>
      <c r="L352" s="67">
        <f>VLOOKUP(N352,说明辅助表!$A$3:$B$6,2,0)*说明辅助表!$A$1+RANK(M352,$M$6:$M$447,1)*100000+VLOOKUP(P352,说明辅助表!$D$4:$E$7,2,0)*说明辅助表!$D$2+ROW()</f>
        <v>140352</v>
      </c>
      <c r="M352" s="67">
        <v>0</v>
      </c>
      <c r="N352" s="67">
        <v>-1</v>
      </c>
      <c r="O352" s="67">
        <v>0</v>
      </c>
      <c r="P352" s="69">
        <f>VLOOKUP(D352,[3]t_card_group_s说明表!$E:$H,4,0)</f>
        <v>1</v>
      </c>
      <c r="R352" s="67">
        <v>0</v>
      </c>
      <c r="U352" s="67">
        <v>1</v>
      </c>
      <c r="V352" s="67">
        <v>0</v>
      </c>
      <c r="Y352" s="67" t="str">
        <f t="shared" si="36"/>
        <v>蒸汽小飞龙小组的描述</v>
      </c>
      <c r="Z352" s="67">
        <v>0</v>
      </c>
      <c r="AE352" s="73">
        <v>21440</v>
      </c>
      <c r="AF352" s="67">
        <f t="shared" si="37"/>
        <v>310</v>
      </c>
      <c r="AH352" s="67">
        <v>6</v>
      </c>
    </row>
    <row r="353" spans="1:34" x14ac:dyDescent="0.2">
      <c r="A353" s="67">
        <f t="shared" si="40"/>
        <v>348</v>
      </c>
      <c r="B353" s="67">
        <v>21540</v>
      </c>
      <c r="C353" s="67">
        <v>0</v>
      </c>
      <c r="D353" s="67" t="str">
        <f>[2]卡牌!$E35</f>
        <v>传教士小组</v>
      </c>
      <c r="E353" s="67">
        <f t="shared" si="38"/>
        <v>20021540</v>
      </c>
      <c r="F353" s="67">
        <v>21540</v>
      </c>
      <c r="G353" s="67">
        <v>21540</v>
      </c>
      <c r="H353" s="67">
        <f t="shared" si="4"/>
        <v>21021540</v>
      </c>
      <c r="I353" s="67">
        <v>200</v>
      </c>
      <c r="J353" s="67">
        <v>4</v>
      </c>
      <c r="K353" s="67">
        <f t="shared" si="39"/>
        <v>68</v>
      </c>
      <c r="L353" s="67">
        <f>VLOOKUP(N353,说明辅助表!$A$3:$B$6,2,0)*说明辅助表!$A$1+RANK(M353,$M$6:$M$447,1)*100000+VLOOKUP(P353,说明辅助表!$D$4:$E$7,2,0)*说明辅助表!$D$2+ROW()</f>
        <v>140353</v>
      </c>
      <c r="M353" s="67">
        <v>0</v>
      </c>
      <c r="N353" s="67">
        <v>-1</v>
      </c>
      <c r="O353" s="67">
        <v>0</v>
      </c>
      <c r="P353" s="69">
        <f>VLOOKUP(D353,[3]t_card_group_s说明表!$E:$H,4,0)</f>
        <v>1</v>
      </c>
      <c r="R353" s="67">
        <v>0</v>
      </c>
      <c r="U353" s="67">
        <v>1</v>
      </c>
      <c r="V353" s="67">
        <v>0</v>
      </c>
      <c r="Y353" s="67" t="str">
        <f t="shared" si="36"/>
        <v>传教士小组的描述</v>
      </c>
      <c r="Z353" s="67">
        <v>0</v>
      </c>
      <c r="AE353" s="73">
        <v>21540</v>
      </c>
      <c r="AF353" s="67">
        <f t="shared" si="37"/>
        <v>310</v>
      </c>
      <c r="AH353" s="67">
        <v>6</v>
      </c>
    </row>
    <row r="354" spans="1:34" x14ac:dyDescent="0.2">
      <c r="A354" s="67">
        <f t="shared" si="40"/>
        <v>349</v>
      </c>
      <c r="B354" s="67">
        <v>21150</v>
      </c>
      <c r="C354" s="67">
        <v>0</v>
      </c>
      <c r="D354" s="67" t="str">
        <f>[2]卡牌!$E36</f>
        <v>乌鸦小队</v>
      </c>
      <c r="E354" s="67">
        <f t="shared" si="38"/>
        <v>20021150</v>
      </c>
      <c r="F354" s="67">
        <v>21150</v>
      </c>
      <c r="G354" s="67">
        <v>21150</v>
      </c>
      <c r="H354" s="67">
        <f t="shared" si="4"/>
        <v>21021150</v>
      </c>
      <c r="I354" s="67">
        <v>200</v>
      </c>
      <c r="J354" s="67">
        <v>4</v>
      </c>
      <c r="K354" s="67">
        <f t="shared" si="39"/>
        <v>17</v>
      </c>
      <c r="L354" s="67">
        <f>VLOOKUP(N354,说明辅助表!$A$3:$B$6,2,0)*说明辅助表!$A$1+RANK(M354,$M$6:$M$447,1)*100000+VLOOKUP(P354,说明辅助表!$D$4:$E$7,2,0)*说明辅助表!$D$2+ROW()</f>
        <v>120354</v>
      </c>
      <c r="M354" s="67">
        <v>0</v>
      </c>
      <c r="N354" s="67">
        <v>-1</v>
      </c>
      <c r="O354" s="67">
        <v>0</v>
      </c>
      <c r="P354" s="69">
        <f>VLOOKUP(D354,[3]t_card_group_s说明表!$E:$H,4,0)</f>
        <v>3</v>
      </c>
      <c r="R354" s="67">
        <v>0</v>
      </c>
      <c r="U354" s="67">
        <v>1</v>
      </c>
      <c r="V354" s="67">
        <v>0</v>
      </c>
      <c r="Y354" s="67" t="str">
        <f t="shared" si="36"/>
        <v>乌鸦小队的描述</v>
      </c>
      <c r="Z354" s="67">
        <v>0</v>
      </c>
      <c r="AE354" s="73">
        <v>21150</v>
      </c>
      <c r="AF354" s="67">
        <f t="shared" si="37"/>
        <v>330</v>
      </c>
      <c r="AH354" s="67">
        <v>6</v>
      </c>
    </row>
    <row r="355" spans="1:34" x14ac:dyDescent="0.2">
      <c r="A355" s="67">
        <f t="shared" si="40"/>
        <v>350</v>
      </c>
      <c r="B355" s="67">
        <v>21250</v>
      </c>
      <c r="C355" s="67">
        <v>0</v>
      </c>
      <c r="D355" s="67" t="str">
        <f>[2]卡牌!$E37</f>
        <v>石头人战士大队</v>
      </c>
      <c r="E355" s="67">
        <f t="shared" si="38"/>
        <v>20021250</v>
      </c>
      <c r="F355" s="67">
        <v>21250</v>
      </c>
      <c r="G355" s="67">
        <v>21250</v>
      </c>
      <c r="H355" s="67">
        <f t="shared" si="4"/>
        <v>21021250</v>
      </c>
      <c r="I355" s="67">
        <v>200</v>
      </c>
      <c r="J355" s="67">
        <v>4</v>
      </c>
      <c r="K355" s="67">
        <f t="shared" si="39"/>
        <v>34</v>
      </c>
      <c r="L355" s="67">
        <f>VLOOKUP(N355,说明辅助表!$A$3:$B$6,2,0)*说明辅助表!$A$1+RANK(M355,$M$6:$M$447,1)*100000+VLOOKUP(P355,说明辅助表!$D$4:$E$7,2,0)*说明辅助表!$D$2+ROW()</f>
        <v>130355</v>
      </c>
      <c r="M355" s="67">
        <v>0</v>
      </c>
      <c r="N355" s="67">
        <v>-1</v>
      </c>
      <c r="O355" s="67">
        <v>0</v>
      </c>
      <c r="P355" s="69">
        <f>VLOOKUP(D355,[3]t_card_group_s说明表!$E:$H,4,0)</f>
        <v>2</v>
      </c>
      <c r="R355" s="67">
        <v>0</v>
      </c>
      <c r="U355" s="67">
        <v>1</v>
      </c>
      <c r="V355" s="67">
        <v>0</v>
      </c>
      <c r="Y355" s="67" t="str">
        <f t="shared" si="36"/>
        <v>石头人战士大队的描述</v>
      </c>
      <c r="Z355" s="67">
        <v>0</v>
      </c>
      <c r="AE355" s="73">
        <v>21250</v>
      </c>
      <c r="AF355" s="67">
        <f t="shared" si="37"/>
        <v>320</v>
      </c>
      <c r="AH355" s="67">
        <v>6</v>
      </c>
    </row>
    <row r="356" spans="1:34" x14ac:dyDescent="0.2">
      <c r="A356" s="67">
        <f t="shared" si="40"/>
        <v>351</v>
      </c>
      <c r="B356" s="67">
        <v>21350</v>
      </c>
      <c r="C356" s="67">
        <v>0</v>
      </c>
      <c r="D356" s="67" t="str">
        <f>[2]卡牌!$E38</f>
        <v>骷髅射手小组</v>
      </c>
      <c r="E356" s="67">
        <f t="shared" si="38"/>
        <v>20021350</v>
      </c>
      <c r="F356" s="67">
        <v>21350</v>
      </c>
      <c r="G356" s="67">
        <v>21350</v>
      </c>
      <c r="H356" s="67">
        <f t="shared" si="4"/>
        <v>21021350</v>
      </c>
      <c r="I356" s="67">
        <v>200</v>
      </c>
      <c r="J356" s="67">
        <v>4</v>
      </c>
      <c r="K356" s="67">
        <f t="shared" si="39"/>
        <v>69</v>
      </c>
      <c r="L356" s="67">
        <f>VLOOKUP(N356,说明辅助表!$A$3:$B$6,2,0)*说明辅助表!$A$1+RANK(M356,$M$6:$M$447,1)*100000+VLOOKUP(P356,说明辅助表!$D$4:$E$7,2,0)*说明辅助表!$D$2+ROW()</f>
        <v>140356</v>
      </c>
      <c r="M356" s="67">
        <v>0</v>
      </c>
      <c r="N356" s="67">
        <v>-1</v>
      </c>
      <c r="O356" s="67">
        <v>0</v>
      </c>
      <c r="P356" s="69">
        <f>VLOOKUP(D356,[3]t_card_group_s说明表!$E:$H,4,0)</f>
        <v>1</v>
      </c>
      <c r="R356" s="67">
        <v>0</v>
      </c>
      <c r="U356" s="67">
        <v>1</v>
      </c>
      <c r="V356" s="67">
        <v>0</v>
      </c>
      <c r="Y356" s="67" t="str">
        <f t="shared" si="36"/>
        <v>骷髅射手小组的描述</v>
      </c>
      <c r="Z356" s="67">
        <v>0</v>
      </c>
      <c r="AE356" s="73">
        <v>21350</v>
      </c>
      <c r="AF356" s="67">
        <f t="shared" si="37"/>
        <v>310</v>
      </c>
      <c r="AH356" s="67">
        <v>6</v>
      </c>
    </row>
    <row r="357" spans="1:34" x14ac:dyDescent="0.2">
      <c r="A357" s="67">
        <f t="shared" si="40"/>
        <v>352</v>
      </c>
      <c r="B357" s="67">
        <v>21450</v>
      </c>
      <c r="C357" s="67">
        <v>0</v>
      </c>
      <c r="D357" s="67" t="str">
        <f>[2]卡牌!$E39</f>
        <v>迷你死神小队</v>
      </c>
      <c r="E357" s="67">
        <f t="shared" si="38"/>
        <v>20021450</v>
      </c>
      <c r="F357" s="67">
        <v>21450</v>
      </c>
      <c r="G357" s="67">
        <v>21450</v>
      </c>
      <c r="H357" s="67">
        <f t="shared" si="4"/>
        <v>21021450</v>
      </c>
      <c r="I357" s="67">
        <v>200</v>
      </c>
      <c r="J357" s="67">
        <v>4</v>
      </c>
      <c r="K357" s="67">
        <f t="shared" si="39"/>
        <v>35</v>
      </c>
      <c r="L357" s="67">
        <f>VLOOKUP(N357,说明辅助表!$A$3:$B$6,2,0)*说明辅助表!$A$1+RANK(M357,$M$6:$M$447,1)*100000+VLOOKUP(P357,说明辅助表!$D$4:$E$7,2,0)*说明辅助表!$D$2+ROW()</f>
        <v>130357</v>
      </c>
      <c r="M357" s="67">
        <v>0</v>
      </c>
      <c r="N357" s="67">
        <v>-1</v>
      </c>
      <c r="O357" s="67">
        <v>0</v>
      </c>
      <c r="P357" s="69">
        <f>VLOOKUP(D357,[3]t_card_group_s说明表!$E:$H,4,0)</f>
        <v>2</v>
      </c>
      <c r="R357" s="67">
        <v>0</v>
      </c>
      <c r="U357" s="67">
        <v>1</v>
      </c>
      <c r="V357" s="67">
        <v>0</v>
      </c>
      <c r="Y357" s="67" t="str">
        <f t="shared" si="36"/>
        <v>迷你死神小队的描述</v>
      </c>
      <c r="Z357" s="67">
        <v>0</v>
      </c>
      <c r="AE357" s="73">
        <v>21450</v>
      </c>
      <c r="AF357" s="67">
        <f t="shared" si="37"/>
        <v>320</v>
      </c>
      <c r="AH357" s="67">
        <v>6</v>
      </c>
    </row>
    <row r="358" spans="1:34" x14ac:dyDescent="0.2">
      <c r="A358" s="67">
        <f t="shared" si="40"/>
        <v>353</v>
      </c>
      <c r="B358" s="67">
        <v>21550</v>
      </c>
      <c r="C358" s="67">
        <v>0</v>
      </c>
      <c r="D358" s="67" t="str">
        <f>[2]卡牌!$E40</f>
        <v>自爆青蛙小组</v>
      </c>
      <c r="E358" s="67">
        <f t="shared" si="38"/>
        <v>20021550</v>
      </c>
      <c r="F358" s="67">
        <v>21550</v>
      </c>
      <c r="G358" s="67">
        <v>21550</v>
      </c>
      <c r="H358" s="67">
        <f t="shared" si="4"/>
        <v>21021550</v>
      </c>
      <c r="I358" s="67">
        <v>200</v>
      </c>
      <c r="J358" s="67">
        <v>4</v>
      </c>
      <c r="K358" s="67">
        <f t="shared" si="39"/>
        <v>70</v>
      </c>
      <c r="L358" s="67">
        <f>VLOOKUP(N358,说明辅助表!$A$3:$B$6,2,0)*说明辅助表!$A$1+RANK(M358,$M$6:$M$447,1)*100000+VLOOKUP(P358,说明辅助表!$D$4:$E$7,2,0)*说明辅助表!$D$2+ROW()</f>
        <v>140358</v>
      </c>
      <c r="M358" s="67">
        <v>0</v>
      </c>
      <c r="N358" s="67">
        <v>-1</v>
      </c>
      <c r="O358" s="67">
        <v>0</v>
      </c>
      <c r="P358" s="69">
        <f>VLOOKUP(D358,[3]t_card_group_s说明表!$E:$H,4,0)</f>
        <v>1</v>
      </c>
      <c r="R358" s="67">
        <v>0</v>
      </c>
      <c r="U358" s="67">
        <v>1</v>
      </c>
      <c r="V358" s="67">
        <v>0</v>
      </c>
      <c r="Y358" s="67" t="str">
        <f t="shared" si="36"/>
        <v>自爆青蛙小组的描述</v>
      </c>
      <c r="Z358" s="67">
        <v>0</v>
      </c>
      <c r="AE358" s="73">
        <v>21550</v>
      </c>
      <c r="AF358" s="67">
        <f t="shared" si="37"/>
        <v>310</v>
      </c>
      <c r="AH358" s="67">
        <v>6</v>
      </c>
    </row>
    <row r="359" spans="1:34" x14ac:dyDescent="0.2">
      <c r="A359" s="67">
        <f t="shared" si="40"/>
        <v>354</v>
      </c>
      <c r="B359" s="67">
        <v>32210</v>
      </c>
      <c r="C359" s="67">
        <v>0</v>
      </c>
      <c r="D359" s="67" t="str">
        <f>[2]卡牌!$E41</f>
        <v>地鼠挖掘者</v>
      </c>
      <c r="E359" s="67">
        <f t="shared" si="38"/>
        <v>20032210</v>
      </c>
      <c r="F359" s="67">
        <v>32210</v>
      </c>
      <c r="G359" s="67">
        <v>32210</v>
      </c>
      <c r="H359" s="67">
        <f t="shared" si="4"/>
        <v>21032210</v>
      </c>
      <c r="I359" s="67">
        <v>200</v>
      </c>
      <c r="J359" s="67">
        <v>4</v>
      </c>
      <c r="K359" s="67">
        <f t="shared" si="39"/>
        <v>36</v>
      </c>
      <c r="L359" s="67">
        <f>VLOOKUP(N359,说明辅助表!$A$3:$B$6,2,0)*说明辅助表!$A$1+RANK(M359,$M$6:$M$447,1)*100000+VLOOKUP(P359,说明辅助表!$D$4:$E$7,2,0)*说明辅助表!$D$2+ROW()</f>
        <v>130359</v>
      </c>
      <c r="M359" s="67">
        <v>0</v>
      </c>
      <c r="N359" s="67">
        <v>-1</v>
      </c>
      <c r="O359" s="67">
        <v>0</v>
      </c>
      <c r="P359" s="69">
        <f>VLOOKUP(D359,[3]t_card_group_s说明表!$E:$H,4,0)</f>
        <v>2</v>
      </c>
      <c r="R359" s="67">
        <v>0</v>
      </c>
      <c r="U359" s="67">
        <v>1</v>
      </c>
      <c r="V359" s="67">
        <v>0</v>
      </c>
      <c r="Y359" s="67" t="str">
        <f t="shared" si="36"/>
        <v>地鼠挖掘者的描述</v>
      </c>
      <c r="Z359" s="67">
        <v>0</v>
      </c>
      <c r="AE359" s="73">
        <v>32210</v>
      </c>
      <c r="AF359" s="67">
        <f t="shared" si="37"/>
        <v>320</v>
      </c>
      <c r="AH359" s="67">
        <v>6</v>
      </c>
    </row>
    <row r="360" spans="1:34" x14ac:dyDescent="0.2">
      <c r="A360" s="67">
        <f t="shared" si="40"/>
        <v>355</v>
      </c>
      <c r="B360" s="67">
        <v>32310</v>
      </c>
      <c r="C360" s="67">
        <v>0</v>
      </c>
      <c r="D360" s="67" t="str">
        <f>[2]卡牌!$E42</f>
        <v>旋风战士</v>
      </c>
      <c r="E360" s="67">
        <f t="shared" si="38"/>
        <v>20032310</v>
      </c>
      <c r="F360" s="67">
        <v>32310</v>
      </c>
      <c r="G360" s="67">
        <v>32310</v>
      </c>
      <c r="H360" s="67">
        <f t="shared" si="4"/>
        <v>21032310</v>
      </c>
      <c r="I360" s="67">
        <v>200</v>
      </c>
      <c r="J360" s="67">
        <v>4</v>
      </c>
      <c r="K360" s="67">
        <f t="shared" si="39"/>
        <v>18</v>
      </c>
      <c r="L360" s="67">
        <f>VLOOKUP(N360,说明辅助表!$A$3:$B$6,2,0)*说明辅助表!$A$1+RANK(M360,$M$6:$M$447,1)*100000+VLOOKUP(P360,说明辅助表!$D$4:$E$7,2,0)*说明辅助表!$D$2+ROW()</f>
        <v>120360</v>
      </c>
      <c r="M360" s="67">
        <v>0</v>
      </c>
      <c r="N360" s="67">
        <v>-1</v>
      </c>
      <c r="O360" s="67">
        <v>0</v>
      </c>
      <c r="P360" s="69">
        <f>VLOOKUP(D360,[3]t_card_group_s说明表!$E:$H,4,0)</f>
        <v>3</v>
      </c>
      <c r="R360" s="67">
        <v>0</v>
      </c>
      <c r="U360" s="67">
        <v>1</v>
      </c>
      <c r="V360" s="67">
        <v>0</v>
      </c>
      <c r="Y360" s="67" t="str">
        <f t="shared" si="36"/>
        <v>旋风战士的描述</v>
      </c>
      <c r="Z360" s="67">
        <v>0</v>
      </c>
      <c r="AE360" s="73">
        <v>32310</v>
      </c>
      <c r="AF360" s="67">
        <f t="shared" si="37"/>
        <v>330</v>
      </c>
      <c r="AH360" s="67">
        <v>6</v>
      </c>
    </row>
    <row r="361" spans="1:34" x14ac:dyDescent="0.2">
      <c r="A361" s="67">
        <f t="shared" si="40"/>
        <v>356</v>
      </c>
      <c r="B361" s="67">
        <v>32410</v>
      </c>
      <c r="C361" s="67">
        <v>0</v>
      </c>
      <c r="D361" s="67" t="str">
        <f>[2]卡牌!$E43</f>
        <v>巨猿人</v>
      </c>
      <c r="E361" s="67">
        <f t="shared" si="38"/>
        <v>20032410</v>
      </c>
      <c r="F361" s="67">
        <v>32410</v>
      </c>
      <c r="G361" s="67">
        <v>32410</v>
      </c>
      <c r="H361" s="67">
        <f t="shared" si="4"/>
        <v>21032410</v>
      </c>
      <c r="I361" s="67">
        <v>200</v>
      </c>
      <c r="J361" s="67">
        <v>4</v>
      </c>
      <c r="K361" s="67">
        <f t="shared" si="39"/>
        <v>37</v>
      </c>
      <c r="L361" s="67">
        <f>VLOOKUP(N361,说明辅助表!$A$3:$B$6,2,0)*说明辅助表!$A$1+RANK(M361,$M$6:$M$447,1)*100000+VLOOKUP(P361,说明辅助表!$D$4:$E$7,2,0)*说明辅助表!$D$2+ROW()</f>
        <v>130361</v>
      </c>
      <c r="M361" s="67">
        <v>0</v>
      </c>
      <c r="N361" s="67">
        <v>-1</v>
      </c>
      <c r="O361" s="67">
        <v>0</v>
      </c>
      <c r="P361" s="69">
        <f>VLOOKUP(D361,[3]t_card_group_s说明表!$E:$H,4,0)</f>
        <v>2</v>
      </c>
      <c r="R361" s="67">
        <v>0</v>
      </c>
      <c r="U361" s="67">
        <v>1</v>
      </c>
      <c r="V361" s="67">
        <v>0</v>
      </c>
      <c r="Y361" s="67" t="str">
        <f t="shared" si="36"/>
        <v>巨猿人的描述</v>
      </c>
      <c r="Z361" s="67">
        <v>0</v>
      </c>
      <c r="AE361" s="73">
        <v>32410</v>
      </c>
      <c r="AF361" s="67">
        <f t="shared" si="37"/>
        <v>320</v>
      </c>
      <c r="AH361" s="67">
        <v>6</v>
      </c>
    </row>
    <row r="362" spans="1:34" x14ac:dyDescent="0.2">
      <c r="A362" s="67">
        <f t="shared" si="40"/>
        <v>357</v>
      </c>
      <c r="B362" s="67">
        <v>32510</v>
      </c>
      <c r="C362" s="67">
        <v>0</v>
      </c>
      <c r="D362" s="67" t="str">
        <f>[2]卡牌!$E44</f>
        <v>装甲机枪车</v>
      </c>
      <c r="E362" s="67">
        <f t="shared" si="38"/>
        <v>20032510</v>
      </c>
      <c r="F362" s="67">
        <v>32510</v>
      </c>
      <c r="G362" s="67">
        <v>32510</v>
      </c>
      <c r="H362" s="67">
        <f t="shared" si="4"/>
        <v>21032510</v>
      </c>
      <c r="I362" s="67">
        <v>200</v>
      </c>
      <c r="J362" s="67">
        <v>4</v>
      </c>
      <c r="K362" s="67">
        <f t="shared" si="39"/>
        <v>38</v>
      </c>
      <c r="L362" s="67">
        <f>VLOOKUP(N362,说明辅助表!$A$3:$B$6,2,0)*说明辅助表!$A$1+RANK(M362,$M$6:$M$447,1)*100000+VLOOKUP(P362,说明辅助表!$D$4:$E$7,2,0)*说明辅助表!$D$2+ROW()</f>
        <v>130362</v>
      </c>
      <c r="M362" s="67">
        <v>0</v>
      </c>
      <c r="N362" s="67">
        <v>-1</v>
      </c>
      <c r="O362" s="67">
        <v>0</v>
      </c>
      <c r="P362" s="69">
        <f>VLOOKUP(D362,[3]t_card_group_s说明表!$E:$H,4,0)</f>
        <v>2</v>
      </c>
      <c r="R362" s="67">
        <v>0</v>
      </c>
      <c r="U362" s="67">
        <v>1</v>
      </c>
      <c r="V362" s="67">
        <v>0</v>
      </c>
      <c r="Y362" s="67" t="str">
        <f t="shared" si="36"/>
        <v>装甲机枪车的描述</v>
      </c>
      <c r="Z362" s="67">
        <v>0</v>
      </c>
      <c r="AE362" s="73">
        <v>32510</v>
      </c>
      <c r="AF362" s="67">
        <f t="shared" si="37"/>
        <v>320</v>
      </c>
      <c r="AH362" s="67">
        <v>6</v>
      </c>
    </row>
    <row r="363" spans="1:34" x14ac:dyDescent="0.2">
      <c r="A363" s="67">
        <f t="shared" si="40"/>
        <v>358</v>
      </c>
      <c r="B363" s="67">
        <v>34210</v>
      </c>
      <c r="C363" s="67">
        <v>0</v>
      </c>
      <c r="D363" s="67" t="str">
        <f>[2]卡牌!$E45</f>
        <v>猛犸象狼骑</v>
      </c>
      <c r="E363" s="67">
        <f t="shared" si="38"/>
        <v>20034210</v>
      </c>
      <c r="F363" s="67">
        <v>34210</v>
      </c>
      <c r="G363" s="67">
        <v>34210</v>
      </c>
      <c r="H363" s="67">
        <f t="shared" si="4"/>
        <v>21034210</v>
      </c>
      <c r="I363" s="67">
        <v>200</v>
      </c>
      <c r="J363" s="67">
        <v>4</v>
      </c>
      <c r="K363" s="67">
        <f t="shared" si="39"/>
        <v>4</v>
      </c>
      <c r="L363" s="67">
        <f>VLOOKUP(N363,说明辅助表!$A$3:$B$6,2,0)*说明辅助表!$A$1+RANK(M363,$M$6:$M$447,1)*100000+VLOOKUP(P363,说明辅助表!$D$4:$E$7,2,0)*说明辅助表!$D$2+ROW()</f>
        <v>110363</v>
      </c>
      <c r="M363" s="67">
        <v>0</v>
      </c>
      <c r="N363" s="67">
        <v>-1</v>
      </c>
      <c r="O363" s="67">
        <v>0</v>
      </c>
      <c r="P363" s="69">
        <f>VLOOKUP(D363,[3]t_card_group_s说明表!$E:$H,4,0)</f>
        <v>4</v>
      </c>
      <c r="R363" s="67">
        <v>0</v>
      </c>
      <c r="U363" s="67">
        <v>1</v>
      </c>
      <c r="V363" s="67">
        <v>0</v>
      </c>
      <c r="Y363" s="67" t="str">
        <f t="shared" si="36"/>
        <v>猛犸象狼骑的描述</v>
      </c>
      <c r="Z363" s="67">
        <v>0</v>
      </c>
      <c r="AE363" s="73">
        <v>34210</v>
      </c>
      <c r="AF363" s="67">
        <f t="shared" si="37"/>
        <v>340</v>
      </c>
      <c r="AH363" s="67">
        <v>6</v>
      </c>
    </row>
    <row r="364" spans="1:34" x14ac:dyDescent="0.2">
      <c r="A364" s="67">
        <f t="shared" si="40"/>
        <v>359</v>
      </c>
      <c r="B364" s="67">
        <v>34310</v>
      </c>
      <c r="C364" s="67">
        <v>0</v>
      </c>
      <c r="D364" s="67" t="str">
        <f>[2]卡牌!$E46</f>
        <v>精英长枪骑士</v>
      </c>
      <c r="E364" s="67">
        <f t="shared" si="38"/>
        <v>20034310</v>
      </c>
      <c r="F364" s="67">
        <v>34310</v>
      </c>
      <c r="G364" s="67">
        <v>34310</v>
      </c>
      <c r="H364" s="67">
        <f t="shared" si="4"/>
        <v>21034310</v>
      </c>
      <c r="I364" s="67">
        <v>200</v>
      </c>
      <c r="J364" s="67">
        <v>4</v>
      </c>
      <c r="K364" s="67">
        <f t="shared" si="39"/>
        <v>19</v>
      </c>
      <c r="L364" s="67">
        <f>VLOOKUP(N364,说明辅助表!$A$3:$B$6,2,0)*说明辅助表!$A$1+RANK(M364,$M$6:$M$447,1)*100000+VLOOKUP(P364,说明辅助表!$D$4:$E$7,2,0)*说明辅助表!$D$2+ROW()</f>
        <v>120364</v>
      </c>
      <c r="M364" s="67">
        <v>0</v>
      </c>
      <c r="N364" s="67">
        <v>-1</v>
      </c>
      <c r="O364" s="67">
        <v>0</v>
      </c>
      <c r="P364" s="69">
        <f>VLOOKUP(D364,[3]t_card_group_s说明表!$E:$H,4,0)</f>
        <v>3</v>
      </c>
      <c r="R364" s="67">
        <v>0</v>
      </c>
      <c r="U364" s="67">
        <v>1</v>
      </c>
      <c r="V364" s="67">
        <v>0</v>
      </c>
      <c r="Y364" s="67" t="str">
        <f t="shared" si="36"/>
        <v>精英长枪骑士的描述</v>
      </c>
      <c r="Z364" s="67">
        <v>0</v>
      </c>
      <c r="AE364" s="73">
        <v>34310</v>
      </c>
      <c r="AF364" s="67">
        <f t="shared" si="37"/>
        <v>330</v>
      </c>
      <c r="AH364" s="67">
        <v>6</v>
      </c>
    </row>
    <row r="365" spans="1:34" x14ac:dyDescent="0.2">
      <c r="A365" s="67">
        <f t="shared" si="40"/>
        <v>360</v>
      </c>
      <c r="B365" s="67">
        <v>34410</v>
      </c>
      <c r="C365" s="67">
        <v>0</v>
      </c>
      <c r="D365" s="67" t="str">
        <f>[2]卡牌!$E47</f>
        <v>飞艇</v>
      </c>
      <c r="E365" s="67">
        <f t="shared" si="38"/>
        <v>20034410</v>
      </c>
      <c r="F365" s="67">
        <v>34410</v>
      </c>
      <c r="G365" s="67">
        <v>34410</v>
      </c>
      <c r="H365" s="67">
        <f t="shared" ref="H365:H395" si="41">E365+1000000</f>
        <v>21034410</v>
      </c>
      <c r="I365" s="67">
        <v>200</v>
      </c>
      <c r="J365" s="67">
        <v>4</v>
      </c>
      <c r="K365" s="67">
        <f t="shared" si="39"/>
        <v>20</v>
      </c>
      <c r="L365" s="67">
        <f>VLOOKUP(N365,说明辅助表!$A$3:$B$6,2,0)*说明辅助表!$A$1+RANK(M365,$M$6:$M$447,1)*100000+VLOOKUP(P365,说明辅助表!$D$4:$E$7,2,0)*说明辅助表!$D$2+ROW()</f>
        <v>120365</v>
      </c>
      <c r="M365" s="67">
        <v>0</v>
      </c>
      <c r="N365" s="67">
        <v>-1</v>
      </c>
      <c r="O365" s="67">
        <v>0</v>
      </c>
      <c r="P365" s="69">
        <f>VLOOKUP(D365,[3]t_card_group_s说明表!$E:$H,4,0)</f>
        <v>3</v>
      </c>
      <c r="R365" s="67">
        <v>0</v>
      </c>
      <c r="U365" s="67">
        <v>1</v>
      </c>
      <c r="V365" s="67">
        <v>0</v>
      </c>
      <c r="Y365" s="67" t="str">
        <f t="shared" si="36"/>
        <v>飞艇的描述</v>
      </c>
      <c r="Z365" s="67">
        <v>0</v>
      </c>
      <c r="AE365" s="73">
        <v>34410</v>
      </c>
      <c r="AF365" s="67">
        <f t="shared" si="37"/>
        <v>330</v>
      </c>
      <c r="AH365" s="67">
        <v>6</v>
      </c>
    </row>
    <row r="366" spans="1:34" x14ac:dyDescent="0.2">
      <c r="A366" s="67">
        <f t="shared" si="40"/>
        <v>361</v>
      </c>
      <c r="B366" s="67">
        <v>34510</v>
      </c>
      <c r="C366" s="67">
        <v>0</v>
      </c>
      <c r="D366" s="67" t="str">
        <f>[2]卡牌!$E48</f>
        <v>坦克</v>
      </c>
      <c r="E366" s="67">
        <f t="shared" si="38"/>
        <v>20034510</v>
      </c>
      <c r="F366" s="67">
        <v>34510</v>
      </c>
      <c r="G366" s="67">
        <v>34510</v>
      </c>
      <c r="H366" s="67">
        <f t="shared" si="41"/>
        <v>21034510</v>
      </c>
      <c r="I366" s="67">
        <v>200</v>
      </c>
      <c r="J366" s="67">
        <v>4</v>
      </c>
      <c r="K366" s="67">
        <f t="shared" si="39"/>
        <v>5</v>
      </c>
      <c r="L366" s="67">
        <f>VLOOKUP(N366,说明辅助表!$A$3:$B$6,2,0)*说明辅助表!$A$1+RANK(M366,$M$6:$M$447,1)*100000+VLOOKUP(P366,说明辅助表!$D$4:$E$7,2,0)*说明辅助表!$D$2+ROW()</f>
        <v>110366</v>
      </c>
      <c r="M366" s="67">
        <v>0</v>
      </c>
      <c r="N366" s="67">
        <v>-1</v>
      </c>
      <c r="O366" s="67">
        <v>0</v>
      </c>
      <c r="P366" s="69">
        <f>VLOOKUP(D366,[3]t_card_group_s说明表!$E:$H,4,0)</f>
        <v>4</v>
      </c>
      <c r="R366" s="67">
        <v>0</v>
      </c>
      <c r="U366" s="67">
        <v>1</v>
      </c>
      <c r="V366" s="67">
        <v>0</v>
      </c>
      <c r="Y366" s="67" t="str">
        <f t="shared" si="36"/>
        <v>坦克的描述</v>
      </c>
      <c r="Z366" s="67">
        <v>0</v>
      </c>
      <c r="AE366" s="73">
        <v>34510</v>
      </c>
      <c r="AF366" s="67">
        <f t="shared" si="37"/>
        <v>340</v>
      </c>
      <c r="AH366" s="67">
        <v>6</v>
      </c>
    </row>
    <row r="367" spans="1:34" x14ac:dyDescent="0.2">
      <c r="A367" s="67">
        <f t="shared" si="40"/>
        <v>362</v>
      </c>
      <c r="B367" s="67">
        <v>33210</v>
      </c>
      <c r="C367" s="67">
        <v>0</v>
      </c>
      <c r="D367" s="67" t="str">
        <f>[2]卡牌!$E49</f>
        <v>海象飞斧战士</v>
      </c>
      <c r="E367" s="67">
        <f t="shared" si="38"/>
        <v>20033210</v>
      </c>
      <c r="F367" s="67">
        <v>33210</v>
      </c>
      <c r="G367" s="67">
        <v>33210</v>
      </c>
      <c r="H367" s="67">
        <f t="shared" si="41"/>
        <v>21033210</v>
      </c>
      <c r="I367" s="67">
        <v>200</v>
      </c>
      <c r="J367" s="67">
        <v>4</v>
      </c>
      <c r="K367" s="67">
        <f t="shared" si="39"/>
        <v>21</v>
      </c>
      <c r="L367" s="67">
        <f>VLOOKUP(N367,说明辅助表!$A$3:$B$6,2,0)*说明辅助表!$A$1+RANK(M367,$M$6:$M$447,1)*100000+VLOOKUP(P367,说明辅助表!$D$4:$E$7,2,0)*说明辅助表!$D$2+ROW()</f>
        <v>120367</v>
      </c>
      <c r="M367" s="67">
        <v>0</v>
      </c>
      <c r="N367" s="67">
        <v>-1</v>
      </c>
      <c r="O367" s="67">
        <v>0</v>
      </c>
      <c r="P367" s="69">
        <f>VLOOKUP(D367,[3]t_card_group_s说明表!$E:$H,4,0)</f>
        <v>3</v>
      </c>
      <c r="R367" s="67">
        <v>0</v>
      </c>
      <c r="U367" s="67">
        <v>1</v>
      </c>
      <c r="V367" s="67">
        <v>0</v>
      </c>
      <c r="Y367" s="67" t="str">
        <f t="shared" si="36"/>
        <v>海象飞斧战士的描述</v>
      </c>
      <c r="Z367" s="67">
        <v>0</v>
      </c>
      <c r="AE367" s="73">
        <v>33210</v>
      </c>
      <c r="AF367" s="67">
        <f t="shared" si="37"/>
        <v>330</v>
      </c>
      <c r="AH367" s="67">
        <v>6</v>
      </c>
    </row>
    <row r="368" spans="1:34" x14ac:dyDescent="0.2">
      <c r="A368" s="67">
        <f t="shared" si="40"/>
        <v>363</v>
      </c>
      <c r="B368" s="67">
        <v>33310</v>
      </c>
      <c r="C368" s="67">
        <v>0</v>
      </c>
      <c r="D368" s="67" t="str">
        <f>[2]卡牌!$E50</f>
        <v>神箭游侠</v>
      </c>
      <c r="E368" s="67">
        <f t="shared" si="38"/>
        <v>20033310</v>
      </c>
      <c r="F368" s="67">
        <v>33310</v>
      </c>
      <c r="G368" s="67">
        <v>33310</v>
      </c>
      <c r="H368" s="67">
        <f t="shared" si="41"/>
        <v>21033310</v>
      </c>
      <c r="I368" s="67">
        <v>200</v>
      </c>
      <c r="J368" s="67">
        <v>4</v>
      </c>
      <c r="K368" s="67">
        <f t="shared" si="39"/>
        <v>6</v>
      </c>
      <c r="L368" s="67">
        <f>VLOOKUP(N368,说明辅助表!$A$3:$B$6,2,0)*说明辅助表!$A$1+RANK(M368,$M$6:$M$447,1)*100000+VLOOKUP(P368,说明辅助表!$D$4:$E$7,2,0)*说明辅助表!$D$2+ROW()</f>
        <v>110368</v>
      </c>
      <c r="M368" s="67">
        <v>0</v>
      </c>
      <c r="N368" s="67">
        <v>-1</v>
      </c>
      <c r="O368" s="67">
        <v>0</v>
      </c>
      <c r="P368" s="69">
        <f>VLOOKUP(D368,[3]t_card_group_s说明表!$E:$H,4,0)</f>
        <v>4</v>
      </c>
      <c r="R368" s="67">
        <v>0</v>
      </c>
      <c r="U368" s="67">
        <v>1</v>
      </c>
      <c r="V368" s="67">
        <v>0</v>
      </c>
      <c r="Y368" s="67" t="str">
        <f t="shared" si="36"/>
        <v>神箭游侠的描述</v>
      </c>
      <c r="Z368" s="67">
        <v>0</v>
      </c>
      <c r="AE368" s="73">
        <v>33310</v>
      </c>
      <c r="AF368" s="67">
        <f t="shared" si="37"/>
        <v>340</v>
      </c>
      <c r="AH368" s="67">
        <v>6</v>
      </c>
    </row>
    <row r="369" spans="1:34" x14ac:dyDescent="0.2">
      <c r="A369" s="67">
        <f t="shared" si="40"/>
        <v>364</v>
      </c>
      <c r="B369" s="67">
        <v>33410</v>
      </c>
      <c r="C369" s="67">
        <v>0</v>
      </c>
      <c r="D369" s="67" t="str">
        <f>[2]卡牌!$E51</f>
        <v>狙击手</v>
      </c>
      <c r="E369" s="67">
        <f t="shared" si="38"/>
        <v>20033410</v>
      </c>
      <c r="F369" s="67">
        <v>33410</v>
      </c>
      <c r="G369" s="67">
        <v>33410</v>
      </c>
      <c r="H369" s="67">
        <f t="shared" si="41"/>
        <v>21033410</v>
      </c>
      <c r="I369" s="67">
        <v>200</v>
      </c>
      <c r="J369" s="67">
        <v>4</v>
      </c>
      <c r="K369" s="67">
        <f t="shared" si="39"/>
        <v>22</v>
      </c>
      <c r="L369" s="67">
        <f>VLOOKUP(N369,说明辅助表!$A$3:$B$6,2,0)*说明辅助表!$A$1+RANK(M369,$M$6:$M$447,1)*100000+VLOOKUP(P369,说明辅助表!$D$4:$E$7,2,0)*说明辅助表!$D$2+ROW()</f>
        <v>120369</v>
      </c>
      <c r="M369" s="67">
        <v>0</v>
      </c>
      <c r="N369" s="67">
        <v>-1</v>
      </c>
      <c r="O369" s="67">
        <v>0</v>
      </c>
      <c r="P369" s="69">
        <f>VLOOKUP(D369,[3]t_card_group_s说明表!$E:$H,4,0)</f>
        <v>3</v>
      </c>
      <c r="R369" s="67">
        <v>0</v>
      </c>
      <c r="U369" s="67">
        <v>1</v>
      </c>
      <c r="V369" s="67">
        <v>0</v>
      </c>
      <c r="Y369" s="67" t="str">
        <f t="shared" si="36"/>
        <v>狙击手的描述</v>
      </c>
      <c r="Z369" s="67">
        <v>0</v>
      </c>
      <c r="AE369" s="73">
        <v>33410</v>
      </c>
      <c r="AF369" s="67">
        <f t="shared" si="37"/>
        <v>330</v>
      </c>
      <c r="AH369" s="67">
        <v>6</v>
      </c>
    </row>
    <row r="370" spans="1:34" x14ac:dyDescent="0.2">
      <c r="A370" s="67">
        <f t="shared" si="40"/>
        <v>365</v>
      </c>
      <c r="B370" s="67">
        <v>33510</v>
      </c>
      <c r="C370" s="67">
        <v>0</v>
      </c>
      <c r="D370" s="67" t="str">
        <f>[2]卡牌!$E52</f>
        <v>导弹车</v>
      </c>
      <c r="E370" s="67">
        <f t="shared" si="38"/>
        <v>20033510</v>
      </c>
      <c r="F370" s="67">
        <v>33510</v>
      </c>
      <c r="G370" s="67">
        <v>33510</v>
      </c>
      <c r="H370" s="67">
        <f t="shared" si="41"/>
        <v>21033510</v>
      </c>
      <c r="I370" s="67">
        <v>200</v>
      </c>
      <c r="J370" s="67">
        <v>4</v>
      </c>
      <c r="K370" s="67">
        <f t="shared" si="39"/>
        <v>39</v>
      </c>
      <c r="L370" s="67">
        <f>VLOOKUP(N370,说明辅助表!$A$3:$B$6,2,0)*说明辅助表!$A$1+RANK(M370,$M$6:$M$447,1)*100000+VLOOKUP(P370,说明辅助表!$D$4:$E$7,2,0)*说明辅助表!$D$2+ROW()</f>
        <v>130370</v>
      </c>
      <c r="M370" s="67">
        <v>0</v>
      </c>
      <c r="N370" s="67">
        <v>-1</v>
      </c>
      <c r="O370" s="67">
        <v>0</v>
      </c>
      <c r="P370" s="69">
        <f>VLOOKUP(D370,[3]t_card_group_s说明表!$E:$H,4,0)</f>
        <v>2</v>
      </c>
      <c r="R370" s="67">
        <v>0</v>
      </c>
      <c r="U370" s="67">
        <v>1</v>
      </c>
      <c r="V370" s="67">
        <v>0</v>
      </c>
      <c r="Y370" s="67" t="str">
        <f t="shared" si="36"/>
        <v>导弹车的描述</v>
      </c>
      <c r="Z370" s="67">
        <v>0</v>
      </c>
      <c r="AE370" s="73">
        <v>33510</v>
      </c>
      <c r="AF370" s="67">
        <f t="shared" si="37"/>
        <v>320</v>
      </c>
      <c r="AH370" s="67">
        <v>6</v>
      </c>
    </row>
    <row r="371" spans="1:34" x14ac:dyDescent="0.2">
      <c r="A371" s="67">
        <f t="shared" si="40"/>
        <v>366</v>
      </c>
      <c r="B371" s="67">
        <v>35210</v>
      </c>
      <c r="C371" s="67">
        <v>0</v>
      </c>
      <c r="D371" s="67" t="str">
        <f>[2]卡牌!$E53</f>
        <v>火龙</v>
      </c>
      <c r="E371" s="67">
        <f t="shared" si="38"/>
        <v>20035210</v>
      </c>
      <c r="F371" s="67">
        <v>35210</v>
      </c>
      <c r="G371" s="67">
        <v>35210</v>
      </c>
      <c r="H371" s="67">
        <f t="shared" si="41"/>
        <v>21035210</v>
      </c>
      <c r="I371" s="67">
        <v>200</v>
      </c>
      <c r="J371" s="67">
        <v>4</v>
      </c>
      <c r="K371" s="67">
        <f t="shared" si="39"/>
        <v>23</v>
      </c>
      <c r="L371" s="67">
        <f>VLOOKUP(N371,说明辅助表!$A$3:$B$6,2,0)*说明辅助表!$A$1+RANK(M371,$M$6:$M$447,1)*100000+VLOOKUP(P371,说明辅助表!$D$4:$E$7,2,0)*说明辅助表!$D$2+ROW()</f>
        <v>120371</v>
      </c>
      <c r="M371" s="67">
        <v>0</v>
      </c>
      <c r="N371" s="67">
        <v>-1</v>
      </c>
      <c r="O371" s="67">
        <v>0</v>
      </c>
      <c r="P371" s="69">
        <f>VLOOKUP(D371,[3]t_card_group_s说明表!$E:$H,4,0)</f>
        <v>3</v>
      </c>
      <c r="R371" s="67">
        <v>0</v>
      </c>
      <c r="U371" s="67">
        <v>1</v>
      </c>
      <c r="V371" s="67">
        <v>0</v>
      </c>
      <c r="Y371" s="67" t="str">
        <f t="shared" si="36"/>
        <v>火龙的描述</v>
      </c>
      <c r="Z371" s="67">
        <v>0</v>
      </c>
      <c r="AE371" s="73">
        <v>35210</v>
      </c>
      <c r="AF371" s="67">
        <f t="shared" si="37"/>
        <v>330</v>
      </c>
      <c r="AH371" s="67">
        <v>6</v>
      </c>
    </row>
    <row r="372" spans="1:34" x14ac:dyDescent="0.2">
      <c r="A372" s="67">
        <f t="shared" si="40"/>
        <v>367</v>
      </c>
      <c r="B372" s="67">
        <v>35310</v>
      </c>
      <c r="C372" s="67">
        <v>0</v>
      </c>
      <c r="D372" s="67" t="str">
        <f>[2]卡牌!$E54</f>
        <v>精灵捕手</v>
      </c>
      <c r="E372" s="67">
        <f t="shared" si="38"/>
        <v>20035310</v>
      </c>
      <c r="F372" s="67">
        <v>35310</v>
      </c>
      <c r="G372" s="67">
        <v>35310</v>
      </c>
      <c r="H372" s="67">
        <f t="shared" si="41"/>
        <v>21035310</v>
      </c>
      <c r="I372" s="67">
        <v>200</v>
      </c>
      <c r="J372" s="67">
        <v>4</v>
      </c>
      <c r="K372" s="67">
        <f t="shared" si="39"/>
        <v>24</v>
      </c>
      <c r="L372" s="67">
        <f>VLOOKUP(N372,说明辅助表!$A$3:$B$6,2,0)*说明辅助表!$A$1+RANK(M372,$M$6:$M$447,1)*100000+VLOOKUP(P372,说明辅助表!$D$4:$E$7,2,0)*说明辅助表!$D$2+ROW()</f>
        <v>120372</v>
      </c>
      <c r="M372" s="67">
        <v>0</v>
      </c>
      <c r="N372" s="67">
        <v>-1</v>
      </c>
      <c r="O372" s="67">
        <v>0</v>
      </c>
      <c r="P372" s="69">
        <f>VLOOKUP(D372,[3]t_card_group_s说明表!$E:$H,4,0)</f>
        <v>3</v>
      </c>
      <c r="R372" s="67">
        <v>0</v>
      </c>
      <c r="U372" s="67">
        <v>1</v>
      </c>
      <c r="V372" s="67">
        <v>0</v>
      </c>
      <c r="Y372" s="67" t="str">
        <f t="shared" si="36"/>
        <v>精灵捕手的描述</v>
      </c>
      <c r="Z372" s="67">
        <v>0</v>
      </c>
      <c r="AE372" s="73">
        <v>35310</v>
      </c>
      <c r="AF372" s="67">
        <f t="shared" si="37"/>
        <v>330</v>
      </c>
      <c r="AH372" s="67">
        <v>6</v>
      </c>
    </row>
    <row r="373" spans="1:34" x14ac:dyDescent="0.2">
      <c r="A373" s="67">
        <f t="shared" si="40"/>
        <v>368</v>
      </c>
      <c r="B373" s="67">
        <v>35410</v>
      </c>
      <c r="C373" s="67">
        <v>0</v>
      </c>
      <c r="D373" s="67" t="str">
        <f>[2]卡牌!$E55</f>
        <v>光明法师</v>
      </c>
      <c r="E373" s="67">
        <f t="shared" si="38"/>
        <v>20035410</v>
      </c>
      <c r="F373" s="67">
        <v>35410</v>
      </c>
      <c r="G373" s="67">
        <v>35410</v>
      </c>
      <c r="H373" s="67">
        <f t="shared" si="41"/>
        <v>21035410</v>
      </c>
      <c r="I373" s="67">
        <v>200</v>
      </c>
      <c r="J373" s="67">
        <v>4</v>
      </c>
      <c r="K373" s="67">
        <f t="shared" si="39"/>
        <v>40</v>
      </c>
      <c r="L373" s="67">
        <f>VLOOKUP(N373,说明辅助表!$A$3:$B$6,2,0)*说明辅助表!$A$1+RANK(M373,$M$6:$M$447,1)*100000+VLOOKUP(P373,说明辅助表!$D$4:$E$7,2,0)*说明辅助表!$D$2+ROW()</f>
        <v>130373</v>
      </c>
      <c r="M373" s="67">
        <v>0</v>
      </c>
      <c r="N373" s="67">
        <v>-1</v>
      </c>
      <c r="O373" s="67">
        <v>0</v>
      </c>
      <c r="P373" s="69">
        <f>VLOOKUP(D373,[3]t_card_group_s说明表!$E:$H,4,0)</f>
        <v>2</v>
      </c>
      <c r="R373" s="67">
        <v>0</v>
      </c>
      <c r="U373" s="67">
        <v>1</v>
      </c>
      <c r="V373" s="67">
        <v>0</v>
      </c>
      <c r="Y373" s="67" t="str">
        <f t="shared" si="36"/>
        <v>光明法师的描述</v>
      </c>
      <c r="Z373" s="67">
        <v>0</v>
      </c>
      <c r="AE373" s="73">
        <v>35410</v>
      </c>
      <c r="AF373" s="67">
        <f t="shared" si="37"/>
        <v>320</v>
      </c>
      <c r="AH373" s="67">
        <v>6</v>
      </c>
    </row>
    <row r="374" spans="1:34" x14ac:dyDescent="0.2">
      <c r="A374" s="67">
        <f t="shared" si="40"/>
        <v>369</v>
      </c>
      <c r="B374" s="67">
        <v>35510</v>
      </c>
      <c r="C374" s="67">
        <v>0</v>
      </c>
      <c r="D374" s="67" t="str">
        <f>[2]卡牌!$E56</f>
        <v>皇家狮鹫</v>
      </c>
      <c r="E374" s="67">
        <f t="shared" si="38"/>
        <v>20035510</v>
      </c>
      <c r="F374" s="67">
        <v>35510</v>
      </c>
      <c r="G374" s="67">
        <v>35510</v>
      </c>
      <c r="H374" s="67">
        <f t="shared" si="41"/>
        <v>21035510</v>
      </c>
      <c r="I374" s="67">
        <v>200</v>
      </c>
      <c r="J374" s="67">
        <v>4</v>
      </c>
      <c r="K374" s="67">
        <f t="shared" si="39"/>
        <v>7</v>
      </c>
      <c r="L374" s="67">
        <f>VLOOKUP(N374,说明辅助表!$A$3:$B$6,2,0)*说明辅助表!$A$1+RANK(M374,$M$6:$M$447,1)*100000+VLOOKUP(P374,说明辅助表!$D$4:$E$7,2,0)*说明辅助表!$D$2+ROW()</f>
        <v>110374</v>
      </c>
      <c r="M374" s="67">
        <v>0</v>
      </c>
      <c r="N374" s="67">
        <v>-1</v>
      </c>
      <c r="O374" s="67">
        <v>0</v>
      </c>
      <c r="P374" s="69">
        <f>VLOOKUP(D374,[3]t_card_group_s说明表!$E:$H,4,0)</f>
        <v>4</v>
      </c>
      <c r="R374" s="67">
        <v>0</v>
      </c>
      <c r="U374" s="67">
        <v>1</v>
      </c>
      <c r="V374" s="67">
        <v>0</v>
      </c>
      <c r="Y374" s="67" t="str">
        <f t="shared" si="36"/>
        <v>皇家狮鹫的描述</v>
      </c>
      <c r="Z374" s="67">
        <v>0</v>
      </c>
      <c r="AE374" s="73">
        <v>35510</v>
      </c>
      <c r="AF374" s="67">
        <f t="shared" si="37"/>
        <v>340</v>
      </c>
      <c r="AH374" s="67">
        <v>6</v>
      </c>
    </row>
    <row r="375" spans="1:34" x14ac:dyDescent="0.2">
      <c r="A375" s="67">
        <f t="shared" si="40"/>
        <v>370</v>
      </c>
      <c r="B375" s="67">
        <v>36210</v>
      </c>
      <c r="C375" s="67">
        <v>0</v>
      </c>
      <c r="D375" s="67" t="str">
        <f>[2]卡牌!$E57</f>
        <v>魔像</v>
      </c>
      <c r="E375" s="67">
        <f t="shared" si="38"/>
        <v>20036210</v>
      </c>
      <c r="F375" s="67">
        <v>36210</v>
      </c>
      <c r="G375" s="67">
        <v>36210</v>
      </c>
      <c r="H375" s="67">
        <f t="shared" si="41"/>
        <v>21036210</v>
      </c>
      <c r="I375" s="67">
        <v>200</v>
      </c>
      <c r="J375" s="67">
        <v>4</v>
      </c>
      <c r="K375" s="67">
        <f t="shared" si="39"/>
        <v>41</v>
      </c>
      <c r="L375" s="67">
        <f>VLOOKUP(N375,说明辅助表!$A$3:$B$6,2,0)*说明辅助表!$A$1+RANK(M375,$M$6:$M$447,1)*100000+VLOOKUP(P375,说明辅助表!$D$4:$E$7,2,0)*说明辅助表!$D$2+ROW()</f>
        <v>130375</v>
      </c>
      <c r="M375" s="67">
        <v>0</v>
      </c>
      <c r="N375" s="67">
        <v>-1</v>
      </c>
      <c r="O375" s="67">
        <v>0</v>
      </c>
      <c r="P375" s="69">
        <f>VLOOKUP(D375,[3]t_card_group_s说明表!$E:$H,4,0)</f>
        <v>2</v>
      </c>
      <c r="R375" s="67">
        <v>0</v>
      </c>
      <c r="U375" s="67">
        <v>1</v>
      </c>
      <c r="V375" s="67">
        <v>0</v>
      </c>
      <c r="Y375" s="67" t="str">
        <f t="shared" si="36"/>
        <v>魔像的描述</v>
      </c>
      <c r="Z375" s="67">
        <v>0</v>
      </c>
      <c r="AE375" s="73">
        <v>36210</v>
      </c>
      <c r="AF375" s="67">
        <f t="shared" si="37"/>
        <v>320</v>
      </c>
      <c r="AH375" s="67">
        <v>6</v>
      </c>
    </row>
    <row r="376" spans="1:34" x14ac:dyDescent="0.2">
      <c r="A376" s="67">
        <f t="shared" si="40"/>
        <v>371</v>
      </c>
      <c r="B376" s="67">
        <v>36310</v>
      </c>
      <c r="C376" s="67">
        <v>0</v>
      </c>
      <c r="D376" s="67" t="str">
        <f>[2]卡牌!$E58</f>
        <v>鬼武士</v>
      </c>
      <c r="E376" s="67">
        <f t="shared" si="38"/>
        <v>20036310</v>
      </c>
      <c r="F376" s="67">
        <v>36310</v>
      </c>
      <c r="G376" s="67">
        <v>36310</v>
      </c>
      <c r="H376" s="67">
        <f t="shared" si="41"/>
        <v>21036310</v>
      </c>
      <c r="I376" s="67">
        <v>200</v>
      </c>
      <c r="J376" s="67">
        <v>4</v>
      </c>
      <c r="K376" s="67">
        <f t="shared" si="39"/>
        <v>42</v>
      </c>
      <c r="L376" s="67">
        <f>VLOOKUP(N376,说明辅助表!$A$3:$B$6,2,0)*说明辅助表!$A$1+RANK(M376,$M$6:$M$447,1)*100000+VLOOKUP(P376,说明辅助表!$D$4:$E$7,2,0)*说明辅助表!$D$2+ROW()</f>
        <v>130376</v>
      </c>
      <c r="M376" s="67">
        <v>0</v>
      </c>
      <c r="N376" s="67">
        <v>-1</v>
      </c>
      <c r="O376" s="67">
        <v>0</v>
      </c>
      <c r="P376" s="69">
        <f>VLOOKUP(D376,[3]t_card_group_s说明表!$E:$H,4,0)</f>
        <v>2</v>
      </c>
      <c r="R376" s="67">
        <v>0</v>
      </c>
      <c r="U376" s="67">
        <v>1</v>
      </c>
      <c r="V376" s="67">
        <v>0</v>
      </c>
      <c r="Y376" s="67" t="str">
        <f t="shared" si="36"/>
        <v>鬼武士的描述</v>
      </c>
      <c r="Z376" s="67">
        <v>0</v>
      </c>
      <c r="AE376" s="73">
        <v>36310</v>
      </c>
      <c r="AF376" s="67">
        <f t="shared" si="37"/>
        <v>320</v>
      </c>
      <c r="AH376" s="67">
        <v>6</v>
      </c>
    </row>
    <row r="377" spans="1:34" x14ac:dyDescent="0.2">
      <c r="A377" s="67">
        <f t="shared" si="40"/>
        <v>372</v>
      </c>
      <c r="B377" s="67">
        <v>36410</v>
      </c>
      <c r="C377" s="67">
        <v>0</v>
      </c>
      <c r="D377" s="67" t="str">
        <f>[2]卡牌!$E59</f>
        <v>吸血鬼贵族</v>
      </c>
      <c r="E377" s="67">
        <f t="shared" si="38"/>
        <v>20036410</v>
      </c>
      <c r="F377" s="67">
        <v>36410</v>
      </c>
      <c r="G377" s="67">
        <v>36410</v>
      </c>
      <c r="H377" s="67">
        <f t="shared" si="41"/>
        <v>21036410</v>
      </c>
      <c r="I377" s="67">
        <v>200</v>
      </c>
      <c r="J377" s="67">
        <v>4</v>
      </c>
      <c r="K377" s="67">
        <f t="shared" si="39"/>
        <v>25</v>
      </c>
      <c r="L377" s="67">
        <f>VLOOKUP(N377,说明辅助表!$A$3:$B$6,2,0)*说明辅助表!$A$1+RANK(M377,$M$6:$M$447,1)*100000+VLOOKUP(P377,说明辅助表!$D$4:$E$7,2,0)*说明辅助表!$D$2+ROW()</f>
        <v>120377</v>
      </c>
      <c r="M377" s="67">
        <v>0</v>
      </c>
      <c r="N377" s="67">
        <v>-1</v>
      </c>
      <c r="O377" s="67">
        <v>0</v>
      </c>
      <c r="P377" s="69">
        <f>VLOOKUP(D377,[3]t_card_group_s说明表!$E:$H,4,0)</f>
        <v>3</v>
      </c>
      <c r="R377" s="67">
        <v>0</v>
      </c>
      <c r="U377" s="67">
        <v>1</v>
      </c>
      <c r="V377" s="67">
        <v>0</v>
      </c>
      <c r="Y377" s="67" t="str">
        <f t="shared" si="36"/>
        <v>吸血鬼贵族的描述</v>
      </c>
      <c r="Z377" s="67">
        <v>0</v>
      </c>
      <c r="AE377" s="73">
        <v>36410</v>
      </c>
      <c r="AF377" s="67">
        <f t="shared" si="37"/>
        <v>330</v>
      </c>
      <c r="AH377" s="67">
        <v>6</v>
      </c>
    </row>
    <row r="378" spans="1:34" x14ac:dyDescent="0.2">
      <c r="A378" s="67">
        <f t="shared" si="40"/>
        <v>373</v>
      </c>
      <c r="B378" s="67">
        <v>36510</v>
      </c>
      <c r="C378" s="67">
        <v>0</v>
      </c>
      <c r="D378" s="67" t="str">
        <f>[2]卡牌!$E60</f>
        <v>地狱飞龙</v>
      </c>
      <c r="E378" s="67">
        <f t="shared" si="38"/>
        <v>20036510</v>
      </c>
      <c r="F378" s="67">
        <v>36510</v>
      </c>
      <c r="G378" s="67">
        <v>36510</v>
      </c>
      <c r="H378" s="67">
        <f t="shared" si="41"/>
        <v>21036510</v>
      </c>
      <c r="I378" s="67">
        <v>200</v>
      </c>
      <c r="J378" s="67">
        <v>4</v>
      </c>
      <c r="K378" s="67">
        <f t="shared" si="39"/>
        <v>8</v>
      </c>
      <c r="L378" s="67">
        <f>VLOOKUP(N378,说明辅助表!$A$3:$B$6,2,0)*说明辅助表!$A$1+RANK(M378,$M$6:$M$447,1)*100000+VLOOKUP(P378,说明辅助表!$D$4:$E$7,2,0)*说明辅助表!$D$2+ROW()</f>
        <v>110378</v>
      </c>
      <c r="M378" s="67">
        <v>0</v>
      </c>
      <c r="N378" s="67">
        <v>-1</v>
      </c>
      <c r="O378" s="67">
        <v>0</v>
      </c>
      <c r="P378" s="69">
        <f>VLOOKUP(D378,[3]t_card_group_s说明表!$E:$H,4,0)</f>
        <v>4</v>
      </c>
      <c r="R378" s="67">
        <v>0</v>
      </c>
      <c r="U378" s="67">
        <v>1</v>
      </c>
      <c r="V378" s="67">
        <v>0</v>
      </c>
      <c r="Y378" s="67" t="str">
        <f t="shared" si="36"/>
        <v>地狱飞龙的描述</v>
      </c>
      <c r="Z378" s="67">
        <v>0</v>
      </c>
      <c r="AE378" s="73">
        <v>36510</v>
      </c>
      <c r="AF378" s="67">
        <f t="shared" si="37"/>
        <v>340</v>
      </c>
      <c r="AH378" s="67">
        <v>6</v>
      </c>
    </row>
    <row r="379" spans="1:34" x14ac:dyDescent="0.2">
      <c r="A379" s="67">
        <f t="shared" si="40"/>
        <v>374</v>
      </c>
      <c r="B379" s="67">
        <v>47210</v>
      </c>
      <c r="C379" s="67">
        <v>0</v>
      </c>
      <c r="D379" s="67" t="str">
        <f>[2]卡牌!$E61</f>
        <v>勇士小屋</v>
      </c>
      <c r="E379" s="67">
        <f t="shared" si="38"/>
        <v>20047210</v>
      </c>
      <c r="F379" s="67">
        <v>47210</v>
      </c>
      <c r="G379" s="67">
        <v>47210</v>
      </c>
      <c r="H379" s="67">
        <f t="shared" si="41"/>
        <v>21047210</v>
      </c>
      <c r="I379" s="67">
        <v>200</v>
      </c>
      <c r="J379" s="67">
        <v>4</v>
      </c>
      <c r="K379" s="67">
        <f t="shared" si="39"/>
        <v>71</v>
      </c>
      <c r="L379" s="67">
        <f>VLOOKUP(N379,说明辅助表!$A$3:$B$6,2,0)*说明辅助表!$A$1+RANK(M379,$M$6:$M$447,1)*100000+VLOOKUP(P379,说明辅助表!$D$4:$E$7,2,0)*说明辅助表!$D$2+ROW()</f>
        <v>140379</v>
      </c>
      <c r="M379" s="67">
        <v>0</v>
      </c>
      <c r="N379" s="67">
        <v>-1</v>
      </c>
      <c r="O379" s="67">
        <v>0</v>
      </c>
      <c r="P379" s="69">
        <f>VLOOKUP(D379,[3]t_card_group_s说明表!$E:$H,4,0)</f>
        <v>1</v>
      </c>
      <c r="R379" s="67">
        <v>0</v>
      </c>
      <c r="U379" s="67">
        <v>1</v>
      </c>
      <c r="V379" s="67">
        <v>0</v>
      </c>
      <c r="Y379" s="67" t="str">
        <f t="shared" si="36"/>
        <v>勇士小屋的描述</v>
      </c>
      <c r="Z379" s="67">
        <v>0</v>
      </c>
      <c r="AE379" s="73">
        <v>47210</v>
      </c>
      <c r="AF379" s="67">
        <f t="shared" si="37"/>
        <v>310</v>
      </c>
      <c r="AH379" s="67">
        <v>6</v>
      </c>
    </row>
    <row r="380" spans="1:34" x14ac:dyDescent="0.2">
      <c r="A380" s="67">
        <f t="shared" si="40"/>
        <v>375</v>
      </c>
      <c r="B380" s="67">
        <v>47220</v>
      </c>
      <c r="C380" s="67">
        <v>0</v>
      </c>
      <c r="D380" s="67" t="str">
        <f>[2]卡牌!$E62</f>
        <v>长弓手营地</v>
      </c>
      <c r="E380" s="67">
        <f t="shared" si="38"/>
        <v>20047220</v>
      </c>
      <c r="F380" s="67">
        <v>47220</v>
      </c>
      <c r="G380" s="67">
        <v>47220</v>
      </c>
      <c r="H380" s="67">
        <f t="shared" si="41"/>
        <v>21047220</v>
      </c>
      <c r="I380" s="67">
        <v>200</v>
      </c>
      <c r="J380" s="67">
        <v>4</v>
      </c>
      <c r="K380" s="67">
        <f t="shared" si="39"/>
        <v>72</v>
      </c>
      <c r="L380" s="67">
        <f>VLOOKUP(N380,说明辅助表!$A$3:$B$6,2,0)*说明辅助表!$A$1+RANK(M380,$M$6:$M$447,1)*100000+VLOOKUP(P380,说明辅助表!$D$4:$E$7,2,0)*说明辅助表!$D$2+ROW()</f>
        <v>140380</v>
      </c>
      <c r="M380" s="67">
        <v>0</v>
      </c>
      <c r="N380" s="67">
        <v>-1</v>
      </c>
      <c r="O380" s="67">
        <v>0</v>
      </c>
      <c r="P380" s="69">
        <f>VLOOKUP(D380,[3]t_card_group_s说明表!$E:$H,4,0)</f>
        <v>1</v>
      </c>
      <c r="R380" s="67">
        <v>0</v>
      </c>
      <c r="U380" s="67">
        <v>1</v>
      </c>
      <c r="V380" s="67">
        <v>0</v>
      </c>
      <c r="Y380" s="67" t="str">
        <f t="shared" si="36"/>
        <v>长弓手营地的描述</v>
      </c>
      <c r="Z380" s="67">
        <v>0</v>
      </c>
      <c r="AE380" s="73">
        <v>47220</v>
      </c>
      <c r="AF380" s="67">
        <f t="shared" si="37"/>
        <v>310</v>
      </c>
      <c r="AH380" s="67">
        <v>6</v>
      </c>
    </row>
    <row r="381" spans="1:34" x14ac:dyDescent="0.2">
      <c r="A381" s="67">
        <f t="shared" si="40"/>
        <v>376</v>
      </c>
      <c r="B381" s="67">
        <v>47230</v>
      </c>
      <c r="C381" s="67">
        <v>0</v>
      </c>
      <c r="D381" s="67" t="str">
        <f>[2]卡牌!$E63</f>
        <v>拒马</v>
      </c>
      <c r="E381" s="67">
        <f t="shared" si="38"/>
        <v>20047230</v>
      </c>
      <c r="F381" s="67">
        <v>47230</v>
      </c>
      <c r="G381" s="67">
        <v>47230</v>
      </c>
      <c r="H381" s="67">
        <f t="shared" si="41"/>
        <v>21047230</v>
      </c>
      <c r="I381" s="67">
        <v>200</v>
      </c>
      <c r="J381" s="67">
        <v>4</v>
      </c>
      <c r="K381" s="67">
        <f t="shared" si="39"/>
        <v>43</v>
      </c>
      <c r="L381" s="67">
        <f>VLOOKUP(N381,说明辅助表!$A$3:$B$6,2,0)*说明辅助表!$A$1+RANK(M381,$M$6:$M$447,1)*100000+VLOOKUP(P381,说明辅助表!$D$4:$E$7,2,0)*说明辅助表!$D$2+ROW()</f>
        <v>130381</v>
      </c>
      <c r="M381" s="67">
        <v>0</v>
      </c>
      <c r="N381" s="67">
        <v>-1</v>
      </c>
      <c r="O381" s="67">
        <v>0</v>
      </c>
      <c r="P381" s="69">
        <f>VLOOKUP(D381,[3]t_card_group_s说明表!$E:$H,4,0)</f>
        <v>2</v>
      </c>
      <c r="R381" s="67">
        <v>0</v>
      </c>
      <c r="U381" s="67">
        <v>1</v>
      </c>
      <c r="V381" s="67">
        <v>0</v>
      </c>
      <c r="Y381" s="67" t="str">
        <f t="shared" si="36"/>
        <v>拒马的描述</v>
      </c>
      <c r="Z381" s="67">
        <v>0</v>
      </c>
      <c r="AE381" s="73">
        <v>47230</v>
      </c>
      <c r="AF381" s="67">
        <f t="shared" si="37"/>
        <v>320</v>
      </c>
      <c r="AH381" s="67">
        <v>6</v>
      </c>
    </row>
    <row r="382" spans="1:34" x14ac:dyDescent="0.2">
      <c r="A382" s="67">
        <f t="shared" si="40"/>
        <v>377</v>
      </c>
      <c r="B382" s="67">
        <v>47240</v>
      </c>
      <c r="C382" s="67">
        <v>0</v>
      </c>
      <c r="D382" s="67" t="str">
        <f>[2]卡牌!$E64</f>
        <v>弓箭塔</v>
      </c>
      <c r="E382" s="67">
        <f t="shared" si="38"/>
        <v>20047240</v>
      </c>
      <c r="F382" s="67">
        <v>47240</v>
      </c>
      <c r="G382" s="67">
        <v>47240</v>
      </c>
      <c r="H382" s="67">
        <f t="shared" si="41"/>
        <v>21047240</v>
      </c>
      <c r="I382" s="67">
        <v>200</v>
      </c>
      <c r="J382" s="67">
        <v>4</v>
      </c>
      <c r="K382" s="67">
        <f t="shared" si="39"/>
        <v>73</v>
      </c>
      <c r="L382" s="67">
        <f>VLOOKUP(N382,说明辅助表!$A$3:$B$6,2,0)*说明辅助表!$A$1+RANK(M382,$M$6:$M$447,1)*100000+VLOOKUP(P382,说明辅助表!$D$4:$E$7,2,0)*说明辅助表!$D$2+ROW()</f>
        <v>140382</v>
      </c>
      <c r="M382" s="67">
        <v>0</v>
      </c>
      <c r="N382" s="67">
        <v>-1</v>
      </c>
      <c r="O382" s="67">
        <v>0</v>
      </c>
      <c r="P382" s="69">
        <f>VLOOKUP(D382,[3]t_card_group_s说明表!$E:$H,4,0)</f>
        <v>1</v>
      </c>
      <c r="R382" s="67">
        <v>0</v>
      </c>
      <c r="U382" s="67">
        <v>1</v>
      </c>
      <c r="V382" s="67">
        <v>0</v>
      </c>
      <c r="Y382" s="67" t="str">
        <f t="shared" si="36"/>
        <v>弓箭塔的描述</v>
      </c>
      <c r="Z382" s="67">
        <v>0</v>
      </c>
      <c r="AE382" s="73">
        <v>47240</v>
      </c>
      <c r="AF382" s="67">
        <f t="shared" si="37"/>
        <v>310</v>
      </c>
      <c r="AH382" s="67">
        <v>6</v>
      </c>
    </row>
    <row r="383" spans="1:34" x14ac:dyDescent="0.2">
      <c r="A383" s="67">
        <f t="shared" si="40"/>
        <v>378</v>
      </c>
      <c r="B383" s="67">
        <v>47250</v>
      </c>
      <c r="C383" s="67">
        <v>0</v>
      </c>
      <c r="D383" s="67" t="str">
        <f>[2]卡牌!$E65</f>
        <v>落石塔</v>
      </c>
      <c r="E383" s="67">
        <f t="shared" si="38"/>
        <v>20047250</v>
      </c>
      <c r="F383" s="67">
        <v>47250</v>
      </c>
      <c r="G383" s="67">
        <v>47250</v>
      </c>
      <c r="H383" s="67">
        <f t="shared" si="41"/>
        <v>21047250</v>
      </c>
      <c r="I383" s="67">
        <v>200</v>
      </c>
      <c r="J383" s="67">
        <v>4</v>
      </c>
      <c r="K383" s="67">
        <f t="shared" si="39"/>
        <v>44</v>
      </c>
      <c r="L383" s="67">
        <f>VLOOKUP(N383,说明辅助表!$A$3:$B$6,2,0)*说明辅助表!$A$1+RANK(M383,$M$6:$M$447,1)*100000+VLOOKUP(P383,说明辅助表!$D$4:$E$7,2,0)*说明辅助表!$D$2+ROW()</f>
        <v>130383</v>
      </c>
      <c r="M383" s="67">
        <v>0</v>
      </c>
      <c r="N383" s="67">
        <v>-1</v>
      </c>
      <c r="O383" s="67">
        <v>0</v>
      </c>
      <c r="P383" s="69">
        <f>VLOOKUP(D383,[3]t_card_group_s说明表!$E:$H,4,0)</f>
        <v>2</v>
      </c>
      <c r="R383" s="67">
        <v>0</v>
      </c>
      <c r="U383" s="67">
        <v>1</v>
      </c>
      <c r="V383" s="67">
        <v>0</v>
      </c>
      <c r="Y383" s="67" t="str">
        <f t="shared" si="36"/>
        <v>落石塔的描述</v>
      </c>
      <c r="Z383" s="67">
        <v>0</v>
      </c>
      <c r="AE383" s="73">
        <v>47250</v>
      </c>
      <c r="AF383" s="67">
        <f t="shared" si="37"/>
        <v>320</v>
      </c>
      <c r="AH383" s="67">
        <v>6</v>
      </c>
    </row>
    <row r="384" spans="1:34" x14ac:dyDescent="0.2">
      <c r="A384" s="67">
        <f t="shared" si="40"/>
        <v>379</v>
      </c>
      <c r="B384" s="67">
        <v>47310</v>
      </c>
      <c r="C384" s="67">
        <v>0</v>
      </c>
      <c r="D384" s="67" t="str">
        <f>[2]卡牌!$E66</f>
        <v>投石机</v>
      </c>
      <c r="E384" s="67">
        <f t="shared" si="38"/>
        <v>20047310</v>
      </c>
      <c r="F384" s="67">
        <v>47310</v>
      </c>
      <c r="G384" s="67">
        <v>47310</v>
      </c>
      <c r="H384" s="67">
        <f t="shared" si="41"/>
        <v>21047310</v>
      </c>
      <c r="I384" s="67">
        <v>200</v>
      </c>
      <c r="J384" s="67">
        <v>4</v>
      </c>
      <c r="K384" s="67">
        <f t="shared" si="39"/>
        <v>45</v>
      </c>
      <c r="L384" s="67">
        <f>VLOOKUP(N384,说明辅助表!$A$3:$B$6,2,0)*说明辅助表!$A$1+RANK(M384,$M$6:$M$447,1)*100000+VLOOKUP(P384,说明辅助表!$D$4:$E$7,2,0)*说明辅助表!$D$2+ROW()</f>
        <v>130384</v>
      </c>
      <c r="M384" s="67">
        <v>0</v>
      </c>
      <c r="N384" s="67">
        <v>-1</v>
      </c>
      <c r="O384" s="67">
        <v>0</v>
      </c>
      <c r="P384" s="69">
        <f>VLOOKUP(D384,[3]t_card_group_s说明表!$E:$H,4,0)</f>
        <v>2</v>
      </c>
      <c r="R384" s="67">
        <v>0</v>
      </c>
      <c r="U384" s="67">
        <v>1</v>
      </c>
      <c r="V384" s="67">
        <v>0</v>
      </c>
      <c r="Y384" s="67" t="str">
        <f t="shared" si="36"/>
        <v>投石机的描述</v>
      </c>
      <c r="Z384" s="67">
        <v>0</v>
      </c>
      <c r="AE384" s="73">
        <v>47310</v>
      </c>
      <c r="AF384" s="67">
        <f t="shared" si="37"/>
        <v>320</v>
      </c>
      <c r="AH384" s="67">
        <v>6</v>
      </c>
    </row>
    <row r="385" spans="1:34" x14ac:dyDescent="0.2">
      <c r="A385" s="67">
        <f t="shared" si="40"/>
        <v>380</v>
      </c>
      <c r="B385" s="67">
        <v>47320</v>
      </c>
      <c r="C385" s="67">
        <v>0</v>
      </c>
      <c r="D385" s="67" t="str">
        <f>[2]卡牌!$E67</f>
        <v>弩车</v>
      </c>
      <c r="E385" s="67">
        <f t="shared" si="38"/>
        <v>20047320</v>
      </c>
      <c r="F385" s="67">
        <v>47320</v>
      </c>
      <c r="G385" s="67">
        <v>47320</v>
      </c>
      <c r="H385" s="67">
        <f t="shared" si="41"/>
        <v>21047320</v>
      </c>
      <c r="I385" s="67">
        <v>200</v>
      </c>
      <c r="J385" s="67">
        <v>4</v>
      </c>
      <c r="K385" s="67">
        <f t="shared" si="39"/>
        <v>26</v>
      </c>
      <c r="L385" s="67">
        <f>VLOOKUP(N385,说明辅助表!$A$3:$B$6,2,0)*说明辅助表!$A$1+RANK(M385,$M$6:$M$447,1)*100000+VLOOKUP(P385,说明辅助表!$D$4:$E$7,2,0)*说明辅助表!$D$2+ROW()</f>
        <v>120385</v>
      </c>
      <c r="M385" s="67">
        <v>0</v>
      </c>
      <c r="N385" s="67">
        <v>-1</v>
      </c>
      <c r="O385" s="67">
        <v>0</v>
      </c>
      <c r="P385" s="69">
        <f>VLOOKUP(D385,[3]t_card_group_s说明表!$E:$H,4,0)</f>
        <v>3</v>
      </c>
      <c r="R385" s="67">
        <v>0</v>
      </c>
      <c r="U385" s="67">
        <v>1</v>
      </c>
      <c r="V385" s="67">
        <v>0</v>
      </c>
      <c r="Y385" s="67" t="str">
        <f t="shared" ref="Y385:Y390" si="42">D385&amp;"的描述"</f>
        <v>弩车的描述</v>
      </c>
      <c r="Z385" s="67">
        <v>0</v>
      </c>
      <c r="AE385" s="73">
        <v>47320</v>
      </c>
      <c r="AF385" s="67">
        <f t="shared" si="37"/>
        <v>330</v>
      </c>
      <c r="AH385" s="67">
        <v>6</v>
      </c>
    </row>
    <row r="386" spans="1:34" x14ac:dyDescent="0.2">
      <c r="A386" s="67">
        <f t="shared" si="40"/>
        <v>381</v>
      </c>
      <c r="B386" s="67">
        <v>47330</v>
      </c>
      <c r="C386" s="67">
        <v>0</v>
      </c>
      <c r="D386" s="67" t="str">
        <f>[2]卡牌!$E68</f>
        <v>资源收集器</v>
      </c>
      <c r="E386" s="67">
        <f t="shared" si="38"/>
        <v>20047330</v>
      </c>
      <c r="F386" s="67">
        <v>47330</v>
      </c>
      <c r="G386" s="67">
        <v>47330</v>
      </c>
      <c r="H386" s="67">
        <f t="shared" si="41"/>
        <v>21047330</v>
      </c>
      <c r="I386" s="67">
        <v>200</v>
      </c>
      <c r="J386" s="67">
        <v>4</v>
      </c>
      <c r="K386" s="67">
        <f t="shared" si="39"/>
        <v>27</v>
      </c>
      <c r="L386" s="67">
        <f>VLOOKUP(N386,说明辅助表!$A$3:$B$6,2,0)*说明辅助表!$A$1+RANK(M386,$M$6:$M$447,1)*100000+VLOOKUP(P386,说明辅助表!$D$4:$E$7,2,0)*说明辅助表!$D$2+ROW()</f>
        <v>120386</v>
      </c>
      <c r="M386" s="67">
        <v>0</v>
      </c>
      <c r="N386" s="67">
        <v>-1</v>
      </c>
      <c r="O386" s="67">
        <v>0</v>
      </c>
      <c r="P386" s="69">
        <f>VLOOKUP(D386,[3]t_card_group_s说明表!$E:$H,4,0)</f>
        <v>3</v>
      </c>
      <c r="R386" s="67">
        <v>0</v>
      </c>
      <c r="U386" s="67">
        <v>1</v>
      </c>
      <c r="V386" s="67">
        <v>0</v>
      </c>
      <c r="Y386" s="67" t="str">
        <f t="shared" si="42"/>
        <v>资源收集器的描述</v>
      </c>
      <c r="Z386" s="67">
        <v>0</v>
      </c>
      <c r="AE386" s="73">
        <v>47330</v>
      </c>
      <c r="AF386" s="67">
        <f t="shared" ref="AF386:AF390" si="43">300+P386*10</f>
        <v>330</v>
      </c>
      <c r="AH386" s="67">
        <v>6</v>
      </c>
    </row>
    <row r="387" spans="1:34" x14ac:dyDescent="0.2">
      <c r="A387" s="67">
        <f t="shared" si="40"/>
        <v>382</v>
      </c>
      <c r="B387" s="67">
        <v>47410</v>
      </c>
      <c r="C387" s="67">
        <v>0</v>
      </c>
      <c r="D387" s="67" t="str">
        <f>[2]卡牌!$E69</f>
        <v>战旗</v>
      </c>
      <c r="E387" s="67">
        <f t="shared" ref="E387:E395" si="44">IF(B387&gt;0,20000000+B387,10000000+ABS(B387))</f>
        <v>20047410</v>
      </c>
      <c r="F387" s="67">
        <v>47410</v>
      </c>
      <c r="G387" s="67">
        <v>47410</v>
      </c>
      <c r="H387" s="67">
        <f t="shared" si="41"/>
        <v>21047410</v>
      </c>
      <c r="I387" s="67">
        <v>200</v>
      </c>
      <c r="J387" s="67">
        <v>4</v>
      </c>
      <c r="K387" s="67">
        <f t="shared" si="39"/>
        <v>28</v>
      </c>
      <c r="L387" s="67">
        <f>VLOOKUP(N387,说明辅助表!$A$3:$B$6,2,0)*说明辅助表!$A$1+RANK(M387,$M$6:$M$447,1)*100000+VLOOKUP(P387,说明辅助表!$D$4:$E$7,2,0)*说明辅助表!$D$2+ROW()</f>
        <v>120387</v>
      </c>
      <c r="M387" s="67">
        <v>0</v>
      </c>
      <c r="N387" s="67">
        <v>-1</v>
      </c>
      <c r="O387" s="67">
        <v>0</v>
      </c>
      <c r="P387" s="69">
        <f>VLOOKUP(D387,[3]t_card_group_s说明表!$E:$H,4,0)</f>
        <v>3</v>
      </c>
      <c r="R387" s="67">
        <v>0</v>
      </c>
      <c r="U387" s="67">
        <v>1</v>
      </c>
      <c r="V387" s="67">
        <v>0</v>
      </c>
      <c r="Y387" s="67" t="str">
        <f t="shared" si="42"/>
        <v>战旗的描述</v>
      </c>
      <c r="Z387" s="67">
        <v>0</v>
      </c>
      <c r="AE387" s="73">
        <v>47410</v>
      </c>
      <c r="AF387" s="67">
        <f t="shared" si="43"/>
        <v>330</v>
      </c>
      <c r="AH387" s="67">
        <v>6</v>
      </c>
    </row>
    <row r="388" spans="1:34" x14ac:dyDescent="0.2">
      <c r="A388" s="67">
        <f t="shared" si="40"/>
        <v>383</v>
      </c>
      <c r="B388" s="67">
        <v>47420</v>
      </c>
      <c r="C388" s="67">
        <v>0</v>
      </c>
      <c r="D388" s="67" t="str">
        <f>[2]卡牌!$E70</f>
        <v>碉堡</v>
      </c>
      <c r="E388" s="67">
        <f t="shared" si="44"/>
        <v>20047420</v>
      </c>
      <c r="F388" s="67">
        <v>47420</v>
      </c>
      <c r="G388" s="67">
        <v>47420</v>
      </c>
      <c r="H388" s="67">
        <f t="shared" si="41"/>
        <v>21047420</v>
      </c>
      <c r="I388" s="67">
        <v>200</v>
      </c>
      <c r="J388" s="67">
        <v>4</v>
      </c>
      <c r="K388" s="67">
        <f t="shared" si="39"/>
        <v>46</v>
      </c>
      <c r="L388" s="67">
        <f>VLOOKUP(N388,说明辅助表!$A$3:$B$6,2,0)*说明辅助表!$A$1+RANK(M388,$M$6:$M$447,1)*100000+VLOOKUP(P388,说明辅助表!$D$4:$E$7,2,0)*说明辅助表!$D$2+ROW()</f>
        <v>130388</v>
      </c>
      <c r="M388" s="67">
        <v>0</v>
      </c>
      <c r="N388" s="67">
        <v>-1</v>
      </c>
      <c r="O388" s="67">
        <v>0</v>
      </c>
      <c r="P388" s="69">
        <f>VLOOKUP(D388,[3]t_card_group_s说明表!$E:$H,4,0)</f>
        <v>2</v>
      </c>
      <c r="R388" s="67">
        <v>0</v>
      </c>
      <c r="U388" s="67">
        <v>1</v>
      </c>
      <c r="V388" s="67">
        <v>0</v>
      </c>
      <c r="Y388" s="67" t="str">
        <f t="shared" si="42"/>
        <v>碉堡的描述</v>
      </c>
      <c r="Z388" s="67">
        <v>0</v>
      </c>
      <c r="AE388" s="73">
        <v>47420</v>
      </c>
      <c r="AF388" s="67">
        <f t="shared" si="43"/>
        <v>320</v>
      </c>
      <c r="AH388" s="67">
        <v>6</v>
      </c>
    </row>
    <row r="389" spans="1:34" x14ac:dyDescent="0.2">
      <c r="A389" s="67">
        <f t="shared" si="40"/>
        <v>384</v>
      </c>
      <c r="B389" s="67">
        <v>47510</v>
      </c>
      <c r="C389" s="67">
        <v>0</v>
      </c>
      <c r="D389" s="67" t="str">
        <f>[2]卡牌!$E71</f>
        <v>电磁塔</v>
      </c>
      <c r="E389" s="67">
        <f t="shared" si="44"/>
        <v>20047510</v>
      </c>
      <c r="F389" s="67">
        <v>47510</v>
      </c>
      <c r="G389" s="67">
        <v>47510</v>
      </c>
      <c r="H389" s="67">
        <f t="shared" si="41"/>
        <v>21047510</v>
      </c>
      <c r="I389" s="67">
        <v>200</v>
      </c>
      <c r="J389" s="67">
        <v>4</v>
      </c>
      <c r="K389" s="67">
        <f t="shared" si="39"/>
        <v>29</v>
      </c>
      <c r="L389" s="67">
        <f>VLOOKUP(N389,说明辅助表!$A$3:$B$6,2,0)*说明辅助表!$A$1+RANK(M389,$M$6:$M$447,1)*100000+VLOOKUP(P389,说明辅助表!$D$4:$E$7,2,0)*说明辅助表!$D$2+ROW()</f>
        <v>120389</v>
      </c>
      <c r="M389" s="67">
        <v>0</v>
      </c>
      <c r="N389" s="67">
        <v>-1</v>
      </c>
      <c r="O389" s="67">
        <v>0</v>
      </c>
      <c r="P389" s="69">
        <f>VLOOKUP(D389,[3]t_card_group_s说明表!$E:$H,4,0)</f>
        <v>3</v>
      </c>
      <c r="R389" s="67">
        <v>0</v>
      </c>
      <c r="U389" s="67">
        <v>1</v>
      </c>
      <c r="V389" s="67">
        <v>0</v>
      </c>
      <c r="Y389" s="67" t="str">
        <f t="shared" si="42"/>
        <v>电磁塔的描述</v>
      </c>
      <c r="Z389" s="67">
        <v>0</v>
      </c>
      <c r="AE389" s="73">
        <v>47510</v>
      </c>
      <c r="AF389" s="67">
        <f t="shared" si="43"/>
        <v>330</v>
      </c>
      <c r="AH389" s="67">
        <v>6</v>
      </c>
    </row>
    <row r="390" spans="1:34" x14ac:dyDescent="0.2">
      <c r="A390" s="67">
        <f t="shared" si="40"/>
        <v>385</v>
      </c>
      <c r="B390" s="67">
        <v>47520</v>
      </c>
      <c r="C390" s="67">
        <v>0</v>
      </c>
      <c r="D390" s="67" t="str">
        <f>[2]卡牌!$E72</f>
        <v>青蛙锅</v>
      </c>
      <c r="E390" s="67">
        <f t="shared" si="44"/>
        <v>20047520</v>
      </c>
      <c r="F390" s="67">
        <v>47520</v>
      </c>
      <c r="G390" s="67">
        <v>47520</v>
      </c>
      <c r="H390" s="67">
        <f t="shared" si="41"/>
        <v>21047520</v>
      </c>
      <c r="I390" s="67">
        <v>200</v>
      </c>
      <c r="J390" s="67">
        <v>4</v>
      </c>
      <c r="K390" s="67">
        <f t="shared" si="39"/>
        <v>47</v>
      </c>
      <c r="L390" s="67">
        <f>VLOOKUP(N390,说明辅助表!$A$3:$B$6,2,0)*说明辅助表!$A$1+RANK(M390,$M$6:$M$447,1)*100000+VLOOKUP(P390,说明辅助表!$D$4:$E$7,2,0)*说明辅助表!$D$2+ROW()</f>
        <v>130390</v>
      </c>
      <c r="M390" s="67">
        <v>0</v>
      </c>
      <c r="N390" s="67">
        <v>-1</v>
      </c>
      <c r="O390" s="67">
        <v>0</v>
      </c>
      <c r="P390" s="69">
        <f>VLOOKUP(D390,[3]t_card_group_s说明表!$E:$H,4,0)</f>
        <v>2</v>
      </c>
      <c r="R390" s="67">
        <v>0</v>
      </c>
      <c r="U390" s="67">
        <v>1</v>
      </c>
      <c r="V390" s="67">
        <v>0</v>
      </c>
      <c r="Y390" s="67" t="str">
        <f t="shared" si="42"/>
        <v>青蛙锅的描述</v>
      </c>
      <c r="Z390" s="67">
        <v>0</v>
      </c>
      <c r="AE390" s="73">
        <v>47520</v>
      </c>
      <c r="AF390" s="67">
        <f t="shared" si="43"/>
        <v>320</v>
      </c>
      <c r="AH390" s="67">
        <v>6</v>
      </c>
    </row>
    <row r="391" spans="1:34" ht="17.25" customHeight="1" x14ac:dyDescent="0.2">
      <c r="A391" s="67">
        <f t="shared" si="40"/>
        <v>386</v>
      </c>
      <c r="B391" s="67">
        <v>100001</v>
      </c>
      <c r="C391" s="67">
        <v>0</v>
      </c>
      <c r="D391" s="67" t="s">
        <v>746</v>
      </c>
      <c r="E391" s="67">
        <f t="shared" si="44"/>
        <v>20100001</v>
      </c>
      <c r="F391" s="67">
        <v>3101</v>
      </c>
      <c r="G391" s="67">
        <v>3101</v>
      </c>
      <c r="H391" s="67">
        <f t="shared" si="41"/>
        <v>21100001</v>
      </c>
      <c r="I391" s="67">
        <v>503</v>
      </c>
      <c r="J391" s="67">
        <v>3</v>
      </c>
      <c r="K391" s="67">
        <f t="shared" si="39"/>
        <v>418</v>
      </c>
      <c r="L391" s="67">
        <f>VLOOKUP(N391,说明辅助表!$A$3:$B$6,2,0)*说明辅助表!$A$1+RANK(M391,$M$6:$M$447,1)*100000+VLOOKUP(P391,说明辅助表!$D$4:$E$7,2,0)*说明辅助表!$D$2+ROW()</f>
        <v>300140391</v>
      </c>
      <c r="M391" s="67">
        <v>0</v>
      </c>
      <c r="N391" s="67">
        <v>3</v>
      </c>
      <c r="O391" s="67">
        <v>0</v>
      </c>
      <c r="P391" s="67">
        <v>1</v>
      </c>
      <c r="R391" s="67">
        <v>0</v>
      </c>
      <c r="U391" s="67">
        <v>1</v>
      </c>
      <c r="V391" s="67">
        <v>0</v>
      </c>
      <c r="Z391" s="67">
        <v>0</v>
      </c>
      <c r="AC391" s="67">
        <f>B391+100000</f>
        <v>200001</v>
      </c>
      <c r="AG391" s="67">
        <v>1</v>
      </c>
      <c r="AH391" s="67">
        <v>6</v>
      </c>
    </row>
    <row r="392" spans="1:34" ht="17.25" customHeight="1" x14ac:dyDescent="0.2">
      <c r="A392" s="67">
        <f t="shared" si="40"/>
        <v>387</v>
      </c>
      <c r="B392" s="67">
        <v>100002</v>
      </c>
      <c r="C392" s="67">
        <v>0</v>
      </c>
      <c r="D392" s="67" t="s">
        <v>747</v>
      </c>
      <c r="E392" s="67">
        <f t="shared" si="44"/>
        <v>20100002</v>
      </c>
      <c r="F392" s="67">
        <v>3101</v>
      </c>
      <c r="G392" s="67">
        <v>3101</v>
      </c>
      <c r="H392" s="67">
        <f t="shared" si="41"/>
        <v>21100002</v>
      </c>
      <c r="I392" s="67">
        <v>503</v>
      </c>
      <c r="J392" s="67">
        <v>3</v>
      </c>
      <c r="K392" s="67">
        <f t="shared" si="39"/>
        <v>419</v>
      </c>
      <c r="L392" s="67">
        <f>VLOOKUP(N392,说明辅助表!$A$3:$B$6,2,0)*说明辅助表!$A$1+RANK(M392,$M$6:$M$447,1)*100000+VLOOKUP(P392,说明辅助表!$D$4:$E$7,2,0)*说明辅助表!$D$2+ROW()</f>
        <v>300140392</v>
      </c>
      <c r="M392" s="67">
        <v>0</v>
      </c>
      <c r="N392" s="67">
        <v>3</v>
      </c>
      <c r="O392" s="67">
        <v>0</v>
      </c>
      <c r="P392" s="67">
        <v>1</v>
      </c>
      <c r="R392" s="67">
        <v>0</v>
      </c>
      <c r="U392" s="67">
        <v>1</v>
      </c>
      <c r="V392" s="67">
        <v>0</v>
      </c>
      <c r="Z392" s="67">
        <v>0</v>
      </c>
      <c r="AC392" s="67">
        <f t="shared" ref="AC392:AC405" si="45">B392+100000</f>
        <v>200002</v>
      </c>
      <c r="AG392" s="67">
        <v>1</v>
      </c>
      <c r="AH392" s="67">
        <v>6</v>
      </c>
    </row>
    <row r="393" spans="1:34" ht="17.25" customHeight="1" x14ac:dyDescent="0.2">
      <c r="A393" s="67">
        <f t="shared" si="40"/>
        <v>388</v>
      </c>
      <c r="B393" s="67">
        <v>100003</v>
      </c>
      <c r="C393" s="67">
        <v>0</v>
      </c>
      <c r="D393" s="67" t="s">
        <v>748</v>
      </c>
      <c r="E393" s="67">
        <f t="shared" si="44"/>
        <v>20100003</v>
      </c>
      <c r="F393" s="67">
        <v>3101</v>
      </c>
      <c r="G393" s="67">
        <v>3101</v>
      </c>
      <c r="H393" s="67">
        <f t="shared" si="41"/>
        <v>21100003</v>
      </c>
      <c r="I393" s="67">
        <v>503</v>
      </c>
      <c r="J393" s="67">
        <v>3</v>
      </c>
      <c r="K393" s="67">
        <f t="shared" si="39"/>
        <v>420</v>
      </c>
      <c r="L393" s="67">
        <f>VLOOKUP(N393,说明辅助表!$A$3:$B$6,2,0)*说明辅助表!$A$1+RANK(M393,$M$6:$M$447,1)*100000+VLOOKUP(P393,说明辅助表!$D$4:$E$7,2,0)*说明辅助表!$D$2+ROW()</f>
        <v>300140393</v>
      </c>
      <c r="M393" s="67">
        <v>0</v>
      </c>
      <c r="N393" s="67">
        <v>3</v>
      </c>
      <c r="O393" s="67">
        <v>0</v>
      </c>
      <c r="P393" s="67">
        <v>1</v>
      </c>
      <c r="R393" s="67">
        <v>0</v>
      </c>
      <c r="U393" s="67">
        <v>1</v>
      </c>
      <c r="V393" s="67">
        <v>0</v>
      </c>
      <c r="Z393" s="67">
        <v>0</v>
      </c>
      <c r="AC393" s="67">
        <f t="shared" si="45"/>
        <v>200003</v>
      </c>
      <c r="AG393" s="67">
        <v>1</v>
      </c>
      <c r="AH393" s="67">
        <v>6</v>
      </c>
    </row>
    <row r="394" spans="1:34" ht="17.25" customHeight="1" x14ac:dyDescent="0.2">
      <c r="A394" s="67">
        <f t="shared" si="40"/>
        <v>389</v>
      </c>
      <c r="B394" s="67">
        <v>100004</v>
      </c>
      <c r="C394" s="67">
        <v>0</v>
      </c>
      <c r="D394" s="67" t="s">
        <v>749</v>
      </c>
      <c r="E394" s="67">
        <f t="shared" si="44"/>
        <v>20100004</v>
      </c>
      <c r="F394" s="67">
        <v>3101</v>
      </c>
      <c r="G394" s="67">
        <v>3101</v>
      </c>
      <c r="H394" s="67">
        <f t="shared" si="41"/>
        <v>21100004</v>
      </c>
      <c r="I394" s="67">
        <v>503</v>
      </c>
      <c r="J394" s="67">
        <v>3</v>
      </c>
      <c r="K394" s="67">
        <f t="shared" si="39"/>
        <v>421</v>
      </c>
      <c r="L394" s="67">
        <f>VLOOKUP(N394,说明辅助表!$A$3:$B$6,2,0)*说明辅助表!$A$1+RANK(M394,$M$6:$M$447,1)*100000+VLOOKUP(P394,说明辅助表!$D$4:$E$7,2,0)*说明辅助表!$D$2+ROW()</f>
        <v>300140394</v>
      </c>
      <c r="M394" s="67">
        <v>0</v>
      </c>
      <c r="N394" s="67">
        <v>3</v>
      </c>
      <c r="O394" s="67">
        <v>0</v>
      </c>
      <c r="P394" s="67">
        <v>1</v>
      </c>
      <c r="R394" s="67">
        <v>0</v>
      </c>
      <c r="U394" s="67">
        <v>1</v>
      </c>
      <c r="V394" s="67">
        <v>0</v>
      </c>
      <c r="Z394" s="67">
        <v>0</v>
      </c>
      <c r="AC394" s="67">
        <f t="shared" si="45"/>
        <v>200004</v>
      </c>
      <c r="AG394" s="67">
        <v>1</v>
      </c>
      <c r="AH394" s="67">
        <v>6</v>
      </c>
    </row>
    <row r="395" spans="1:34" ht="17.25" customHeight="1" x14ac:dyDescent="0.2">
      <c r="A395" s="67">
        <f t="shared" si="40"/>
        <v>390</v>
      </c>
      <c r="B395" s="67">
        <v>100005</v>
      </c>
      <c r="C395" s="67">
        <v>0</v>
      </c>
      <c r="D395" s="67" t="s">
        <v>750</v>
      </c>
      <c r="E395" s="67">
        <f t="shared" si="44"/>
        <v>20100005</v>
      </c>
      <c r="F395" s="67">
        <v>3101</v>
      </c>
      <c r="G395" s="67">
        <v>3101</v>
      </c>
      <c r="H395" s="67">
        <f t="shared" si="41"/>
        <v>21100005</v>
      </c>
      <c r="I395" s="67">
        <v>503</v>
      </c>
      <c r="J395" s="67">
        <v>3</v>
      </c>
      <c r="K395" s="67">
        <f t="shared" si="39"/>
        <v>422</v>
      </c>
      <c r="L395" s="67">
        <f>VLOOKUP(N395,说明辅助表!$A$3:$B$6,2,0)*说明辅助表!$A$1+RANK(M395,$M$6:$M$447,1)*100000+VLOOKUP(P395,说明辅助表!$D$4:$E$7,2,0)*说明辅助表!$D$2+ROW()</f>
        <v>300140395</v>
      </c>
      <c r="M395" s="67">
        <v>0</v>
      </c>
      <c r="N395" s="67">
        <v>3</v>
      </c>
      <c r="O395" s="67">
        <v>0</v>
      </c>
      <c r="P395" s="67">
        <v>1</v>
      </c>
      <c r="R395" s="67">
        <v>0</v>
      </c>
      <c r="U395" s="67">
        <v>1</v>
      </c>
      <c r="V395" s="67">
        <v>0</v>
      </c>
      <c r="Z395" s="67">
        <v>0</v>
      </c>
      <c r="AC395" s="67">
        <f t="shared" si="45"/>
        <v>200005</v>
      </c>
      <c r="AG395" s="67">
        <v>1</v>
      </c>
      <c r="AH395" s="67">
        <v>6</v>
      </c>
    </row>
    <row r="396" spans="1:34" ht="17.25" customHeight="1" x14ac:dyDescent="0.2">
      <c r="A396" s="67">
        <f t="shared" si="40"/>
        <v>391</v>
      </c>
      <c r="B396" s="67">
        <v>100011</v>
      </c>
      <c r="C396" s="67">
        <v>0</v>
      </c>
      <c r="D396" s="67" t="s">
        <v>752</v>
      </c>
      <c r="E396" s="67">
        <f t="shared" ref="E396:E405" si="46">IF(B396&gt;0,20000000+B396,10000000+ABS(B396))</f>
        <v>20100011</v>
      </c>
      <c r="F396" s="67">
        <v>3102</v>
      </c>
      <c r="G396" s="67">
        <v>3102</v>
      </c>
      <c r="H396" s="67">
        <f t="shared" ref="H396:H405" si="47">E396+1000000</f>
        <v>21100011</v>
      </c>
      <c r="I396" s="67">
        <v>503</v>
      </c>
      <c r="J396" s="67">
        <v>3</v>
      </c>
      <c r="K396" s="67">
        <f t="shared" si="39"/>
        <v>283</v>
      </c>
      <c r="L396" s="67">
        <f>VLOOKUP(N396,说明辅助表!$A$3:$B$6,2,0)*说明辅助表!$A$1+RANK(M396,$M$6:$M$447,1)*100000+VLOOKUP(P396,说明辅助表!$D$4:$E$7,2,0)*说明辅助表!$D$2+ROW()</f>
        <v>300130396</v>
      </c>
      <c r="M396" s="67">
        <v>0</v>
      </c>
      <c r="N396" s="67">
        <v>3</v>
      </c>
      <c r="O396" s="67">
        <v>0</v>
      </c>
      <c r="P396" s="67">
        <v>2</v>
      </c>
      <c r="R396" s="67">
        <v>0</v>
      </c>
      <c r="U396" s="67">
        <v>1</v>
      </c>
      <c r="V396" s="67">
        <v>0</v>
      </c>
      <c r="Z396" s="67">
        <v>0</v>
      </c>
      <c r="AC396" s="67">
        <f t="shared" si="45"/>
        <v>200011</v>
      </c>
      <c r="AG396" s="67">
        <v>1</v>
      </c>
      <c r="AH396" s="67">
        <v>6</v>
      </c>
    </row>
    <row r="397" spans="1:34" ht="17.25" customHeight="1" x14ac:dyDescent="0.2">
      <c r="A397" s="67">
        <f t="shared" si="40"/>
        <v>392</v>
      </c>
      <c r="B397" s="67">
        <v>100012</v>
      </c>
      <c r="C397" s="67">
        <v>0</v>
      </c>
      <c r="D397" s="67" t="s">
        <v>753</v>
      </c>
      <c r="E397" s="67">
        <f t="shared" si="46"/>
        <v>20100012</v>
      </c>
      <c r="F397" s="67">
        <v>3102</v>
      </c>
      <c r="G397" s="67">
        <v>3102</v>
      </c>
      <c r="H397" s="67">
        <f t="shared" si="47"/>
        <v>21100012</v>
      </c>
      <c r="I397" s="67">
        <v>503</v>
      </c>
      <c r="J397" s="67">
        <v>3</v>
      </c>
      <c r="K397" s="67">
        <f t="shared" si="39"/>
        <v>284</v>
      </c>
      <c r="L397" s="67">
        <f>VLOOKUP(N397,说明辅助表!$A$3:$B$6,2,0)*说明辅助表!$A$1+RANK(M397,$M$6:$M$447,1)*100000+VLOOKUP(P397,说明辅助表!$D$4:$E$7,2,0)*说明辅助表!$D$2+ROW()</f>
        <v>300130397</v>
      </c>
      <c r="M397" s="67">
        <v>0</v>
      </c>
      <c r="N397" s="67">
        <v>3</v>
      </c>
      <c r="O397" s="67">
        <v>0</v>
      </c>
      <c r="P397" s="67">
        <v>2</v>
      </c>
      <c r="R397" s="67">
        <v>0</v>
      </c>
      <c r="U397" s="67">
        <v>1</v>
      </c>
      <c r="V397" s="67">
        <v>0</v>
      </c>
      <c r="Z397" s="67">
        <v>0</v>
      </c>
      <c r="AC397" s="67">
        <f t="shared" si="45"/>
        <v>200012</v>
      </c>
      <c r="AG397" s="67">
        <v>1</v>
      </c>
      <c r="AH397" s="67">
        <v>6</v>
      </c>
    </row>
    <row r="398" spans="1:34" ht="17.25" customHeight="1" x14ac:dyDescent="0.2">
      <c r="A398" s="67">
        <f t="shared" si="40"/>
        <v>393</v>
      </c>
      <c r="B398" s="67">
        <v>100013</v>
      </c>
      <c r="C398" s="67">
        <v>0</v>
      </c>
      <c r="D398" s="67" t="s">
        <v>754</v>
      </c>
      <c r="E398" s="67">
        <f t="shared" si="46"/>
        <v>20100013</v>
      </c>
      <c r="F398" s="67">
        <v>3102</v>
      </c>
      <c r="G398" s="67">
        <v>3102</v>
      </c>
      <c r="H398" s="67">
        <f t="shared" si="47"/>
        <v>21100013</v>
      </c>
      <c r="I398" s="67">
        <v>503</v>
      </c>
      <c r="J398" s="67">
        <v>3</v>
      </c>
      <c r="K398" s="67">
        <f t="shared" si="39"/>
        <v>285</v>
      </c>
      <c r="L398" s="67">
        <f>VLOOKUP(N398,说明辅助表!$A$3:$B$6,2,0)*说明辅助表!$A$1+RANK(M398,$M$6:$M$447,1)*100000+VLOOKUP(P398,说明辅助表!$D$4:$E$7,2,0)*说明辅助表!$D$2+ROW()</f>
        <v>300130398</v>
      </c>
      <c r="M398" s="67">
        <v>0</v>
      </c>
      <c r="N398" s="67">
        <v>3</v>
      </c>
      <c r="O398" s="67">
        <v>0</v>
      </c>
      <c r="P398" s="67">
        <v>2</v>
      </c>
      <c r="R398" s="67">
        <v>0</v>
      </c>
      <c r="U398" s="67">
        <v>1</v>
      </c>
      <c r="V398" s="67">
        <v>0</v>
      </c>
      <c r="Z398" s="67">
        <v>0</v>
      </c>
      <c r="AC398" s="67">
        <f t="shared" si="45"/>
        <v>200013</v>
      </c>
      <c r="AG398" s="67">
        <v>1</v>
      </c>
      <c r="AH398" s="67">
        <v>6</v>
      </c>
    </row>
    <row r="399" spans="1:34" ht="17.25" customHeight="1" x14ac:dyDescent="0.2">
      <c r="A399" s="67">
        <f t="shared" si="40"/>
        <v>394</v>
      </c>
      <c r="B399" s="67">
        <v>100014</v>
      </c>
      <c r="C399" s="67">
        <v>0</v>
      </c>
      <c r="D399" s="67" t="s">
        <v>755</v>
      </c>
      <c r="E399" s="67">
        <f t="shared" si="46"/>
        <v>20100014</v>
      </c>
      <c r="F399" s="67">
        <v>3102</v>
      </c>
      <c r="G399" s="67">
        <v>3102</v>
      </c>
      <c r="H399" s="67">
        <f t="shared" si="47"/>
        <v>21100014</v>
      </c>
      <c r="I399" s="67">
        <v>503</v>
      </c>
      <c r="J399" s="67">
        <v>3</v>
      </c>
      <c r="K399" s="67">
        <f t="shared" si="39"/>
        <v>286</v>
      </c>
      <c r="L399" s="67">
        <f>VLOOKUP(N399,说明辅助表!$A$3:$B$6,2,0)*说明辅助表!$A$1+RANK(M399,$M$6:$M$447,1)*100000+VLOOKUP(P399,说明辅助表!$D$4:$E$7,2,0)*说明辅助表!$D$2+ROW()</f>
        <v>300130399</v>
      </c>
      <c r="M399" s="67">
        <v>0</v>
      </c>
      <c r="N399" s="67">
        <v>3</v>
      </c>
      <c r="O399" s="67">
        <v>0</v>
      </c>
      <c r="P399" s="67">
        <v>2</v>
      </c>
      <c r="R399" s="67">
        <v>0</v>
      </c>
      <c r="U399" s="67">
        <v>1</v>
      </c>
      <c r="V399" s="67">
        <v>0</v>
      </c>
      <c r="Z399" s="67">
        <v>0</v>
      </c>
      <c r="AC399" s="67">
        <f t="shared" si="45"/>
        <v>200014</v>
      </c>
      <c r="AG399" s="67">
        <v>1</v>
      </c>
      <c r="AH399" s="67">
        <v>6</v>
      </c>
    </row>
    <row r="400" spans="1:34" ht="17.25" customHeight="1" x14ac:dyDescent="0.2">
      <c r="A400" s="67">
        <f t="shared" si="40"/>
        <v>395</v>
      </c>
      <c r="B400" s="67">
        <v>100015</v>
      </c>
      <c r="C400" s="67">
        <v>0</v>
      </c>
      <c r="D400" s="67" t="s">
        <v>756</v>
      </c>
      <c r="E400" s="67">
        <f t="shared" si="46"/>
        <v>20100015</v>
      </c>
      <c r="F400" s="67">
        <v>3102</v>
      </c>
      <c r="G400" s="67">
        <v>3102</v>
      </c>
      <c r="H400" s="67">
        <f t="shared" si="47"/>
        <v>21100015</v>
      </c>
      <c r="I400" s="67">
        <v>503</v>
      </c>
      <c r="J400" s="67">
        <v>3</v>
      </c>
      <c r="K400" s="67">
        <f t="shared" si="39"/>
        <v>287</v>
      </c>
      <c r="L400" s="67">
        <f>VLOOKUP(N400,说明辅助表!$A$3:$B$6,2,0)*说明辅助表!$A$1+RANK(M400,$M$6:$M$447,1)*100000+VLOOKUP(P400,说明辅助表!$D$4:$E$7,2,0)*说明辅助表!$D$2+ROW()</f>
        <v>300130400</v>
      </c>
      <c r="M400" s="67">
        <v>0</v>
      </c>
      <c r="N400" s="67">
        <v>3</v>
      </c>
      <c r="O400" s="67">
        <v>0</v>
      </c>
      <c r="P400" s="67">
        <v>2</v>
      </c>
      <c r="R400" s="67">
        <v>0</v>
      </c>
      <c r="U400" s="67">
        <v>1</v>
      </c>
      <c r="V400" s="67">
        <v>0</v>
      </c>
      <c r="Z400" s="67">
        <v>0</v>
      </c>
      <c r="AC400" s="67">
        <f t="shared" si="45"/>
        <v>200015</v>
      </c>
      <c r="AG400" s="67">
        <v>1</v>
      </c>
      <c r="AH400" s="67">
        <v>6</v>
      </c>
    </row>
    <row r="401" spans="1:34" ht="17.25" customHeight="1" x14ac:dyDescent="0.2">
      <c r="A401" s="67">
        <f t="shared" si="40"/>
        <v>396</v>
      </c>
      <c r="B401" s="67">
        <v>100021</v>
      </c>
      <c r="C401" s="67">
        <v>0</v>
      </c>
      <c r="D401" s="67" t="s">
        <v>758</v>
      </c>
      <c r="E401" s="67">
        <f t="shared" si="46"/>
        <v>20100021</v>
      </c>
      <c r="F401" s="67">
        <v>3103</v>
      </c>
      <c r="G401" s="67">
        <v>3103</v>
      </c>
      <c r="H401" s="67">
        <f t="shared" si="47"/>
        <v>21100021</v>
      </c>
      <c r="I401" s="67">
        <v>503</v>
      </c>
      <c r="J401" s="67">
        <v>3</v>
      </c>
      <c r="K401" s="67">
        <f t="shared" si="39"/>
        <v>247</v>
      </c>
      <c r="L401" s="67">
        <f>VLOOKUP(N401,说明辅助表!$A$3:$B$6,2,0)*说明辅助表!$A$1+RANK(M401,$M$6:$M$447,1)*100000+VLOOKUP(P401,说明辅助表!$D$4:$E$7,2,0)*说明辅助表!$D$2+ROW()</f>
        <v>300120401</v>
      </c>
      <c r="M401" s="67">
        <v>0</v>
      </c>
      <c r="N401" s="67">
        <v>3</v>
      </c>
      <c r="O401" s="67">
        <v>0</v>
      </c>
      <c r="P401" s="67">
        <v>3</v>
      </c>
      <c r="R401" s="67">
        <v>0</v>
      </c>
      <c r="U401" s="67">
        <v>1</v>
      </c>
      <c r="V401" s="67">
        <v>0</v>
      </c>
      <c r="Z401" s="67">
        <v>0</v>
      </c>
      <c r="AC401" s="67">
        <f t="shared" si="45"/>
        <v>200021</v>
      </c>
      <c r="AG401" s="67">
        <v>1</v>
      </c>
      <c r="AH401" s="67">
        <v>6</v>
      </c>
    </row>
    <row r="402" spans="1:34" ht="17.25" customHeight="1" x14ac:dyDescent="0.2">
      <c r="A402" s="67">
        <f t="shared" si="40"/>
        <v>397</v>
      </c>
      <c r="B402" s="67">
        <v>100022</v>
      </c>
      <c r="C402" s="67">
        <v>0</v>
      </c>
      <c r="D402" s="67" t="s">
        <v>759</v>
      </c>
      <c r="E402" s="67">
        <f t="shared" si="46"/>
        <v>20100022</v>
      </c>
      <c r="F402" s="67">
        <v>3103</v>
      </c>
      <c r="G402" s="67">
        <v>3103</v>
      </c>
      <c r="H402" s="67">
        <f t="shared" si="47"/>
        <v>21100022</v>
      </c>
      <c r="I402" s="67">
        <v>503</v>
      </c>
      <c r="J402" s="67">
        <v>3</v>
      </c>
      <c r="K402" s="67">
        <f t="shared" si="39"/>
        <v>248</v>
      </c>
      <c r="L402" s="67">
        <f>VLOOKUP(N402,说明辅助表!$A$3:$B$6,2,0)*说明辅助表!$A$1+RANK(M402,$M$6:$M$447,1)*100000+VLOOKUP(P402,说明辅助表!$D$4:$E$7,2,0)*说明辅助表!$D$2+ROW()</f>
        <v>300120402</v>
      </c>
      <c r="M402" s="67">
        <v>0</v>
      </c>
      <c r="N402" s="67">
        <v>3</v>
      </c>
      <c r="O402" s="67">
        <v>0</v>
      </c>
      <c r="P402" s="67">
        <v>3</v>
      </c>
      <c r="R402" s="67">
        <v>0</v>
      </c>
      <c r="U402" s="67">
        <v>1</v>
      </c>
      <c r="V402" s="67">
        <v>0</v>
      </c>
      <c r="Z402" s="67">
        <v>0</v>
      </c>
      <c r="AC402" s="67">
        <f t="shared" si="45"/>
        <v>200022</v>
      </c>
      <c r="AG402" s="67">
        <v>1</v>
      </c>
      <c r="AH402" s="67">
        <v>6</v>
      </c>
    </row>
    <row r="403" spans="1:34" ht="17.25" customHeight="1" x14ac:dyDescent="0.2">
      <c r="A403" s="67">
        <f t="shared" si="40"/>
        <v>398</v>
      </c>
      <c r="B403" s="67">
        <v>100023</v>
      </c>
      <c r="C403" s="67">
        <v>0</v>
      </c>
      <c r="D403" s="67" t="s">
        <v>760</v>
      </c>
      <c r="E403" s="67">
        <f t="shared" si="46"/>
        <v>20100023</v>
      </c>
      <c r="F403" s="67">
        <v>3103</v>
      </c>
      <c r="G403" s="67">
        <v>3103</v>
      </c>
      <c r="H403" s="67">
        <f t="shared" si="47"/>
        <v>21100023</v>
      </c>
      <c r="I403" s="67">
        <v>503</v>
      </c>
      <c r="J403" s="67">
        <v>3</v>
      </c>
      <c r="K403" s="67">
        <f t="shared" si="39"/>
        <v>249</v>
      </c>
      <c r="L403" s="67">
        <f>VLOOKUP(N403,说明辅助表!$A$3:$B$6,2,0)*说明辅助表!$A$1+RANK(M403,$M$6:$M$447,1)*100000+VLOOKUP(P403,说明辅助表!$D$4:$E$7,2,0)*说明辅助表!$D$2+ROW()</f>
        <v>300120403</v>
      </c>
      <c r="M403" s="67">
        <v>0</v>
      </c>
      <c r="N403" s="67">
        <v>3</v>
      </c>
      <c r="O403" s="67">
        <v>0</v>
      </c>
      <c r="P403" s="67">
        <v>3</v>
      </c>
      <c r="R403" s="67">
        <v>0</v>
      </c>
      <c r="U403" s="67">
        <v>1</v>
      </c>
      <c r="V403" s="67">
        <v>0</v>
      </c>
      <c r="Z403" s="67">
        <v>0</v>
      </c>
      <c r="AC403" s="67">
        <f t="shared" si="45"/>
        <v>200023</v>
      </c>
      <c r="AG403" s="67">
        <v>1</v>
      </c>
      <c r="AH403" s="67">
        <v>6</v>
      </c>
    </row>
    <row r="404" spans="1:34" ht="17.25" customHeight="1" x14ac:dyDescent="0.2">
      <c r="A404" s="67">
        <f t="shared" si="40"/>
        <v>399</v>
      </c>
      <c r="B404" s="67">
        <v>100024</v>
      </c>
      <c r="C404" s="67">
        <v>0</v>
      </c>
      <c r="D404" s="67" t="s">
        <v>761</v>
      </c>
      <c r="E404" s="67">
        <f t="shared" si="46"/>
        <v>20100024</v>
      </c>
      <c r="F404" s="67">
        <v>3103</v>
      </c>
      <c r="G404" s="67">
        <v>3103</v>
      </c>
      <c r="H404" s="67">
        <f t="shared" si="47"/>
        <v>21100024</v>
      </c>
      <c r="I404" s="67">
        <v>503</v>
      </c>
      <c r="J404" s="67">
        <v>3</v>
      </c>
      <c r="K404" s="67">
        <f t="shared" si="39"/>
        <v>250</v>
      </c>
      <c r="L404" s="67">
        <f>VLOOKUP(N404,说明辅助表!$A$3:$B$6,2,0)*说明辅助表!$A$1+RANK(M404,$M$6:$M$447,1)*100000+VLOOKUP(P404,说明辅助表!$D$4:$E$7,2,0)*说明辅助表!$D$2+ROW()</f>
        <v>300120404</v>
      </c>
      <c r="M404" s="67">
        <v>0</v>
      </c>
      <c r="N404" s="67">
        <v>3</v>
      </c>
      <c r="O404" s="67">
        <v>0</v>
      </c>
      <c r="P404" s="67">
        <v>3</v>
      </c>
      <c r="R404" s="67">
        <v>0</v>
      </c>
      <c r="U404" s="67">
        <v>1</v>
      </c>
      <c r="V404" s="67">
        <v>0</v>
      </c>
      <c r="Z404" s="67">
        <v>0</v>
      </c>
      <c r="AC404" s="67">
        <f t="shared" si="45"/>
        <v>200024</v>
      </c>
      <c r="AG404" s="67">
        <v>1</v>
      </c>
      <c r="AH404" s="67">
        <v>6</v>
      </c>
    </row>
    <row r="405" spans="1:34" ht="17.25" customHeight="1" x14ac:dyDescent="0.2">
      <c r="A405" s="67">
        <f t="shared" si="40"/>
        <v>400</v>
      </c>
      <c r="B405" s="67">
        <v>100025</v>
      </c>
      <c r="C405" s="67">
        <v>0</v>
      </c>
      <c r="D405" s="67" t="s">
        <v>762</v>
      </c>
      <c r="E405" s="67">
        <f t="shared" si="46"/>
        <v>20100025</v>
      </c>
      <c r="F405" s="67">
        <v>3103</v>
      </c>
      <c r="G405" s="67">
        <v>3103</v>
      </c>
      <c r="H405" s="67">
        <f t="shared" si="47"/>
        <v>21100025</v>
      </c>
      <c r="I405" s="67">
        <v>503</v>
      </c>
      <c r="J405" s="67">
        <v>3</v>
      </c>
      <c r="K405" s="67">
        <f t="shared" si="39"/>
        <v>251</v>
      </c>
      <c r="L405" s="67">
        <f>VLOOKUP(N405,说明辅助表!$A$3:$B$6,2,0)*说明辅助表!$A$1+RANK(M405,$M$6:$M$447,1)*100000+VLOOKUP(P405,说明辅助表!$D$4:$E$7,2,0)*说明辅助表!$D$2+ROW()</f>
        <v>300120405</v>
      </c>
      <c r="M405" s="67">
        <v>0</v>
      </c>
      <c r="N405" s="67">
        <v>3</v>
      </c>
      <c r="O405" s="67">
        <v>0</v>
      </c>
      <c r="P405" s="67">
        <v>3</v>
      </c>
      <c r="R405" s="67">
        <v>0</v>
      </c>
      <c r="U405" s="67">
        <v>1</v>
      </c>
      <c r="V405" s="67">
        <v>0</v>
      </c>
      <c r="Z405" s="67">
        <v>0</v>
      </c>
      <c r="AC405" s="67">
        <f t="shared" si="45"/>
        <v>200025</v>
      </c>
      <c r="AG405" s="67">
        <v>1</v>
      </c>
      <c r="AH405" s="67">
        <v>6</v>
      </c>
    </row>
    <row r="406" spans="1:34" ht="17.25" customHeight="1" x14ac:dyDescent="0.2">
      <c r="A406" s="67">
        <f t="shared" si="40"/>
        <v>401</v>
      </c>
      <c r="B406" s="67">
        <v>201000</v>
      </c>
      <c r="C406" s="67">
        <v>0</v>
      </c>
      <c r="D406" s="67" t="s">
        <v>814</v>
      </c>
      <c r="E406" s="67">
        <f t="shared" ref="E406" si="48">IF(B406&gt;0,20000000+B406,10000000+ABS(B406))</f>
        <v>20201000</v>
      </c>
      <c r="F406" s="67" t="s">
        <v>733</v>
      </c>
      <c r="G406" s="67" t="s">
        <v>733</v>
      </c>
      <c r="H406" s="67">
        <f t="shared" ref="H406" si="49">E406+1000000</f>
        <v>21201000</v>
      </c>
      <c r="I406" s="67">
        <v>503</v>
      </c>
      <c r="J406" s="67">
        <v>3</v>
      </c>
      <c r="K406" s="67">
        <f t="shared" si="39"/>
        <v>252</v>
      </c>
      <c r="L406" s="67">
        <f>VLOOKUP(N406,说明辅助表!$A$3:$B$6,2,0)*说明辅助表!$A$1+RANK(M406,$M$6:$M$447,1)*100000+VLOOKUP(P406,说明辅助表!$D$4:$E$7,2,0)*说明辅助表!$D$2+ROW()</f>
        <v>300120406</v>
      </c>
      <c r="M406" s="67">
        <v>0</v>
      </c>
      <c r="N406" s="67">
        <v>3</v>
      </c>
      <c r="O406" s="67">
        <v>0</v>
      </c>
      <c r="P406" s="67">
        <v>3</v>
      </c>
      <c r="R406" s="67">
        <v>0</v>
      </c>
      <c r="U406" s="67">
        <v>10</v>
      </c>
      <c r="V406" s="67">
        <v>0</v>
      </c>
      <c r="Z406" s="67">
        <v>0</v>
      </c>
      <c r="AC406" s="67">
        <f>B406</f>
        <v>201000</v>
      </c>
      <c r="AG406" s="67">
        <v>1</v>
      </c>
      <c r="AH406" s="67">
        <v>6</v>
      </c>
    </row>
    <row r="407" spans="1:34" ht="17.25" customHeight="1" x14ac:dyDescent="0.2">
      <c r="A407" s="67">
        <f t="shared" si="40"/>
        <v>402</v>
      </c>
      <c r="B407" s="67">
        <v>201001</v>
      </c>
      <c r="C407" s="67">
        <v>0</v>
      </c>
      <c r="D407" s="67" t="s">
        <v>815</v>
      </c>
      <c r="E407" s="67">
        <f t="shared" ref="E407:E428" si="50">IF(B407&gt;0,20000000+B407,10000000+ABS(B407))</f>
        <v>20201001</v>
      </c>
      <c r="F407" s="67" t="s">
        <v>733</v>
      </c>
      <c r="G407" s="67" t="s">
        <v>733</v>
      </c>
      <c r="H407" s="67">
        <f t="shared" ref="H407:H428" si="51">E407+1000000</f>
        <v>21201001</v>
      </c>
      <c r="I407" s="67">
        <v>503</v>
      </c>
      <c r="J407" s="67">
        <v>3</v>
      </c>
      <c r="K407" s="67">
        <f t="shared" ref="K407:K470" si="52">RANK(L407,$L$6:$L$447,1)</f>
        <v>253</v>
      </c>
      <c r="L407" s="67">
        <f>VLOOKUP(N407,说明辅助表!$A$3:$B$6,2,0)*说明辅助表!$A$1+RANK(M407,$M$6:$M$447,1)*100000+VLOOKUP(P407,说明辅助表!$D$4:$E$7,2,0)*说明辅助表!$D$2+ROW()</f>
        <v>300120407</v>
      </c>
      <c r="M407" s="67">
        <v>0</v>
      </c>
      <c r="N407" s="67">
        <v>3</v>
      </c>
      <c r="O407" s="67">
        <v>0</v>
      </c>
      <c r="P407" s="67">
        <v>3</v>
      </c>
      <c r="R407" s="67">
        <v>0</v>
      </c>
      <c r="U407" s="67">
        <v>10</v>
      </c>
      <c r="V407" s="67">
        <v>0</v>
      </c>
      <c r="Z407" s="67">
        <v>0</v>
      </c>
      <c r="AC407" s="67">
        <f t="shared" ref="AC407:AC428" si="53">B407</f>
        <v>201001</v>
      </c>
      <c r="AG407" s="67">
        <v>1</v>
      </c>
      <c r="AH407" s="67">
        <v>6</v>
      </c>
    </row>
    <row r="408" spans="1:34" ht="17.25" customHeight="1" x14ac:dyDescent="0.2">
      <c r="A408" s="67">
        <f t="shared" si="40"/>
        <v>403</v>
      </c>
      <c r="B408" s="67">
        <v>201002</v>
      </c>
      <c r="C408" s="67">
        <v>0</v>
      </c>
      <c r="D408" s="67" t="s">
        <v>816</v>
      </c>
      <c r="E408" s="67">
        <f t="shared" si="50"/>
        <v>20201002</v>
      </c>
      <c r="F408" s="67" t="s">
        <v>733</v>
      </c>
      <c r="G408" s="67" t="s">
        <v>733</v>
      </c>
      <c r="H408" s="67">
        <f t="shared" si="51"/>
        <v>21201002</v>
      </c>
      <c r="I408" s="67">
        <v>503</v>
      </c>
      <c r="J408" s="67">
        <v>3</v>
      </c>
      <c r="K408" s="67">
        <f t="shared" si="52"/>
        <v>254</v>
      </c>
      <c r="L408" s="67">
        <f>VLOOKUP(N408,说明辅助表!$A$3:$B$6,2,0)*说明辅助表!$A$1+RANK(M408,$M$6:$M$447,1)*100000+VLOOKUP(P408,说明辅助表!$D$4:$E$7,2,0)*说明辅助表!$D$2+ROW()</f>
        <v>300120408</v>
      </c>
      <c r="M408" s="67">
        <v>0</v>
      </c>
      <c r="N408" s="67">
        <v>3</v>
      </c>
      <c r="O408" s="67">
        <v>0</v>
      </c>
      <c r="P408" s="67">
        <v>3</v>
      </c>
      <c r="R408" s="67">
        <v>0</v>
      </c>
      <c r="U408" s="67">
        <v>10</v>
      </c>
      <c r="V408" s="67">
        <v>0</v>
      </c>
      <c r="Z408" s="67">
        <v>0</v>
      </c>
      <c r="AC408" s="67">
        <f t="shared" si="53"/>
        <v>201002</v>
      </c>
      <c r="AG408" s="67">
        <v>1</v>
      </c>
      <c r="AH408" s="67">
        <v>6</v>
      </c>
    </row>
    <row r="409" spans="1:34" ht="17.25" customHeight="1" x14ac:dyDescent="0.2">
      <c r="A409" s="67">
        <f t="shared" si="40"/>
        <v>404</v>
      </c>
      <c r="B409" s="67">
        <v>201003</v>
      </c>
      <c r="C409" s="67">
        <v>0</v>
      </c>
      <c r="D409" s="67" t="s">
        <v>817</v>
      </c>
      <c r="E409" s="67">
        <f t="shared" si="50"/>
        <v>20201003</v>
      </c>
      <c r="F409" s="67" t="s">
        <v>733</v>
      </c>
      <c r="G409" s="67" t="s">
        <v>733</v>
      </c>
      <c r="H409" s="67">
        <f t="shared" si="51"/>
        <v>21201003</v>
      </c>
      <c r="I409" s="67">
        <v>503</v>
      </c>
      <c r="J409" s="67">
        <v>3</v>
      </c>
      <c r="K409" s="67">
        <f t="shared" si="52"/>
        <v>255</v>
      </c>
      <c r="L409" s="67">
        <f>VLOOKUP(N409,说明辅助表!$A$3:$B$6,2,0)*说明辅助表!$A$1+RANK(M409,$M$6:$M$447,1)*100000+VLOOKUP(P409,说明辅助表!$D$4:$E$7,2,0)*说明辅助表!$D$2+ROW()</f>
        <v>300120409</v>
      </c>
      <c r="M409" s="67">
        <v>0</v>
      </c>
      <c r="N409" s="67">
        <v>3</v>
      </c>
      <c r="O409" s="67">
        <v>0</v>
      </c>
      <c r="P409" s="67">
        <v>3</v>
      </c>
      <c r="R409" s="67">
        <v>0</v>
      </c>
      <c r="U409" s="67">
        <v>10</v>
      </c>
      <c r="V409" s="67">
        <v>0</v>
      </c>
      <c r="Z409" s="67">
        <v>0</v>
      </c>
      <c r="AC409" s="67">
        <f t="shared" si="53"/>
        <v>201003</v>
      </c>
      <c r="AG409" s="67">
        <v>1</v>
      </c>
      <c r="AH409" s="67">
        <v>6</v>
      </c>
    </row>
    <row r="410" spans="1:34" ht="17.25" customHeight="1" x14ac:dyDescent="0.2">
      <c r="A410" s="67">
        <f t="shared" si="40"/>
        <v>405</v>
      </c>
      <c r="B410" s="67">
        <v>201004</v>
      </c>
      <c r="C410" s="67">
        <v>0</v>
      </c>
      <c r="D410" s="67" t="s">
        <v>818</v>
      </c>
      <c r="E410" s="67">
        <f t="shared" si="50"/>
        <v>20201004</v>
      </c>
      <c r="F410" s="67" t="s">
        <v>733</v>
      </c>
      <c r="G410" s="67" t="s">
        <v>733</v>
      </c>
      <c r="H410" s="67">
        <f t="shared" si="51"/>
        <v>21201004</v>
      </c>
      <c r="I410" s="67">
        <v>503</v>
      </c>
      <c r="J410" s="67">
        <v>3</v>
      </c>
      <c r="K410" s="67">
        <f t="shared" si="52"/>
        <v>256</v>
      </c>
      <c r="L410" s="67">
        <f>VLOOKUP(N410,说明辅助表!$A$3:$B$6,2,0)*说明辅助表!$A$1+RANK(M410,$M$6:$M$447,1)*100000+VLOOKUP(P410,说明辅助表!$D$4:$E$7,2,0)*说明辅助表!$D$2+ROW()</f>
        <v>300120410</v>
      </c>
      <c r="M410" s="67">
        <v>0</v>
      </c>
      <c r="N410" s="67">
        <v>3</v>
      </c>
      <c r="O410" s="67">
        <v>0</v>
      </c>
      <c r="P410" s="67">
        <v>3</v>
      </c>
      <c r="R410" s="67">
        <v>0</v>
      </c>
      <c r="U410" s="67">
        <v>10</v>
      </c>
      <c r="V410" s="67">
        <v>0</v>
      </c>
      <c r="Z410" s="67">
        <v>0</v>
      </c>
      <c r="AC410" s="67">
        <f t="shared" si="53"/>
        <v>201004</v>
      </c>
      <c r="AG410" s="67">
        <v>1</v>
      </c>
      <c r="AH410" s="67">
        <v>6</v>
      </c>
    </row>
    <row r="411" spans="1:34" ht="17.25" customHeight="1" x14ac:dyDescent="0.2">
      <c r="A411" s="67">
        <f t="shared" si="40"/>
        <v>406</v>
      </c>
      <c r="B411" s="67">
        <v>201005</v>
      </c>
      <c r="C411" s="67">
        <v>0</v>
      </c>
      <c r="D411" s="67" t="s">
        <v>819</v>
      </c>
      <c r="E411" s="67">
        <f t="shared" si="50"/>
        <v>20201005</v>
      </c>
      <c r="F411" s="67" t="s">
        <v>733</v>
      </c>
      <c r="G411" s="67" t="s">
        <v>733</v>
      </c>
      <c r="H411" s="67">
        <f t="shared" si="51"/>
        <v>21201005</v>
      </c>
      <c r="I411" s="67">
        <v>503</v>
      </c>
      <c r="J411" s="67">
        <v>3</v>
      </c>
      <c r="K411" s="67">
        <f t="shared" si="52"/>
        <v>257</v>
      </c>
      <c r="L411" s="67">
        <f>VLOOKUP(N411,说明辅助表!$A$3:$B$6,2,0)*说明辅助表!$A$1+RANK(M411,$M$6:$M$447,1)*100000+VLOOKUP(P411,说明辅助表!$D$4:$E$7,2,0)*说明辅助表!$D$2+ROW()</f>
        <v>300120411</v>
      </c>
      <c r="M411" s="67">
        <v>0</v>
      </c>
      <c r="N411" s="67">
        <v>3</v>
      </c>
      <c r="O411" s="67">
        <v>0</v>
      </c>
      <c r="P411" s="67">
        <v>3</v>
      </c>
      <c r="R411" s="67">
        <v>0</v>
      </c>
      <c r="U411" s="67">
        <v>10</v>
      </c>
      <c r="V411" s="67">
        <v>0</v>
      </c>
      <c r="Z411" s="67">
        <v>0</v>
      </c>
      <c r="AC411" s="67">
        <f t="shared" si="53"/>
        <v>201005</v>
      </c>
      <c r="AG411" s="67">
        <v>1</v>
      </c>
      <c r="AH411" s="67">
        <v>6</v>
      </c>
    </row>
    <row r="412" spans="1:34" ht="17.25" customHeight="1" x14ac:dyDescent="0.2">
      <c r="A412" s="67">
        <f t="shared" si="40"/>
        <v>407</v>
      </c>
      <c r="B412" s="67">
        <v>201006</v>
      </c>
      <c r="C412" s="67">
        <v>0</v>
      </c>
      <c r="D412" s="67" t="s">
        <v>820</v>
      </c>
      <c r="E412" s="67">
        <f t="shared" si="50"/>
        <v>20201006</v>
      </c>
      <c r="F412" s="67" t="s">
        <v>733</v>
      </c>
      <c r="G412" s="67" t="s">
        <v>733</v>
      </c>
      <c r="H412" s="67">
        <f t="shared" si="51"/>
        <v>21201006</v>
      </c>
      <c r="I412" s="67">
        <v>503</v>
      </c>
      <c r="J412" s="67">
        <v>3</v>
      </c>
      <c r="K412" s="67">
        <f t="shared" si="52"/>
        <v>258</v>
      </c>
      <c r="L412" s="67">
        <f>VLOOKUP(N412,说明辅助表!$A$3:$B$6,2,0)*说明辅助表!$A$1+RANK(M412,$M$6:$M$447,1)*100000+VLOOKUP(P412,说明辅助表!$D$4:$E$7,2,0)*说明辅助表!$D$2+ROW()</f>
        <v>300120412</v>
      </c>
      <c r="M412" s="67">
        <v>0</v>
      </c>
      <c r="N412" s="67">
        <v>3</v>
      </c>
      <c r="O412" s="67">
        <v>0</v>
      </c>
      <c r="P412" s="67">
        <v>3</v>
      </c>
      <c r="R412" s="67">
        <v>0</v>
      </c>
      <c r="U412" s="67">
        <v>10</v>
      </c>
      <c r="V412" s="67">
        <v>0</v>
      </c>
      <c r="Z412" s="67">
        <v>0</v>
      </c>
      <c r="AC412" s="67">
        <f t="shared" si="53"/>
        <v>201006</v>
      </c>
      <c r="AG412" s="67">
        <v>1</v>
      </c>
      <c r="AH412" s="67">
        <v>6</v>
      </c>
    </row>
    <row r="413" spans="1:34" ht="17.25" customHeight="1" x14ac:dyDescent="0.2">
      <c r="A413" s="67">
        <f t="shared" si="40"/>
        <v>408</v>
      </c>
      <c r="B413" s="67">
        <v>201007</v>
      </c>
      <c r="C413" s="67">
        <v>0</v>
      </c>
      <c r="D413" s="67" t="s">
        <v>821</v>
      </c>
      <c r="E413" s="67">
        <f t="shared" si="50"/>
        <v>20201007</v>
      </c>
      <c r="F413" s="67" t="s">
        <v>733</v>
      </c>
      <c r="G413" s="67" t="s">
        <v>733</v>
      </c>
      <c r="H413" s="67">
        <f t="shared" si="51"/>
        <v>21201007</v>
      </c>
      <c r="I413" s="67">
        <v>503</v>
      </c>
      <c r="J413" s="67">
        <v>3</v>
      </c>
      <c r="K413" s="67">
        <f t="shared" si="52"/>
        <v>259</v>
      </c>
      <c r="L413" s="67">
        <f>VLOOKUP(N413,说明辅助表!$A$3:$B$6,2,0)*说明辅助表!$A$1+RANK(M413,$M$6:$M$447,1)*100000+VLOOKUP(P413,说明辅助表!$D$4:$E$7,2,0)*说明辅助表!$D$2+ROW()</f>
        <v>300120413</v>
      </c>
      <c r="M413" s="67">
        <v>0</v>
      </c>
      <c r="N413" s="67">
        <v>3</v>
      </c>
      <c r="O413" s="67">
        <v>0</v>
      </c>
      <c r="P413" s="67">
        <v>3</v>
      </c>
      <c r="R413" s="67">
        <v>0</v>
      </c>
      <c r="U413" s="67">
        <v>10</v>
      </c>
      <c r="V413" s="67">
        <v>0</v>
      </c>
      <c r="Z413" s="67">
        <v>0</v>
      </c>
      <c r="AC413" s="67">
        <f t="shared" si="53"/>
        <v>201007</v>
      </c>
      <c r="AG413" s="67">
        <v>1</v>
      </c>
      <c r="AH413" s="67">
        <v>6</v>
      </c>
    </row>
    <row r="414" spans="1:34" ht="17.25" customHeight="1" x14ac:dyDescent="0.2">
      <c r="A414" s="67">
        <f t="shared" ref="A414:A447" si="54">ROW()-5</f>
        <v>409</v>
      </c>
      <c r="B414" s="67">
        <v>201008</v>
      </c>
      <c r="C414" s="67">
        <v>0</v>
      </c>
      <c r="D414" s="67" t="s">
        <v>822</v>
      </c>
      <c r="E414" s="67">
        <f t="shared" si="50"/>
        <v>20201008</v>
      </c>
      <c r="F414" s="67" t="s">
        <v>733</v>
      </c>
      <c r="G414" s="67" t="s">
        <v>733</v>
      </c>
      <c r="H414" s="67">
        <f t="shared" si="51"/>
        <v>21201008</v>
      </c>
      <c r="I414" s="67">
        <v>503</v>
      </c>
      <c r="J414" s="67">
        <v>3</v>
      </c>
      <c r="K414" s="67">
        <f t="shared" si="52"/>
        <v>260</v>
      </c>
      <c r="L414" s="67">
        <f>VLOOKUP(N414,说明辅助表!$A$3:$B$6,2,0)*说明辅助表!$A$1+RANK(M414,$M$6:$M$447,1)*100000+VLOOKUP(P414,说明辅助表!$D$4:$E$7,2,0)*说明辅助表!$D$2+ROW()</f>
        <v>300120414</v>
      </c>
      <c r="M414" s="67">
        <v>0</v>
      </c>
      <c r="N414" s="67">
        <v>3</v>
      </c>
      <c r="O414" s="67">
        <v>0</v>
      </c>
      <c r="P414" s="67">
        <v>3</v>
      </c>
      <c r="R414" s="67">
        <v>0</v>
      </c>
      <c r="U414" s="67">
        <v>10</v>
      </c>
      <c r="V414" s="67">
        <v>0</v>
      </c>
      <c r="Z414" s="67">
        <v>0</v>
      </c>
      <c r="AC414" s="67">
        <f t="shared" si="53"/>
        <v>201008</v>
      </c>
      <c r="AG414" s="67">
        <v>1</v>
      </c>
      <c r="AH414" s="67">
        <v>6</v>
      </c>
    </row>
    <row r="415" spans="1:34" ht="17.25" customHeight="1" x14ac:dyDescent="0.2">
      <c r="A415" s="67">
        <f t="shared" si="54"/>
        <v>410</v>
      </c>
      <c r="B415" s="67">
        <v>201009</v>
      </c>
      <c r="C415" s="67">
        <v>0</v>
      </c>
      <c r="D415" s="67" t="s">
        <v>823</v>
      </c>
      <c r="E415" s="67">
        <f t="shared" si="50"/>
        <v>20201009</v>
      </c>
      <c r="F415" s="67" t="s">
        <v>733</v>
      </c>
      <c r="G415" s="67" t="s">
        <v>733</v>
      </c>
      <c r="H415" s="67">
        <f t="shared" si="51"/>
        <v>21201009</v>
      </c>
      <c r="I415" s="67">
        <v>503</v>
      </c>
      <c r="J415" s="67">
        <v>3</v>
      </c>
      <c r="K415" s="67">
        <f t="shared" si="52"/>
        <v>261</v>
      </c>
      <c r="L415" s="67">
        <f>VLOOKUP(N415,说明辅助表!$A$3:$B$6,2,0)*说明辅助表!$A$1+RANK(M415,$M$6:$M$447,1)*100000+VLOOKUP(P415,说明辅助表!$D$4:$E$7,2,0)*说明辅助表!$D$2+ROW()</f>
        <v>300120415</v>
      </c>
      <c r="M415" s="67">
        <v>0</v>
      </c>
      <c r="N415" s="67">
        <v>3</v>
      </c>
      <c r="O415" s="67">
        <v>0</v>
      </c>
      <c r="P415" s="67">
        <v>3</v>
      </c>
      <c r="R415" s="67">
        <v>0</v>
      </c>
      <c r="U415" s="67">
        <v>10</v>
      </c>
      <c r="V415" s="67">
        <v>0</v>
      </c>
      <c r="Z415" s="67">
        <v>0</v>
      </c>
      <c r="AC415" s="67">
        <f t="shared" si="53"/>
        <v>201009</v>
      </c>
      <c r="AG415" s="67">
        <v>1</v>
      </c>
      <c r="AH415" s="67">
        <v>6</v>
      </c>
    </row>
    <row r="416" spans="1:34" ht="17.25" customHeight="1" x14ac:dyDescent="0.2">
      <c r="A416" s="67">
        <f t="shared" si="54"/>
        <v>411</v>
      </c>
      <c r="B416" s="67">
        <v>201010</v>
      </c>
      <c r="C416" s="67">
        <v>0</v>
      </c>
      <c r="D416" s="67" t="s">
        <v>824</v>
      </c>
      <c r="E416" s="67">
        <f t="shared" si="50"/>
        <v>20201010</v>
      </c>
      <c r="F416" s="67" t="s">
        <v>733</v>
      </c>
      <c r="G416" s="67" t="s">
        <v>733</v>
      </c>
      <c r="H416" s="67">
        <f t="shared" si="51"/>
        <v>21201010</v>
      </c>
      <c r="I416" s="67">
        <v>503</v>
      </c>
      <c r="J416" s="67">
        <v>3</v>
      </c>
      <c r="K416" s="67">
        <f t="shared" si="52"/>
        <v>262</v>
      </c>
      <c r="L416" s="67">
        <f>VLOOKUP(N416,说明辅助表!$A$3:$B$6,2,0)*说明辅助表!$A$1+RANK(M416,$M$6:$M$447,1)*100000+VLOOKUP(P416,说明辅助表!$D$4:$E$7,2,0)*说明辅助表!$D$2+ROW()</f>
        <v>300120416</v>
      </c>
      <c r="M416" s="67">
        <v>0</v>
      </c>
      <c r="N416" s="67">
        <v>3</v>
      </c>
      <c r="O416" s="67">
        <v>0</v>
      </c>
      <c r="P416" s="67">
        <v>3</v>
      </c>
      <c r="R416" s="67">
        <v>0</v>
      </c>
      <c r="U416" s="67">
        <v>10</v>
      </c>
      <c r="V416" s="67">
        <v>0</v>
      </c>
      <c r="Z416" s="67">
        <v>0</v>
      </c>
      <c r="AC416" s="67">
        <f t="shared" si="53"/>
        <v>201010</v>
      </c>
      <c r="AG416" s="67">
        <v>1</v>
      </c>
      <c r="AH416" s="67">
        <v>6</v>
      </c>
    </row>
    <row r="417" spans="1:34" ht="17.25" customHeight="1" x14ac:dyDescent="0.2">
      <c r="A417" s="67">
        <f t="shared" si="54"/>
        <v>412</v>
      </c>
      <c r="B417" s="67">
        <v>201011</v>
      </c>
      <c r="C417" s="67">
        <v>0</v>
      </c>
      <c r="D417" s="67" t="s">
        <v>825</v>
      </c>
      <c r="E417" s="67">
        <f t="shared" si="50"/>
        <v>20201011</v>
      </c>
      <c r="F417" s="67" t="s">
        <v>733</v>
      </c>
      <c r="G417" s="67" t="s">
        <v>733</v>
      </c>
      <c r="H417" s="67">
        <f t="shared" si="51"/>
        <v>21201011</v>
      </c>
      <c r="I417" s="67">
        <v>503</v>
      </c>
      <c r="J417" s="67">
        <v>3</v>
      </c>
      <c r="K417" s="67">
        <f t="shared" si="52"/>
        <v>263</v>
      </c>
      <c r="L417" s="67">
        <f>VLOOKUP(N417,说明辅助表!$A$3:$B$6,2,0)*说明辅助表!$A$1+RANK(M417,$M$6:$M$447,1)*100000+VLOOKUP(P417,说明辅助表!$D$4:$E$7,2,0)*说明辅助表!$D$2+ROW()</f>
        <v>300120417</v>
      </c>
      <c r="M417" s="67">
        <v>0</v>
      </c>
      <c r="N417" s="67">
        <v>3</v>
      </c>
      <c r="O417" s="67">
        <v>0</v>
      </c>
      <c r="P417" s="67">
        <v>3</v>
      </c>
      <c r="R417" s="67">
        <v>0</v>
      </c>
      <c r="U417" s="67">
        <v>10</v>
      </c>
      <c r="V417" s="67">
        <v>0</v>
      </c>
      <c r="Z417" s="67">
        <v>0</v>
      </c>
      <c r="AC417" s="67">
        <f t="shared" si="53"/>
        <v>201011</v>
      </c>
      <c r="AG417" s="67">
        <v>1</v>
      </c>
      <c r="AH417" s="67">
        <v>6</v>
      </c>
    </row>
    <row r="418" spans="1:34" ht="17.25" customHeight="1" x14ac:dyDescent="0.2">
      <c r="A418" s="67">
        <f t="shared" si="54"/>
        <v>413</v>
      </c>
      <c r="B418" s="67">
        <v>201012</v>
      </c>
      <c r="C418" s="67">
        <v>0</v>
      </c>
      <c r="D418" s="67" t="s">
        <v>826</v>
      </c>
      <c r="E418" s="67">
        <f t="shared" si="50"/>
        <v>20201012</v>
      </c>
      <c r="F418" s="67" t="s">
        <v>733</v>
      </c>
      <c r="G418" s="67" t="s">
        <v>733</v>
      </c>
      <c r="H418" s="67">
        <f t="shared" si="51"/>
        <v>21201012</v>
      </c>
      <c r="I418" s="67">
        <v>503</v>
      </c>
      <c r="J418" s="67">
        <v>3</v>
      </c>
      <c r="K418" s="67">
        <f t="shared" si="52"/>
        <v>264</v>
      </c>
      <c r="L418" s="67">
        <f>VLOOKUP(N418,说明辅助表!$A$3:$B$6,2,0)*说明辅助表!$A$1+RANK(M418,$M$6:$M$447,1)*100000+VLOOKUP(P418,说明辅助表!$D$4:$E$7,2,0)*说明辅助表!$D$2+ROW()</f>
        <v>300120418</v>
      </c>
      <c r="M418" s="67">
        <v>0</v>
      </c>
      <c r="N418" s="67">
        <v>3</v>
      </c>
      <c r="O418" s="67">
        <v>0</v>
      </c>
      <c r="P418" s="67">
        <v>3</v>
      </c>
      <c r="R418" s="67">
        <v>0</v>
      </c>
      <c r="U418" s="67">
        <v>10</v>
      </c>
      <c r="V418" s="67">
        <v>0</v>
      </c>
      <c r="Z418" s="67">
        <v>0</v>
      </c>
      <c r="AC418" s="67">
        <f t="shared" si="53"/>
        <v>201012</v>
      </c>
      <c r="AG418" s="67">
        <v>1</v>
      </c>
      <c r="AH418" s="67">
        <v>6</v>
      </c>
    </row>
    <row r="419" spans="1:34" ht="17.25" customHeight="1" x14ac:dyDescent="0.2">
      <c r="A419" s="67">
        <f t="shared" si="54"/>
        <v>414</v>
      </c>
      <c r="B419" s="67">
        <v>201013</v>
      </c>
      <c r="C419" s="67">
        <v>0</v>
      </c>
      <c r="D419" s="67" t="s">
        <v>827</v>
      </c>
      <c r="E419" s="67">
        <f t="shared" si="50"/>
        <v>20201013</v>
      </c>
      <c r="F419" s="67" t="s">
        <v>733</v>
      </c>
      <c r="G419" s="67" t="s">
        <v>733</v>
      </c>
      <c r="H419" s="67">
        <f t="shared" si="51"/>
        <v>21201013</v>
      </c>
      <c r="I419" s="67">
        <v>503</v>
      </c>
      <c r="J419" s="67">
        <v>3</v>
      </c>
      <c r="K419" s="67">
        <f t="shared" si="52"/>
        <v>265</v>
      </c>
      <c r="L419" s="67">
        <f>VLOOKUP(N419,说明辅助表!$A$3:$B$6,2,0)*说明辅助表!$A$1+RANK(M419,$M$6:$M$447,1)*100000+VLOOKUP(P419,说明辅助表!$D$4:$E$7,2,0)*说明辅助表!$D$2+ROW()</f>
        <v>300120419</v>
      </c>
      <c r="M419" s="67">
        <v>0</v>
      </c>
      <c r="N419" s="67">
        <v>3</v>
      </c>
      <c r="O419" s="67">
        <v>0</v>
      </c>
      <c r="P419" s="67">
        <v>3</v>
      </c>
      <c r="R419" s="67">
        <v>0</v>
      </c>
      <c r="U419" s="67">
        <v>10</v>
      </c>
      <c r="V419" s="67">
        <v>0</v>
      </c>
      <c r="Z419" s="67">
        <v>0</v>
      </c>
      <c r="AC419" s="67">
        <f t="shared" si="53"/>
        <v>201013</v>
      </c>
      <c r="AG419" s="67">
        <v>1</v>
      </c>
      <c r="AH419" s="67">
        <v>6</v>
      </c>
    </row>
    <row r="420" spans="1:34" ht="17.25" customHeight="1" x14ac:dyDescent="0.2">
      <c r="A420" s="67">
        <f t="shared" si="54"/>
        <v>415</v>
      </c>
      <c r="B420" s="67">
        <v>201014</v>
      </c>
      <c r="C420" s="67">
        <v>0</v>
      </c>
      <c r="D420" s="67" t="s">
        <v>828</v>
      </c>
      <c r="E420" s="67">
        <f t="shared" si="50"/>
        <v>20201014</v>
      </c>
      <c r="F420" s="67" t="s">
        <v>733</v>
      </c>
      <c r="G420" s="67" t="s">
        <v>733</v>
      </c>
      <c r="H420" s="67">
        <f t="shared" si="51"/>
        <v>21201014</v>
      </c>
      <c r="I420" s="67">
        <v>503</v>
      </c>
      <c r="J420" s="67">
        <v>3</v>
      </c>
      <c r="K420" s="67">
        <f t="shared" si="52"/>
        <v>266</v>
      </c>
      <c r="L420" s="67">
        <f>VLOOKUP(N420,说明辅助表!$A$3:$B$6,2,0)*说明辅助表!$A$1+RANK(M420,$M$6:$M$447,1)*100000+VLOOKUP(P420,说明辅助表!$D$4:$E$7,2,0)*说明辅助表!$D$2+ROW()</f>
        <v>300120420</v>
      </c>
      <c r="M420" s="67">
        <v>0</v>
      </c>
      <c r="N420" s="67">
        <v>3</v>
      </c>
      <c r="O420" s="67">
        <v>0</v>
      </c>
      <c r="P420" s="67">
        <v>3</v>
      </c>
      <c r="R420" s="67">
        <v>0</v>
      </c>
      <c r="U420" s="67">
        <v>10</v>
      </c>
      <c r="V420" s="67">
        <v>0</v>
      </c>
      <c r="Z420" s="67">
        <v>0</v>
      </c>
      <c r="AC420" s="67">
        <f t="shared" si="53"/>
        <v>201014</v>
      </c>
      <c r="AG420" s="67">
        <v>1</v>
      </c>
      <c r="AH420" s="67">
        <v>6</v>
      </c>
    </row>
    <row r="421" spans="1:34" ht="17.25" customHeight="1" x14ac:dyDescent="0.2">
      <c r="A421" s="67">
        <f t="shared" si="54"/>
        <v>416</v>
      </c>
      <c r="B421" s="67">
        <v>201015</v>
      </c>
      <c r="C421" s="67">
        <v>0</v>
      </c>
      <c r="D421" s="67" t="s">
        <v>829</v>
      </c>
      <c r="E421" s="67">
        <f t="shared" si="50"/>
        <v>20201015</v>
      </c>
      <c r="F421" s="67" t="s">
        <v>733</v>
      </c>
      <c r="G421" s="67" t="s">
        <v>733</v>
      </c>
      <c r="H421" s="67">
        <f t="shared" si="51"/>
        <v>21201015</v>
      </c>
      <c r="I421" s="67">
        <v>503</v>
      </c>
      <c r="J421" s="67">
        <v>3</v>
      </c>
      <c r="K421" s="67">
        <f t="shared" si="52"/>
        <v>267</v>
      </c>
      <c r="L421" s="67">
        <f>VLOOKUP(N421,说明辅助表!$A$3:$B$6,2,0)*说明辅助表!$A$1+RANK(M421,$M$6:$M$447,1)*100000+VLOOKUP(P421,说明辅助表!$D$4:$E$7,2,0)*说明辅助表!$D$2+ROW()</f>
        <v>300120421</v>
      </c>
      <c r="M421" s="67">
        <v>0</v>
      </c>
      <c r="N421" s="67">
        <v>3</v>
      </c>
      <c r="O421" s="67">
        <v>0</v>
      </c>
      <c r="P421" s="67">
        <v>3</v>
      </c>
      <c r="R421" s="67">
        <v>0</v>
      </c>
      <c r="U421" s="67">
        <v>10</v>
      </c>
      <c r="V421" s="67">
        <v>0</v>
      </c>
      <c r="Z421" s="67">
        <v>0</v>
      </c>
      <c r="AC421" s="67">
        <f t="shared" si="53"/>
        <v>201015</v>
      </c>
      <c r="AG421" s="67">
        <v>1</v>
      </c>
      <c r="AH421" s="67">
        <v>6</v>
      </c>
    </row>
    <row r="422" spans="1:34" ht="17.25" customHeight="1" x14ac:dyDescent="0.2">
      <c r="A422" s="67">
        <f t="shared" si="54"/>
        <v>417</v>
      </c>
      <c r="B422" s="67">
        <v>201016</v>
      </c>
      <c r="C422" s="67">
        <v>0</v>
      </c>
      <c r="D422" s="67" t="s">
        <v>830</v>
      </c>
      <c r="E422" s="67">
        <f t="shared" si="50"/>
        <v>20201016</v>
      </c>
      <c r="F422" s="67" t="s">
        <v>733</v>
      </c>
      <c r="G422" s="67" t="s">
        <v>733</v>
      </c>
      <c r="H422" s="67">
        <f t="shared" si="51"/>
        <v>21201016</v>
      </c>
      <c r="I422" s="67">
        <v>503</v>
      </c>
      <c r="J422" s="67">
        <v>3</v>
      </c>
      <c r="K422" s="67">
        <f t="shared" si="52"/>
        <v>268</v>
      </c>
      <c r="L422" s="67">
        <f>VLOOKUP(N422,说明辅助表!$A$3:$B$6,2,0)*说明辅助表!$A$1+RANK(M422,$M$6:$M$447,1)*100000+VLOOKUP(P422,说明辅助表!$D$4:$E$7,2,0)*说明辅助表!$D$2+ROW()</f>
        <v>300120422</v>
      </c>
      <c r="M422" s="67">
        <v>0</v>
      </c>
      <c r="N422" s="67">
        <v>3</v>
      </c>
      <c r="O422" s="67">
        <v>0</v>
      </c>
      <c r="P422" s="67">
        <v>3</v>
      </c>
      <c r="R422" s="67">
        <v>0</v>
      </c>
      <c r="U422" s="67">
        <v>10</v>
      </c>
      <c r="V422" s="67">
        <v>0</v>
      </c>
      <c r="Z422" s="67">
        <v>0</v>
      </c>
      <c r="AC422" s="67">
        <f t="shared" si="53"/>
        <v>201016</v>
      </c>
      <c r="AG422" s="67">
        <v>1</v>
      </c>
      <c r="AH422" s="67">
        <v>6</v>
      </c>
    </row>
    <row r="423" spans="1:34" ht="17.25" customHeight="1" x14ac:dyDescent="0.2">
      <c r="A423" s="67">
        <f t="shared" si="54"/>
        <v>418</v>
      </c>
      <c r="B423" s="67">
        <v>201017</v>
      </c>
      <c r="C423" s="67">
        <v>0</v>
      </c>
      <c r="D423" s="67" t="s">
        <v>831</v>
      </c>
      <c r="E423" s="67">
        <f t="shared" si="50"/>
        <v>20201017</v>
      </c>
      <c r="F423" s="67" t="s">
        <v>733</v>
      </c>
      <c r="G423" s="67" t="s">
        <v>733</v>
      </c>
      <c r="H423" s="67">
        <f t="shared" si="51"/>
        <v>21201017</v>
      </c>
      <c r="I423" s="67">
        <v>503</v>
      </c>
      <c r="J423" s="67">
        <v>3</v>
      </c>
      <c r="K423" s="67">
        <f t="shared" si="52"/>
        <v>269</v>
      </c>
      <c r="L423" s="67">
        <f>VLOOKUP(N423,说明辅助表!$A$3:$B$6,2,0)*说明辅助表!$A$1+RANK(M423,$M$6:$M$447,1)*100000+VLOOKUP(P423,说明辅助表!$D$4:$E$7,2,0)*说明辅助表!$D$2+ROW()</f>
        <v>300120423</v>
      </c>
      <c r="M423" s="67">
        <v>0</v>
      </c>
      <c r="N423" s="67">
        <v>3</v>
      </c>
      <c r="O423" s="67">
        <v>0</v>
      </c>
      <c r="P423" s="67">
        <v>3</v>
      </c>
      <c r="R423" s="67">
        <v>0</v>
      </c>
      <c r="U423" s="67">
        <v>10</v>
      </c>
      <c r="V423" s="67">
        <v>0</v>
      </c>
      <c r="Z423" s="67">
        <v>0</v>
      </c>
      <c r="AC423" s="67">
        <f t="shared" si="53"/>
        <v>201017</v>
      </c>
      <c r="AG423" s="67">
        <v>1</v>
      </c>
      <c r="AH423" s="67">
        <v>6</v>
      </c>
    </row>
    <row r="424" spans="1:34" ht="17.25" customHeight="1" x14ac:dyDescent="0.2">
      <c r="A424" s="67">
        <f t="shared" si="54"/>
        <v>419</v>
      </c>
      <c r="B424" s="67">
        <v>201018</v>
      </c>
      <c r="C424" s="67">
        <v>0</v>
      </c>
      <c r="D424" s="67" t="s">
        <v>832</v>
      </c>
      <c r="E424" s="67">
        <f t="shared" si="50"/>
        <v>20201018</v>
      </c>
      <c r="F424" s="67" t="s">
        <v>733</v>
      </c>
      <c r="G424" s="67" t="s">
        <v>733</v>
      </c>
      <c r="H424" s="67">
        <f t="shared" si="51"/>
        <v>21201018</v>
      </c>
      <c r="I424" s="67">
        <v>503</v>
      </c>
      <c r="J424" s="67">
        <v>3</v>
      </c>
      <c r="K424" s="67">
        <f t="shared" si="52"/>
        <v>270</v>
      </c>
      <c r="L424" s="67">
        <f>VLOOKUP(N424,说明辅助表!$A$3:$B$6,2,0)*说明辅助表!$A$1+RANK(M424,$M$6:$M$447,1)*100000+VLOOKUP(P424,说明辅助表!$D$4:$E$7,2,0)*说明辅助表!$D$2+ROW()</f>
        <v>300120424</v>
      </c>
      <c r="M424" s="67">
        <v>0</v>
      </c>
      <c r="N424" s="67">
        <v>3</v>
      </c>
      <c r="O424" s="67">
        <v>0</v>
      </c>
      <c r="P424" s="67">
        <v>3</v>
      </c>
      <c r="R424" s="67">
        <v>0</v>
      </c>
      <c r="U424" s="67">
        <v>10</v>
      </c>
      <c r="V424" s="67">
        <v>0</v>
      </c>
      <c r="Z424" s="67">
        <v>0</v>
      </c>
      <c r="AC424" s="67">
        <f t="shared" si="53"/>
        <v>201018</v>
      </c>
      <c r="AG424" s="67">
        <v>1</v>
      </c>
      <c r="AH424" s="67">
        <v>6</v>
      </c>
    </row>
    <row r="425" spans="1:34" ht="17.25" customHeight="1" x14ac:dyDescent="0.2">
      <c r="A425" s="67">
        <f t="shared" si="54"/>
        <v>420</v>
      </c>
      <c r="B425" s="67">
        <v>201019</v>
      </c>
      <c r="C425" s="67">
        <v>0</v>
      </c>
      <c r="D425" s="67" t="s">
        <v>833</v>
      </c>
      <c r="E425" s="67">
        <f t="shared" si="50"/>
        <v>20201019</v>
      </c>
      <c r="F425" s="67" t="s">
        <v>733</v>
      </c>
      <c r="G425" s="67" t="s">
        <v>733</v>
      </c>
      <c r="H425" s="67">
        <f t="shared" si="51"/>
        <v>21201019</v>
      </c>
      <c r="I425" s="67">
        <v>503</v>
      </c>
      <c r="J425" s="67">
        <v>3</v>
      </c>
      <c r="K425" s="67">
        <f t="shared" si="52"/>
        <v>271</v>
      </c>
      <c r="L425" s="67">
        <f>VLOOKUP(N425,说明辅助表!$A$3:$B$6,2,0)*说明辅助表!$A$1+RANK(M425,$M$6:$M$447,1)*100000+VLOOKUP(P425,说明辅助表!$D$4:$E$7,2,0)*说明辅助表!$D$2+ROW()</f>
        <v>300120425</v>
      </c>
      <c r="M425" s="67">
        <v>0</v>
      </c>
      <c r="N425" s="67">
        <v>3</v>
      </c>
      <c r="O425" s="67">
        <v>0</v>
      </c>
      <c r="P425" s="67">
        <v>3</v>
      </c>
      <c r="R425" s="67">
        <v>0</v>
      </c>
      <c r="U425" s="67">
        <v>10</v>
      </c>
      <c r="V425" s="67">
        <v>0</v>
      </c>
      <c r="Z425" s="67">
        <v>0</v>
      </c>
      <c r="AC425" s="67">
        <f t="shared" si="53"/>
        <v>201019</v>
      </c>
      <c r="AG425" s="67">
        <v>1</v>
      </c>
      <c r="AH425" s="67">
        <v>6</v>
      </c>
    </row>
    <row r="426" spans="1:34" ht="17.25" customHeight="1" x14ac:dyDescent="0.2">
      <c r="A426" s="67">
        <f t="shared" si="54"/>
        <v>421</v>
      </c>
      <c r="B426" s="67">
        <v>201020</v>
      </c>
      <c r="C426" s="67">
        <v>0</v>
      </c>
      <c r="D426" s="67" t="s">
        <v>834</v>
      </c>
      <c r="E426" s="67">
        <f t="shared" si="50"/>
        <v>20201020</v>
      </c>
      <c r="F426" s="67" t="s">
        <v>733</v>
      </c>
      <c r="G426" s="67" t="s">
        <v>733</v>
      </c>
      <c r="H426" s="67">
        <f t="shared" si="51"/>
        <v>21201020</v>
      </c>
      <c r="I426" s="67">
        <v>503</v>
      </c>
      <c r="J426" s="67">
        <v>3</v>
      </c>
      <c r="K426" s="67">
        <f t="shared" si="52"/>
        <v>272</v>
      </c>
      <c r="L426" s="67">
        <f>VLOOKUP(N426,说明辅助表!$A$3:$B$6,2,0)*说明辅助表!$A$1+RANK(M426,$M$6:$M$447,1)*100000+VLOOKUP(P426,说明辅助表!$D$4:$E$7,2,0)*说明辅助表!$D$2+ROW()</f>
        <v>300120426</v>
      </c>
      <c r="M426" s="67">
        <v>0</v>
      </c>
      <c r="N426" s="67">
        <v>3</v>
      </c>
      <c r="O426" s="67">
        <v>0</v>
      </c>
      <c r="P426" s="67">
        <v>3</v>
      </c>
      <c r="R426" s="67">
        <v>0</v>
      </c>
      <c r="U426" s="67">
        <v>10</v>
      </c>
      <c r="V426" s="67">
        <v>0</v>
      </c>
      <c r="Z426" s="67">
        <v>0</v>
      </c>
      <c r="AC426" s="67">
        <f t="shared" si="53"/>
        <v>201020</v>
      </c>
      <c r="AG426" s="67">
        <v>1</v>
      </c>
      <c r="AH426" s="67">
        <v>6</v>
      </c>
    </row>
    <row r="427" spans="1:34" ht="17.25" customHeight="1" x14ac:dyDescent="0.2">
      <c r="A427" s="67">
        <f t="shared" si="54"/>
        <v>422</v>
      </c>
      <c r="B427" s="67">
        <v>202000</v>
      </c>
      <c r="C427" s="67">
        <v>0</v>
      </c>
      <c r="D427" s="67" t="s">
        <v>836</v>
      </c>
      <c r="E427" s="67">
        <f t="shared" si="50"/>
        <v>20202000</v>
      </c>
      <c r="F427" s="67" t="s">
        <v>731</v>
      </c>
      <c r="G427" s="67" t="s">
        <v>731</v>
      </c>
      <c r="H427" s="67">
        <f t="shared" si="51"/>
        <v>21202000</v>
      </c>
      <c r="I427" s="67">
        <v>503</v>
      </c>
      <c r="J427" s="67">
        <v>3</v>
      </c>
      <c r="K427" s="67">
        <f t="shared" si="52"/>
        <v>223</v>
      </c>
      <c r="L427" s="67">
        <f>VLOOKUP(N427,说明辅助表!$A$3:$B$6,2,0)*说明辅助表!$A$1+RANK(M427,$M$6:$M$447,1)*100000+VLOOKUP(P427,说明辅助表!$D$4:$E$7,2,0)*说明辅助表!$D$2+ROW()</f>
        <v>300110427</v>
      </c>
      <c r="M427" s="67">
        <v>0</v>
      </c>
      <c r="N427" s="67">
        <v>3</v>
      </c>
      <c r="O427" s="67">
        <v>0</v>
      </c>
      <c r="P427" s="67">
        <v>4</v>
      </c>
      <c r="R427" s="67">
        <v>0</v>
      </c>
      <c r="U427" s="67">
        <v>10</v>
      </c>
      <c r="V427" s="67">
        <v>0</v>
      </c>
      <c r="Z427" s="67">
        <v>0</v>
      </c>
      <c r="AC427" s="67">
        <f t="shared" si="53"/>
        <v>202000</v>
      </c>
      <c r="AG427" s="67">
        <v>1</v>
      </c>
      <c r="AH427" s="67">
        <v>6</v>
      </c>
    </row>
    <row r="428" spans="1:34" ht="17.25" customHeight="1" x14ac:dyDescent="0.2">
      <c r="A428" s="67">
        <f t="shared" si="54"/>
        <v>423</v>
      </c>
      <c r="B428" s="67">
        <v>202001</v>
      </c>
      <c r="C428" s="67">
        <v>0</v>
      </c>
      <c r="D428" s="67" t="s">
        <v>837</v>
      </c>
      <c r="E428" s="67">
        <f t="shared" si="50"/>
        <v>20202001</v>
      </c>
      <c r="F428" s="67" t="s">
        <v>731</v>
      </c>
      <c r="G428" s="67" t="s">
        <v>731</v>
      </c>
      <c r="H428" s="67">
        <f t="shared" si="51"/>
        <v>21202001</v>
      </c>
      <c r="I428" s="67">
        <v>503</v>
      </c>
      <c r="J428" s="67">
        <v>3</v>
      </c>
      <c r="K428" s="67">
        <f t="shared" si="52"/>
        <v>224</v>
      </c>
      <c r="L428" s="67">
        <f>VLOOKUP(N428,说明辅助表!$A$3:$B$6,2,0)*说明辅助表!$A$1+RANK(M428,$M$6:$M$447,1)*100000+VLOOKUP(P428,说明辅助表!$D$4:$E$7,2,0)*说明辅助表!$D$2+ROW()</f>
        <v>300110428</v>
      </c>
      <c r="M428" s="67">
        <v>0</v>
      </c>
      <c r="N428" s="67">
        <v>3</v>
      </c>
      <c r="O428" s="67">
        <v>0</v>
      </c>
      <c r="P428" s="67">
        <v>4</v>
      </c>
      <c r="R428" s="67">
        <v>0</v>
      </c>
      <c r="U428" s="67">
        <v>10</v>
      </c>
      <c r="V428" s="67">
        <v>0</v>
      </c>
      <c r="Z428" s="67">
        <v>0</v>
      </c>
      <c r="AC428" s="67">
        <f t="shared" si="53"/>
        <v>202001</v>
      </c>
      <c r="AG428" s="67">
        <v>1</v>
      </c>
      <c r="AH428" s="67">
        <v>6</v>
      </c>
    </row>
    <row r="429" spans="1:34" ht="17.25" customHeight="1" x14ac:dyDescent="0.2">
      <c r="A429" s="67">
        <f t="shared" si="54"/>
        <v>424</v>
      </c>
      <c r="B429" s="67">
        <v>202002</v>
      </c>
      <c r="C429" s="67">
        <v>0</v>
      </c>
      <c r="D429" s="67" t="s">
        <v>838</v>
      </c>
      <c r="E429" s="67">
        <f t="shared" ref="E429:E445" si="55">IF(B429&gt;0,20000000+B429,10000000+ABS(B429))</f>
        <v>20202002</v>
      </c>
      <c r="F429" s="67" t="s">
        <v>731</v>
      </c>
      <c r="G429" s="67" t="s">
        <v>731</v>
      </c>
      <c r="H429" s="67">
        <f t="shared" ref="H429:H445" si="56">E429+1000000</f>
        <v>21202002</v>
      </c>
      <c r="I429" s="67">
        <v>503</v>
      </c>
      <c r="J429" s="67">
        <v>3</v>
      </c>
      <c r="K429" s="67">
        <f t="shared" si="52"/>
        <v>225</v>
      </c>
      <c r="L429" s="67">
        <f>VLOOKUP(N429,说明辅助表!$A$3:$B$6,2,0)*说明辅助表!$A$1+RANK(M429,$M$6:$M$447,1)*100000+VLOOKUP(P429,说明辅助表!$D$4:$E$7,2,0)*说明辅助表!$D$2+ROW()</f>
        <v>300110429</v>
      </c>
      <c r="M429" s="67">
        <v>0</v>
      </c>
      <c r="N429" s="67">
        <v>3</v>
      </c>
      <c r="O429" s="67">
        <v>0</v>
      </c>
      <c r="P429" s="67">
        <v>4</v>
      </c>
      <c r="R429" s="67">
        <v>0</v>
      </c>
      <c r="U429" s="67">
        <v>10</v>
      </c>
      <c r="V429" s="67">
        <v>0</v>
      </c>
      <c r="Z429" s="67">
        <v>0</v>
      </c>
      <c r="AC429" s="67">
        <f t="shared" ref="AC429:AC445" si="57">B429</f>
        <v>202002</v>
      </c>
      <c r="AG429" s="67">
        <v>1</v>
      </c>
      <c r="AH429" s="67">
        <v>6</v>
      </c>
    </row>
    <row r="430" spans="1:34" ht="17.25" customHeight="1" x14ac:dyDescent="0.2">
      <c r="A430" s="67">
        <f t="shared" si="54"/>
        <v>425</v>
      </c>
      <c r="B430" s="67">
        <v>202003</v>
      </c>
      <c r="C430" s="67">
        <v>0</v>
      </c>
      <c r="D430" s="67" t="s">
        <v>839</v>
      </c>
      <c r="E430" s="67">
        <f t="shared" si="55"/>
        <v>20202003</v>
      </c>
      <c r="F430" s="67" t="s">
        <v>731</v>
      </c>
      <c r="G430" s="67" t="s">
        <v>731</v>
      </c>
      <c r="H430" s="67">
        <f t="shared" si="56"/>
        <v>21202003</v>
      </c>
      <c r="I430" s="67">
        <v>503</v>
      </c>
      <c r="J430" s="67">
        <v>3</v>
      </c>
      <c r="K430" s="67">
        <f t="shared" si="52"/>
        <v>226</v>
      </c>
      <c r="L430" s="67">
        <f>VLOOKUP(N430,说明辅助表!$A$3:$B$6,2,0)*说明辅助表!$A$1+RANK(M430,$M$6:$M$447,1)*100000+VLOOKUP(P430,说明辅助表!$D$4:$E$7,2,0)*说明辅助表!$D$2+ROW()</f>
        <v>300110430</v>
      </c>
      <c r="M430" s="67">
        <v>0</v>
      </c>
      <c r="N430" s="67">
        <v>3</v>
      </c>
      <c r="O430" s="67">
        <v>0</v>
      </c>
      <c r="P430" s="67">
        <v>4</v>
      </c>
      <c r="R430" s="67">
        <v>0</v>
      </c>
      <c r="U430" s="67">
        <v>10</v>
      </c>
      <c r="V430" s="67">
        <v>0</v>
      </c>
      <c r="Z430" s="67">
        <v>0</v>
      </c>
      <c r="AC430" s="67">
        <f t="shared" si="57"/>
        <v>202003</v>
      </c>
      <c r="AG430" s="67">
        <v>1</v>
      </c>
      <c r="AH430" s="67">
        <v>6</v>
      </c>
    </row>
    <row r="431" spans="1:34" ht="17.25" customHeight="1" x14ac:dyDescent="0.2">
      <c r="A431" s="67">
        <f t="shared" si="54"/>
        <v>426</v>
      </c>
      <c r="B431" s="67">
        <v>202004</v>
      </c>
      <c r="C431" s="67">
        <v>0</v>
      </c>
      <c r="D431" s="67" t="s">
        <v>840</v>
      </c>
      <c r="E431" s="67">
        <f t="shared" si="55"/>
        <v>20202004</v>
      </c>
      <c r="F431" s="67" t="s">
        <v>731</v>
      </c>
      <c r="G431" s="67" t="s">
        <v>731</v>
      </c>
      <c r="H431" s="67">
        <f t="shared" si="56"/>
        <v>21202004</v>
      </c>
      <c r="I431" s="67">
        <v>503</v>
      </c>
      <c r="J431" s="67">
        <v>3</v>
      </c>
      <c r="K431" s="67">
        <f t="shared" si="52"/>
        <v>227</v>
      </c>
      <c r="L431" s="67">
        <f>VLOOKUP(N431,说明辅助表!$A$3:$B$6,2,0)*说明辅助表!$A$1+RANK(M431,$M$6:$M$447,1)*100000+VLOOKUP(P431,说明辅助表!$D$4:$E$7,2,0)*说明辅助表!$D$2+ROW()</f>
        <v>300110431</v>
      </c>
      <c r="M431" s="67">
        <v>0</v>
      </c>
      <c r="N431" s="67">
        <v>3</v>
      </c>
      <c r="O431" s="67">
        <v>0</v>
      </c>
      <c r="P431" s="67">
        <v>4</v>
      </c>
      <c r="R431" s="67">
        <v>0</v>
      </c>
      <c r="U431" s="67">
        <v>10</v>
      </c>
      <c r="V431" s="67">
        <v>0</v>
      </c>
      <c r="Z431" s="67">
        <v>0</v>
      </c>
      <c r="AC431" s="67">
        <f t="shared" si="57"/>
        <v>202004</v>
      </c>
      <c r="AG431" s="67">
        <v>1</v>
      </c>
      <c r="AH431" s="67">
        <v>6</v>
      </c>
    </row>
    <row r="432" spans="1:34" ht="17.25" customHeight="1" x14ac:dyDescent="0.2">
      <c r="A432" s="67">
        <f t="shared" si="54"/>
        <v>427</v>
      </c>
      <c r="B432" s="67">
        <v>202005</v>
      </c>
      <c r="C432" s="67">
        <v>0</v>
      </c>
      <c r="D432" s="67" t="s">
        <v>841</v>
      </c>
      <c r="E432" s="67">
        <f t="shared" si="55"/>
        <v>20202005</v>
      </c>
      <c r="F432" s="67" t="s">
        <v>731</v>
      </c>
      <c r="G432" s="67" t="s">
        <v>731</v>
      </c>
      <c r="H432" s="67">
        <f t="shared" si="56"/>
        <v>21202005</v>
      </c>
      <c r="I432" s="67">
        <v>503</v>
      </c>
      <c r="J432" s="67">
        <v>3</v>
      </c>
      <c r="K432" s="67">
        <f t="shared" si="52"/>
        <v>228</v>
      </c>
      <c r="L432" s="67">
        <f>VLOOKUP(N432,说明辅助表!$A$3:$B$6,2,0)*说明辅助表!$A$1+RANK(M432,$M$6:$M$447,1)*100000+VLOOKUP(P432,说明辅助表!$D$4:$E$7,2,0)*说明辅助表!$D$2+ROW()</f>
        <v>300110432</v>
      </c>
      <c r="M432" s="67">
        <v>0</v>
      </c>
      <c r="N432" s="67">
        <v>3</v>
      </c>
      <c r="O432" s="67">
        <v>0</v>
      </c>
      <c r="P432" s="67">
        <v>4</v>
      </c>
      <c r="R432" s="67">
        <v>0</v>
      </c>
      <c r="U432" s="67">
        <v>10</v>
      </c>
      <c r="V432" s="67">
        <v>0</v>
      </c>
      <c r="Z432" s="67">
        <v>0</v>
      </c>
      <c r="AC432" s="67">
        <f t="shared" si="57"/>
        <v>202005</v>
      </c>
      <c r="AG432" s="67">
        <v>1</v>
      </c>
      <c r="AH432" s="67">
        <v>6</v>
      </c>
    </row>
    <row r="433" spans="1:34" ht="17.25" customHeight="1" x14ac:dyDescent="0.2">
      <c r="A433" s="67">
        <f t="shared" si="54"/>
        <v>428</v>
      </c>
      <c r="B433" s="67">
        <v>202006</v>
      </c>
      <c r="C433" s="67">
        <v>0</v>
      </c>
      <c r="D433" s="67" t="s">
        <v>842</v>
      </c>
      <c r="E433" s="67">
        <f t="shared" si="55"/>
        <v>20202006</v>
      </c>
      <c r="F433" s="67" t="s">
        <v>731</v>
      </c>
      <c r="G433" s="67" t="s">
        <v>731</v>
      </c>
      <c r="H433" s="67">
        <f t="shared" si="56"/>
        <v>21202006</v>
      </c>
      <c r="I433" s="67">
        <v>503</v>
      </c>
      <c r="J433" s="67">
        <v>3</v>
      </c>
      <c r="K433" s="67">
        <f t="shared" si="52"/>
        <v>229</v>
      </c>
      <c r="L433" s="67">
        <f>VLOOKUP(N433,说明辅助表!$A$3:$B$6,2,0)*说明辅助表!$A$1+RANK(M433,$M$6:$M$447,1)*100000+VLOOKUP(P433,说明辅助表!$D$4:$E$7,2,0)*说明辅助表!$D$2+ROW()</f>
        <v>300110433</v>
      </c>
      <c r="M433" s="67">
        <v>0</v>
      </c>
      <c r="N433" s="67">
        <v>3</v>
      </c>
      <c r="O433" s="67">
        <v>0</v>
      </c>
      <c r="P433" s="67">
        <v>4</v>
      </c>
      <c r="R433" s="67">
        <v>0</v>
      </c>
      <c r="U433" s="67">
        <v>10</v>
      </c>
      <c r="V433" s="67">
        <v>0</v>
      </c>
      <c r="Z433" s="67">
        <v>0</v>
      </c>
      <c r="AC433" s="67">
        <f t="shared" si="57"/>
        <v>202006</v>
      </c>
      <c r="AG433" s="67">
        <v>1</v>
      </c>
      <c r="AH433" s="67">
        <v>6</v>
      </c>
    </row>
    <row r="434" spans="1:34" ht="17.25" customHeight="1" x14ac:dyDescent="0.2">
      <c r="A434" s="67">
        <f t="shared" si="54"/>
        <v>429</v>
      </c>
      <c r="B434" s="67">
        <v>202007</v>
      </c>
      <c r="C434" s="67">
        <v>0</v>
      </c>
      <c r="D434" s="67" t="s">
        <v>843</v>
      </c>
      <c r="E434" s="67">
        <f t="shared" si="55"/>
        <v>20202007</v>
      </c>
      <c r="F434" s="67" t="s">
        <v>731</v>
      </c>
      <c r="G434" s="67" t="s">
        <v>731</v>
      </c>
      <c r="H434" s="67">
        <f t="shared" si="56"/>
        <v>21202007</v>
      </c>
      <c r="I434" s="67">
        <v>503</v>
      </c>
      <c r="J434" s="67">
        <v>3</v>
      </c>
      <c r="K434" s="67">
        <f t="shared" si="52"/>
        <v>230</v>
      </c>
      <c r="L434" s="67">
        <f>VLOOKUP(N434,说明辅助表!$A$3:$B$6,2,0)*说明辅助表!$A$1+RANK(M434,$M$6:$M$447,1)*100000+VLOOKUP(P434,说明辅助表!$D$4:$E$7,2,0)*说明辅助表!$D$2+ROW()</f>
        <v>300110434</v>
      </c>
      <c r="M434" s="67">
        <v>0</v>
      </c>
      <c r="N434" s="67">
        <v>3</v>
      </c>
      <c r="O434" s="67">
        <v>0</v>
      </c>
      <c r="P434" s="67">
        <v>4</v>
      </c>
      <c r="R434" s="67">
        <v>0</v>
      </c>
      <c r="U434" s="67">
        <v>10</v>
      </c>
      <c r="V434" s="67">
        <v>0</v>
      </c>
      <c r="Z434" s="67">
        <v>0</v>
      </c>
      <c r="AC434" s="67">
        <f t="shared" si="57"/>
        <v>202007</v>
      </c>
      <c r="AG434" s="67">
        <v>1</v>
      </c>
      <c r="AH434" s="67">
        <v>6</v>
      </c>
    </row>
    <row r="435" spans="1:34" ht="17.25" customHeight="1" x14ac:dyDescent="0.2">
      <c r="A435" s="67">
        <f t="shared" si="54"/>
        <v>430</v>
      </c>
      <c r="B435" s="67">
        <v>202008</v>
      </c>
      <c r="C435" s="67">
        <v>0</v>
      </c>
      <c r="D435" s="67" t="s">
        <v>844</v>
      </c>
      <c r="E435" s="67">
        <f t="shared" si="55"/>
        <v>20202008</v>
      </c>
      <c r="F435" s="67" t="s">
        <v>731</v>
      </c>
      <c r="G435" s="67" t="s">
        <v>731</v>
      </c>
      <c r="H435" s="67">
        <f t="shared" si="56"/>
        <v>21202008</v>
      </c>
      <c r="I435" s="67">
        <v>503</v>
      </c>
      <c r="J435" s="67">
        <v>3</v>
      </c>
      <c r="K435" s="67">
        <f t="shared" si="52"/>
        <v>231</v>
      </c>
      <c r="L435" s="67">
        <f>VLOOKUP(N435,说明辅助表!$A$3:$B$6,2,0)*说明辅助表!$A$1+RANK(M435,$M$6:$M$447,1)*100000+VLOOKUP(P435,说明辅助表!$D$4:$E$7,2,0)*说明辅助表!$D$2+ROW()</f>
        <v>300110435</v>
      </c>
      <c r="M435" s="67">
        <v>0</v>
      </c>
      <c r="N435" s="67">
        <v>3</v>
      </c>
      <c r="O435" s="67">
        <v>0</v>
      </c>
      <c r="P435" s="67">
        <v>4</v>
      </c>
      <c r="R435" s="67">
        <v>0</v>
      </c>
      <c r="U435" s="67">
        <v>10</v>
      </c>
      <c r="V435" s="67">
        <v>0</v>
      </c>
      <c r="Z435" s="67">
        <v>0</v>
      </c>
      <c r="AC435" s="67">
        <f t="shared" si="57"/>
        <v>202008</v>
      </c>
      <c r="AG435" s="67">
        <v>1</v>
      </c>
      <c r="AH435" s="67">
        <v>6</v>
      </c>
    </row>
    <row r="436" spans="1:34" ht="17.25" customHeight="1" x14ac:dyDescent="0.2">
      <c r="A436" s="67">
        <f t="shared" si="54"/>
        <v>431</v>
      </c>
      <c r="B436" s="67">
        <v>202009</v>
      </c>
      <c r="C436" s="67">
        <v>0</v>
      </c>
      <c r="D436" s="67" t="s">
        <v>845</v>
      </c>
      <c r="E436" s="67">
        <f t="shared" si="55"/>
        <v>20202009</v>
      </c>
      <c r="F436" s="67" t="s">
        <v>731</v>
      </c>
      <c r="G436" s="67" t="s">
        <v>731</v>
      </c>
      <c r="H436" s="67">
        <f t="shared" si="56"/>
        <v>21202009</v>
      </c>
      <c r="I436" s="67">
        <v>503</v>
      </c>
      <c r="J436" s="67">
        <v>3</v>
      </c>
      <c r="K436" s="67">
        <f t="shared" si="52"/>
        <v>232</v>
      </c>
      <c r="L436" s="67">
        <f>VLOOKUP(N436,说明辅助表!$A$3:$B$6,2,0)*说明辅助表!$A$1+RANK(M436,$M$6:$M$447,1)*100000+VLOOKUP(P436,说明辅助表!$D$4:$E$7,2,0)*说明辅助表!$D$2+ROW()</f>
        <v>300110436</v>
      </c>
      <c r="M436" s="67">
        <v>0</v>
      </c>
      <c r="N436" s="67">
        <v>3</v>
      </c>
      <c r="O436" s="67">
        <v>0</v>
      </c>
      <c r="P436" s="67">
        <v>4</v>
      </c>
      <c r="R436" s="67">
        <v>0</v>
      </c>
      <c r="U436" s="67">
        <v>10</v>
      </c>
      <c r="V436" s="67">
        <v>0</v>
      </c>
      <c r="Z436" s="67">
        <v>0</v>
      </c>
      <c r="AC436" s="67">
        <f t="shared" si="57"/>
        <v>202009</v>
      </c>
      <c r="AG436" s="67">
        <v>1</v>
      </c>
      <c r="AH436" s="67">
        <v>6</v>
      </c>
    </row>
    <row r="437" spans="1:34" ht="17.25" customHeight="1" x14ac:dyDescent="0.2">
      <c r="A437" s="67">
        <f t="shared" si="54"/>
        <v>432</v>
      </c>
      <c r="B437" s="67">
        <v>202010</v>
      </c>
      <c r="C437" s="67">
        <v>0</v>
      </c>
      <c r="D437" s="67" t="s">
        <v>846</v>
      </c>
      <c r="E437" s="67">
        <f t="shared" si="55"/>
        <v>20202010</v>
      </c>
      <c r="F437" s="67" t="s">
        <v>731</v>
      </c>
      <c r="G437" s="67" t="s">
        <v>731</v>
      </c>
      <c r="H437" s="67">
        <f t="shared" si="56"/>
        <v>21202010</v>
      </c>
      <c r="I437" s="67">
        <v>503</v>
      </c>
      <c r="J437" s="67">
        <v>3</v>
      </c>
      <c r="K437" s="67">
        <f t="shared" si="52"/>
        <v>233</v>
      </c>
      <c r="L437" s="67">
        <f>VLOOKUP(N437,说明辅助表!$A$3:$B$6,2,0)*说明辅助表!$A$1+RANK(M437,$M$6:$M$447,1)*100000+VLOOKUP(P437,说明辅助表!$D$4:$E$7,2,0)*说明辅助表!$D$2+ROW()</f>
        <v>300110437</v>
      </c>
      <c r="M437" s="67">
        <v>0</v>
      </c>
      <c r="N437" s="67">
        <v>3</v>
      </c>
      <c r="O437" s="67">
        <v>0</v>
      </c>
      <c r="P437" s="67">
        <v>4</v>
      </c>
      <c r="R437" s="67">
        <v>0</v>
      </c>
      <c r="U437" s="67">
        <v>10</v>
      </c>
      <c r="V437" s="67">
        <v>0</v>
      </c>
      <c r="Z437" s="67">
        <v>0</v>
      </c>
      <c r="AC437" s="67">
        <f t="shared" si="57"/>
        <v>202010</v>
      </c>
      <c r="AG437" s="67">
        <v>1</v>
      </c>
      <c r="AH437" s="67">
        <v>6</v>
      </c>
    </row>
    <row r="438" spans="1:34" ht="17.25" customHeight="1" x14ac:dyDescent="0.2">
      <c r="A438" s="67">
        <f t="shared" si="54"/>
        <v>433</v>
      </c>
      <c r="B438" s="67">
        <v>202011</v>
      </c>
      <c r="C438" s="67">
        <v>0</v>
      </c>
      <c r="D438" s="67" t="s">
        <v>847</v>
      </c>
      <c r="E438" s="67">
        <f t="shared" si="55"/>
        <v>20202011</v>
      </c>
      <c r="F438" s="67" t="s">
        <v>731</v>
      </c>
      <c r="G438" s="67" t="s">
        <v>731</v>
      </c>
      <c r="H438" s="67">
        <f t="shared" si="56"/>
        <v>21202011</v>
      </c>
      <c r="I438" s="67">
        <v>503</v>
      </c>
      <c r="J438" s="67">
        <v>3</v>
      </c>
      <c r="K438" s="67">
        <f t="shared" si="52"/>
        <v>234</v>
      </c>
      <c r="L438" s="67">
        <f>VLOOKUP(N438,说明辅助表!$A$3:$B$6,2,0)*说明辅助表!$A$1+RANK(M438,$M$6:$M$447,1)*100000+VLOOKUP(P438,说明辅助表!$D$4:$E$7,2,0)*说明辅助表!$D$2+ROW()</f>
        <v>300110438</v>
      </c>
      <c r="M438" s="67">
        <v>0</v>
      </c>
      <c r="N438" s="67">
        <v>3</v>
      </c>
      <c r="O438" s="67">
        <v>0</v>
      </c>
      <c r="P438" s="67">
        <v>4</v>
      </c>
      <c r="R438" s="67">
        <v>0</v>
      </c>
      <c r="U438" s="67">
        <v>10</v>
      </c>
      <c r="V438" s="67">
        <v>0</v>
      </c>
      <c r="Z438" s="67">
        <v>0</v>
      </c>
      <c r="AC438" s="67">
        <f t="shared" si="57"/>
        <v>202011</v>
      </c>
      <c r="AG438" s="67">
        <v>1</v>
      </c>
      <c r="AH438" s="67">
        <v>6</v>
      </c>
    </row>
    <row r="439" spans="1:34" ht="17.25" customHeight="1" x14ac:dyDescent="0.2">
      <c r="A439" s="67">
        <f t="shared" si="54"/>
        <v>434</v>
      </c>
      <c r="B439" s="67">
        <v>202012</v>
      </c>
      <c r="C439" s="67">
        <v>0</v>
      </c>
      <c r="D439" s="67" t="s">
        <v>848</v>
      </c>
      <c r="E439" s="67">
        <f t="shared" si="55"/>
        <v>20202012</v>
      </c>
      <c r="F439" s="67" t="s">
        <v>731</v>
      </c>
      <c r="G439" s="67" t="s">
        <v>731</v>
      </c>
      <c r="H439" s="67">
        <f t="shared" si="56"/>
        <v>21202012</v>
      </c>
      <c r="I439" s="67">
        <v>503</v>
      </c>
      <c r="J439" s="67">
        <v>3</v>
      </c>
      <c r="K439" s="67">
        <f t="shared" si="52"/>
        <v>235</v>
      </c>
      <c r="L439" s="67">
        <f>VLOOKUP(N439,说明辅助表!$A$3:$B$6,2,0)*说明辅助表!$A$1+RANK(M439,$M$6:$M$447,1)*100000+VLOOKUP(P439,说明辅助表!$D$4:$E$7,2,0)*说明辅助表!$D$2+ROW()</f>
        <v>300110439</v>
      </c>
      <c r="M439" s="67">
        <v>0</v>
      </c>
      <c r="N439" s="67">
        <v>3</v>
      </c>
      <c r="O439" s="67">
        <v>0</v>
      </c>
      <c r="P439" s="67">
        <v>4</v>
      </c>
      <c r="R439" s="67">
        <v>0</v>
      </c>
      <c r="U439" s="67">
        <v>10</v>
      </c>
      <c r="V439" s="67">
        <v>0</v>
      </c>
      <c r="Z439" s="67">
        <v>0</v>
      </c>
      <c r="AC439" s="67">
        <f t="shared" si="57"/>
        <v>202012</v>
      </c>
      <c r="AG439" s="67">
        <v>1</v>
      </c>
      <c r="AH439" s="67">
        <v>6</v>
      </c>
    </row>
    <row r="440" spans="1:34" ht="17.25" customHeight="1" x14ac:dyDescent="0.2">
      <c r="A440" s="67">
        <f t="shared" si="54"/>
        <v>435</v>
      </c>
      <c r="B440" s="67">
        <v>202013</v>
      </c>
      <c r="C440" s="67">
        <v>0</v>
      </c>
      <c r="D440" s="67" t="s">
        <v>849</v>
      </c>
      <c r="E440" s="67">
        <f t="shared" si="55"/>
        <v>20202013</v>
      </c>
      <c r="F440" s="67" t="s">
        <v>731</v>
      </c>
      <c r="G440" s="67" t="s">
        <v>731</v>
      </c>
      <c r="H440" s="67">
        <f t="shared" si="56"/>
        <v>21202013</v>
      </c>
      <c r="I440" s="67">
        <v>503</v>
      </c>
      <c r="J440" s="67">
        <v>3</v>
      </c>
      <c r="K440" s="67">
        <f t="shared" si="52"/>
        <v>236</v>
      </c>
      <c r="L440" s="67">
        <f>VLOOKUP(N440,说明辅助表!$A$3:$B$6,2,0)*说明辅助表!$A$1+RANK(M440,$M$6:$M$447,1)*100000+VLOOKUP(P440,说明辅助表!$D$4:$E$7,2,0)*说明辅助表!$D$2+ROW()</f>
        <v>300110440</v>
      </c>
      <c r="M440" s="67">
        <v>0</v>
      </c>
      <c r="N440" s="67">
        <v>3</v>
      </c>
      <c r="O440" s="67">
        <v>0</v>
      </c>
      <c r="P440" s="67">
        <v>4</v>
      </c>
      <c r="R440" s="67">
        <v>0</v>
      </c>
      <c r="U440" s="67">
        <v>10</v>
      </c>
      <c r="V440" s="67">
        <v>0</v>
      </c>
      <c r="Z440" s="67">
        <v>0</v>
      </c>
      <c r="AC440" s="67">
        <f t="shared" si="57"/>
        <v>202013</v>
      </c>
      <c r="AG440" s="67">
        <v>1</v>
      </c>
      <c r="AH440" s="67">
        <v>6</v>
      </c>
    </row>
    <row r="441" spans="1:34" ht="17.25" customHeight="1" x14ac:dyDescent="0.2">
      <c r="A441" s="67">
        <f t="shared" si="54"/>
        <v>436</v>
      </c>
      <c r="B441" s="67">
        <v>202014</v>
      </c>
      <c r="C441" s="67">
        <v>0</v>
      </c>
      <c r="D441" s="67" t="s">
        <v>850</v>
      </c>
      <c r="E441" s="67">
        <f t="shared" si="55"/>
        <v>20202014</v>
      </c>
      <c r="F441" s="67" t="s">
        <v>731</v>
      </c>
      <c r="G441" s="67" t="s">
        <v>731</v>
      </c>
      <c r="H441" s="67">
        <f t="shared" si="56"/>
        <v>21202014</v>
      </c>
      <c r="I441" s="67">
        <v>503</v>
      </c>
      <c r="J441" s="67">
        <v>3</v>
      </c>
      <c r="K441" s="67">
        <f t="shared" si="52"/>
        <v>237</v>
      </c>
      <c r="L441" s="67">
        <f>VLOOKUP(N441,说明辅助表!$A$3:$B$6,2,0)*说明辅助表!$A$1+RANK(M441,$M$6:$M$447,1)*100000+VLOOKUP(P441,说明辅助表!$D$4:$E$7,2,0)*说明辅助表!$D$2+ROW()</f>
        <v>300110441</v>
      </c>
      <c r="M441" s="67">
        <v>0</v>
      </c>
      <c r="N441" s="67">
        <v>3</v>
      </c>
      <c r="O441" s="67">
        <v>0</v>
      </c>
      <c r="P441" s="67">
        <v>4</v>
      </c>
      <c r="R441" s="67">
        <v>0</v>
      </c>
      <c r="U441" s="67">
        <v>10</v>
      </c>
      <c r="V441" s="67">
        <v>0</v>
      </c>
      <c r="Z441" s="67">
        <v>0</v>
      </c>
      <c r="AC441" s="67">
        <f t="shared" si="57"/>
        <v>202014</v>
      </c>
      <c r="AG441" s="67">
        <v>1</v>
      </c>
      <c r="AH441" s="67">
        <v>6</v>
      </c>
    </row>
    <row r="442" spans="1:34" ht="17.25" customHeight="1" x14ac:dyDescent="0.2">
      <c r="A442" s="67">
        <f t="shared" si="54"/>
        <v>437</v>
      </c>
      <c r="B442" s="67">
        <v>202015</v>
      </c>
      <c r="C442" s="67">
        <v>0</v>
      </c>
      <c r="D442" s="67" t="s">
        <v>851</v>
      </c>
      <c r="E442" s="67">
        <f t="shared" si="55"/>
        <v>20202015</v>
      </c>
      <c r="F442" s="67" t="s">
        <v>731</v>
      </c>
      <c r="G442" s="67" t="s">
        <v>731</v>
      </c>
      <c r="H442" s="67">
        <f t="shared" si="56"/>
        <v>21202015</v>
      </c>
      <c r="I442" s="67">
        <v>503</v>
      </c>
      <c r="J442" s="67">
        <v>3</v>
      </c>
      <c r="K442" s="67">
        <f t="shared" si="52"/>
        <v>238</v>
      </c>
      <c r="L442" s="67">
        <f>VLOOKUP(N442,说明辅助表!$A$3:$B$6,2,0)*说明辅助表!$A$1+RANK(M442,$M$6:$M$447,1)*100000+VLOOKUP(P442,说明辅助表!$D$4:$E$7,2,0)*说明辅助表!$D$2+ROW()</f>
        <v>300110442</v>
      </c>
      <c r="M442" s="67">
        <v>0</v>
      </c>
      <c r="N442" s="67">
        <v>3</v>
      </c>
      <c r="O442" s="67">
        <v>0</v>
      </c>
      <c r="P442" s="67">
        <v>4</v>
      </c>
      <c r="R442" s="67">
        <v>0</v>
      </c>
      <c r="U442" s="67">
        <v>10</v>
      </c>
      <c r="V442" s="67">
        <v>0</v>
      </c>
      <c r="Z442" s="67">
        <v>0</v>
      </c>
      <c r="AC442" s="67">
        <f t="shared" si="57"/>
        <v>202015</v>
      </c>
      <c r="AG442" s="67">
        <v>1</v>
      </c>
      <c r="AH442" s="67">
        <v>6</v>
      </c>
    </row>
    <row r="443" spans="1:34" ht="17.25" customHeight="1" x14ac:dyDescent="0.2">
      <c r="A443" s="67">
        <f t="shared" si="54"/>
        <v>438</v>
      </c>
      <c r="B443" s="67">
        <v>202016</v>
      </c>
      <c r="C443" s="67">
        <v>0</v>
      </c>
      <c r="D443" s="67" t="s">
        <v>852</v>
      </c>
      <c r="E443" s="67">
        <f t="shared" si="55"/>
        <v>20202016</v>
      </c>
      <c r="F443" s="67" t="s">
        <v>731</v>
      </c>
      <c r="G443" s="67" t="s">
        <v>731</v>
      </c>
      <c r="H443" s="67">
        <f t="shared" si="56"/>
        <v>21202016</v>
      </c>
      <c r="I443" s="67">
        <v>503</v>
      </c>
      <c r="J443" s="67">
        <v>3</v>
      </c>
      <c r="K443" s="67">
        <f t="shared" si="52"/>
        <v>239</v>
      </c>
      <c r="L443" s="67">
        <f>VLOOKUP(N443,说明辅助表!$A$3:$B$6,2,0)*说明辅助表!$A$1+RANK(M443,$M$6:$M$447,1)*100000+VLOOKUP(P443,说明辅助表!$D$4:$E$7,2,0)*说明辅助表!$D$2+ROW()</f>
        <v>300110443</v>
      </c>
      <c r="M443" s="67">
        <v>0</v>
      </c>
      <c r="N443" s="67">
        <v>3</v>
      </c>
      <c r="O443" s="67">
        <v>0</v>
      </c>
      <c r="P443" s="67">
        <v>4</v>
      </c>
      <c r="R443" s="67">
        <v>0</v>
      </c>
      <c r="U443" s="67">
        <v>10</v>
      </c>
      <c r="V443" s="67">
        <v>0</v>
      </c>
      <c r="Z443" s="67">
        <v>0</v>
      </c>
      <c r="AC443" s="67">
        <f t="shared" si="57"/>
        <v>202016</v>
      </c>
      <c r="AG443" s="67">
        <v>1</v>
      </c>
      <c r="AH443" s="67">
        <v>6</v>
      </c>
    </row>
    <row r="444" spans="1:34" ht="17.25" customHeight="1" x14ac:dyDescent="0.2">
      <c r="A444" s="67">
        <f t="shared" si="54"/>
        <v>439</v>
      </c>
      <c r="B444" s="67">
        <v>202017</v>
      </c>
      <c r="C444" s="67">
        <v>0</v>
      </c>
      <c r="D444" s="67" t="s">
        <v>853</v>
      </c>
      <c r="E444" s="67">
        <f t="shared" si="55"/>
        <v>20202017</v>
      </c>
      <c r="F444" s="67" t="s">
        <v>731</v>
      </c>
      <c r="G444" s="67" t="s">
        <v>731</v>
      </c>
      <c r="H444" s="67">
        <f t="shared" si="56"/>
        <v>21202017</v>
      </c>
      <c r="I444" s="67">
        <v>503</v>
      </c>
      <c r="J444" s="67">
        <v>3</v>
      </c>
      <c r="K444" s="67">
        <f t="shared" si="52"/>
        <v>240</v>
      </c>
      <c r="L444" s="67">
        <f>VLOOKUP(N444,说明辅助表!$A$3:$B$6,2,0)*说明辅助表!$A$1+RANK(M444,$M$6:$M$447,1)*100000+VLOOKUP(P444,说明辅助表!$D$4:$E$7,2,0)*说明辅助表!$D$2+ROW()</f>
        <v>300110444</v>
      </c>
      <c r="M444" s="67">
        <v>0</v>
      </c>
      <c r="N444" s="67">
        <v>3</v>
      </c>
      <c r="O444" s="67">
        <v>0</v>
      </c>
      <c r="P444" s="67">
        <v>4</v>
      </c>
      <c r="R444" s="67">
        <v>0</v>
      </c>
      <c r="U444" s="67">
        <v>10</v>
      </c>
      <c r="V444" s="67">
        <v>0</v>
      </c>
      <c r="Z444" s="67">
        <v>0</v>
      </c>
      <c r="AC444" s="67">
        <f t="shared" si="57"/>
        <v>202017</v>
      </c>
      <c r="AG444" s="67">
        <v>1</v>
      </c>
      <c r="AH444" s="67">
        <v>6</v>
      </c>
    </row>
    <row r="445" spans="1:34" ht="17.25" customHeight="1" x14ac:dyDescent="0.2">
      <c r="A445" s="67">
        <f t="shared" si="54"/>
        <v>440</v>
      </c>
      <c r="B445" s="67">
        <v>202018</v>
      </c>
      <c r="C445" s="67">
        <v>0</v>
      </c>
      <c r="D445" s="67" t="s">
        <v>854</v>
      </c>
      <c r="E445" s="67">
        <f t="shared" si="55"/>
        <v>20202018</v>
      </c>
      <c r="F445" s="67" t="s">
        <v>731</v>
      </c>
      <c r="G445" s="67" t="s">
        <v>731</v>
      </c>
      <c r="H445" s="67">
        <f t="shared" si="56"/>
        <v>21202018</v>
      </c>
      <c r="I445" s="67">
        <v>503</v>
      </c>
      <c r="J445" s="67">
        <v>3</v>
      </c>
      <c r="K445" s="67">
        <f t="shared" si="52"/>
        <v>241</v>
      </c>
      <c r="L445" s="67">
        <f>VLOOKUP(N445,说明辅助表!$A$3:$B$6,2,0)*说明辅助表!$A$1+RANK(M445,$M$6:$M$447,1)*100000+VLOOKUP(P445,说明辅助表!$D$4:$E$7,2,0)*说明辅助表!$D$2+ROW()</f>
        <v>300110445</v>
      </c>
      <c r="M445" s="67">
        <v>0</v>
      </c>
      <c r="N445" s="67">
        <v>3</v>
      </c>
      <c r="O445" s="67">
        <v>0</v>
      </c>
      <c r="P445" s="67">
        <v>4</v>
      </c>
      <c r="R445" s="67">
        <v>0</v>
      </c>
      <c r="U445" s="67">
        <v>10</v>
      </c>
      <c r="V445" s="67">
        <v>0</v>
      </c>
      <c r="Z445" s="67">
        <v>0</v>
      </c>
      <c r="AC445" s="67">
        <f t="shared" si="57"/>
        <v>202018</v>
      </c>
      <c r="AG445" s="67">
        <v>1</v>
      </c>
      <c r="AH445" s="67">
        <v>6</v>
      </c>
    </row>
    <row r="446" spans="1:34" ht="17.25" customHeight="1" x14ac:dyDescent="0.2">
      <c r="A446" s="67">
        <f t="shared" si="54"/>
        <v>441</v>
      </c>
      <c r="B446" s="67">
        <v>202019</v>
      </c>
      <c r="C446" s="67">
        <v>0</v>
      </c>
      <c r="D446" s="67" t="s">
        <v>855</v>
      </c>
      <c r="E446" s="67">
        <f t="shared" ref="E446:E447" si="58">IF(B446&gt;0,20000000+B446,10000000+ABS(B446))</f>
        <v>20202019</v>
      </c>
      <c r="F446" s="67" t="s">
        <v>731</v>
      </c>
      <c r="G446" s="67" t="s">
        <v>731</v>
      </c>
      <c r="H446" s="67">
        <f t="shared" ref="H446:H447" si="59">E446+1000000</f>
        <v>21202019</v>
      </c>
      <c r="I446" s="67">
        <v>503</v>
      </c>
      <c r="J446" s="67">
        <v>3</v>
      </c>
      <c r="K446" s="67">
        <f t="shared" si="52"/>
        <v>242</v>
      </c>
      <c r="L446" s="67">
        <f>VLOOKUP(N446,说明辅助表!$A$3:$B$6,2,0)*说明辅助表!$A$1+RANK(M446,$M$6:$M$447,1)*100000+VLOOKUP(P446,说明辅助表!$D$4:$E$7,2,0)*说明辅助表!$D$2+ROW()</f>
        <v>300110446</v>
      </c>
      <c r="M446" s="67">
        <v>0</v>
      </c>
      <c r="N446" s="67">
        <v>3</v>
      </c>
      <c r="O446" s="67">
        <v>0</v>
      </c>
      <c r="P446" s="67">
        <v>4</v>
      </c>
      <c r="R446" s="67">
        <v>0</v>
      </c>
      <c r="U446" s="67">
        <v>10</v>
      </c>
      <c r="V446" s="67">
        <v>0</v>
      </c>
      <c r="Z446" s="67">
        <v>0</v>
      </c>
      <c r="AC446" s="67">
        <f t="shared" ref="AC446:AC447" si="60">B446</f>
        <v>202019</v>
      </c>
      <c r="AG446" s="67">
        <v>1</v>
      </c>
      <c r="AH446" s="67">
        <v>6</v>
      </c>
    </row>
    <row r="447" spans="1:34" ht="17.25" customHeight="1" x14ac:dyDescent="0.2">
      <c r="A447" s="67">
        <f t="shared" si="54"/>
        <v>442</v>
      </c>
      <c r="B447" s="67">
        <v>202020</v>
      </c>
      <c r="C447" s="67">
        <v>0</v>
      </c>
      <c r="D447" s="67" t="s">
        <v>856</v>
      </c>
      <c r="E447" s="67">
        <f t="shared" si="58"/>
        <v>20202020</v>
      </c>
      <c r="F447" s="67" t="s">
        <v>731</v>
      </c>
      <c r="G447" s="67" t="s">
        <v>731</v>
      </c>
      <c r="H447" s="67">
        <f t="shared" si="59"/>
        <v>21202020</v>
      </c>
      <c r="I447" s="67">
        <v>503</v>
      </c>
      <c r="J447" s="67">
        <v>3</v>
      </c>
      <c r="K447" s="67">
        <f t="shared" si="52"/>
        <v>243</v>
      </c>
      <c r="L447" s="67">
        <f>VLOOKUP(N447,说明辅助表!$A$3:$B$6,2,0)*说明辅助表!$A$1+RANK(M447,$M$6:$M$447,1)*100000+VLOOKUP(P447,说明辅助表!$D$4:$E$7,2,0)*说明辅助表!$D$2+ROW()</f>
        <v>300110447</v>
      </c>
      <c r="M447" s="67">
        <v>0</v>
      </c>
      <c r="N447" s="67">
        <v>3</v>
      </c>
      <c r="O447" s="67">
        <v>0</v>
      </c>
      <c r="P447" s="67">
        <v>4</v>
      </c>
      <c r="R447" s="67">
        <v>0</v>
      </c>
      <c r="U447" s="67">
        <v>10</v>
      </c>
      <c r="V447" s="67">
        <v>0</v>
      </c>
      <c r="Z447" s="67">
        <v>0</v>
      </c>
      <c r="AC447" s="67">
        <f t="shared" si="60"/>
        <v>202020</v>
      </c>
      <c r="AG447" s="67">
        <v>1</v>
      </c>
      <c r="AH447" s="67">
        <v>6</v>
      </c>
    </row>
  </sheetData>
  <phoneticPr fontId="25" type="noConversion"/>
  <conditionalFormatting sqref="D89:D108">
    <cfRule type="duplicateValues" dxfId="6" priority="5"/>
  </conditionalFormatting>
  <conditionalFormatting sqref="E21:E22">
    <cfRule type="duplicateValues" dxfId="5" priority="4"/>
  </conditionalFormatting>
  <conditionalFormatting sqref="H21:H22">
    <cfRule type="duplicateValues" dxfId="4" priority="3"/>
  </conditionalFormatting>
  <conditionalFormatting sqref="Y21:Y22">
    <cfRule type="duplicateValues" dxfId="3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M20" sqref="M20"/>
    </sheetView>
  </sheetViews>
  <sheetFormatPr defaultRowHeight="14.25" x14ac:dyDescent="0.2"/>
  <cols>
    <col min="1" max="1" width="10.5" bestFit="1" customWidth="1"/>
    <col min="10" max="11" width="10.875" customWidth="1"/>
    <col min="29" max="29" width="12.5" customWidth="1"/>
    <col min="30" max="30" width="17.375" customWidth="1"/>
    <col min="31" max="32" width="24.125" customWidth="1"/>
  </cols>
  <sheetData>
    <row r="1" spans="1:34" ht="16.5" x14ac:dyDescent="0.3">
      <c r="A1">
        <v>100000000</v>
      </c>
      <c r="D1" s="36">
        <v>1</v>
      </c>
      <c r="E1" s="36">
        <v>2</v>
      </c>
      <c r="F1" s="36">
        <v>3</v>
      </c>
      <c r="G1" s="36">
        <v>4</v>
      </c>
      <c r="H1" s="36">
        <v>5</v>
      </c>
      <c r="L1">
        <v>1</v>
      </c>
      <c r="M1">
        <v>2</v>
      </c>
      <c r="N1">
        <v>3</v>
      </c>
      <c r="O1">
        <v>4</v>
      </c>
      <c r="P1">
        <v>5</v>
      </c>
      <c r="R1" s="22" t="s">
        <v>367</v>
      </c>
      <c r="S1" s="22" t="s">
        <v>373</v>
      </c>
      <c r="AC1" t="s">
        <v>403</v>
      </c>
      <c r="AD1" s="22" t="s">
        <v>404</v>
      </c>
    </row>
    <row r="2" spans="1:34" ht="16.5" x14ac:dyDescent="0.3">
      <c r="A2" s="22" t="s">
        <v>105</v>
      </c>
      <c r="B2" s="22" t="s">
        <v>106</v>
      </c>
      <c r="D2">
        <v>10000</v>
      </c>
      <c r="F2" s="33" t="s">
        <v>358</v>
      </c>
      <c r="G2" s="34" t="s">
        <v>359</v>
      </c>
      <c r="H2" s="35" t="s">
        <v>360</v>
      </c>
      <c r="I2" t="s">
        <v>361</v>
      </c>
      <c r="K2" s="22" t="s">
        <v>410</v>
      </c>
      <c r="L2" s="36" t="s">
        <v>405</v>
      </c>
      <c r="M2" s="36" t="s">
        <v>406</v>
      </c>
      <c r="N2" s="36" t="s">
        <v>407</v>
      </c>
      <c r="O2" s="36" t="s">
        <v>408</v>
      </c>
      <c r="P2" s="36" t="s">
        <v>409</v>
      </c>
      <c r="R2" s="38" t="s">
        <v>368</v>
      </c>
      <c r="S2">
        <v>1</v>
      </c>
      <c r="Z2" s="36">
        <v>1</v>
      </c>
      <c r="AA2" s="36">
        <v>2</v>
      </c>
      <c r="AF2" s="22" t="s">
        <v>107</v>
      </c>
      <c r="AG2" s="22" t="s">
        <v>769</v>
      </c>
      <c r="AH2" s="22" t="s">
        <v>770</v>
      </c>
    </row>
    <row r="3" spans="1:34" ht="16.5" x14ac:dyDescent="0.3">
      <c r="A3" s="23">
        <v>-1</v>
      </c>
      <c r="B3" s="23">
        <v>0</v>
      </c>
      <c r="D3" s="22" t="s">
        <v>107</v>
      </c>
      <c r="E3" s="22" t="s">
        <v>106</v>
      </c>
      <c r="F3" s="22" t="s">
        <v>357</v>
      </c>
      <c r="G3" s="22" t="s">
        <v>357</v>
      </c>
      <c r="H3" s="22" t="s">
        <v>357</v>
      </c>
      <c r="K3">
        <f>M3*N3+O3*P3-L3</f>
        <v>0</v>
      </c>
      <c r="L3" s="23">
        <v>50</v>
      </c>
      <c r="M3" s="23">
        <v>13</v>
      </c>
      <c r="N3" s="23">
        <v>2</v>
      </c>
      <c r="O3" s="23">
        <v>12</v>
      </c>
      <c r="P3" s="23">
        <v>2</v>
      </c>
      <c r="R3" s="39" t="s">
        <v>369</v>
      </c>
      <c r="S3">
        <v>2</v>
      </c>
      <c r="U3" t="s">
        <v>374</v>
      </c>
      <c r="V3" t="s">
        <v>399</v>
      </c>
      <c r="W3" t="s">
        <v>398</v>
      </c>
      <c r="X3" t="s">
        <v>428</v>
      </c>
      <c r="Y3" t="s">
        <v>427</v>
      </c>
      <c r="Z3" t="s">
        <v>429</v>
      </c>
      <c r="AA3" t="s">
        <v>401</v>
      </c>
      <c r="AD3" t="s">
        <v>384</v>
      </c>
      <c r="AE3" t="s">
        <v>386</v>
      </c>
      <c r="AF3">
        <v>1</v>
      </c>
      <c r="AG3" t="s">
        <v>765</v>
      </c>
      <c r="AH3">
        <f>[4]大地图奖励!$S$6</f>
        <v>8</v>
      </c>
    </row>
    <row r="4" spans="1:34" ht="16.5" x14ac:dyDescent="0.3">
      <c r="A4" s="23">
        <v>1</v>
      </c>
      <c r="B4" s="23">
        <v>1</v>
      </c>
      <c r="D4" s="23">
        <v>1</v>
      </c>
      <c r="E4" s="23">
        <v>4</v>
      </c>
      <c r="F4">
        <v>50</v>
      </c>
      <c r="G4">
        <v>10</v>
      </c>
      <c r="H4">
        <v>0</v>
      </c>
      <c r="K4">
        <f t="shared" ref="K4:K9" si="0">M4*N4+O4*P4-L4</f>
        <v>0</v>
      </c>
      <c r="L4" s="23">
        <v>30</v>
      </c>
      <c r="M4" s="23">
        <v>7</v>
      </c>
      <c r="N4" s="23">
        <v>3</v>
      </c>
      <c r="O4" s="23">
        <v>9</v>
      </c>
      <c r="P4" s="23">
        <v>1</v>
      </c>
      <c r="R4" s="39" t="s">
        <v>370</v>
      </c>
      <c r="S4">
        <v>3</v>
      </c>
      <c r="U4" s="22">
        <v>1</v>
      </c>
      <c r="V4" s="45">
        <v>1</v>
      </c>
      <c r="W4" s="46">
        <v>1</v>
      </c>
      <c r="X4" s="46">
        <v>1</v>
      </c>
      <c r="Y4">
        <f>VLOOKUP(V4,$D$4:$H$7,U4+2,)</f>
        <v>50</v>
      </c>
      <c r="Z4" t="str">
        <f>_xlfn.CONCAT(U4,V4,X4)</f>
        <v>111</v>
      </c>
      <c r="AA4">
        <f>VLOOKUP(Y4,$L$3:$P$9,W4*2+1,0)</f>
        <v>2</v>
      </c>
      <c r="AC4" t="s">
        <v>379</v>
      </c>
      <c r="AD4" t="s">
        <v>380</v>
      </c>
      <c r="AE4" t="s">
        <v>390</v>
      </c>
      <c r="AF4">
        <v>2</v>
      </c>
      <c r="AG4" t="s">
        <v>766</v>
      </c>
      <c r="AH4">
        <f>[4]大地图奖励!$T$6</f>
        <v>3</v>
      </c>
    </row>
    <row r="5" spans="1:34" ht="16.5" x14ac:dyDescent="0.3">
      <c r="A5" s="23">
        <v>2</v>
      </c>
      <c r="B5" s="23">
        <v>2</v>
      </c>
      <c r="D5" s="23">
        <v>2</v>
      </c>
      <c r="E5" s="23">
        <v>3</v>
      </c>
      <c r="F5">
        <v>15</v>
      </c>
      <c r="G5">
        <v>15</v>
      </c>
      <c r="H5">
        <v>15</v>
      </c>
      <c r="K5">
        <f t="shared" si="0"/>
        <v>0</v>
      </c>
      <c r="L5" s="23">
        <v>15</v>
      </c>
      <c r="M5" s="23">
        <v>4</v>
      </c>
      <c r="N5" s="23">
        <v>2</v>
      </c>
      <c r="O5" s="23">
        <v>7</v>
      </c>
      <c r="P5" s="23">
        <v>1</v>
      </c>
      <c r="R5" s="39" t="s">
        <v>371</v>
      </c>
      <c r="S5">
        <v>4</v>
      </c>
      <c r="U5" s="22">
        <v>1</v>
      </c>
      <c r="V5" s="45">
        <v>2</v>
      </c>
      <c r="W5" s="46">
        <v>1</v>
      </c>
      <c r="X5" s="46">
        <v>1</v>
      </c>
      <c r="Y5">
        <f t="shared" ref="Y5:Y27" si="1">VLOOKUP(V5,$D$4:$H$7,U5+2,)</f>
        <v>15</v>
      </c>
      <c r="Z5" t="str">
        <f t="shared" ref="Z5:Z27" si="2">_xlfn.CONCAT(U5,V5,X5)</f>
        <v>121</v>
      </c>
      <c r="AA5">
        <f t="shared" ref="AA5:AA27" si="3">VLOOKUP(Y5,$L$3:$P$9,W5*2+1,0)</f>
        <v>2</v>
      </c>
      <c r="AD5" t="s">
        <v>380</v>
      </c>
      <c r="AE5" t="s">
        <v>391</v>
      </c>
      <c r="AF5">
        <v>3</v>
      </c>
      <c r="AG5" t="s">
        <v>767</v>
      </c>
      <c r="AH5">
        <f>[4]大地图奖励!$U$6</f>
        <v>2</v>
      </c>
    </row>
    <row r="6" spans="1:34" ht="16.5" x14ac:dyDescent="0.3">
      <c r="A6" s="23">
        <v>3</v>
      </c>
      <c r="B6" s="23">
        <v>3</v>
      </c>
      <c r="D6" s="23">
        <v>3</v>
      </c>
      <c r="E6" s="23">
        <v>2</v>
      </c>
      <c r="F6">
        <v>5</v>
      </c>
      <c r="G6">
        <v>10</v>
      </c>
      <c r="H6">
        <v>30</v>
      </c>
      <c r="K6">
        <f t="shared" si="0"/>
        <v>0</v>
      </c>
      <c r="L6" s="23">
        <v>10</v>
      </c>
      <c r="M6" s="23">
        <v>3</v>
      </c>
      <c r="N6" s="23">
        <v>2</v>
      </c>
      <c r="O6" s="23">
        <v>4</v>
      </c>
      <c r="P6" s="23">
        <v>1</v>
      </c>
      <c r="R6" s="39" t="s">
        <v>372</v>
      </c>
      <c r="S6">
        <v>5</v>
      </c>
      <c r="U6" s="22">
        <v>1</v>
      </c>
      <c r="V6" s="45">
        <v>3</v>
      </c>
      <c r="W6" s="46">
        <v>1</v>
      </c>
      <c r="X6" s="46">
        <v>1</v>
      </c>
      <c r="Y6">
        <f t="shared" si="1"/>
        <v>5</v>
      </c>
      <c r="Z6" t="str">
        <f t="shared" si="2"/>
        <v>131</v>
      </c>
      <c r="AA6">
        <f t="shared" si="3"/>
        <v>2</v>
      </c>
      <c r="AD6" t="s">
        <v>381</v>
      </c>
      <c r="AE6" t="s">
        <v>387</v>
      </c>
      <c r="AF6">
        <v>4</v>
      </c>
      <c r="AG6" t="s">
        <v>768</v>
      </c>
      <c r="AH6">
        <f>[4]大地图奖励!$V$6</f>
        <v>1</v>
      </c>
    </row>
    <row r="7" spans="1:34" ht="16.5" x14ac:dyDescent="0.3">
      <c r="D7" s="23">
        <v>4</v>
      </c>
      <c r="E7" s="23">
        <v>1</v>
      </c>
      <c r="F7">
        <v>0</v>
      </c>
      <c r="G7">
        <v>1</v>
      </c>
      <c r="H7">
        <v>5</v>
      </c>
      <c r="K7">
        <f t="shared" si="0"/>
        <v>0</v>
      </c>
      <c r="L7" s="23">
        <v>5</v>
      </c>
      <c r="M7" s="23">
        <v>2</v>
      </c>
      <c r="N7" s="23">
        <v>2</v>
      </c>
      <c r="O7" s="23">
        <v>1</v>
      </c>
      <c r="P7" s="23">
        <v>1</v>
      </c>
      <c r="U7" s="22">
        <v>1</v>
      </c>
      <c r="V7" s="45">
        <v>4</v>
      </c>
      <c r="W7" s="46">
        <v>1</v>
      </c>
      <c r="X7" s="46">
        <v>1</v>
      </c>
      <c r="Y7">
        <f t="shared" si="1"/>
        <v>0</v>
      </c>
      <c r="Z7" t="str">
        <f t="shared" si="2"/>
        <v>141</v>
      </c>
      <c r="AA7">
        <f t="shared" si="3"/>
        <v>0</v>
      </c>
      <c r="AD7" t="s">
        <v>389</v>
      </c>
      <c r="AE7" t="s">
        <v>388</v>
      </c>
    </row>
    <row r="8" spans="1:34" ht="16.5" x14ac:dyDescent="0.3">
      <c r="K8">
        <f>M8*N8+O8*P8-L8</f>
        <v>0</v>
      </c>
      <c r="L8" s="23">
        <v>1</v>
      </c>
      <c r="M8" s="23">
        <v>1</v>
      </c>
      <c r="N8" s="23">
        <v>1</v>
      </c>
      <c r="O8" s="23">
        <v>0</v>
      </c>
      <c r="P8" s="23">
        <v>0</v>
      </c>
      <c r="U8" s="22">
        <v>1</v>
      </c>
      <c r="V8" s="45">
        <v>1</v>
      </c>
      <c r="W8" s="46">
        <v>2</v>
      </c>
      <c r="X8" s="46">
        <v>2</v>
      </c>
      <c r="Y8">
        <f t="shared" si="1"/>
        <v>50</v>
      </c>
      <c r="Z8" t="str">
        <f t="shared" si="2"/>
        <v>112</v>
      </c>
      <c r="AA8">
        <f t="shared" si="3"/>
        <v>2</v>
      </c>
      <c r="AD8" t="s">
        <v>382</v>
      </c>
    </row>
    <row r="9" spans="1:34" ht="16.5" x14ac:dyDescent="0.3">
      <c r="K9">
        <f t="shared" si="0"/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U9" s="22">
        <v>1</v>
      </c>
      <c r="V9" s="45">
        <v>2</v>
      </c>
      <c r="W9" s="46">
        <v>2</v>
      </c>
      <c r="X9" s="46">
        <v>2</v>
      </c>
      <c r="Y9">
        <f t="shared" si="1"/>
        <v>15</v>
      </c>
      <c r="Z9" t="str">
        <f t="shared" si="2"/>
        <v>122</v>
      </c>
      <c r="AA9">
        <f t="shared" si="3"/>
        <v>1</v>
      </c>
      <c r="AD9" t="s">
        <v>383</v>
      </c>
    </row>
    <row r="10" spans="1:34" ht="16.5" x14ac:dyDescent="0.3">
      <c r="U10" s="22">
        <v>1</v>
      </c>
      <c r="V10" s="45">
        <v>3</v>
      </c>
      <c r="W10" s="46">
        <v>2</v>
      </c>
      <c r="X10" s="46">
        <v>2</v>
      </c>
      <c r="Y10">
        <f t="shared" si="1"/>
        <v>5</v>
      </c>
      <c r="Z10" t="str">
        <f t="shared" si="2"/>
        <v>132</v>
      </c>
      <c r="AA10">
        <f t="shared" si="3"/>
        <v>1</v>
      </c>
    </row>
    <row r="11" spans="1:34" ht="16.5" x14ac:dyDescent="0.3">
      <c r="U11" s="22">
        <v>1</v>
      </c>
      <c r="V11" s="45">
        <v>4</v>
      </c>
      <c r="W11" s="46">
        <v>2</v>
      </c>
      <c r="X11" s="46">
        <v>2</v>
      </c>
      <c r="Y11">
        <f t="shared" si="1"/>
        <v>0</v>
      </c>
      <c r="Z11" t="str">
        <f t="shared" si="2"/>
        <v>142</v>
      </c>
      <c r="AA11">
        <f t="shared" si="3"/>
        <v>0</v>
      </c>
    </row>
    <row r="12" spans="1:34" ht="16.5" x14ac:dyDescent="0.3">
      <c r="A12" t="s">
        <v>355</v>
      </c>
      <c r="U12" s="22">
        <f>U4+1</f>
        <v>2</v>
      </c>
      <c r="V12" s="22">
        <f>V4</f>
        <v>1</v>
      </c>
      <c r="W12" s="22">
        <f>W4</f>
        <v>1</v>
      </c>
      <c r="X12" s="22">
        <f>X4+2</f>
        <v>3</v>
      </c>
      <c r="Y12">
        <f t="shared" si="1"/>
        <v>10</v>
      </c>
      <c r="Z12" t="str">
        <f t="shared" si="2"/>
        <v>213</v>
      </c>
      <c r="AA12">
        <f t="shared" si="3"/>
        <v>2</v>
      </c>
    </row>
    <row r="13" spans="1:34" ht="16.5" x14ac:dyDescent="0.3">
      <c r="B13" t="s">
        <v>356</v>
      </c>
      <c r="U13" s="22">
        <f t="shared" ref="U13:U27" si="4">U5+1</f>
        <v>2</v>
      </c>
      <c r="V13" s="22">
        <f t="shared" ref="V13:W27" si="5">V5</f>
        <v>2</v>
      </c>
      <c r="W13" s="22">
        <f t="shared" si="5"/>
        <v>1</v>
      </c>
      <c r="X13" s="22">
        <f t="shared" ref="X13:X27" si="6">X5+2</f>
        <v>3</v>
      </c>
      <c r="Y13">
        <f t="shared" si="1"/>
        <v>15</v>
      </c>
      <c r="Z13" t="str">
        <f t="shared" si="2"/>
        <v>223</v>
      </c>
      <c r="AA13">
        <f t="shared" si="3"/>
        <v>2</v>
      </c>
    </row>
    <row r="14" spans="1:34" ht="16.5" x14ac:dyDescent="0.3">
      <c r="U14" s="22">
        <f t="shared" si="4"/>
        <v>2</v>
      </c>
      <c r="V14" s="22">
        <f t="shared" si="5"/>
        <v>3</v>
      </c>
      <c r="W14" s="22">
        <f t="shared" si="5"/>
        <v>1</v>
      </c>
      <c r="X14" s="22">
        <f t="shared" si="6"/>
        <v>3</v>
      </c>
      <c r="Y14">
        <f t="shared" si="1"/>
        <v>10</v>
      </c>
      <c r="Z14" t="str">
        <f t="shared" si="2"/>
        <v>233</v>
      </c>
      <c r="AA14">
        <f t="shared" si="3"/>
        <v>2</v>
      </c>
    </row>
    <row r="15" spans="1:34" ht="16.5" x14ac:dyDescent="0.3">
      <c r="U15" s="22">
        <f t="shared" si="4"/>
        <v>2</v>
      </c>
      <c r="V15" s="22">
        <f t="shared" si="5"/>
        <v>4</v>
      </c>
      <c r="W15" s="22">
        <f t="shared" si="5"/>
        <v>1</v>
      </c>
      <c r="X15" s="22">
        <f t="shared" si="6"/>
        <v>3</v>
      </c>
      <c r="Y15">
        <f t="shared" si="1"/>
        <v>1</v>
      </c>
      <c r="Z15" t="str">
        <f t="shared" si="2"/>
        <v>243</v>
      </c>
      <c r="AA15">
        <f t="shared" si="3"/>
        <v>1</v>
      </c>
    </row>
    <row r="16" spans="1:34" ht="16.5" x14ac:dyDescent="0.3">
      <c r="U16" s="22">
        <f t="shared" si="4"/>
        <v>2</v>
      </c>
      <c r="V16" s="22">
        <f t="shared" si="5"/>
        <v>1</v>
      </c>
      <c r="W16" s="22">
        <f t="shared" si="5"/>
        <v>2</v>
      </c>
      <c r="X16" s="22">
        <f t="shared" si="6"/>
        <v>4</v>
      </c>
      <c r="Y16">
        <f t="shared" si="1"/>
        <v>10</v>
      </c>
      <c r="Z16" t="str">
        <f t="shared" si="2"/>
        <v>214</v>
      </c>
      <c r="AA16">
        <f t="shared" si="3"/>
        <v>1</v>
      </c>
    </row>
    <row r="17" spans="21:27" ht="16.5" x14ac:dyDescent="0.3">
      <c r="U17" s="22">
        <f t="shared" si="4"/>
        <v>2</v>
      </c>
      <c r="V17" s="22">
        <f t="shared" si="5"/>
        <v>2</v>
      </c>
      <c r="W17" s="22">
        <f t="shared" si="5"/>
        <v>2</v>
      </c>
      <c r="X17" s="22">
        <f t="shared" si="6"/>
        <v>4</v>
      </c>
      <c r="Y17">
        <f t="shared" si="1"/>
        <v>15</v>
      </c>
      <c r="Z17" t="str">
        <f t="shared" si="2"/>
        <v>224</v>
      </c>
      <c r="AA17">
        <f t="shared" si="3"/>
        <v>1</v>
      </c>
    </row>
    <row r="18" spans="21:27" ht="16.5" x14ac:dyDescent="0.3">
      <c r="U18" s="22">
        <f t="shared" si="4"/>
        <v>2</v>
      </c>
      <c r="V18" s="22">
        <f t="shared" si="5"/>
        <v>3</v>
      </c>
      <c r="W18" s="22">
        <f t="shared" si="5"/>
        <v>2</v>
      </c>
      <c r="X18" s="22">
        <f t="shared" si="6"/>
        <v>4</v>
      </c>
      <c r="Y18">
        <f t="shared" si="1"/>
        <v>10</v>
      </c>
      <c r="Z18" t="str">
        <f t="shared" si="2"/>
        <v>234</v>
      </c>
      <c r="AA18">
        <f t="shared" si="3"/>
        <v>1</v>
      </c>
    </row>
    <row r="19" spans="21:27" ht="16.5" x14ac:dyDescent="0.3">
      <c r="U19" s="22">
        <f t="shared" si="4"/>
        <v>2</v>
      </c>
      <c r="V19" s="22">
        <f t="shared" si="5"/>
        <v>4</v>
      </c>
      <c r="W19" s="22">
        <f t="shared" si="5"/>
        <v>2</v>
      </c>
      <c r="X19" s="22">
        <f t="shared" si="6"/>
        <v>4</v>
      </c>
      <c r="Y19">
        <f t="shared" si="1"/>
        <v>1</v>
      </c>
      <c r="Z19" t="str">
        <f t="shared" si="2"/>
        <v>244</v>
      </c>
      <c r="AA19">
        <f t="shared" si="3"/>
        <v>0</v>
      </c>
    </row>
    <row r="20" spans="21:27" ht="16.5" x14ac:dyDescent="0.3">
      <c r="U20" s="22">
        <f t="shared" si="4"/>
        <v>3</v>
      </c>
      <c r="V20" s="22">
        <f t="shared" si="5"/>
        <v>1</v>
      </c>
      <c r="W20" s="22">
        <f t="shared" si="5"/>
        <v>1</v>
      </c>
      <c r="X20" s="22">
        <f t="shared" si="6"/>
        <v>5</v>
      </c>
      <c r="Y20">
        <f t="shared" si="1"/>
        <v>0</v>
      </c>
      <c r="Z20" t="str">
        <f t="shared" si="2"/>
        <v>315</v>
      </c>
      <c r="AA20">
        <f t="shared" si="3"/>
        <v>0</v>
      </c>
    </row>
    <row r="21" spans="21:27" ht="16.5" x14ac:dyDescent="0.3">
      <c r="U21" s="22">
        <f t="shared" si="4"/>
        <v>3</v>
      </c>
      <c r="V21" s="22">
        <f t="shared" si="5"/>
        <v>2</v>
      </c>
      <c r="W21" s="22">
        <f t="shared" si="5"/>
        <v>1</v>
      </c>
      <c r="X21" s="22">
        <f t="shared" si="6"/>
        <v>5</v>
      </c>
      <c r="Y21">
        <f t="shared" si="1"/>
        <v>15</v>
      </c>
      <c r="Z21" t="str">
        <f t="shared" si="2"/>
        <v>325</v>
      </c>
      <c r="AA21">
        <f t="shared" si="3"/>
        <v>2</v>
      </c>
    </row>
    <row r="22" spans="21:27" ht="16.5" x14ac:dyDescent="0.3">
      <c r="U22" s="22">
        <f t="shared" si="4"/>
        <v>3</v>
      </c>
      <c r="V22" s="22">
        <f t="shared" si="5"/>
        <v>3</v>
      </c>
      <c r="W22" s="22">
        <f t="shared" si="5"/>
        <v>1</v>
      </c>
      <c r="X22" s="22">
        <f t="shared" si="6"/>
        <v>5</v>
      </c>
      <c r="Y22">
        <f t="shared" si="1"/>
        <v>30</v>
      </c>
      <c r="Z22" t="str">
        <f t="shared" si="2"/>
        <v>335</v>
      </c>
      <c r="AA22">
        <f t="shared" si="3"/>
        <v>3</v>
      </c>
    </row>
    <row r="23" spans="21:27" ht="16.5" x14ac:dyDescent="0.3">
      <c r="U23" s="22">
        <f t="shared" si="4"/>
        <v>3</v>
      </c>
      <c r="V23" s="22">
        <f t="shared" si="5"/>
        <v>4</v>
      </c>
      <c r="W23" s="22">
        <f t="shared" si="5"/>
        <v>1</v>
      </c>
      <c r="X23" s="22">
        <f t="shared" si="6"/>
        <v>5</v>
      </c>
      <c r="Y23">
        <f t="shared" si="1"/>
        <v>5</v>
      </c>
      <c r="Z23" t="str">
        <f t="shared" si="2"/>
        <v>345</v>
      </c>
      <c r="AA23">
        <f t="shared" si="3"/>
        <v>2</v>
      </c>
    </row>
    <row r="24" spans="21:27" ht="16.5" x14ac:dyDescent="0.3">
      <c r="U24" s="22">
        <f t="shared" si="4"/>
        <v>3</v>
      </c>
      <c r="V24" s="22">
        <f t="shared" si="5"/>
        <v>1</v>
      </c>
      <c r="W24" s="22">
        <f t="shared" si="5"/>
        <v>2</v>
      </c>
      <c r="X24" s="22">
        <f t="shared" si="6"/>
        <v>6</v>
      </c>
      <c r="Y24">
        <f t="shared" si="1"/>
        <v>0</v>
      </c>
      <c r="Z24" t="str">
        <f t="shared" si="2"/>
        <v>316</v>
      </c>
      <c r="AA24">
        <f t="shared" si="3"/>
        <v>0</v>
      </c>
    </row>
    <row r="25" spans="21:27" ht="16.5" x14ac:dyDescent="0.3">
      <c r="U25" s="22">
        <f t="shared" si="4"/>
        <v>3</v>
      </c>
      <c r="V25" s="22">
        <f t="shared" si="5"/>
        <v>2</v>
      </c>
      <c r="W25" s="22">
        <f t="shared" si="5"/>
        <v>2</v>
      </c>
      <c r="X25" s="22">
        <f t="shared" si="6"/>
        <v>6</v>
      </c>
      <c r="Y25">
        <f t="shared" si="1"/>
        <v>15</v>
      </c>
      <c r="Z25" t="str">
        <f t="shared" si="2"/>
        <v>326</v>
      </c>
      <c r="AA25">
        <f t="shared" si="3"/>
        <v>1</v>
      </c>
    </row>
    <row r="26" spans="21:27" ht="16.5" x14ac:dyDescent="0.3">
      <c r="U26" s="22">
        <f t="shared" si="4"/>
        <v>3</v>
      </c>
      <c r="V26" s="22">
        <f t="shared" si="5"/>
        <v>3</v>
      </c>
      <c r="W26" s="22">
        <f t="shared" si="5"/>
        <v>2</v>
      </c>
      <c r="X26" s="22">
        <f t="shared" si="6"/>
        <v>6</v>
      </c>
      <c r="Y26">
        <f t="shared" si="1"/>
        <v>30</v>
      </c>
      <c r="Z26" t="str">
        <f t="shared" si="2"/>
        <v>336</v>
      </c>
      <c r="AA26">
        <f t="shared" si="3"/>
        <v>1</v>
      </c>
    </row>
    <row r="27" spans="21:27" ht="16.5" x14ac:dyDescent="0.3">
      <c r="U27" s="22">
        <f t="shared" si="4"/>
        <v>3</v>
      </c>
      <c r="V27" s="22">
        <f t="shared" si="5"/>
        <v>4</v>
      </c>
      <c r="W27" s="22">
        <f t="shared" si="5"/>
        <v>2</v>
      </c>
      <c r="X27" s="22">
        <f t="shared" si="6"/>
        <v>6</v>
      </c>
      <c r="Y27">
        <f t="shared" si="1"/>
        <v>5</v>
      </c>
      <c r="Z27" t="str">
        <f t="shared" si="2"/>
        <v>346</v>
      </c>
      <c r="AA27">
        <f t="shared" si="3"/>
        <v>1</v>
      </c>
    </row>
  </sheetData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36F7-D837-4831-ABAD-AB4538CF5DF1}">
  <dimension ref="A1:F32"/>
  <sheetViews>
    <sheetView workbookViewId="0">
      <selection activeCell="E27" sqref="E27"/>
    </sheetView>
  </sheetViews>
  <sheetFormatPr defaultRowHeight="14.25" x14ac:dyDescent="0.2"/>
  <cols>
    <col min="2" max="2" width="24.375" customWidth="1"/>
    <col min="5" max="5" width="77.375" customWidth="1"/>
    <col min="6" max="6" width="36" customWidth="1"/>
  </cols>
  <sheetData>
    <row r="1" spans="1:6" ht="16.5" x14ac:dyDescent="0.3">
      <c r="F1" s="22" t="s">
        <v>404</v>
      </c>
    </row>
    <row r="2" spans="1:6" x14ac:dyDescent="0.2">
      <c r="A2" t="s">
        <v>2</v>
      </c>
      <c r="B2" t="s">
        <v>395</v>
      </c>
      <c r="C2" t="s">
        <v>374</v>
      </c>
      <c r="D2" t="s">
        <v>367</v>
      </c>
    </row>
    <row r="3" spans="1:6" x14ac:dyDescent="0.2">
      <c r="A3">
        <f>说明t_item_链接表!B166</f>
        <v>5010</v>
      </c>
      <c r="B3" t="str">
        <f>说明t_item_链接表!D166</f>
        <v>宝箱1时代1,初始</v>
      </c>
      <c r="C3">
        <v>1</v>
      </c>
      <c r="D3">
        <v>1</v>
      </c>
      <c r="E3" t="str">
        <f t="array" ref="E3">_xlfn.TEXTJOIN(";",1,IF((说明宝箱第2层!$E$3:$E$999=说明宝箱第1层!C3)*(说明宝箱第2层!$I$3:$I$999&lt;&gt;"")*(说明宝箱第2层!$F$3:$F$999=说明宝箱第1层!D3),说明宝箱第2层!$B$3:$B$999,""))</f>
        <v>6001,2,0,0,0;6006,2,0,0,0;6011,2,0,0,0;6016,1,0,0,0;6021,2,0,0,0;6026,1,0,0,0</v>
      </c>
    </row>
    <row r="4" spans="1:6" x14ac:dyDescent="0.2">
      <c r="A4">
        <f>说明t_item_链接表!B167</f>
        <v>5020</v>
      </c>
      <c r="B4" t="str">
        <f>说明t_item_链接表!D167</f>
        <v>宝箱1时代2,初始</v>
      </c>
      <c r="C4">
        <v>1</v>
      </c>
      <c r="D4">
        <v>2</v>
      </c>
      <c r="E4" t="str">
        <f t="array" ref="E4">_xlfn.TEXTJOIN(";",1,IF((说明宝箱第2层!$E$3:$E$999=说明宝箱第1层!C4)*(说明宝箱第2层!$I$3:$I$999&lt;&gt;"")*(说明宝箱第2层!$F$3:$F$999=说明宝箱第1层!D4),说明宝箱第2层!$B$3:$B$999,""))</f>
        <v>6002,2,0,0,0;6007,2,0,0,0;6012,2,0,0,0;6017,1,0,0,0;6022,2,0,0,0;6027,1,0,0,0</v>
      </c>
    </row>
    <row r="5" spans="1:6" x14ac:dyDescent="0.2">
      <c r="A5">
        <f>说明t_item_链接表!B168</f>
        <v>5030</v>
      </c>
      <c r="B5" t="str">
        <f>说明t_item_链接表!D168</f>
        <v>宝箱1时代3,初始</v>
      </c>
      <c r="C5">
        <v>1</v>
      </c>
      <c r="D5">
        <v>3</v>
      </c>
      <c r="E5" t="str">
        <f t="array" ref="E5">_xlfn.TEXTJOIN(";",1,IF((说明宝箱第2层!$E$3:$E$999=说明宝箱第1层!C5)*(说明宝箱第2层!$I$3:$I$999&lt;&gt;"")*(说明宝箱第2层!$F$3:$F$999=说明宝箱第1层!D5),说明宝箱第2层!$B$3:$B$999,""))</f>
        <v>6003,2,0,0,0;6008,2,0,0,0;6013,2,0,0,0;6018,1,0,0,0;6023,2,0,0,0;6028,1,0,0,0</v>
      </c>
    </row>
    <row r="6" spans="1:6" x14ac:dyDescent="0.2">
      <c r="A6">
        <f>说明t_item_链接表!B169</f>
        <v>5040</v>
      </c>
      <c r="B6" t="str">
        <f>说明t_item_链接表!D169</f>
        <v>宝箱1时代4,初始</v>
      </c>
      <c r="C6">
        <v>1</v>
      </c>
      <c r="D6">
        <v>4</v>
      </c>
      <c r="E6" t="str">
        <f t="array" ref="E6">_xlfn.TEXTJOIN(";",1,IF((说明宝箱第2层!$E$3:$E$999=说明宝箱第1层!C6)*(说明宝箱第2层!$I$3:$I$999&lt;&gt;"")*(说明宝箱第2层!$F$3:$F$999=说明宝箱第1层!D6),说明宝箱第2层!$B$3:$B$999,""))</f>
        <v>6004,2,0,0,0;6009,2,0,0,0;6014,2,0,0,0;6019,1,0,0,0;6024,2,0,0,0;6029,1,0,0,0</v>
      </c>
    </row>
    <row r="7" spans="1:6" x14ac:dyDescent="0.2">
      <c r="A7">
        <f>说明t_item_链接表!B170</f>
        <v>5050</v>
      </c>
      <c r="B7" t="str">
        <f>说明t_item_链接表!D170</f>
        <v>宝箱1时代5,初始</v>
      </c>
      <c r="C7">
        <v>1</v>
      </c>
      <c r="D7">
        <v>5</v>
      </c>
      <c r="E7" t="str">
        <f t="array" ref="E7">_xlfn.TEXTJOIN(";",1,IF((说明宝箱第2层!$E$3:$E$999=说明宝箱第1层!C7)*(说明宝箱第2层!$I$3:$I$999&lt;&gt;"")*(说明宝箱第2层!$F$3:$F$999=说明宝箱第1层!D7),说明宝箱第2层!$B$3:$B$999,""))</f>
        <v>6005,2,0,0,0;6010,2,0,0,0;6015,2,0,0,0;6020,1,0,0,0;6025,2,0,0,0;6030,1,0,0,0</v>
      </c>
    </row>
    <row r="8" spans="1:6" x14ac:dyDescent="0.2">
      <c r="A8">
        <f>说明t_item_链接表!B171</f>
        <v>5110</v>
      </c>
      <c r="B8" t="str">
        <f>说明t_item_链接表!D171</f>
        <v>宝箱1时代1,大于100抽</v>
      </c>
      <c r="C8">
        <v>1</v>
      </c>
      <c r="D8">
        <f>D3</f>
        <v>1</v>
      </c>
      <c r="E8" t="str">
        <f t="array" ref="E8">_xlfn.TEXTJOIN(";",1,IF((说明宝箱第2层!$E$3:$E$999=说明宝箱第1层!C8)*(说明宝箱第2层!$I$3:$I$999&lt;&gt;"")*(说明宝箱第2层!$F$3:$F$999=说明宝箱第1层!D8),说明宝箱第2层!$B$3:$B$999,""))</f>
        <v>6001,2,0,0,0;6006,2,0,0,0;6011,2,0,0,0;6016,1,0,0,0;6021,2,0,0,0;6026,1,0,0,0</v>
      </c>
    </row>
    <row r="9" spans="1:6" x14ac:dyDescent="0.2">
      <c r="A9">
        <f>说明t_item_链接表!B172</f>
        <v>5120</v>
      </c>
      <c r="B9" t="str">
        <f>说明t_item_链接表!D172</f>
        <v>宝箱1时代2,大于100抽</v>
      </c>
      <c r="C9">
        <v>1</v>
      </c>
      <c r="D9">
        <f t="shared" ref="D9:D32" si="0">D4</f>
        <v>2</v>
      </c>
      <c r="E9" t="str">
        <f t="array" ref="E9">_xlfn.TEXTJOIN(";",1,IF((说明宝箱第2层!$E$3:$E$999=说明宝箱第1层!C9)*(说明宝箱第2层!$I$3:$I$999&lt;&gt;"")*(说明宝箱第2层!$F$3:$F$999=说明宝箱第1层!D9),说明宝箱第2层!$B$3:$B$999,""))</f>
        <v>6002,2,0,0,0;6007,2,0,0,0;6012,2,0,0,0;6017,1,0,0,0;6022,2,0,0,0;6027,1,0,0,0</v>
      </c>
    </row>
    <row r="10" spans="1:6" x14ac:dyDescent="0.2">
      <c r="A10">
        <f>说明t_item_链接表!B173</f>
        <v>5130</v>
      </c>
      <c r="B10" t="str">
        <f>说明t_item_链接表!D173</f>
        <v>宝箱1时代3,大于100抽</v>
      </c>
      <c r="C10">
        <v>1</v>
      </c>
      <c r="D10">
        <f t="shared" si="0"/>
        <v>3</v>
      </c>
      <c r="E10" t="str">
        <f t="array" ref="E10">_xlfn.TEXTJOIN(";",1,IF((说明宝箱第2层!$E$3:$E$999=说明宝箱第1层!C10)*(说明宝箱第2层!$I$3:$I$999&lt;&gt;"")*(说明宝箱第2层!$F$3:$F$999=说明宝箱第1层!D10),说明宝箱第2层!$B$3:$B$999,""))</f>
        <v>6003,2,0,0,0;6008,2,0,0,0;6013,2,0,0,0;6018,1,0,0,0;6023,2,0,0,0;6028,1,0,0,0</v>
      </c>
    </row>
    <row r="11" spans="1:6" x14ac:dyDescent="0.2">
      <c r="A11">
        <f>说明t_item_链接表!B174</f>
        <v>5140</v>
      </c>
      <c r="B11" t="str">
        <f>说明t_item_链接表!D174</f>
        <v>宝箱1时代4,大于100抽</v>
      </c>
      <c r="C11">
        <v>1</v>
      </c>
      <c r="D11">
        <f t="shared" si="0"/>
        <v>4</v>
      </c>
      <c r="E11" t="str">
        <f t="array" ref="E11">_xlfn.TEXTJOIN(";",1,IF((说明宝箱第2层!$E$3:$E$999=说明宝箱第1层!C11)*(说明宝箱第2层!$I$3:$I$999&lt;&gt;"")*(说明宝箱第2层!$F$3:$F$999=说明宝箱第1层!D11),说明宝箱第2层!$B$3:$B$999,""))</f>
        <v>6004,2,0,0,0;6009,2,0,0,0;6014,2,0,0,0;6019,1,0,0,0;6024,2,0,0,0;6029,1,0,0,0</v>
      </c>
    </row>
    <row r="12" spans="1:6" x14ac:dyDescent="0.2">
      <c r="A12">
        <f>说明t_item_链接表!B175</f>
        <v>5150</v>
      </c>
      <c r="B12" t="str">
        <f>说明t_item_链接表!D175</f>
        <v>宝箱1时代5,大于100抽</v>
      </c>
      <c r="C12">
        <v>1</v>
      </c>
      <c r="D12">
        <f t="shared" si="0"/>
        <v>5</v>
      </c>
      <c r="E12" t="str">
        <f t="array" ref="E12">_xlfn.TEXTJOIN(";",1,IF((说明宝箱第2层!$E$3:$E$999=说明宝箱第1层!C12)*(说明宝箱第2层!$I$3:$I$999&lt;&gt;"")*(说明宝箱第2层!$F$3:$F$999=说明宝箱第1层!D12),说明宝箱第2层!$B$3:$B$999,""))</f>
        <v>6005,2,0,0,0;6010,2,0,0,0;6015,2,0,0,0;6020,1,0,0,0;6025,2,0,0,0;6030,1,0,0,0</v>
      </c>
    </row>
    <row r="13" spans="1:6" x14ac:dyDescent="0.2">
      <c r="A13">
        <f>说明t_item_链接表!B176</f>
        <v>5210</v>
      </c>
      <c r="B13" t="str">
        <f>说明t_item_链接表!D176</f>
        <v>宝箱2时代1,初始</v>
      </c>
      <c r="C13">
        <f>C3+1</f>
        <v>2</v>
      </c>
      <c r="D13">
        <f t="shared" si="0"/>
        <v>1</v>
      </c>
      <c r="E13" t="str">
        <f t="array" ref="E13">_xlfn.TEXTJOIN(";",1,IF((说明宝箱第2层!$E$3:$E$999=说明宝箱第1层!C13)*(说明宝箱第2层!$I$3:$I$999&lt;&gt;"")*(说明宝箱第2层!$F$3:$F$999=说明宝箱第1层!D13),说明宝箱第2层!$B$3:$B$999,""))</f>
        <v>6041,2,0,0,0;6046,1,0,0,0;6051,2,0,0,0;6056,1,0,0,0;6061,2,0,0,0;6066,1,0,0,0;6071,1,0,0,0</v>
      </c>
    </row>
    <row r="14" spans="1:6" x14ac:dyDescent="0.2">
      <c r="A14">
        <f>说明t_item_链接表!B177</f>
        <v>5220</v>
      </c>
      <c r="B14" t="str">
        <f>说明t_item_链接表!D177</f>
        <v>宝箱2时代2,初始</v>
      </c>
      <c r="C14">
        <f t="shared" ref="C14:C32" si="1">C4+1</f>
        <v>2</v>
      </c>
      <c r="D14">
        <f t="shared" si="0"/>
        <v>2</v>
      </c>
      <c r="E14" t="str">
        <f t="array" ref="E14">_xlfn.TEXTJOIN(";",1,IF((说明宝箱第2层!$E$3:$E$999=说明宝箱第1层!C14)*(说明宝箱第2层!$I$3:$I$999&lt;&gt;"")*(说明宝箱第2层!$F$3:$F$999=说明宝箱第1层!D14),说明宝箱第2层!$B$3:$B$999,""))</f>
        <v>6042,2,0,0,0;6047,1,0,0,0;6052,2,0,0,0;6057,1,0,0,0;6062,2,0,0,0;6067,1,0,0,0;6072,1,0,0,0</v>
      </c>
    </row>
    <row r="15" spans="1:6" x14ac:dyDescent="0.2">
      <c r="A15">
        <f>说明t_item_链接表!B178</f>
        <v>5230</v>
      </c>
      <c r="B15" t="str">
        <f>说明t_item_链接表!D178</f>
        <v>宝箱2时代3,初始</v>
      </c>
      <c r="C15">
        <f t="shared" si="1"/>
        <v>2</v>
      </c>
      <c r="D15">
        <f t="shared" si="0"/>
        <v>3</v>
      </c>
      <c r="E15" t="str">
        <f t="array" ref="E15">_xlfn.TEXTJOIN(";",1,IF((说明宝箱第2层!$E$3:$E$999=说明宝箱第1层!C15)*(说明宝箱第2层!$I$3:$I$999&lt;&gt;"")*(说明宝箱第2层!$F$3:$F$999=说明宝箱第1层!D15),说明宝箱第2层!$B$3:$B$999,""))</f>
        <v>6043,2,0,0,0;6048,1,0,0,0;6053,2,0,0,0;6058,1,0,0,0;6063,2,0,0,0;6068,1,0,0,0;6073,1,0,0,0</v>
      </c>
    </row>
    <row r="16" spans="1:6" x14ac:dyDescent="0.2">
      <c r="A16">
        <f>说明t_item_链接表!B179</f>
        <v>5240</v>
      </c>
      <c r="B16" t="str">
        <f>说明t_item_链接表!D179</f>
        <v>宝箱2时代4,初始</v>
      </c>
      <c r="C16">
        <f t="shared" si="1"/>
        <v>2</v>
      </c>
      <c r="D16">
        <f t="shared" si="0"/>
        <v>4</v>
      </c>
      <c r="E16" t="str">
        <f t="array" ref="E16">_xlfn.TEXTJOIN(";",1,IF((说明宝箱第2层!$E$3:$E$999=说明宝箱第1层!C16)*(说明宝箱第2层!$I$3:$I$999&lt;&gt;"")*(说明宝箱第2层!$F$3:$F$999=说明宝箱第1层!D16),说明宝箱第2层!$B$3:$B$999,""))</f>
        <v>6044,2,0,0,0;6049,1,0,0,0;6054,2,0,0,0;6059,1,0,0,0;6064,2,0,0,0;6069,1,0,0,0;6074,1,0,0,0</v>
      </c>
    </row>
    <row r="17" spans="1:5" x14ac:dyDescent="0.2">
      <c r="A17">
        <f>说明t_item_链接表!B180</f>
        <v>5250</v>
      </c>
      <c r="B17" t="str">
        <f>说明t_item_链接表!D180</f>
        <v>宝箱2时代5,初始</v>
      </c>
      <c r="C17">
        <f t="shared" si="1"/>
        <v>2</v>
      </c>
      <c r="D17">
        <f t="shared" si="0"/>
        <v>5</v>
      </c>
      <c r="E17" t="str">
        <f t="array" ref="E17">_xlfn.TEXTJOIN(";",1,IF((说明宝箱第2层!$E$3:$E$999=说明宝箱第1层!C17)*(说明宝箱第2层!$I$3:$I$999&lt;&gt;"")*(说明宝箱第2层!$F$3:$F$999=说明宝箱第1层!D17),说明宝箱第2层!$B$3:$B$999,""))</f>
        <v>6045,2,0,0,0;6050,1,0,0,0;6055,2,0,0,0;6060,1,0,0,0;6065,2,0,0,0;6070,1,0,0,0;6075,1,0,0,0</v>
      </c>
    </row>
    <row r="18" spans="1:5" x14ac:dyDescent="0.2">
      <c r="A18">
        <f>说明t_item_链接表!B181</f>
        <v>5310</v>
      </c>
      <c r="B18" t="str">
        <f>说明t_item_链接表!D181</f>
        <v>宝箱2时代1,大于100抽</v>
      </c>
      <c r="C18">
        <f t="shared" si="1"/>
        <v>2</v>
      </c>
      <c r="D18">
        <f t="shared" si="0"/>
        <v>1</v>
      </c>
      <c r="E18" t="str">
        <f t="array" ref="E18">_xlfn.TEXTJOIN(";",1,IF((说明宝箱第2层!$E$3:$E$999=说明宝箱第1层!C18)*(说明宝箱第2层!$I$3:$I$999&lt;&gt;"")*(说明宝箱第2层!$F$3:$F$999=说明宝箱第1层!D18),说明宝箱第2层!$B$3:$B$999,""))</f>
        <v>6041,2,0,0,0;6046,1,0,0,0;6051,2,0,0,0;6056,1,0,0,0;6061,2,0,0,0;6066,1,0,0,0;6071,1,0,0,0</v>
      </c>
    </row>
    <row r="19" spans="1:5" x14ac:dyDescent="0.2">
      <c r="A19">
        <f>说明t_item_链接表!B182</f>
        <v>5320</v>
      </c>
      <c r="B19" t="str">
        <f>说明t_item_链接表!D182</f>
        <v>宝箱2时代2,大于100抽</v>
      </c>
      <c r="C19">
        <f t="shared" si="1"/>
        <v>2</v>
      </c>
      <c r="D19">
        <f t="shared" si="0"/>
        <v>2</v>
      </c>
      <c r="E19" t="str">
        <f t="array" ref="E19">_xlfn.TEXTJOIN(";",1,IF((说明宝箱第2层!$E$3:$E$999=说明宝箱第1层!C19)*(说明宝箱第2层!$I$3:$I$999&lt;&gt;"")*(说明宝箱第2层!$F$3:$F$999=说明宝箱第1层!D19),说明宝箱第2层!$B$3:$B$999,""))</f>
        <v>6042,2,0,0,0;6047,1,0,0,0;6052,2,0,0,0;6057,1,0,0,0;6062,2,0,0,0;6067,1,0,0,0;6072,1,0,0,0</v>
      </c>
    </row>
    <row r="20" spans="1:5" x14ac:dyDescent="0.2">
      <c r="A20">
        <f>说明t_item_链接表!B183</f>
        <v>5330</v>
      </c>
      <c r="B20" t="str">
        <f>说明t_item_链接表!D183</f>
        <v>宝箱2时代3,大于100抽</v>
      </c>
      <c r="C20">
        <f t="shared" si="1"/>
        <v>2</v>
      </c>
      <c r="D20">
        <f t="shared" si="0"/>
        <v>3</v>
      </c>
      <c r="E20" t="str">
        <f t="array" ref="E20">_xlfn.TEXTJOIN(";",1,IF((说明宝箱第2层!$E$3:$E$999=说明宝箱第1层!C20)*(说明宝箱第2层!$I$3:$I$999&lt;&gt;"")*(说明宝箱第2层!$F$3:$F$999=说明宝箱第1层!D20),说明宝箱第2层!$B$3:$B$999,""))</f>
        <v>6043,2,0,0,0;6048,1,0,0,0;6053,2,0,0,0;6058,1,0,0,0;6063,2,0,0,0;6068,1,0,0,0;6073,1,0,0,0</v>
      </c>
    </row>
    <row r="21" spans="1:5" x14ac:dyDescent="0.2">
      <c r="A21">
        <f>说明t_item_链接表!B184</f>
        <v>5340</v>
      </c>
      <c r="B21" t="str">
        <f>说明t_item_链接表!D184</f>
        <v>宝箱2时代4,大于100抽</v>
      </c>
      <c r="C21">
        <f t="shared" si="1"/>
        <v>2</v>
      </c>
      <c r="D21">
        <f t="shared" si="0"/>
        <v>4</v>
      </c>
      <c r="E21" t="str">
        <f t="array" ref="E21">_xlfn.TEXTJOIN(";",1,IF((说明宝箱第2层!$E$3:$E$999=说明宝箱第1层!C21)*(说明宝箱第2层!$I$3:$I$999&lt;&gt;"")*(说明宝箱第2层!$F$3:$F$999=说明宝箱第1层!D21),说明宝箱第2层!$B$3:$B$999,""))</f>
        <v>6044,2,0,0,0;6049,1,0,0,0;6054,2,0,0,0;6059,1,0,0,0;6064,2,0,0,0;6069,1,0,0,0;6074,1,0,0,0</v>
      </c>
    </row>
    <row r="22" spans="1:5" x14ac:dyDescent="0.2">
      <c r="A22">
        <f>说明t_item_链接表!B185</f>
        <v>5350</v>
      </c>
      <c r="B22" t="str">
        <f>说明t_item_链接表!D185</f>
        <v>宝箱2时代5,大于100抽</v>
      </c>
      <c r="C22">
        <f t="shared" si="1"/>
        <v>2</v>
      </c>
      <c r="D22">
        <f t="shared" si="0"/>
        <v>5</v>
      </c>
      <c r="E22" t="str">
        <f t="array" ref="E22">_xlfn.TEXTJOIN(";",1,IF((说明宝箱第2层!$E$3:$E$999=说明宝箱第1层!C22)*(说明宝箱第2层!$I$3:$I$999&lt;&gt;"")*(说明宝箱第2层!$F$3:$F$999=说明宝箱第1层!D22),说明宝箱第2层!$B$3:$B$999,""))</f>
        <v>6045,2,0,0,0;6050,1,0,0,0;6055,2,0,0,0;6060,1,0,0,0;6065,2,0,0,0;6070,1,0,0,0;6075,1,0,0,0</v>
      </c>
    </row>
    <row r="23" spans="1:5" x14ac:dyDescent="0.2">
      <c r="A23">
        <f>说明t_item_链接表!B186</f>
        <v>5410</v>
      </c>
      <c r="B23" t="str">
        <f>说明t_item_链接表!D186</f>
        <v>宝箱3时代1,初始</v>
      </c>
      <c r="C23">
        <f t="shared" si="1"/>
        <v>3</v>
      </c>
      <c r="D23">
        <f t="shared" si="0"/>
        <v>1</v>
      </c>
      <c r="E23" t="str">
        <f t="array" ref="E23">_xlfn.TEXTJOIN(";",1,IF((说明宝箱第2层!$E$3:$E$999=说明宝箱第1层!C23)*(说明宝箱第2层!$I$3:$I$999&lt;&gt;"")*(说明宝箱第2层!$F$3:$F$999=说明宝箱第1层!D23),说明宝箱第2层!$B$3:$B$999,""))</f>
        <v>6091,2,0,0,0;6096,1,0,0,0;6101,3,0,0,0;6106,1,0,0,0;6111,2,0,0,0;6116,1,0,0,0</v>
      </c>
    </row>
    <row r="24" spans="1:5" x14ac:dyDescent="0.2">
      <c r="A24">
        <f>说明t_item_链接表!B187</f>
        <v>5420</v>
      </c>
      <c r="B24" t="str">
        <f>说明t_item_链接表!D187</f>
        <v>宝箱3时代2,初始</v>
      </c>
      <c r="C24">
        <f t="shared" si="1"/>
        <v>3</v>
      </c>
      <c r="D24">
        <f t="shared" si="0"/>
        <v>2</v>
      </c>
      <c r="E24" t="str">
        <f t="array" ref="E24">_xlfn.TEXTJOIN(";",1,IF((说明宝箱第2层!$E$3:$E$999=说明宝箱第1层!C24)*(说明宝箱第2层!$I$3:$I$999&lt;&gt;"")*(说明宝箱第2层!$F$3:$F$999=说明宝箱第1层!D24),说明宝箱第2层!$B$3:$B$999,""))</f>
        <v>6092,2,0,0,0;6097,1,0,0,0;6102,3,0,0,0;6107,1,0,0,0;6112,2,0,0,0;6117,1,0,0,0</v>
      </c>
    </row>
    <row r="25" spans="1:5" x14ac:dyDescent="0.2">
      <c r="A25">
        <f>说明t_item_链接表!B188</f>
        <v>5430</v>
      </c>
      <c r="B25" t="str">
        <f>说明t_item_链接表!D188</f>
        <v>宝箱3时代3,初始</v>
      </c>
      <c r="C25">
        <f t="shared" si="1"/>
        <v>3</v>
      </c>
      <c r="D25">
        <f t="shared" si="0"/>
        <v>3</v>
      </c>
      <c r="E25" t="str">
        <f t="array" ref="E25">_xlfn.TEXTJOIN(";",1,IF((说明宝箱第2层!$E$3:$E$999=说明宝箱第1层!C25)*(说明宝箱第2层!$I$3:$I$999&lt;&gt;"")*(说明宝箱第2层!$F$3:$F$999=说明宝箱第1层!D25),说明宝箱第2层!$B$3:$B$999,""))</f>
        <v>6093,2,0,0,0;6098,1,0,0,0;6103,3,0,0,0;6108,1,0,0,0;6113,2,0,0,0;6118,1,0,0,0</v>
      </c>
    </row>
    <row r="26" spans="1:5" x14ac:dyDescent="0.2">
      <c r="A26">
        <f>说明t_item_链接表!B189</f>
        <v>5440</v>
      </c>
      <c r="B26" t="str">
        <f>说明t_item_链接表!D189</f>
        <v>宝箱3时代4,初始</v>
      </c>
      <c r="C26">
        <f t="shared" si="1"/>
        <v>3</v>
      </c>
      <c r="D26">
        <f t="shared" si="0"/>
        <v>4</v>
      </c>
      <c r="E26" t="str">
        <f t="array" ref="E26">_xlfn.TEXTJOIN(";",1,IF((说明宝箱第2层!$E$3:$E$999=说明宝箱第1层!C26)*(说明宝箱第2层!$I$3:$I$999&lt;&gt;"")*(说明宝箱第2层!$F$3:$F$999=说明宝箱第1层!D26),说明宝箱第2层!$B$3:$B$999,""))</f>
        <v>6094,2,0,0,0;6099,1,0,0,0;6104,3,0,0,0;6109,1,0,0,0;6114,2,0,0,0;6119,1,0,0,0</v>
      </c>
    </row>
    <row r="27" spans="1:5" x14ac:dyDescent="0.2">
      <c r="A27">
        <f>说明t_item_链接表!B190</f>
        <v>5450</v>
      </c>
      <c r="B27" t="str">
        <f>说明t_item_链接表!D190</f>
        <v>宝箱3时代5,初始</v>
      </c>
      <c r="C27">
        <f t="shared" si="1"/>
        <v>3</v>
      </c>
      <c r="D27">
        <f t="shared" si="0"/>
        <v>5</v>
      </c>
      <c r="E27" t="str">
        <f t="array" ref="E27">_xlfn.TEXTJOIN(";",1,IF((说明宝箱第2层!$E$3:$E$999=说明宝箱第1层!C27)*(说明宝箱第2层!$I$3:$I$999&lt;&gt;"")*(说明宝箱第2层!$F$3:$F$999=说明宝箱第1层!D27),说明宝箱第2层!$B$3:$B$999,""))</f>
        <v>6095,2,0,0,0;6100,1,0,0,0;6105,3,0,0,0;6110,1,0,0,0;6115,2,0,0,0;6120,1,0,0,0</v>
      </c>
    </row>
    <row r="28" spans="1:5" x14ac:dyDescent="0.2">
      <c r="A28">
        <f>说明t_item_链接表!B191</f>
        <v>5510</v>
      </c>
      <c r="B28" t="str">
        <f>说明t_item_链接表!D191</f>
        <v>宝箱3时代1,大于100抽</v>
      </c>
      <c r="C28">
        <f t="shared" si="1"/>
        <v>3</v>
      </c>
      <c r="D28">
        <f t="shared" si="0"/>
        <v>1</v>
      </c>
      <c r="E28" t="str">
        <f t="array" ref="E28">_xlfn.TEXTJOIN(";",1,IF((说明宝箱第2层!$E$3:$E$999=说明宝箱第1层!C28)*(说明宝箱第2层!$I$3:$I$999&lt;&gt;"")*(说明宝箱第2层!$F$3:$F$999=说明宝箱第1层!D28),说明宝箱第2层!$B$3:$B$999,""))</f>
        <v>6091,2,0,0,0;6096,1,0,0,0;6101,3,0,0,0;6106,1,0,0,0;6111,2,0,0,0;6116,1,0,0,0</v>
      </c>
    </row>
    <row r="29" spans="1:5" x14ac:dyDescent="0.2">
      <c r="A29">
        <f>说明t_item_链接表!B192</f>
        <v>5520</v>
      </c>
      <c r="B29" t="str">
        <f>说明t_item_链接表!D192</f>
        <v>宝箱3时代2,大于100抽</v>
      </c>
      <c r="C29">
        <f t="shared" si="1"/>
        <v>3</v>
      </c>
      <c r="D29">
        <f t="shared" si="0"/>
        <v>2</v>
      </c>
      <c r="E29" t="str">
        <f t="array" ref="E29">_xlfn.TEXTJOIN(";",1,IF((说明宝箱第2层!$E$3:$E$999=说明宝箱第1层!C29)*(说明宝箱第2层!$I$3:$I$999&lt;&gt;"")*(说明宝箱第2层!$F$3:$F$999=说明宝箱第1层!D29),说明宝箱第2层!$B$3:$B$999,""))</f>
        <v>6092,2,0,0,0;6097,1,0,0,0;6102,3,0,0,0;6107,1,0,0,0;6112,2,0,0,0;6117,1,0,0,0</v>
      </c>
    </row>
    <row r="30" spans="1:5" x14ac:dyDescent="0.2">
      <c r="A30">
        <f>说明t_item_链接表!B193</f>
        <v>5530</v>
      </c>
      <c r="B30" t="str">
        <f>说明t_item_链接表!D193</f>
        <v>宝箱3时代3,大于100抽</v>
      </c>
      <c r="C30">
        <f t="shared" si="1"/>
        <v>3</v>
      </c>
      <c r="D30">
        <f t="shared" si="0"/>
        <v>3</v>
      </c>
      <c r="E30" t="str">
        <f t="array" ref="E30">_xlfn.TEXTJOIN(";",1,IF((说明宝箱第2层!$E$3:$E$999=说明宝箱第1层!C30)*(说明宝箱第2层!$I$3:$I$999&lt;&gt;"")*(说明宝箱第2层!$F$3:$F$999=说明宝箱第1层!D30),说明宝箱第2层!$B$3:$B$999,""))</f>
        <v>6093,2,0,0,0;6098,1,0,0,0;6103,3,0,0,0;6108,1,0,0,0;6113,2,0,0,0;6118,1,0,0,0</v>
      </c>
    </row>
    <row r="31" spans="1:5" x14ac:dyDescent="0.2">
      <c r="A31">
        <f>说明t_item_链接表!B194</f>
        <v>5540</v>
      </c>
      <c r="B31" t="str">
        <f>说明t_item_链接表!D194</f>
        <v>宝箱3时代4,大于100抽</v>
      </c>
      <c r="C31">
        <f t="shared" si="1"/>
        <v>3</v>
      </c>
      <c r="D31">
        <f t="shared" si="0"/>
        <v>4</v>
      </c>
      <c r="E31" t="str">
        <f t="array" ref="E31">_xlfn.TEXTJOIN(";",1,IF((说明宝箱第2层!$E$3:$E$999=说明宝箱第1层!C31)*(说明宝箱第2层!$I$3:$I$999&lt;&gt;"")*(说明宝箱第2层!$F$3:$F$999=说明宝箱第1层!D31),说明宝箱第2层!$B$3:$B$999,""))</f>
        <v>6094,2,0,0,0;6099,1,0,0,0;6104,3,0,0,0;6109,1,0,0,0;6114,2,0,0,0;6119,1,0,0,0</v>
      </c>
    </row>
    <row r="32" spans="1:5" x14ac:dyDescent="0.2">
      <c r="A32">
        <f>说明t_item_链接表!B195</f>
        <v>5550</v>
      </c>
      <c r="B32" t="str">
        <f>说明t_item_链接表!D195</f>
        <v>宝箱3时代5,大于100抽</v>
      </c>
      <c r="C32">
        <f t="shared" si="1"/>
        <v>3</v>
      </c>
      <c r="D32">
        <f t="shared" si="0"/>
        <v>5</v>
      </c>
      <c r="E32" t="str">
        <f t="array" ref="E32">_xlfn.TEXTJOIN(";",1,IF((说明宝箱第2层!$E$3:$E$999=说明宝箱第1层!C32)*(说明宝箱第2层!$I$3:$I$999&lt;&gt;"")*(说明宝箱第2层!$F$3:$F$999=说明宝箱第1层!D32),说明宝箱第2层!$B$3:$B$999,""))</f>
        <v>6095,2,0,0,0;6100,1,0,0,0;6105,3,0,0,0;6110,1,0,0,0;6115,2,0,0,0;6120,1,0,0,0</v>
      </c>
    </row>
  </sheetData>
  <phoneticPr fontId="2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4B49-D6B1-4F63-AB34-994842D51F75}">
  <dimension ref="A1:I122"/>
  <sheetViews>
    <sheetView workbookViewId="0">
      <pane xSplit="3" ySplit="2" topLeftCell="E3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defaultRowHeight="14.25" x14ac:dyDescent="0.2"/>
  <cols>
    <col min="1" max="1" width="54.875" customWidth="1"/>
    <col min="2" max="2" width="81" customWidth="1"/>
    <col min="4" max="4" width="30.375" customWidth="1"/>
    <col min="9" max="9" width="45.75" customWidth="1"/>
  </cols>
  <sheetData>
    <row r="1" spans="1:9" x14ac:dyDescent="0.2">
      <c r="I1" t="s">
        <v>412</v>
      </c>
    </row>
    <row r="2" spans="1:9" ht="16.5" x14ac:dyDescent="0.3">
      <c r="A2" t="s">
        <v>426</v>
      </c>
      <c r="B2" s="22" t="s">
        <v>742</v>
      </c>
      <c r="C2" t="s">
        <v>2</v>
      </c>
      <c r="D2" t="s">
        <v>395</v>
      </c>
      <c r="E2" t="s">
        <v>374</v>
      </c>
      <c r="F2" t="s">
        <v>367</v>
      </c>
      <c r="G2" t="s">
        <v>399</v>
      </c>
      <c r="H2" t="s">
        <v>398</v>
      </c>
      <c r="I2" t="s">
        <v>411</v>
      </c>
    </row>
    <row r="3" spans="1:9" x14ac:dyDescent="0.2">
      <c r="A3">
        <f>VLOOKUP(_xlfn.CONCAT(E3,G3,H3),说明辅助表!$Z$4:$AA$27,2,0)</f>
        <v>2</v>
      </c>
      <c r="B3" t="str">
        <f>SUBSTITUTE(SUBSTITUTE($B$2,"id",C3),"A",A3)</f>
        <v>6001,2,0,0,0</v>
      </c>
      <c r="C3">
        <v>6001</v>
      </c>
      <c r="D3" t="str">
        <f>_xlfn.CONCAT($E$2,E3,$F$2,F3,$G$2,G3,$H$2,H3)</f>
        <v>宝箱1时代1卡牌品质1部分1</v>
      </c>
      <c r="E3">
        <v>1</v>
      </c>
      <c r="F3">
        <v>1</v>
      </c>
      <c r="G3">
        <v>1</v>
      </c>
      <c r="H3">
        <v>1</v>
      </c>
      <c r="I3" t="str">
        <f t="array" ref="I3">_xlfn.TEXTJOIN(";",1,IF((说明奖励计算!$B$6:$B$999=说明宝箱第2层!G3)*(说明奖励计算!$F$6:$F$999&lt;=说明宝箱第2层!F3),CHOOSE(H3,说明奖励计算!$I$6:$I$999,说明奖励计算!$L$6:$L$999,说明奖励计算!$O$6:$O$999,说明奖励计算!$R$6:$R$999,说明奖励计算!$U$6:$U$999,说明奖励计算!$X$6:$X$999),""))</f>
        <v>10200,13,0,0,0,1000;21110,13,0,0,0,1000;21130,13,0,0,0,1000;47210,13,0,0,0,1000</v>
      </c>
    </row>
    <row r="4" spans="1:9" x14ac:dyDescent="0.2">
      <c r="A4">
        <f>VLOOKUP(_xlfn.CONCAT(E4,G4,H4),说明辅助表!$Z$4:$AA$27,2,0)</f>
        <v>2</v>
      </c>
      <c r="B4" t="str">
        <f t="shared" ref="B4:B67" si="0">SUBSTITUTE(SUBSTITUTE($B$2,"id",C4),"A",A4)</f>
        <v>6002,2,0,0,0</v>
      </c>
      <c r="C4">
        <v>6002</v>
      </c>
      <c r="D4" t="str">
        <f t="shared" ref="D4:D67" si="1">_xlfn.CONCAT($E$2,E4,$F$2,F4,$G$2,G4,$H$2,H4)</f>
        <v>宝箱1时代2卡牌品质1部分1</v>
      </c>
      <c r="E4">
        <v>1</v>
      </c>
      <c r="F4">
        <v>2</v>
      </c>
      <c r="G4">
        <v>1</v>
      </c>
      <c r="H4">
        <v>1</v>
      </c>
      <c r="I4" t="str">
        <f t="array" ref="I4">_xlfn.TEXTJOIN(";",1,IF((说明奖励计算!$B$6:$B$999=说明宝箱第2层!G4)*(说明奖励计算!$F$6:$F$999&lt;=说明宝箱第2层!F4),CHOOSE(H4,说明奖励计算!$I$6:$I$999,说明奖励计算!$L$6:$L$999,说明奖励计算!$O$6:$O$999,说明奖励计算!$R$6:$R$999,说明奖励计算!$U$6:$U$999,说明奖励计算!$X$6:$X$999),""))</f>
        <v>10200,13,0,0,0,1000;10203,13,0,0,0,1000;21110,13,0,0,0,1000;21210,13,0,0,0,1000;21220,13,0,0,0,1000;21130,13,0,0,0,1000;21230,13,0,0,0,1000;21240,13,0,0,0,1000;47210,13,0,0,0,1000;47220,13,0,0,0,1000;47240,13,0,0,0,1000</v>
      </c>
    </row>
    <row r="5" spans="1:9" x14ac:dyDescent="0.2">
      <c r="A5">
        <f>VLOOKUP(_xlfn.CONCAT(E5,G5,H5),说明辅助表!$Z$4:$AA$27,2,0)</f>
        <v>2</v>
      </c>
      <c r="B5" t="str">
        <f t="shared" si="0"/>
        <v>6003,2,0,0,0</v>
      </c>
      <c r="C5">
        <v>6003</v>
      </c>
      <c r="D5" t="str">
        <f t="shared" si="1"/>
        <v>宝箱1时代3卡牌品质1部分1</v>
      </c>
      <c r="E5">
        <v>1</v>
      </c>
      <c r="F5">
        <v>3</v>
      </c>
      <c r="G5">
        <v>1</v>
      </c>
      <c r="H5">
        <v>1</v>
      </c>
      <c r="I5" t="str">
        <f t="array" ref="I5">_xlfn.TEXTJOIN(";",1,IF((说明奖励计算!$B$6:$B$999=说明宝箱第2层!G5)*(说明奖励计算!$F$6:$F$999&lt;=说明宝箱第2层!F5),CHOOSE(H5,说明奖励计算!$I$6:$I$999,说明奖励计算!$L$6:$L$999,说明奖励计算!$O$6:$O$999,说明奖励计算!$R$6:$R$999,说明奖励计算!$U$6:$U$999,说明奖励计算!$X$6:$X$999),""))</f>
        <v>10200,13,0,0,0,1000;10203,13,0,0,0,1000;21110,13,0,0,0,1000;21210,13,0,0,0,1000;21310,13,0,0,0,1000;21220,13,0,0,0,1000;21320,13,0,0,0,1000;21130,13,0,0,0,1000;21230,13,0,0,0,1000;21330,13,0,0,0,1000;21240,13,0,0,0,1000;21340,13,0,0,0,1000;21350,13,0,0,0,1000;47210,13,0,0,0,1000;47220,13,0,0,0,1000;47240,13,0,0,0,1000</v>
      </c>
    </row>
    <row r="6" spans="1:9" x14ac:dyDescent="0.2">
      <c r="A6">
        <f>VLOOKUP(_xlfn.CONCAT(E6,G6,H6),说明辅助表!$Z$4:$AA$27,2,0)</f>
        <v>2</v>
      </c>
      <c r="B6" t="str">
        <f t="shared" si="0"/>
        <v>6004,2,0,0,0</v>
      </c>
      <c r="C6">
        <v>6004</v>
      </c>
      <c r="D6" t="str">
        <f t="shared" si="1"/>
        <v>宝箱1时代4卡牌品质1部分1</v>
      </c>
      <c r="E6">
        <v>1</v>
      </c>
      <c r="F6">
        <v>4</v>
      </c>
      <c r="G6">
        <v>1</v>
      </c>
      <c r="H6">
        <v>1</v>
      </c>
      <c r="I6" t="str">
        <f t="array" ref="I6">_xlfn.TEXTJOIN(";",1,IF((说明奖励计算!$B$6:$B$999=说明宝箱第2层!G6)*(说明奖励计算!$F$6:$F$999&lt;=说明宝箱第2层!F6),CHOOSE(H6,说明奖励计算!$I$6:$I$999,说明奖励计算!$L$6:$L$999,说明奖励计算!$O$6:$O$999,说明奖励计算!$R$6:$R$999,说明奖励计算!$U$6:$U$999,说明奖励计算!$X$6:$X$999),""))</f>
        <v>10200,13,0,0,0,1000;10203,13,0,0,0,1000;21110,13,0,0,0,1000;21210,13,0,0,0,1000;21310,13,0,0,0,1000;21410,13,0,0,0,1000;21220,13,0,0,0,1000;21320,13,0,0,0,1000;21420,13,0,0,0,1000;21130,13,0,0,0,1000;21230,13,0,0,0,1000;21330,13,0,0,0,1000;21430,13,0,0,0,1000;21240,13,0,0,0,1000;21340,13,0,0,0,1000;21440,13,0,0,0,1000;21350,13,0,0,0,1000;47210,13,0,0,0,1000;47220,13,0,0,0,1000;47240,13,0,0,0,1000</v>
      </c>
    </row>
    <row r="7" spans="1:9" x14ac:dyDescent="0.2">
      <c r="A7">
        <f>VLOOKUP(_xlfn.CONCAT(E7,G7,H7),说明辅助表!$Z$4:$AA$27,2,0)</f>
        <v>2</v>
      </c>
      <c r="B7" t="str">
        <f t="shared" si="0"/>
        <v>6005,2,0,0,0</v>
      </c>
      <c r="C7">
        <v>6005</v>
      </c>
      <c r="D7" t="str">
        <f t="shared" si="1"/>
        <v>宝箱1时代5卡牌品质1部分1</v>
      </c>
      <c r="E7">
        <v>1</v>
      </c>
      <c r="F7">
        <v>5</v>
      </c>
      <c r="G7">
        <v>1</v>
      </c>
      <c r="H7">
        <v>1</v>
      </c>
      <c r="I7" t="str">
        <f t="array" ref="I7">_xlfn.TEXTJOIN(";",1,IF((说明奖励计算!$B$6:$B$999=说明宝箱第2层!G7)*(说明奖励计算!$F$6:$F$999&lt;=说明宝箱第2层!F7),CHOOSE(H7,说明奖励计算!$I$6:$I$999,说明奖励计算!$L$6:$L$999,说明奖励计算!$O$6:$O$999,说明奖励计算!$R$6:$R$999,说明奖励计算!$U$6:$U$999,说明奖励计算!$X$6:$X$999),""))</f>
        <v>10200,13,0,0,0,1000;10203,13,0,0,0,1000;21110,13,0,0,0,1000;21210,13,0,0,0,1000;21310,13,0,0,0,1000;21410,13,0,0,0,1000;21510,13,0,0,0,1000;21220,13,0,0,0,1000;21320,13,0,0,0,1000;21420,13,0,0,0,1000;21520,13,0,0,0,1000;21130,13,0,0,0,1000;21230,13,0,0,0,1000;21330,13,0,0,0,1000;21430,13,0,0,0,1000;21530,13,0,0,0,1000;21240,13,0,0,0,1000;21340,13,0,0,0,1000;21440,13,0,0,0,1000;21540,13,0,0,0,1000;21350,13,0,0,0,1000;21550,13,0,0,0,1000;47210,13,0,0,0,1000;47220,13,0,0,0,1000;47240,13,0,0,0,1000</v>
      </c>
    </row>
    <row r="8" spans="1:9" x14ac:dyDescent="0.2">
      <c r="A8">
        <f>VLOOKUP(_xlfn.CONCAT(E8,G8,H8),说明辅助表!$Z$4:$AA$27,2,0)</f>
        <v>2</v>
      </c>
      <c r="B8" t="str">
        <f t="shared" si="0"/>
        <v>6006,2,0,0,0</v>
      </c>
      <c r="C8">
        <v>6006</v>
      </c>
      <c r="D8" t="str">
        <f t="shared" si="1"/>
        <v>宝箱1时代1卡牌品质1部分2</v>
      </c>
      <c r="E8">
        <v>1</v>
      </c>
      <c r="F8">
        <f>F3</f>
        <v>1</v>
      </c>
      <c r="G8">
        <v>1</v>
      </c>
      <c r="H8">
        <v>2</v>
      </c>
      <c r="I8" t="str">
        <f t="array" ref="I8">_xlfn.TEXTJOIN(";",1,IF((说明奖励计算!$B$6:$B$999=说明宝箱第2层!G8)*(说明奖励计算!$F$6:$F$999&lt;=说明宝箱第2层!F8),CHOOSE(H8,说明奖励计算!$I$6:$I$999,说明奖励计算!$L$6:$L$999,说明奖励计算!$O$6:$O$999,说明奖励计算!$R$6:$R$999,说明奖励计算!$U$6:$U$999,说明奖励计算!$X$6:$X$999),""))</f>
        <v>10200,12,0,0,0,1000;21110,12,0,0,0,1000;21130,12,0,0,0,1000;47210,12,0,0,0,1000</v>
      </c>
    </row>
    <row r="9" spans="1:9" x14ac:dyDescent="0.2">
      <c r="A9">
        <f>VLOOKUP(_xlfn.CONCAT(E9,G9,H9),说明辅助表!$Z$4:$AA$27,2,0)</f>
        <v>2</v>
      </c>
      <c r="B9" t="str">
        <f t="shared" si="0"/>
        <v>6007,2,0,0,0</v>
      </c>
      <c r="C9">
        <v>6007</v>
      </c>
      <c r="D9" t="str">
        <f t="shared" si="1"/>
        <v>宝箱1时代2卡牌品质1部分2</v>
      </c>
      <c r="E9">
        <v>1</v>
      </c>
      <c r="F9">
        <f t="shared" ref="F9:F72" si="2">F4</f>
        <v>2</v>
      </c>
      <c r="G9">
        <v>1</v>
      </c>
      <c r="H9">
        <v>2</v>
      </c>
      <c r="I9" t="str">
        <f t="array" ref="I9">_xlfn.TEXTJOIN(";",1,IF((说明奖励计算!$B$6:$B$999=说明宝箱第2层!G9)*(说明奖励计算!$F$6:$F$999&lt;=说明宝箱第2层!F9),CHOOSE(H9,说明奖励计算!$I$6:$I$999,说明奖励计算!$L$6:$L$999,说明奖励计算!$O$6:$O$999,说明奖励计算!$R$6:$R$999,说明奖励计算!$U$6:$U$999,说明奖励计算!$X$6:$X$999),""))</f>
        <v>10200,12,0,0,0,1000;10203,12,0,0,0,1000;21110,12,0,0,0,1000;21210,12,0,0,0,1000;21220,12,0,0,0,1000;21130,12,0,0,0,1000;21230,12,0,0,0,1000;21240,12,0,0,0,1000;47210,12,0,0,0,1000;47220,12,0,0,0,1000;47240,12,0,0,0,1000</v>
      </c>
    </row>
    <row r="10" spans="1:9" x14ac:dyDescent="0.2">
      <c r="A10">
        <f>VLOOKUP(_xlfn.CONCAT(E10,G10,H10),说明辅助表!$Z$4:$AA$27,2,0)</f>
        <v>2</v>
      </c>
      <c r="B10" t="str">
        <f t="shared" si="0"/>
        <v>6008,2,0,0,0</v>
      </c>
      <c r="C10">
        <v>6008</v>
      </c>
      <c r="D10" t="str">
        <f t="shared" si="1"/>
        <v>宝箱1时代3卡牌品质1部分2</v>
      </c>
      <c r="E10">
        <v>1</v>
      </c>
      <c r="F10">
        <f t="shared" si="2"/>
        <v>3</v>
      </c>
      <c r="G10">
        <v>1</v>
      </c>
      <c r="H10">
        <v>2</v>
      </c>
      <c r="I10" t="str">
        <f t="array" ref="I10">_xlfn.TEXTJOIN(";",1,IF((说明奖励计算!$B$6:$B$999=说明宝箱第2层!G10)*(说明奖励计算!$F$6:$F$999&lt;=说明宝箱第2层!F10),CHOOSE(H10,说明奖励计算!$I$6:$I$999,说明奖励计算!$L$6:$L$999,说明奖励计算!$O$6:$O$999,说明奖励计算!$R$6:$R$999,说明奖励计算!$U$6:$U$999,说明奖励计算!$X$6:$X$999),""))</f>
        <v>10200,12,0,0,0,1000;10203,12,0,0,0,1000;21110,12,0,0,0,1000;21210,12,0,0,0,1000;21310,12,0,0,0,1000;21220,12,0,0,0,1000;21320,12,0,0,0,1000;21130,12,0,0,0,1000;21230,12,0,0,0,1000;21330,12,0,0,0,1000;21240,12,0,0,0,1000;21340,12,0,0,0,1000;21350,12,0,0,0,1000;47210,12,0,0,0,1000;47220,12,0,0,0,1000;47240,12,0,0,0,1000</v>
      </c>
    </row>
    <row r="11" spans="1:9" x14ac:dyDescent="0.2">
      <c r="A11">
        <f>VLOOKUP(_xlfn.CONCAT(E11,G11,H11),说明辅助表!$Z$4:$AA$27,2,0)</f>
        <v>2</v>
      </c>
      <c r="B11" t="str">
        <f t="shared" si="0"/>
        <v>6009,2,0,0,0</v>
      </c>
      <c r="C11">
        <v>6009</v>
      </c>
      <c r="D11" t="str">
        <f t="shared" si="1"/>
        <v>宝箱1时代4卡牌品质1部分2</v>
      </c>
      <c r="E11">
        <v>1</v>
      </c>
      <c r="F11">
        <f t="shared" si="2"/>
        <v>4</v>
      </c>
      <c r="G11">
        <v>1</v>
      </c>
      <c r="H11">
        <v>2</v>
      </c>
      <c r="I11" t="str">
        <f t="array" ref="I11">_xlfn.TEXTJOIN(";",1,IF((说明奖励计算!$B$6:$B$999=说明宝箱第2层!G11)*(说明奖励计算!$F$6:$F$999&lt;=说明宝箱第2层!F11),CHOOSE(H11,说明奖励计算!$I$6:$I$999,说明奖励计算!$L$6:$L$999,说明奖励计算!$O$6:$O$999,说明奖励计算!$R$6:$R$999,说明奖励计算!$U$6:$U$999,说明奖励计算!$X$6:$X$999),""))</f>
        <v>10200,12,0,0,0,1000;10203,12,0,0,0,1000;21110,12,0,0,0,1000;21210,12,0,0,0,1000;21310,12,0,0,0,1000;21410,12,0,0,0,1000;21220,12,0,0,0,1000;21320,12,0,0,0,1000;21420,12,0,0,0,1000;21130,12,0,0,0,1000;21230,12,0,0,0,1000;21330,12,0,0,0,1000;21430,12,0,0,0,1000;21240,12,0,0,0,1000;21340,12,0,0,0,1000;21440,12,0,0,0,1000;21350,12,0,0,0,1000;47210,12,0,0,0,1000;47220,12,0,0,0,1000;47240,12,0,0,0,1000</v>
      </c>
    </row>
    <row r="12" spans="1:9" x14ac:dyDescent="0.2">
      <c r="A12">
        <f>VLOOKUP(_xlfn.CONCAT(E12,G12,H12),说明辅助表!$Z$4:$AA$27,2,0)</f>
        <v>2</v>
      </c>
      <c r="B12" t="str">
        <f t="shared" si="0"/>
        <v>6010,2,0,0,0</v>
      </c>
      <c r="C12">
        <v>6010</v>
      </c>
      <c r="D12" t="str">
        <f t="shared" si="1"/>
        <v>宝箱1时代5卡牌品质1部分2</v>
      </c>
      <c r="E12">
        <v>1</v>
      </c>
      <c r="F12">
        <f t="shared" si="2"/>
        <v>5</v>
      </c>
      <c r="G12">
        <v>1</v>
      </c>
      <c r="H12">
        <v>2</v>
      </c>
      <c r="I12" t="str">
        <f t="array" ref="I12">_xlfn.TEXTJOIN(";",1,IF((说明奖励计算!$B$6:$B$999=说明宝箱第2层!G12)*(说明奖励计算!$F$6:$F$999&lt;=说明宝箱第2层!F12),CHOOSE(H12,说明奖励计算!$I$6:$I$999,说明奖励计算!$L$6:$L$999,说明奖励计算!$O$6:$O$999,说明奖励计算!$R$6:$R$999,说明奖励计算!$U$6:$U$999,说明奖励计算!$X$6:$X$999),""))</f>
        <v>10200,12,0,0,0,1000;10203,12,0,0,0,1000;21110,12,0,0,0,1000;21210,12,0,0,0,1000;21310,12,0,0,0,1000;21410,12,0,0,0,1000;21510,12,0,0,0,1000;21220,12,0,0,0,1000;21320,12,0,0,0,1000;21420,12,0,0,0,1000;21520,12,0,0,0,1000;21130,12,0,0,0,1000;21230,12,0,0,0,1000;21330,12,0,0,0,1000;21430,12,0,0,0,1000;21530,12,0,0,0,1000;21240,12,0,0,0,1000;21340,12,0,0,0,1000;21440,12,0,0,0,1000;21540,12,0,0,0,1000;21350,12,0,0,0,1000;21550,12,0,0,0,1000;47210,12,0,0,0,1000;47220,12,0,0,0,1000;47240,12,0,0,0,1000</v>
      </c>
    </row>
    <row r="13" spans="1:9" x14ac:dyDescent="0.2">
      <c r="A13">
        <f>VLOOKUP(_xlfn.CONCAT(E13,G13,H13),说明辅助表!$Z$4:$AA$27,2,0)</f>
        <v>2</v>
      </c>
      <c r="B13" t="str">
        <f t="shared" si="0"/>
        <v>6011,2,0,0,0</v>
      </c>
      <c r="C13">
        <v>6011</v>
      </c>
      <c r="D13" t="str">
        <f t="shared" si="1"/>
        <v>宝箱1时代1卡牌品质2部分1</v>
      </c>
      <c r="E13">
        <v>1</v>
      </c>
      <c r="F13">
        <f t="shared" si="2"/>
        <v>1</v>
      </c>
      <c r="G13">
        <f>G3+1</f>
        <v>2</v>
      </c>
      <c r="H13">
        <f>H3</f>
        <v>1</v>
      </c>
      <c r="I13" t="str">
        <f t="array" ref="I13">_xlfn.TEXTJOIN(";",1,IF((说明奖励计算!$B$6:$B$999=说明宝箱第2层!G13)*(说明奖励计算!$F$6:$F$999&lt;=说明宝箱第2层!F13),CHOOSE(H13,说明奖励计算!$I$6:$I$999,说明奖励计算!$L$6:$L$999,说明奖励计算!$O$6:$O$999,说明奖励计算!$R$6:$R$999,说明奖励计算!$U$6:$U$999,说明奖励计算!$X$6:$X$999),""))</f>
        <v>36210,4,0,0,0,1000;47230,4,0,0,0,1000</v>
      </c>
    </row>
    <row r="14" spans="1:9" x14ac:dyDescent="0.2">
      <c r="A14">
        <f>VLOOKUP(_xlfn.CONCAT(E14,G14,H14),说明辅助表!$Z$4:$AA$27,2,0)</f>
        <v>2</v>
      </c>
      <c r="B14" t="str">
        <f t="shared" si="0"/>
        <v>6012,2,0,0,0</v>
      </c>
      <c r="C14">
        <v>6012</v>
      </c>
      <c r="D14" t="str">
        <f t="shared" si="1"/>
        <v>宝箱1时代2卡牌品质2部分1</v>
      </c>
      <c r="E14">
        <v>1</v>
      </c>
      <c r="F14">
        <f t="shared" si="2"/>
        <v>2</v>
      </c>
      <c r="G14">
        <f t="shared" ref="G14:G42" si="3">G4+1</f>
        <v>2</v>
      </c>
      <c r="H14">
        <f t="shared" ref="H14:H42" si="4">H4</f>
        <v>1</v>
      </c>
      <c r="I14" t="str">
        <f t="array" ref="I14">_xlfn.TEXTJOIN(";",1,IF((说明奖励计算!$B$6:$B$999=说明宝箱第2层!G14)*(说明奖励计算!$F$6:$F$999&lt;=说明宝箱第2层!F14),CHOOSE(H14,说明奖励计算!$I$6:$I$999,说明奖励计算!$L$6:$L$999,说明奖励计算!$O$6:$O$999,说明奖励计算!$R$6:$R$999,说明奖励计算!$U$6:$U$999,说明奖励计算!$X$6:$X$999),""))</f>
        <v>10202,4,0,0,0,1000;21250,4,0,0,0,1000;32210,4,0,0,0,1000;36210,4,0,0,0,1000;47230,4,0,0,0,1000;47250,4,0,0,0,1000</v>
      </c>
    </row>
    <row r="15" spans="1:9" x14ac:dyDescent="0.2">
      <c r="A15">
        <f>VLOOKUP(_xlfn.CONCAT(E15,G15,H15),说明辅助表!$Z$4:$AA$27,2,0)</f>
        <v>2</v>
      </c>
      <c r="B15" t="str">
        <f t="shared" si="0"/>
        <v>6013,2,0,0,0</v>
      </c>
      <c r="C15">
        <v>6013</v>
      </c>
      <c r="D15" t="str">
        <f t="shared" si="1"/>
        <v>宝箱1时代3卡牌品质2部分1</v>
      </c>
      <c r="E15">
        <v>1</v>
      </c>
      <c r="F15">
        <f t="shared" si="2"/>
        <v>3</v>
      </c>
      <c r="G15">
        <f t="shared" si="3"/>
        <v>2</v>
      </c>
      <c r="H15">
        <f t="shared" si="4"/>
        <v>1</v>
      </c>
      <c r="I15" t="str">
        <f t="array" ref="I15">_xlfn.TEXTJOIN(";",1,IF((说明奖励计算!$B$6:$B$999=说明宝箱第2层!G15)*(说明奖励计算!$F$6:$F$999&lt;=说明宝箱第2层!F15),CHOOSE(H15,说明奖励计算!$I$6:$I$999,说明奖励计算!$L$6:$L$999,说明奖励计算!$O$6:$O$999,说明奖励计算!$R$6:$R$999,说明奖励计算!$U$6:$U$999,说明奖励计算!$X$6:$X$999),""))</f>
        <v>10202,4,0,0,0,1000;10300,4,0,0,0,1000;21250,4,0,0,0,1000;32210,4,0,0,0,1000;36210,4,0,0,0,1000;36310,4,0,0,0,1000;47230,4,0,0,0,1000;47250,4,0,0,0,1000;47310,4,0,0,0,1000</v>
      </c>
    </row>
    <row r="16" spans="1:9" x14ac:dyDescent="0.2">
      <c r="A16">
        <f>VLOOKUP(_xlfn.CONCAT(E16,G16,H16),说明辅助表!$Z$4:$AA$27,2,0)</f>
        <v>2</v>
      </c>
      <c r="B16" t="str">
        <f t="shared" si="0"/>
        <v>6014,2,0,0,0</v>
      </c>
      <c r="C16">
        <v>6014</v>
      </c>
      <c r="D16" t="str">
        <f t="shared" si="1"/>
        <v>宝箱1时代4卡牌品质2部分1</v>
      </c>
      <c r="E16">
        <v>1</v>
      </c>
      <c r="F16">
        <f t="shared" si="2"/>
        <v>4</v>
      </c>
      <c r="G16">
        <f t="shared" si="3"/>
        <v>2</v>
      </c>
      <c r="H16">
        <f t="shared" si="4"/>
        <v>1</v>
      </c>
      <c r="I16" t="str">
        <f t="array" ref="I16">_xlfn.TEXTJOIN(";",1,IF((说明奖励计算!$B$6:$B$999=说明宝箱第2层!G16)*(说明奖励计算!$F$6:$F$999&lt;=说明宝箱第2层!F16),CHOOSE(H16,说明奖励计算!$I$6:$I$999,说明奖励计算!$L$6:$L$999,说明奖励计算!$O$6:$O$999,说明奖励计算!$R$6:$R$999,说明奖励计算!$U$6:$U$999,说明奖励计算!$X$6:$X$999),""))</f>
        <v>10202,4,0,0,0,1000;10300,4,0,0,0,1000;10402,4,0,0,0,1000;21250,4,0,0,0,1000;21450,4,0,0,0,1000;32210,4,0,0,0,1000;32410,4,0,0,0,1000;35410,4,0,0,0,1000;36210,4,0,0,0,1000;36310,4,0,0,0,1000;47230,4,0,0,0,1000;47250,4,0,0,0,1000;47310,4,0,0,0,1000;47420,4,0,0,0,1000</v>
      </c>
    </row>
    <row r="17" spans="1:9" x14ac:dyDescent="0.2">
      <c r="A17">
        <f>VLOOKUP(_xlfn.CONCAT(E17,G17,H17),说明辅助表!$Z$4:$AA$27,2,0)</f>
        <v>2</v>
      </c>
      <c r="B17" t="str">
        <f t="shared" si="0"/>
        <v>6015,2,0,0,0</v>
      </c>
      <c r="C17">
        <v>6015</v>
      </c>
      <c r="D17" t="str">
        <f t="shared" si="1"/>
        <v>宝箱1时代5卡牌品质2部分1</v>
      </c>
      <c r="E17">
        <v>1</v>
      </c>
      <c r="F17">
        <f t="shared" si="2"/>
        <v>5</v>
      </c>
      <c r="G17">
        <f t="shared" si="3"/>
        <v>2</v>
      </c>
      <c r="H17">
        <f t="shared" si="4"/>
        <v>1</v>
      </c>
      <c r="I17" t="str">
        <f t="array" ref="I17">_xlfn.TEXTJOIN(";",1,IF((说明奖励计算!$B$6:$B$999=说明宝箱第2层!G17)*(说明奖励计算!$F$6:$F$999&lt;=说明宝箱第2层!F17),CHOOSE(H17,说明奖励计算!$I$6:$I$999,说明奖励计算!$L$6:$L$999,说明奖励计算!$O$6:$O$999,说明奖励计算!$R$6:$R$999,说明奖励计算!$U$6:$U$999,说明奖励计算!$X$6:$X$999),""))</f>
        <v>10202,4,0,0,0,1000;10300,4,0,0,0,1000;10402,4,0,0,0,1000;21250,4,0,0,0,1000;21450,4,0,0,0,1000;32210,4,0,0,0,1000;32410,4,0,0,0,1000;32510,4,0,0,0,1000;33510,4,0,0,0,1000;35410,4,0,0,0,1000;36210,4,0,0,0,1000;36310,4,0,0,0,1000;47230,4,0,0,0,1000;47250,4,0,0,0,1000;47310,4,0,0,0,1000;47420,4,0,0,0,1000;47520,4,0,0,0,1000</v>
      </c>
    </row>
    <row r="18" spans="1:9" x14ac:dyDescent="0.2">
      <c r="A18">
        <f>VLOOKUP(_xlfn.CONCAT(E18,G18,H18),说明辅助表!$Z$4:$AA$27,2,0)</f>
        <v>1</v>
      </c>
      <c r="B18" t="str">
        <f t="shared" si="0"/>
        <v>6016,1,0,0,0</v>
      </c>
      <c r="C18">
        <v>6016</v>
      </c>
      <c r="D18" t="str">
        <f t="shared" si="1"/>
        <v>宝箱1时代1卡牌品质2部分2</v>
      </c>
      <c r="E18">
        <v>1</v>
      </c>
      <c r="F18">
        <f t="shared" si="2"/>
        <v>1</v>
      </c>
      <c r="G18">
        <f t="shared" si="3"/>
        <v>2</v>
      </c>
      <c r="H18">
        <f t="shared" si="4"/>
        <v>2</v>
      </c>
      <c r="I18" t="str">
        <f t="array" ref="I18">_xlfn.TEXTJOIN(";",1,IF((说明奖励计算!$B$6:$B$999=说明宝箱第2层!G18)*(说明奖励计算!$F$6:$F$999&lt;=说明宝箱第2层!F18),CHOOSE(H18,说明奖励计算!$I$6:$I$999,说明奖励计算!$L$6:$L$999,说明奖励计算!$O$6:$O$999,说明奖励计算!$R$6:$R$999,说明奖励计算!$U$6:$U$999,说明奖励计算!$X$6:$X$999),""))</f>
        <v>36210,7,0,0,0,1000;47230,7,0,0,0,1000</v>
      </c>
    </row>
    <row r="19" spans="1:9" x14ac:dyDescent="0.2">
      <c r="A19">
        <f>VLOOKUP(_xlfn.CONCAT(E19,G19,H19),说明辅助表!$Z$4:$AA$27,2,0)</f>
        <v>1</v>
      </c>
      <c r="B19" t="str">
        <f t="shared" si="0"/>
        <v>6017,1,0,0,0</v>
      </c>
      <c r="C19">
        <v>6017</v>
      </c>
      <c r="D19" t="str">
        <f t="shared" si="1"/>
        <v>宝箱1时代2卡牌品质2部分2</v>
      </c>
      <c r="E19">
        <v>1</v>
      </c>
      <c r="F19">
        <f t="shared" si="2"/>
        <v>2</v>
      </c>
      <c r="G19">
        <f t="shared" si="3"/>
        <v>2</v>
      </c>
      <c r="H19">
        <f t="shared" si="4"/>
        <v>2</v>
      </c>
      <c r="I19" t="str">
        <f t="array" ref="I19">_xlfn.TEXTJOIN(";",1,IF((说明奖励计算!$B$6:$B$999=说明宝箱第2层!G19)*(说明奖励计算!$F$6:$F$999&lt;=说明宝箱第2层!F19),CHOOSE(H19,说明奖励计算!$I$6:$I$999,说明奖励计算!$L$6:$L$999,说明奖励计算!$O$6:$O$999,说明奖励计算!$R$6:$R$999,说明奖励计算!$U$6:$U$999,说明奖励计算!$X$6:$X$999),""))</f>
        <v>10202,7,0,0,0,1000;21250,7,0,0,0,1000;32210,7,0,0,0,1000;36210,7,0,0,0,1000;47230,7,0,0,0,1000;47250,7,0,0,0,1000</v>
      </c>
    </row>
    <row r="20" spans="1:9" x14ac:dyDescent="0.2">
      <c r="A20">
        <f>VLOOKUP(_xlfn.CONCAT(E20,G20,H20),说明辅助表!$Z$4:$AA$27,2,0)</f>
        <v>1</v>
      </c>
      <c r="B20" t="str">
        <f t="shared" si="0"/>
        <v>6018,1,0,0,0</v>
      </c>
      <c r="C20">
        <v>6018</v>
      </c>
      <c r="D20" t="str">
        <f t="shared" si="1"/>
        <v>宝箱1时代3卡牌品质2部分2</v>
      </c>
      <c r="E20">
        <v>1</v>
      </c>
      <c r="F20">
        <f t="shared" si="2"/>
        <v>3</v>
      </c>
      <c r="G20">
        <f t="shared" si="3"/>
        <v>2</v>
      </c>
      <c r="H20">
        <f t="shared" si="4"/>
        <v>2</v>
      </c>
      <c r="I20" t="str">
        <f t="array" ref="I20">_xlfn.TEXTJOIN(";",1,IF((说明奖励计算!$B$6:$B$999=说明宝箱第2层!G20)*(说明奖励计算!$F$6:$F$999&lt;=说明宝箱第2层!F20),CHOOSE(H20,说明奖励计算!$I$6:$I$999,说明奖励计算!$L$6:$L$999,说明奖励计算!$O$6:$O$999,说明奖励计算!$R$6:$R$999,说明奖励计算!$U$6:$U$999,说明奖励计算!$X$6:$X$999),""))</f>
        <v>10202,7,0,0,0,1000;10300,7,0,0,0,1000;21250,7,0,0,0,1000;32210,7,0,0,0,1000;36210,7,0,0,0,1000;36310,7,0,0,0,1000;47230,7,0,0,0,1000;47250,7,0,0,0,1000;47310,7,0,0,0,1000</v>
      </c>
    </row>
    <row r="21" spans="1:9" x14ac:dyDescent="0.2">
      <c r="A21">
        <f>VLOOKUP(_xlfn.CONCAT(E21,G21,H21),说明辅助表!$Z$4:$AA$27,2,0)</f>
        <v>1</v>
      </c>
      <c r="B21" t="str">
        <f t="shared" si="0"/>
        <v>6019,1,0,0,0</v>
      </c>
      <c r="C21">
        <v>6019</v>
      </c>
      <c r="D21" t="str">
        <f t="shared" si="1"/>
        <v>宝箱1时代4卡牌品质2部分2</v>
      </c>
      <c r="E21">
        <v>1</v>
      </c>
      <c r="F21">
        <f t="shared" si="2"/>
        <v>4</v>
      </c>
      <c r="G21">
        <f t="shared" si="3"/>
        <v>2</v>
      </c>
      <c r="H21">
        <f t="shared" si="4"/>
        <v>2</v>
      </c>
      <c r="I21" t="str">
        <f t="array" ref="I21">_xlfn.TEXTJOIN(";",1,IF((说明奖励计算!$B$6:$B$999=说明宝箱第2层!G21)*(说明奖励计算!$F$6:$F$999&lt;=说明宝箱第2层!F21),CHOOSE(H21,说明奖励计算!$I$6:$I$999,说明奖励计算!$L$6:$L$999,说明奖励计算!$O$6:$O$999,说明奖励计算!$R$6:$R$999,说明奖励计算!$U$6:$U$999,说明奖励计算!$X$6:$X$999),""))</f>
        <v>10202,7,0,0,0,1000;10300,7,0,0,0,1000;10402,7,0,0,0,1000;21250,7,0,0,0,1000;21450,7,0,0,0,1000;32210,7,0,0,0,1000;32410,7,0,0,0,1000;35410,7,0,0,0,1000;36210,7,0,0,0,1000;36310,7,0,0,0,1000;47230,7,0,0,0,1000;47250,7,0,0,0,1000;47310,7,0,0,0,1000;47420,7,0,0,0,1000</v>
      </c>
    </row>
    <row r="22" spans="1:9" x14ac:dyDescent="0.2">
      <c r="A22">
        <f>VLOOKUP(_xlfn.CONCAT(E22,G22,H22),说明辅助表!$Z$4:$AA$27,2,0)</f>
        <v>1</v>
      </c>
      <c r="B22" t="str">
        <f t="shared" si="0"/>
        <v>6020,1,0,0,0</v>
      </c>
      <c r="C22">
        <v>6020</v>
      </c>
      <c r="D22" t="str">
        <f t="shared" si="1"/>
        <v>宝箱1时代5卡牌品质2部分2</v>
      </c>
      <c r="E22">
        <v>1</v>
      </c>
      <c r="F22">
        <f t="shared" si="2"/>
        <v>5</v>
      </c>
      <c r="G22">
        <f t="shared" si="3"/>
        <v>2</v>
      </c>
      <c r="H22">
        <f t="shared" si="4"/>
        <v>2</v>
      </c>
      <c r="I22" t="str">
        <f t="array" ref="I22">_xlfn.TEXTJOIN(";",1,IF((说明奖励计算!$B$6:$B$999=说明宝箱第2层!G22)*(说明奖励计算!$F$6:$F$999&lt;=说明宝箱第2层!F22),CHOOSE(H22,说明奖励计算!$I$6:$I$999,说明奖励计算!$L$6:$L$999,说明奖励计算!$O$6:$O$999,说明奖励计算!$R$6:$R$999,说明奖励计算!$U$6:$U$999,说明奖励计算!$X$6:$X$999),""))</f>
        <v>10202,7,0,0,0,1000;10300,7,0,0,0,1000;10402,7,0,0,0,1000;21250,7,0,0,0,1000;21450,7,0,0,0,1000;32210,7,0,0,0,1000;32410,7,0,0,0,1000;32510,7,0,0,0,1000;33510,7,0,0,0,1000;35410,7,0,0,0,1000;36210,7,0,0,0,1000;36310,7,0,0,0,1000;47230,7,0,0,0,1000;47250,7,0,0,0,1000;47310,7,0,0,0,1000;47420,7,0,0,0,1000;47520,7,0,0,0,1000</v>
      </c>
    </row>
    <row r="23" spans="1:9" x14ac:dyDescent="0.2">
      <c r="A23">
        <f>VLOOKUP(_xlfn.CONCAT(E23,G23,H23),说明辅助表!$Z$4:$AA$27,2,0)</f>
        <v>2</v>
      </c>
      <c r="B23" t="str">
        <f t="shared" si="0"/>
        <v>6021,2,0,0,0</v>
      </c>
      <c r="C23">
        <v>6021</v>
      </c>
      <c r="D23" t="str">
        <f t="shared" si="1"/>
        <v>宝箱1时代1卡牌品质3部分1</v>
      </c>
      <c r="E23">
        <v>1</v>
      </c>
      <c r="F23">
        <f t="shared" si="2"/>
        <v>1</v>
      </c>
      <c r="G23">
        <f t="shared" si="3"/>
        <v>3</v>
      </c>
      <c r="H23">
        <f t="shared" si="4"/>
        <v>1</v>
      </c>
      <c r="I23" t="str">
        <f t="array" ref="I23">_xlfn.TEXTJOIN(";",1,IF((说明奖励计算!$B$6:$B$999=说明宝箱第2层!G23)*(说明奖励计算!$F$6:$F$999&lt;=说明宝箱第2层!F23),CHOOSE(H23,说明奖励计算!$I$6:$I$999,说明奖励计算!$L$6:$L$999,说明奖励计算!$O$6:$O$999,说明奖励计算!$R$6:$R$999,说明奖励计算!$U$6:$U$999,说明奖励计算!$X$6:$X$999),""))</f>
        <v>10201,2,0,0,0,1000;21120,2,0,0,0,1000;21140,2,0,0,0,1000;21150,2,0,0,0,1000;35210,2,0,0,0,1000</v>
      </c>
    </row>
    <row r="24" spans="1:9" x14ac:dyDescent="0.2">
      <c r="A24">
        <f>VLOOKUP(_xlfn.CONCAT(E24,G24,H24),说明辅助表!$Z$4:$AA$27,2,0)</f>
        <v>2</v>
      </c>
      <c r="B24" t="str">
        <f t="shared" si="0"/>
        <v>6022,2,0,0,0</v>
      </c>
      <c r="C24">
        <v>6022</v>
      </c>
      <c r="D24" t="str">
        <f t="shared" si="1"/>
        <v>宝箱1时代2卡牌品质3部分1</v>
      </c>
      <c r="E24">
        <v>1</v>
      </c>
      <c r="F24">
        <f t="shared" si="2"/>
        <v>2</v>
      </c>
      <c r="G24">
        <f t="shared" si="3"/>
        <v>3</v>
      </c>
      <c r="H24">
        <f t="shared" si="4"/>
        <v>1</v>
      </c>
      <c r="I24" t="str">
        <f t="array" ref="I24">_xlfn.TEXTJOIN(";",1,IF((说明奖励计算!$B$6:$B$999=说明宝箱第2层!G24)*(说明奖励计算!$F$6:$F$999&lt;=说明宝箱第2层!F24),CHOOSE(H24,说明奖励计算!$I$6:$I$999,说明奖励计算!$L$6:$L$999,说明奖励计算!$O$6:$O$999,说明奖励计算!$R$6:$R$999,说明奖励计算!$U$6:$U$999,说明奖励计算!$X$6:$X$999),""))</f>
        <v>10201,2,0,0,0,1000;21120,2,0,0,0,1000;21140,2,0,0,0,1000;21150,2,0,0,0,1000;33210,2,0,0,0,1000;35210,2,0,0,0,1000</v>
      </c>
    </row>
    <row r="25" spans="1:9" x14ac:dyDescent="0.2">
      <c r="A25">
        <f>VLOOKUP(_xlfn.CONCAT(E25,G25,H25),说明辅助表!$Z$4:$AA$27,2,0)</f>
        <v>2</v>
      </c>
      <c r="B25" t="str">
        <f t="shared" si="0"/>
        <v>6023,2,0,0,0</v>
      </c>
      <c r="C25">
        <v>6023</v>
      </c>
      <c r="D25" t="str">
        <f t="shared" si="1"/>
        <v>宝箱1时代3卡牌品质3部分1</v>
      </c>
      <c r="E25">
        <v>1</v>
      </c>
      <c r="F25">
        <f t="shared" si="2"/>
        <v>3</v>
      </c>
      <c r="G25">
        <f t="shared" si="3"/>
        <v>3</v>
      </c>
      <c r="H25">
        <f t="shared" si="4"/>
        <v>1</v>
      </c>
      <c r="I25" t="str">
        <f t="array" ref="I25">_xlfn.TEXTJOIN(";",1,IF((说明奖励计算!$B$6:$B$999=说明宝箱第2层!G25)*(说明奖励计算!$F$6:$F$999&lt;=说明宝箱第2层!F25),CHOOSE(H25,说明奖励计算!$I$6:$I$999,说明奖励计算!$L$6:$L$999,说明奖励计算!$O$6:$O$999,说明奖励计算!$R$6:$R$999,说明奖励计算!$U$6:$U$999,说明奖励计算!$X$6:$X$999),""))</f>
        <v>10201,2,0,0,0,1000;10301,2,0,0,0,1000;21120,2,0,0,0,1000;21140,2,0,0,0,1000;21150,2,0,0,0,1000;32310,2,0,0,0,1000;34310,2,0,0,0,1000;33210,2,0,0,0,1000;35210,2,0,0,0,1000;35310,2,0,0,0,1000;47320,2,0,0,0,1000;47330,2,0,0,0,1000</v>
      </c>
    </row>
    <row r="26" spans="1:9" x14ac:dyDescent="0.2">
      <c r="A26">
        <f>VLOOKUP(_xlfn.CONCAT(E26,G26,H26),说明辅助表!$Z$4:$AA$27,2,0)</f>
        <v>2</v>
      </c>
      <c r="B26" t="str">
        <f t="shared" si="0"/>
        <v>6024,2,0,0,0</v>
      </c>
      <c r="C26">
        <v>6024</v>
      </c>
      <c r="D26" t="str">
        <f t="shared" si="1"/>
        <v>宝箱1时代4卡牌品质3部分1</v>
      </c>
      <c r="E26">
        <v>1</v>
      </c>
      <c r="F26">
        <f t="shared" si="2"/>
        <v>4</v>
      </c>
      <c r="G26">
        <f t="shared" si="3"/>
        <v>3</v>
      </c>
      <c r="H26">
        <f t="shared" si="4"/>
        <v>1</v>
      </c>
      <c r="I26" t="str">
        <f t="array" ref="I26">_xlfn.TEXTJOIN(";",1,IF((说明奖励计算!$B$6:$B$999=说明宝箱第2层!G26)*(说明奖励计算!$F$6:$F$999&lt;=说明宝箱第2层!F26),CHOOSE(H26,说明奖励计算!$I$6:$I$999,说明奖励计算!$L$6:$L$999,说明奖励计算!$O$6:$O$999,说明奖励计算!$R$6:$R$999,说明奖励计算!$U$6:$U$999,说明奖励计算!$X$6:$X$999),""))</f>
        <v>10201,2,0,0,0,1000;10301,2,0,0,0,1000;10400,2,0,0,0,1000;10401,2,0,0,0,1000;21120,2,0,0,0,1000;21140,2,0,0,0,1000;21150,2,0,0,0,1000;32310,2,0,0,0,1000;34310,2,0,0,0,1000;34410,2,0,0,0,1000;33210,2,0,0,0,1000;33410,2,0,0,0,1000;35210,2,0,0,0,1000;35310,2,0,0,0,1000;36410,2,0,0,0,1000;47320,2,0,0,0,1000;47330,2,0,0,0,1000;47410,2,0,0,0,1000</v>
      </c>
    </row>
    <row r="27" spans="1:9" x14ac:dyDescent="0.2">
      <c r="A27">
        <f>VLOOKUP(_xlfn.CONCAT(E27,G27,H27),说明辅助表!$Z$4:$AA$27,2,0)</f>
        <v>2</v>
      </c>
      <c r="B27" t="str">
        <f t="shared" si="0"/>
        <v>6025,2,0,0,0</v>
      </c>
      <c r="C27">
        <v>6025</v>
      </c>
      <c r="D27" t="str">
        <f t="shared" si="1"/>
        <v>宝箱1时代5卡牌品质3部分1</v>
      </c>
      <c r="E27">
        <v>1</v>
      </c>
      <c r="F27">
        <f t="shared" si="2"/>
        <v>5</v>
      </c>
      <c r="G27">
        <f t="shared" si="3"/>
        <v>3</v>
      </c>
      <c r="H27">
        <f t="shared" si="4"/>
        <v>1</v>
      </c>
      <c r="I27" t="str">
        <f t="array" ref="I27">_xlfn.TEXTJOIN(";",1,IF((说明奖励计算!$B$6:$B$999=说明宝箱第2层!G27)*(说明奖励计算!$F$6:$F$999&lt;=说明宝箱第2层!F27),CHOOSE(H27,说明奖励计算!$I$6:$I$999,说明奖励计算!$L$6:$L$999,说明奖励计算!$O$6:$O$999,说明奖励计算!$R$6:$R$999,说明奖励计算!$U$6:$U$999,说明奖励计算!$X$6:$X$999),""))</f>
        <v>10201,2,0,0,0,1000;10301,2,0,0,0,1000;10400,2,0,0,0,1000;10401,2,0,0,0,1000;10501,2,0,0,0,1000;21120,2,0,0,0,1000;21140,2,0,0,0,1000;21150,2,0,0,0,1000;32310,2,0,0,0,1000;34310,2,0,0,0,1000;34410,2,0,0,0,1000;33210,2,0,0,0,1000;33410,2,0,0,0,1000;35210,2,0,0,0,1000;35310,2,0,0,0,1000;36410,2,0,0,0,1000;47320,2,0,0,0,1000;47330,2,0,0,0,1000;47410,2,0,0,0,1000;47510,2,0,0,0,1000</v>
      </c>
    </row>
    <row r="28" spans="1:9" x14ac:dyDescent="0.2">
      <c r="A28">
        <f>VLOOKUP(_xlfn.CONCAT(E28,G28,H28),说明辅助表!$Z$4:$AA$27,2,0)</f>
        <v>1</v>
      </c>
      <c r="B28" t="str">
        <f t="shared" si="0"/>
        <v>6026,1,0,0,0</v>
      </c>
      <c r="C28">
        <v>6026</v>
      </c>
      <c r="D28" t="str">
        <f t="shared" si="1"/>
        <v>宝箱1时代1卡牌品质3部分2</v>
      </c>
      <c r="E28">
        <v>1</v>
      </c>
      <c r="F28">
        <f t="shared" si="2"/>
        <v>1</v>
      </c>
      <c r="G28">
        <f t="shared" si="3"/>
        <v>3</v>
      </c>
      <c r="H28">
        <f t="shared" si="4"/>
        <v>2</v>
      </c>
      <c r="I28" t="str">
        <f t="array" ref="I28">_xlfn.TEXTJOIN(";",1,IF((说明奖励计算!$B$6:$B$999=说明宝箱第2层!G28)*(说明奖励计算!$F$6:$F$999&lt;=说明宝箱第2层!F28),CHOOSE(H28,说明奖励计算!$I$6:$I$999,说明奖励计算!$L$6:$L$999,说明奖励计算!$O$6:$O$999,说明奖励计算!$R$6:$R$999,说明奖励计算!$U$6:$U$999,说明奖励计算!$X$6:$X$999),""))</f>
        <v>10201,1,0,0,0,1000;21120,1,0,0,0,1000;21140,1,0,0,0,1000;21150,1,0,0,0,1000;35210,1,0,0,0,1000</v>
      </c>
    </row>
    <row r="29" spans="1:9" x14ac:dyDescent="0.2">
      <c r="A29">
        <f>VLOOKUP(_xlfn.CONCAT(E29,G29,H29),说明辅助表!$Z$4:$AA$27,2,0)</f>
        <v>1</v>
      </c>
      <c r="B29" t="str">
        <f t="shared" si="0"/>
        <v>6027,1,0,0,0</v>
      </c>
      <c r="C29">
        <v>6027</v>
      </c>
      <c r="D29" t="str">
        <f t="shared" si="1"/>
        <v>宝箱1时代2卡牌品质3部分2</v>
      </c>
      <c r="E29">
        <v>1</v>
      </c>
      <c r="F29">
        <f t="shared" si="2"/>
        <v>2</v>
      </c>
      <c r="G29">
        <f t="shared" si="3"/>
        <v>3</v>
      </c>
      <c r="H29">
        <f t="shared" si="4"/>
        <v>2</v>
      </c>
      <c r="I29" t="str">
        <f t="array" ref="I29">_xlfn.TEXTJOIN(";",1,IF((说明奖励计算!$B$6:$B$999=说明宝箱第2层!G29)*(说明奖励计算!$F$6:$F$999&lt;=说明宝箱第2层!F29),CHOOSE(H29,说明奖励计算!$I$6:$I$999,说明奖励计算!$L$6:$L$999,说明奖励计算!$O$6:$O$999,说明奖励计算!$R$6:$R$999,说明奖励计算!$U$6:$U$999,说明奖励计算!$X$6:$X$999),""))</f>
        <v>10201,1,0,0,0,1000;21120,1,0,0,0,1000;21140,1,0,0,0,1000;21150,1,0,0,0,1000;33210,1,0,0,0,1000;35210,1,0,0,0,1000</v>
      </c>
    </row>
    <row r="30" spans="1:9" x14ac:dyDescent="0.2">
      <c r="A30">
        <f>VLOOKUP(_xlfn.CONCAT(E30,G30,H30),说明辅助表!$Z$4:$AA$27,2,0)</f>
        <v>1</v>
      </c>
      <c r="B30" t="str">
        <f t="shared" si="0"/>
        <v>6028,1,0,0,0</v>
      </c>
      <c r="C30">
        <v>6028</v>
      </c>
      <c r="D30" t="str">
        <f t="shared" si="1"/>
        <v>宝箱1时代3卡牌品质3部分2</v>
      </c>
      <c r="E30">
        <v>1</v>
      </c>
      <c r="F30">
        <f t="shared" si="2"/>
        <v>3</v>
      </c>
      <c r="G30">
        <f t="shared" si="3"/>
        <v>3</v>
      </c>
      <c r="H30">
        <f t="shared" si="4"/>
        <v>2</v>
      </c>
      <c r="I30" t="str">
        <f t="array" ref="I30">_xlfn.TEXTJOIN(";",1,IF((说明奖励计算!$B$6:$B$999=说明宝箱第2层!G30)*(说明奖励计算!$F$6:$F$999&lt;=说明宝箱第2层!F30),CHOOSE(H30,说明奖励计算!$I$6:$I$999,说明奖励计算!$L$6:$L$999,说明奖励计算!$O$6:$O$999,说明奖励计算!$R$6:$R$999,说明奖励计算!$U$6:$U$999,说明奖励计算!$X$6:$X$999),""))</f>
        <v>10201,1,0,0,0,1000;10301,1,0,0,0,1000;21120,1,0,0,0,1000;21140,1,0,0,0,1000;21150,1,0,0,0,1000;32310,1,0,0,0,1000;34310,1,0,0,0,1000;33210,1,0,0,0,1000;35210,1,0,0,0,1000;35310,1,0,0,0,1000;47320,1,0,0,0,1000;47330,1,0,0,0,1000</v>
      </c>
    </row>
    <row r="31" spans="1:9" x14ac:dyDescent="0.2">
      <c r="A31">
        <f>VLOOKUP(_xlfn.CONCAT(E31,G31,H31),说明辅助表!$Z$4:$AA$27,2,0)</f>
        <v>1</v>
      </c>
      <c r="B31" t="str">
        <f t="shared" si="0"/>
        <v>6029,1,0,0,0</v>
      </c>
      <c r="C31">
        <v>6029</v>
      </c>
      <c r="D31" t="str">
        <f t="shared" si="1"/>
        <v>宝箱1时代4卡牌品质3部分2</v>
      </c>
      <c r="E31">
        <v>1</v>
      </c>
      <c r="F31">
        <f t="shared" si="2"/>
        <v>4</v>
      </c>
      <c r="G31">
        <f t="shared" si="3"/>
        <v>3</v>
      </c>
      <c r="H31">
        <f t="shared" si="4"/>
        <v>2</v>
      </c>
      <c r="I31" t="str">
        <f t="array" ref="I31">_xlfn.TEXTJOIN(";",1,IF((说明奖励计算!$B$6:$B$999=说明宝箱第2层!G31)*(说明奖励计算!$F$6:$F$999&lt;=说明宝箱第2层!F31),CHOOSE(H31,说明奖励计算!$I$6:$I$999,说明奖励计算!$L$6:$L$999,说明奖励计算!$O$6:$O$999,说明奖励计算!$R$6:$R$999,说明奖励计算!$U$6:$U$999,说明奖励计算!$X$6:$X$999),""))</f>
        <v>10201,1,0,0,0,1000;10301,1,0,0,0,1000;10400,1,0,0,0,1000;10401,1,0,0,0,1000;21120,1,0,0,0,1000;21140,1,0,0,0,1000;21150,1,0,0,0,1000;32310,1,0,0,0,1000;34310,1,0,0,0,1000;34410,1,0,0,0,1000;33210,1,0,0,0,1000;33410,1,0,0,0,1000;35210,1,0,0,0,1000;35310,1,0,0,0,1000;36410,1,0,0,0,1000;47320,1,0,0,0,1000;47330,1,0,0,0,1000;47410,1,0,0,0,1000</v>
      </c>
    </row>
    <row r="32" spans="1:9" x14ac:dyDescent="0.2">
      <c r="A32">
        <f>VLOOKUP(_xlfn.CONCAT(E32,G32,H32),说明辅助表!$Z$4:$AA$27,2,0)</f>
        <v>1</v>
      </c>
      <c r="B32" t="str">
        <f t="shared" si="0"/>
        <v>6030,1,0,0,0</v>
      </c>
      <c r="C32">
        <v>6030</v>
      </c>
      <c r="D32" t="str">
        <f t="shared" si="1"/>
        <v>宝箱1时代5卡牌品质3部分2</v>
      </c>
      <c r="E32">
        <v>1</v>
      </c>
      <c r="F32">
        <f t="shared" si="2"/>
        <v>5</v>
      </c>
      <c r="G32">
        <f t="shared" si="3"/>
        <v>3</v>
      </c>
      <c r="H32">
        <f t="shared" si="4"/>
        <v>2</v>
      </c>
      <c r="I32" t="str">
        <f t="array" ref="I32">_xlfn.TEXTJOIN(";",1,IF((说明奖励计算!$B$6:$B$999=说明宝箱第2层!G32)*(说明奖励计算!$F$6:$F$999&lt;=说明宝箱第2层!F32),CHOOSE(H32,说明奖励计算!$I$6:$I$999,说明奖励计算!$L$6:$L$999,说明奖励计算!$O$6:$O$999,说明奖励计算!$R$6:$R$999,说明奖励计算!$U$6:$U$999,说明奖励计算!$X$6:$X$999),""))</f>
        <v>10201,1,0,0,0,1000;10301,1,0,0,0,1000;10400,1,0,0,0,1000;10401,1,0,0,0,1000;10501,1,0,0,0,1000;21120,1,0,0,0,1000;21140,1,0,0,0,1000;21150,1,0,0,0,1000;32310,1,0,0,0,1000;34310,1,0,0,0,1000;34410,1,0,0,0,1000;33210,1,0,0,0,1000;33410,1,0,0,0,1000;35210,1,0,0,0,1000;35310,1,0,0,0,1000;36410,1,0,0,0,1000;47320,1,0,0,0,1000;47330,1,0,0,0,1000;47410,1,0,0,0,1000;47510,1,0,0,0,1000</v>
      </c>
    </row>
    <row r="33" spans="1:9" x14ac:dyDescent="0.2">
      <c r="A33">
        <f>VLOOKUP(_xlfn.CONCAT(E33,G33,H33),说明辅助表!$Z$4:$AA$27,2,0)</f>
        <v>0</v>
      </c>
      <c r="B33" t="str">
        <f t="shared" si="0"/>
        <v>6031,0,0,0,0</v>
      </c>
      <c r="C33">
        <v>6031</v>
      </c>
      <c r="D33" t="str">
        <f t="shared" si="1"/>
        <v>宝箱1时代1卡牌品质4部分1</v>
      </c>
      <c r="E33">
        <v>1</v>
      </c>
      <c r="F33">
        <f t="shared" si="2"/>
        <v>1</v>
      </c>
      <c r="G33">
        <f t="shared" si="3"/>
        <v>4</v>
      </c>
      <c r="H33">
        <f t="shared" si="4"/>
        <v>1</v>
      </c>
      <c r="I33" t="str">
        <f t="array" ref="I33">_xlfn.TEXTJOIN(";",1,IF((说明奖励计算!$B$6:$B$999=说明宝箱第2层!G33)*(说明奖励计算!$F$6:$F$999&lt;=说明宝箱第2层!F33),CHOOSE(H33,说明奖励计算!$I$6:$I$999,说明奖励计算!$L$6:$L$999,说明奖励计算!$O$6:$O$999,说明奖励计算!$R$6:$R$999,说明奖励计算!$U$6:$U$999,说明奖励计算!$X$6:$X$999),""))</f>
        <v/>
      </c>
    </row>
    <row r="34" spans="1:9" x14ac:dyDescent="0.2">
      <c r="A34">
        <f>VLOOKUP(_xlfn.CONCAT(E34,G34,H34),说明辅助表!$Z$4:$AA$27,2,0)</f>
        <v>0</v>
      </c>
      <c r="B34" t="str">
        <f t="shared" si="0"/>
        <v>6032,0,0,0,0</v>
      </c>
      <c r="C34">
        <v>6032</v>
      </c>
      <c r="D34" t="str">
        <f t="shared" si="1"/>
        <v>宝箱1时代2卡牌品质4部分1</v>
      </c>
      <c r="E34">
        <v>1</v>
      </c>
      <c r="F34">
        <f t="shared" si="2"/>
        <v>2</v>
      </c>
      <c r="G34">
        <f t="shared" si="3"/>
        <v>4</v>
      </c>
      <c r="H34">
        <f t="shared" si="4"/>
        <v>1</v>
      </c>
      <c r="I34" t="str">
        <f t="array" ref="I34">_xlfn.TEXTJOIN(";",1,IF((说明奖励计算!$B$6:$B$999=说明宝箱第2层!G34)*(说明奖励计算!$F$6:$F$999&lt;=说明宝箱第2层!F34),CHOOSE(H34,说明奖励计算!$I$6:$I$999,说明奖励计算!$L$6:$L$999,说明奖励计算!$O$6:$O$999,说明奖励计算!$R$6:$R$999,说明奖励计算!$U$6:$U$999,说明奖励计算!$X$6:$X$999),""))</f>
        <v/>
      </c>
    </row>
    <row r="35" spans="1:9" x14ac:dyDescent="0.2">
      <c r="A35">
        <f>VLOOKUP(_xlfn.CONCAT(E35,G35,H35),说明辅助表!$Z$4:$AA$27,2,0)</f>
        <v>0</v>
      </c>
      <c r="B35" t="str">
        <f t="shared" si="0"/>
        <v>6033,0,0,0,0</v>
      </c>
      <c r="C35">
        <v>6033</v>
      </c>
      <c r="D35" t="str">
        <f t="shared" si="1"/>
        <v>宝箱1时代3卡牌品质4部分1</v>
      </c>
      <c r="E35">
        <v>1</v>
      </c>
      <c r="F35">
        <f t="shared" si="2"/>
        <v>3</v>
      </c>
      <c r="G35">
        <f t="shared" si="3"/>
        <v>4</v>
      </c>
      <c r="H35">
        <f t="shared" si="4"/>
        <v>1</v>
      </c>
      <c r="I35" t="str">
        <f t="array" ref="I35">_xlfn.TEXTJOIN(";",1,IF((说明奖励计算!$B$6:$B$999=说明宝箱第2层!G35)*(说明奖励计算!$F$6:$F$999&lt;=说明宝箱第2层!F35),CHOOSE(H35,说明奖励计算!$I$6:$I$999,说明奖励计算!$L$6:$L$999,说明奖励计算!$O$6:$O$999,说明奖励计算!$R$6:$R$999,说明奖励计算!$U$6:$U$999,说明奖励计算!$X$6:$X$999),""))</f>
        <v/>
      </c>
    </row>
    <row r="36" spans="1:9" x14ac:dyDescent="0.2">
      <c r="A36">
        <f>VLOOKUP(_xlfn.CONCAT(E36,G36,H36),说明辅助表!$Z$4:$AA$27,2,0)</f>
        <v>0</v>
      </c>
      <c r="B36" t="str">
        <f t="shared" si="0"/>
        <v>6034,0,0,0,0</v>
      </c>
      <c r="C36">
        <v>6034</v>
      </c>
      <c r="D36" t="str">
        <f t="shared" si="1"/>
        <v>宝箱1时代4卡牌品质4部分1</v>
      </c>
      <c r="E36">
        <v>1</v>
      </c>
      <c r="F36">
        <f t="shared" si="2"/>
        <v>4</v>
      </c>
      <c r="G36">
        <f t="shared" si="3"/>
        <v>4</v>
      </c>
      <c r="H36">
        <f t="shared" si="4"/>
        <v>1</v>
      </c>
      <c r="I36" t="str">
        <f t="array" ref="I36">_xlfn.TEXTJOIN(";",1,IF((说明奖励计算!$B$6:$B$999=说明宝箱第2层!G36)*(说明奖励计算!$F$6:$F$999&lt;=说明宝箱第2层!F36),CHOOSE(H36,说明奖励计算!$I$6:$I$999,说明奖励计算!$L$6:$L$999,说明奖励计算!$O$6:$O$999,说明奖励计算!$R$6:$R$999,说明奖励计算!$U$6:$U$999,说明奖励计算!$X$6:$X$999),""))</f>
        <v/>
      </c>
    </row>
    <row r="37" spans="1:9" x14ac:dyDescent="0.2">
      <c r="A37">
        <f>VLOOKUP(_xlfn.CONCAT(E37,G37,H37),说明辅助表!$Z$4:$AA$27,2,0)</f>
        <v>0</v>
      </c>
      <c r="B37" t="str">
        <f t="shared" si="0"/>
        <v>6035,0,0,0,0</v>
      </c>
      <c r="C37">
        <v>6035</v>
      </c>
      <c r="D37" t="str">
        <f t="shared" si="1"/>
        <v>宝箱1时代5卡牌品质4部分1</v>
      </c>
      <c r="E37">
        <v>1</v>
      </c>
      <c r="F37">
        <f t="shared" si="2"/>
        <v>5</v>
      </c>
      <c r="G37">
        <f t="shared" si="3"/>
        <v>4</v>
      </c>
      <c r="H37">
        <f t="shared" si="4"/>
        <v>1</v>
      </c>
      <c r="I37" t="str">
        <f t="array" ref="I37">_xlfn.TEXTJOIN(";",1,IF((说明奖励计算!$B$6:$B$999=说明宝箱第2层!G37)*(说明奖励计算!$F$6:$F$999&lt;=说明宝箱第2层!F37),CHOOSE(H37,说明奖励计算!$I$6:$I$999,说明奖励计算!$L$6:$L$999,说明奖励计算!$O$6:$O$999,说明奖励计算!$R$6:$R$999,说明奖励计算!$U$6:$U$999,说明奖励计算!$X$6:$X$999),""))</f>
        <v/>
      </c>
    </row>
    <row r="38" spans="1:9" x14ac:dyDescent="0.2">
      <c r="A38">
        <f>VLOOKUP(_xlfn.CONCAT(E38,G38,H38),说明辅助表!$Z$4:$AA$27,2,0)</f>
        <v>0</v>
      </c>
      <c r="B38" t="str">
        <f t="shared" si="0"/>
        <v>6036,0,0,0,0</v>
      </c>
      <c r="C38">
        <v>6036</v>
      </c>
      <c r="D38" t="str">
        <f t="shared" si="1"/>
        <v>宝箱1时代1卡牌品质4部分2</v>
      </c>
      <c r="E38">
        <v>1</v>
      </c>
      <c r="F38">
        <f t="shared" si="2"/>
        <v>1</v>
      </c>
      <c r="G38">
        <f t="shared" si="3"/>
        <v>4</v>
      </c>
      <c r="H38">
        <f t="shared" si="4"/>
        <v>2</v>
      </c>
      <c r="I38" t="str">
        <f t="array" ref="I38">_xlfn.TEXTJOIN(";",1,IF((说明奖励计算!$B$6:$B$999=说明宝箱第2层!G38)*(说明奖励计算!$F$6:$F$999&lt;=说明宝箱第2层!F38),CHOOSE(H38,说明奖励计算!$I$6:$I$999,说明奖励计算!$L$6:$L$999,说明奖励计算!$O$6:$O$999,说明奖励计算!$R$6:$R$999,说明奖励计算!$U$6:$U$999,说明奖励计算!$X$6:$X$999),""))</f>
        <v/>
      </c>
    </row>
    <row r="39" spans="1:9" x14ac:dyDescent="0.2">
      <c r="A39">
        <f>VLOOKUP(_xlfn.CONCAT(E39,G39,H39),说明辅助表!$Z$4:$AA$27,2,0)</f>
        <v>0</v>
      </c>
      <c r="B39" t="str">
        <f t="shared" si="0"/>
        <v>6037,0,0,0,0</v>
      </c>
      <c r="C39">
        <v>6037</v>
      </c>
      <c r="D39" t="str">
        <f t="shared" si="1"/>
        <v>宝箱1时代2卡牌品质4部分2</v>
      </c>
      <c r="E39">
        <v>1</v>
      </c>
      <c r="F39">
        <f t="shared" si="2"/>
        <v>2</v>
      </c>
      <c r="G39">
        <f t="shared" si="3"/>
        <v>4</v>
      </c>
      <c r="H39">
        <f t="shared" si="4"/>
        <v>2</v>
      </c>
      <c r="I39" t="str">
        <f t="array" ref="I39">_xlfn.TEXTJOIN(";",1,IF((说明奖励计算!$B$6:$B$999=说明宝箱第2层!G39)*(说明奖励计算!$F$6:$F$999&lt;=说明宝箱第2层!F39),CHOOSE(H39,说明奖励计算!$I$6:$I$999,说明奖励计算!$L$6:$L$999,说明奖励计算!$O$6:$O$999,说明奖励计算!$R$6:$R$999,说明奖励计算!$U$6:$U$999,说明奖励计算!$X$6:$X$999),""))</f>
        <v/>
      </c>
    </row>
    <row r="40" spans="1:9" x14ac:dyDescent="0.2">
      <c r="A40">
        <f>VLOOKUP(_xlfn.CONCAT(E40,G40,H40),说明辅助表!$Z$4:$AA$27,2,0)</f>
        <v>0</v>
      </c>
      <c r="B40" t="str">
        <f t="shared" si="0"/>
        <v>6038,0,0,0,0</v>
      </c>
      <c r="C40">
        <v>6038</v>
      </c>
      <c r="D40" t="str">
        <f t="shared" si="1"/>
        <v>宝箱1时代3卡牌品质4部分2</v>
      </c>
      <c r="E40">
        <v>1</v>
      </c>
      <c r="F40">
        <f t="shared" si="2"/>
        <v>3</v>
      </c>
      <c r="G40">
        <f t="shared" si="3"/>
        <v>4</v>
      </c>
      <c r="H40">
        <f t="shared" si="4"/>
        <v>2</v>
      </c>
      <c r="I40" t="str">
        <f t="array" ref="I40">_xlfn.TEXTJOIN(";",1,IF((说明奖励计算!$B$6:$B$999=说明宝箱第2层!G40)*(说明奖励计算!$F$6:$F$999&lt;=说明宝箱第2层!F40),CHOOSE(H40,说明奖励计算!$I$6:$I$999,说明奖励计算!$L$6:$L$999,说明奖励计算!$O$6:$O$999,说明奖励计算!$R$6:$R$999,说明奖励计算!$U$6:$U$999,说明奖励计算!$X$6:$X$999),""))</f>
        <v/>
      </c>
    </row>
    <row r="41" spans="1:9" x14ac:dyDescent="0.2">
      <c r="A41">
        <f>VLOOKUP(_xlfn.CONCAT(E41,G41,H41),说明辅助表!$Z$4:$AA$27,2,0)</f>
        <v>0</v>
      </c>
      <c r="B41" t="str">
        <f t="shared" si="0"/>
        <v>6039,0,0,0,0</v>
      </c>
      <c r="C41">
        <v>6039</v>
      </c>
      <c r="D41" t="str">
        <f t="shared" si="1"/>
        <v>宝箱1时代4卡牌品质4部分2</v>
      </c>
      <c r="E41">
        <v>1</v>
      </c>
      <c r="F41">
        <f t="shared" si="2"/>
        <v>4</v>
      </c>
      <c r="G41">
        <f t="shared" si="3"/>
        <v>4</v>
      </c>
      <c r="H41">
        <f t="shared" si="4"/>
        <v>2</v>
      </c>
      <c r="I41" t="str">
        <f t="array" ref="I41">_xlfn.TEXTJOIN(";",1,IF((说明奖励计算!$B$6:$B$999=说明宝箱第2层!G41)*(说明奖励计算!$F$6:$F$999&lt;=说明宝箱第2层!F41),CHOOSE(H41,说明奖励计算!$I$6:$I$999,说明奖励计算!$L$6:$L$999,说明奖励计算!$O$6:$O$999,说明奖励计算!$R$6:$R$999,说明奖励计算!$U$6:$U$999,说明奖励计算!$X$6:$X$999),""))</f>
        <v/>
      </c>
    </row>
    <row r="42" spans="1:9" x14ac:dyDescent="0.2">
      <c r="A42">
        <f>VLOOKUP(_xlfn.CONCAT(E42,G42,H42),说明辅助表!$Z$4:$AA$27,2,0)</f>
        <v>0</v>
      </c>
      <c r="B42" t="str">
        <f t="shared" si="0"/>
        <v>6040,0,0,0,0</v>
      </c>
      <c r="C42">
        <v>6040</v>
      </c>
      <c r="D42" t="str">
        <f t="shared" si="1"/>
        <v>宝箱1时代5卡牌品质4部分2</v>
      </c>
      <c r="E42">
        <v>1</v>
      </c>
      <c r="F42">
        <f t="shared" si="2"/>
        <v>5</v>
      </c>
      <c r="G42">
        <f t="shared" si="3"/>
        <v>4</v>
      </c>
      <c r="H42">
        <f t="shared" si="4"/>
        <v>2</v>
      </c>
      <c r="I42" t="str">
        <f t="array" ref="I42">_xlfn.TEXTJOIN(";",1,IF((说明奖励计算!$B$6:$B$999=说明宝箱第2层!G42)*(说明奖励计算!$F$6:$F$999&lt;=说明宝箱第2层!F42),CHOOSE(H42,说明奖励计算!$I$6:$I$999,说明奖励计算!$L$6:$L$999,说明奖励计算!$O$6:$O$999,说明奖励计算!$R$6:$R$999,说明奖励计算!$U$6:$U$999,说明奖励计算!$X$6:$X$999),""))</f>
        <v/>
      </c>
    </row>
    <row r="43" spans="1:9" x14ac:dyDescent="0.2">
      <c r="A43">
        <f>VLOOKUP(_xlfn.CONCAT(E43,G43,H43),说明辅助表!$Z$4:$AA$27,2,0)</f>
        <v>2</v>
      </c>
      <c r="B43" t="str">
        <f t="shared" si="0"/>
        <v>6041,2,0,0,0</v>
      </c>
      <c r="C43">
        <v>6041</v>
      </c>
      <c r="D43" t="str">
        <f t="shared" si="1"/>
        <v>宝箱2时代1卡牌品质1部分3</v>
      </c>
      <c r="E43">
        <f>E3+1</f>
        <v>2</v>
      </c>
      <c r="F43">
        <f t="shared" si="2"/>
        <v>1</v>
      </c>
      <c r="G43">
        <f>G3</f>
        <v>1</v>
      </c>
      <c r="H43">
        <f>H3+2</f>
        <v>3</v>
      </c>
      <c r="I43" t="str">
        <f t="array" ref="I43">_xlfn.TEXTJOIN(";",1,IF((说明奖励计算!$B$6:$B$999=说明宝箱第2层!G43)*(说明奖励计算!$F$6:$F$999&lt;=说明宝箱第2层!F43),CHOOSE(H43,说明奖励计算!$I$6:$I$999,说明奖励计算!$L$6:$L$999,说明奖励计算!$O$6:$O$999,说明奖励计算!$R$6:$R$999,说明奖励计算!$U$6:$U$999,说明奖励计算!$X$6:$X$999),""))</f>
        <v>10200,3,0,0,0,1000;21110,3,0,0,0,1000;21130,3,0,0,0,1000;47210,3,0,0,0,1000</v>
      </c>
    </row>
    <row r="44" spans="1:9" x14ac:dyDescent="0.2">
      <c r="A44">
        <f>VLOOKUP(_xlfn.CONCAT(E44,G44,H44),说明辅助表!$Z$4:$AA$27,2,0)</f>
        <v>2</v>
      </c>
      <c r="B44" t="str">
        <f t="shared" si="0"/>
        <v>6042,2,0,0,0</v>
      </c>
      <c r="C44">
        <v>6042</v>
      </c>
      <c r="D44" t="str">
        <f t="shared" si="1"/>
        <v>宝箱2时代2卡牌品质1部分3</v>
      </c>
      <c r="E44">
        <f t="shared" ref="E44:E108" si="5">E4+1</f>
        <v>2</v>
      </c>
      <c r="F44">
        <f t="shared" si="2"/>
        <v>2</v>
      </c>
      <c r="G44">
        <f t="shared" ref="G44:G108" si="6">G4</f>
        <v>1</v>
      </c>
      <c r="H44">
        <f t="shared" ref="H44:H107" si="7">H4+2</f>
        <v>3</v>
      </c>
      <c r="I44" t="str">
        <f t="array" ref="I44">_xlfn.TEXTJOIN(";",1,IF((说明奖励计算!$B$6:$B$999=说明宝箱第2层!G44)*(说明奖励计算!$F$6:$F$999&lt;=说明宝箱第2层!F44),CHOOSE(H44,说明奖励计算!$I$6:$I$999,说明奖励计算!$L$6:$L$999,说明奖励计算!$O$6:$O$999,说明奖励计算!$R$6:$R$999,说明奖励计算!$U$6:$U$999,说明奖励计算!$X$6:$X$999),""))</f>
        <v>10200,3,0,0,0,1000;10203,3,0,0,0,1000;21110,3,0,0,0,1000;21210,3,0,0,0,1000;21220,3,0,0,0,1000;21130,3,0,0,0,1000;21230,3,0,0,0,1000;21240,3,0,0,0,1000;47210,3,0,0,0,1000;47220,3,0,0,0,1000;47240,3,0,0,0,1000</v>
      </c>
    </row>
    <row r="45" spans="1:9" x14ac:dyDescent="0.2">
      <c r="A45">
        <f>VLOOKUP(_xlfn.CONCAT(E45,G45,H45),说明辅助表!$Z$4:$AA$27,2,0)</f>
        <v>2</v>
      </c>
      <c r="B45" t="str">
        <f t="shared" si="0"/>
        <v>6043,2,0,0,0</v>
      </c>
      <c r="C45">
        <v>6043</v>
      </c>
      <c r="D45" t="str">
        <f t="shared" si="1"/>
        <v>宝箱2时代3卡牌品质1部分3</v>
      </c>
      <c r="E45">
        <f t="shared" si="5"/>
        <v>2</v>
      </c>
      <c r="F45">
        <f t="shared" si="2"/>
        <v>3</v>
      </c>
      <c r="G45">
        <f t="shared" si="6"/>
        <v>1</v>
      </c>
      <c r="H45">
        <f t="shared" si="7"/>
        <v>3</v>
      </c>
      <c r="I45" t="str">
        <f t="array" ref="I45">_xlfn.TEXTJOIN(";",1,IF((说明奖励计算!$B$6:$B$999=说明宝箱第2层!G45)*(说明奖励计算!$F$6:$F$999&lt;=说明宝箱第2层!F45),CHOOSE(H45,说明奖励计算!$I$6:$I$999,说明奖励计算!$L$6:$L$999,说明奖励计算!$O$6:$O$999,说明奖励计算!$R$6:$R$999,说明奖励计算!$U$6:$U$999,说明奖励计算!$X$6:$X$999),""))</f>
        <v>10200,3,0,0,0,1000;10203,3,0,0,0,1000;21110,3,0,0,0,1000;21210,3,0,0,0,1000;21310,3,0,0,0,1000;21220,3,0,0,0,1000;21320,3,0,0,0,1000;21130,3,0,0,0,1000;21230,3,0,0,0,1000;21330,3,0,0,0,1000;21240,3,0,0,0,1000;21340,3,0,0,0,1000;21350,3,0,0,0,1000;47210,3,0,0,0,1000;47220,3,0,0,0,1000;47240,3,0,0,0,1000</v>
      </c>
    </row>
    <row r="46" spans="1:9" x14ac:dyDescent="0.2">
      <c r="A46">
        <f>VLOOKUP(_xlfn.CONCAT(E46,G46,H46),说明辅助表!$Z$4:$AA$27,2,0)</f>
        <v>2</v>
      </c>
      <c r="B46" t="str">
        <f t="shared" si="0"/>
        <v>6044,2,0,0,0</v>
      </c>
      <c r="C46">
        <v>6044</v>
      </c>
      <c r="D46" t="str">
        <f t="shared" si="1"/>
        <v>宝箱2时代4卡牌品质1部分3</v>
      </c>
      <c r="E46">
        <f t="shared" si="5"/>
        <v>2</v>
      </c>
      <c r="F46">
        <f t="shared" si="2"/>
        <v>4</v>
      </c>
      <c r="G46">
        <f t="shared" si="6"/>
        <v>1</v>
      </c>
      <c r="H46">
        <f t="shared" si="7"/>
        <v>3</v>
      </c>
      <c r="I46" t="str">
        <f t="array" ref="I46">_xlfn.TEXTJOIN(";",1,IF((说明奖励计算!$B$6:$B$999=说明宝箱第2层!G46)*(说明奖励计算!$F$6:$F$999&lt;=说明宝箱第2层!F46),CHOOSE(H46,说明奖励计算!$I$6:$I$999,说明奖励计算!$L$6:$L$999,说明奖励计算!$O$6:$O$999,说明奖励计算!$R$6:$R$999,说明奖励计算!$U$6:$U$999,说明奖励计算!$X$6:$X$999),""))</f>
        <v>10200,3,0,0,0,1000;10203,3,0,0,0,1000;21110,3,0,0,0,1000;21210,3,0,0,0,1000;21310,3,0,0,0,1000;21410,3,0,0,0,1000;21220,3,0,0,0,1000;21320,3,0,0,0,1000;21420,3,0,0,0,1000;21130,3,0,0,0,1000;21230,3,0,0,0,1000;21330,3,0,0,0,1000;21430,3,0,0,0,1000;21240,3,0,0,0,1000;21340,3,0,0,0,1000;21440,3,0,0,0,1000;21350,3,0,0,0,1000;47210,3,0,0,0,1000;47220,3,0,0,0,1000;47240,3,0,0,0,1000</v>
      </c>
    </row>
    <row r="47" spans="1:9" x14ac:dyDescent="0.2">
      <c r="A47">
        <f>VLOOKUP(_xlfn.CONCAT(E47,G47,H47),说明辅助表!$Z$4:$AA$27,2,0)</f>
        <v>2</v>
      </c>
      <c r="B47" t="str">
        <f t="shared" si="0"/>
        <v>6045,2,0,0,0</v>
      </c>
      <c r="C47">
        <v>6045</v>
      </c>
      <c r="D47" t="str">
        <f t="shared" si="1"/>
        <v>宝箱2时代5卡牌品质1部分3</v>
      </c>
      <c r="E47">
        <f t="shared" si="5"/>
        <v>2</v>
      </c>
      <c r="F47">
        <f t="shared" si="2"/>
        <v>5</v>
      </c>
      <c r="G47">
        <f t="shared" si="6"/>
        <v>1</v>
      </c>
      <c r="H47">
        <f t="shared" si="7"/>
        <v>3</v>
      </c>
      <c r="I47" t="str">
        <f t="array" ref="I47">_xlfn.TEXTJOIN(";",1,IF((说明奖励计算!$B$6:$B$999=说明宝箱第2层!G47)*(说明奖励计算!$F$6:$F$999&lt;=说明宝箱第2层!F47),CHOOSE(H47,说明奖励计算!$I$6:$I$999,说明奖励计算!$L$6:$L$999,说明奖励计算!$O$6:$O$999,说明奖励计算!$R$6:$R$999,说明奖励计算!$U$6:$U$999,说明奖励计算!$X$6:$X$999),""))</f>
        <v>10200,3,0,0,0,1000;10203,3,0,0,0,1000;21110,3,0,0,0,1000;21210,3,0,0,0,1000;21310,3,0,0,0,1000;21410,3,0,0,0,1000;21510,3,0,0,0,1000;21220,3,0,0,0,1000;21320,3,0,0,0,1000;21420,3,0,0,0,1000;21520,3,0,0,0,1000;21130,3,0,0,0,1000;21230,3,0,0,0,1000;21330,3,0,0,0,1000;21430,3,0,0,0,1000;21530,3,0,0,0,1000;21240,3,0,0,0,1000;21340,3,0,0,0,1000;21440,3,0,0,0,1000;21540,3,0,0,0,1000;21350,3,0,0,0,1000;21550,3,0,0,0,1000;47210,3,0,0,0,1000;47220,3,0,0,0,1000;47240,3,0,0,0,1000</v>
      </c>
    </row>
    <row r="48" spans="1:9" x14ac:dyDescent="0.2">
      <c r="A48">
        <f>VLOOKUP(_xlfn.CONCAT(E48,G48,H48),说明辅助表!$Z$4:$AA$27,2,0)</f>
        <v>1</v>
      </c>
      <c r="B48" t="str">
        <f t="shared" si="0"/>
        <v>6046,1,0,0,0</v>
      </c>
      <c r="C48">
        <v>6046</v>
      </c>
      <c r="D48" t="str">
        <f t="shared" si="1"/>
        <v>宝箱2时代1卡牌品质1部分4</v>
      </c>
      <c r="E48">
        <f t="shared" si="5"/>
        <v>2</v>
      </c>
      <c r="F48">
        <f t="shared" si="2"/>
        <v>1</v>
      </c>
      <c r="G48">
        <f t="shared" si="6"/>
        <v>1</v>
      </c>
      <c r="H48">
        <f t="shared" si="7"/>
        <v>4</v>
      </c>
      <c r="I48" t="str">
        <f t="array" ref="I48">_xlfn.TEXTJOIN(";",1,IF((说明奖励计算!$B$6:$B$999=说明宝箱第2层!G48)*(说明奖励计算!$F$6:$F$999&lt;=说明宝箱第2层!F48),CHOOSE(H48,说明奖励计算!$I$6:$I$999,说明奖励计算!$L$6:$L$999,说明奖励计算!$O$6:$O$999,说明奖励计算!$R$6:$R$999,说明奖励计算!$U$6:$U$999,说明奖励计算!$X$6:$X$999),""))</f>
        <v>10200,4,0,0,0,1000;21110,4,0,0,0,1000;21130,4,0,0,0,1000;47210,4,0,0,0,1000</v>
      </c>
    </row>
    <row r="49" spans="1:9" x14ac:dyDescent="0.2">
      <c r="A49">
        <f>VLOOKUP(_xlfn.CONCAT(E49,G49,H49),说明辅助表!$Z$4:$AA$27,2,0)</f>
        <v>1</v>
      </c>
      <c r="B49" t="str">
        <f t="shared" si="0"/>
        <v>6047,1,0,0,0</v>
      </c>
      <c r="C49">
        <v>6047</v>
      </c>
      <c r="D49" t="str">
        <f t="shared" si="1"/>
        <v>宝箱2时代2卡牌品质1部分4</v>
      </c>
      <c r="E49">
        <f t="shared" si="5"/>
        <v>2</v>
      </c>
      <c r="F49">
        <f t="shared" si="2"/>
        <v>2</v>
      </c>
      <c r="G49">
        <f t="shared" si="6"/>
        <v>1</v>
      </c>
      <c r="H49">
        <f t="shared" si="7"/>
        <v>4</v>
      </c>
      <c r="I49" t="str">
        <f t="array" ref="I49">_xlfn.TEXTJOIN(";",1,IF((说明奖励计算!$B$6:$B$999=说明宝箱第2层!G49)*(说明奖励计算!$F$6:$F$999&lt;=说明宝箱第2层!F49),CHOOSE(H49,说明奖励计算!$I$6:$I$999,说明奖励计算!$L$6:$L$999,说明奖励计算!$O$6:$O$999,说明奖励计算!$R$6:$R$999,说明奖励计算!$U$6:$U$999,说明奖励计算!$X$6:$X$999),""))</f>
        <v>10200,4,0,0,0,1000;10203,4,0,0,0,1000;21110,4,0,0,0,1000;21210,4,0,0,0,1000;21220,4,0,0,0,1000;21130,4,0,0,0,1000;21230,4,0,0,0,1000;21240,4,0,0,0,1000;47210,4,0,0,0,1000;47220,4,0,0,0,1000;47240,4,0,0,0,1000</v>
      </c>
    </row>
    <row r="50" spans="1:9" x14ac:dyDescent="0.2">
      <c r="A50">
        <f>VLOOKUP(_xlfn.CONCAT(E50,G50,H50),说明辅助表!$Z$4:$AA$27,2,0)</f>
        <v>1</v>
      </c>
      <c r="B50" t="str">
        <f t="shared" si="0"/>
        <v>6048,1,0,0,0</v>
      </c>
      <c r="C50">
        <v>6048</v>
      </c>
      <c r="D50" t="str">
        <f t="shared" si="1"/>
        <v>宝箱2时代3卡牌品质1部分4</v>
      </c>
      <c r="E50">
        <f t="shared" si="5"/>
        <v>2</v>
      </c>
      <c r="F50">
        <f t="shared" si="2"/>
        <v>3</v>
      </c>
      <c r="G50">
        <f t="shared" si="6"/>
        <v>1</v>
      </c>
      <c r="H50">
        <f t="shared" si="7"/>
        <v>4</v>
      </c>
      <c r="I50" t="str">
        <f t="array" ref="I50">_xlfn.TEXTJOIN(";",1,IF((说明奖励计算!$B$6:$B$999=说明宝箱第2层!G50)*(说明奖励计算!$F$6:$F$999&lt;=说明宝箱第2层!F50),CHOOSE(H50,说明奖励计算!$I$6:$I$999,说明奖励计算!$L$6:$L$999,说明奖励计算!$O$6:$O$999,说明奖励计算!$R$6:$R$999,说明奖励计算!$U$6:$U$999,说明奖励计算!$X$6:$X$999),""))</f>
        <v>10200,4,0,0,0,1000;10203,4,0,0,0,1000;21110,4,0,0,0,1000;21210,4,0,0,0,1000;21310,4,0,0,0,1000;21220,4,0,0,0,1000;21320,4,0,0,0,1000;21130,4,0,0,0,1000;21230,4,0,0,0,1000;21330,4,0,0,0,1000;21240,4,0,0,0,1000;21340,4,0,0,0,1000;21350,4,0,0,0,1000;47210,4,0,0,0,1000;47220,4,0,0,0,1000;47240,4,0,0,0,1000</v>
      </c>
    </row>
    <row r="51" spans="1:9" x14ac:dyDescent="0.2">
      <c r="A51">
        <f>VLOOKUP(_xlfn.CONCAT(E51,G51,H51),说明辅助表!$Z$4:$AA$27,2,0)</f>
        <v>1</v>
      </c>
      <c r="B51" t="str">
        <f t="shared" si="0"/>
        <v>6049,1,0,0,0</v>
      </c>
      <c r="C51">
        <v>6049</v>
      </c>
      <c r="D51" t="str">
        <f t="shared" si="1"/>
        <v>宝箱2时代4卡牌品质1部分4</v>
      </c>
      <c r="E51">
        <f t="shared" si="5"/>
        <v>2</v>
      </c>
      <c r="F51">
        <f t="shared" si="2"/>
        <v>4</v>
      </c>
      <c r="G51">
        <f t="shared" si="6"/>
        <v>1</v>
      </c>
      <c r="H51">
        <f t="shared" si="7"/>
        <v>4</v>
      </c>
      <c r="I51" t="str">
        <f t="array" ref="I51">_xlfn.TEXTJOIN(";",1,IF((说明奖励计算!$B$6:$B$999=说明宝箱第2层!G51)*(说明奖励计算!$F$6:$F$999&lt;=说明宝箱第2层!F51),CHOOSE(H51,说明奖励计算!$I$6:$I$999,说明奖励计算!$L$6:$L$999,说明奖励计算!$O$6:$O$999,说明奖励计算!$R$6:$R$999,说明奖励计算!$U$6:$U$999,说明奖励计算!$X$6:$X$999),""))</f>
        <v>10200,4,0,0,0,1000;10203,4,0,0,0,1000;21110,4,0,0,0,1000;21210,4,0,0,0,1000;21310,4,0,0,0,1000;21410,4,0,0,0,1000;21220,4,0,0,0,1000;21320,4,0,0,0,1000;21420,4,0,0,0,1000;21130,4,0,0,0,1000;21230,4,0,0,0,1000;21330,4,0,0,0,1000;21430,4,0,0,0,1000;21240,4,0,0,0,1000;21340,4,0,0,0,1000;21440,4,0,0,0,1000;21350,4,0,0,0,1000;47210,4,0,0,0,1000;47220,4,0,0,0,1000;47240,4,0,0,0,1000</v>
      </c>
    </row>
    <row r="52" spans="1:9" x14ac:dyDescent="0.2">
      <c r="A52">
        <f>VLOOKUP(_xlfn.CONCAT(E52,G52,H52),说明辅助表!$Z$4:$AA$27,2,0)</f>
        <v>1</v>
      </c>
      <c r="B52" t="str">
        <f t="shared" si="0"/>
        <v>6050,1,0,0,0</v>
      </c>
      <c r="C52">
        <v>6050</v>
      </c>
      <c r="D52" t="str">
        <f t="shared" si="1"/>
        <v>宝箱2时代5卡牌品质1部分4</v>
      </c>
      <c r="E52">
        <f t="shared" si="5"/>
        <v>2</v>
      </c>
      <c r="F52">
        <f t="shared" si="2"/>
        <v>5</v>
      </c>
      <c r="G52">
        <f t="shared" si="6"/>
        <v>1</v>
      </c>
      <c r="H52">
        <f t="shared" si="7"/>
        <v>4</v>
      </c>
      <c r="I52" t="str">
        <f t="array" ref="I52">_xlfn.TEXTJOIN(";",1,IF((说明奖励计算!$B$6:$B$999=说明宝箱第2层!G52)*(说明奖励计算!$F$6:$F$999&lt;=说明宝箱第2层!F52),CHOOSE(H52,说明奖励计算!$I$6:$I$999,说明奖励计算!$L$6:$L$999,说明奖励计算!$O$6:$O$999,说明奖励计算!$R$6:$R$999,说明奖励计算!$U$6:$U$999,说明奖励计算!$X$6:$X$999),""))</f>
        <v>10200,4,0,0,0,1000;10203,4,0,0,0,1000;21110,4,0,0,0,1000;21210,4,0,0,0,1000;21310,4,0,0,0,1000;21410,4,0,0,0,1000;21510,4,0,0,0,1000;21220,4,0,0,0,1000;21320,4,0,0,0,1000;21420,4,0,0,0,1000;21520,4,0,0,0,1000;21130,4,0,0,0,1000;21230,4,0,0,0,1000;21330,4,0,0,0,1000;21430,4,0,0,0,1000;21530,4,0,0,0,1000;21240,4,0,0,0,1000;21340,4,0,0,0,1000;21440,4,0,0,0,1000;21540,4,0,0,0,1000;21350,4,0,0,0,1000;21550,4,0,0,0,1000;47210,4,0,0,0,1000;47220,4,0,0,0,1000;47240,4,0,0,0,1000</v>
      </c>
    </row>
    <row r="53" spans="1:9" x14ac:dyDescent="0.2">
      <c r="A53">
        <f>VLOOKUP(_xlfn.CONCAT(E53,G53,H53),说明辅助表!$Z$4:$AA$27,2,0)</f>
        <v>2</v>
      </c>
      <c r="B53" t="str">
        <f t="shared" si="0"/>
        <v>6051,2,0,0,0</v>
      </c>
      <c r="C53">
        <v>6051</v>
      </c>
      <c r="D53" t="str">
        <f t="shared" si="1"/>
        <v>宝箱2时代1卡牌品质2部分3</v>
      </c>
      <c r="E53">
        <f t="shared" si="5"/>
        <v>2</v>
      </c>
      <c r="F53">
        <f t="shared" si="2"/>
        <v>1</v>
      </c>
      <c r="G53">
        <f t="shared" si="6"/>
        <v>2</v>
      </c>
      <c r="H53">
        <f t="shared" si="7"/>
        <v>3</v>
      </c>
      <c r="I53" t="str">
        <f t="array" ref="I53">_xlfn.TEXTJOIN(";",1,IF((说明奖励计算!$B$6:$B$999=说明宝箱第2层!G53)*(说明奖励计算!$F$6:$F$999&lt;=说明宝箱第2层!F53),CHOOSE(H53,说明奖励计算!$I$6:$I$999,说明奖励计算!$L$6:$L$999,说明奖励计算!$O$6:$O$999,说明奖励计算!$R$6:$R$999,说明奖励计算!$U$6:$U$999,说明奖励计算!$X$6:$X$999),""))</f>
        <v>36210,4,0,0,0,1000;47230,4,0,0,0,1000</v>
      </c>
    </row>
    <row r="54" spans="1:9" x14ac:dyDescent="0.2">
      <c r="A54">
        <f>VLOOKUP(_xlfn.CONCAT(E54,G54,H54),说明辅助表!$Z$4:$AA$27,2,0)</f>
        <v>2</v>
      </c>
      <c r="B54" t="str">
        <f t="shared" si="0"/>
        <v>6052,2,0,0,0</v>
      </c>
      <c r="C54">
        <v>6052</v>
      </c>
      <c r="D54" t="str">
        <f t="shared" si="1"/>
        <v>宝箱2时代2卡牌品质2部分3</v>
      </c>
      <c r="E54">
        <f t="shared" si="5"/>
        <v>2</v>
      </c>
      <c r="F54">
        <f t="shared" si="2"/>
        <v>2</v>
      </c>
      <c r="G54">
        <f t="shared" si="6"/>
        <v>2</v>
      </c>
      <c r="H54">
        <f t="shared" si="7"/>
        <v>3</v>
      </c>
      <c r="I54" t="str">
        <f t="array" ref="I54">_xlfn.TEXTJOIN(";",1,IF((说明奖励计算!$B$6:$B$999=说明宝箱第2层!G54)*(说明奖励计算!$F$6:$F$999&lt;=说明宝箱第2层!F54),CHOOSE(H54,说明奖励计算!$I$6:$I$999,说明奖励计算!$L$6:$L$999,说明奖励计算!$O$6:$O$999,说明奖励计算!$R$6:$R$999,说明奖励计算!$U$6:$U$999,说明奖励计算!$X$6:$X$999),""))</f>
        <v>10202,4,0,0,0,1000;21250,4,0,0,0,1000;32210,4,0,0,0,1000;36210,4,0,0,0,1000;47230,4,0,0,0,1000;47250,4,0,0,0,1000</v>
      </c>
    </row>
    <row r="55" spans="1:9" x14ac:dyDescent="0.2">
      <c r="A55">
        <f>VLOOKUP(_xlfn.CONCAT(E55,G55,H55),说明辅助表!$Z$4:$AA$27,2,0)</f>
        <v>2</v>
      </c>
      <c r="B55" t="str">
        <f t="shared" si="0"/>
        <v>6053,2,0,0,0</v>
      </c>
      <c r="C55">
        <v>6053</v>
      </c>
      <c r="D55" t="str">
        <f t="shared" si="1"/>
        <v>宝箱2时代3卡牌品质2部分3</v>
      </c>
      <c r="E55">
        <f t="shared" si="5"/>
        <v>2</v>
      </c>
      <c r="F55">
        <f t="shared" si="2"/>
        <v>3</v>
      </c>
      <c r="G55">
        <f t="shared" si="6"/>
        <v>2</v>
      </c>
      <c r="H55">
        <f t="shared" si="7"/>
        <v>3</v>
      </c>
      <c r="I55" t="str">
        <f t="array" ref="I55">_xlfn.TEXTJOIN(";",1,IF((说明奖励计算!$B$6:$B$999=说明宝箱第2层!G55)*(说明奖励计算!$F$6:$F$999&lt;=说明宝箱第2层!F55),CHOOSE(H55,说明奖励计算!$I$6:$I$999,说明奖励计算!$L$6:$L$999,说明奖励计算!$O$6:$O$999,说明奖励计算!$R$6:$R$999,说明奖励计算!$U$6:$U$999,说明奖励计算!$X$6:$X$999),""))</f>
        <v>10202,4,0,0,0,1000;10300,4,0,0,0,1000;21250,4,0,0,0,1000;32210,4,0,0,0,1000;36210,4,0,0,0,1000;36310,4,0,0,0,1000;47230,4,0,0,0,1000;47250,4,0,0,0,1000;47310,4,0,0,0,1000</v>
      </c>
    </row>
    <row r="56" spans="1:9" x14ac:dyDescent="0.2">
      <c r="A56">
        <f>VLOOKUP(_xlfn.CONCAT(E56,G56,H56),说明辅助表!$Z$4:$AA$27,2,0)</f>
        <v>2</v>
      </c>
      <c r="B56" t="str">
        <f t="shared" si="0"/>
        <v>6054,2,0,0,0</v>
      </c>
      <c r="C56">
        <v>6054</v>
      </c>
      <c r="D56" t="str">
        <f t="shared" si="1"/>
        <v>宝箱2时代4卡牌品质2部分3</v>
      </c>
      <c r="E56">
        <f>E16+1</f>
        <v>2</v>
      </c>
      <c r="F56">
        <f t="shared" si="2"/>
        <v>4</v>
      </c>
      <c r="G56">
        <f>G16</f>
        <v>2</v>
      </c>
      <c r="H56">
        <f t="shared" si="7"/>
        <v>3</v>
      </c>
      <c r="I56" t="str">
        <f t="array" ref="I56">_xlfn.TEXTJOIN(";",1,IF((说明奖励计算!$B$6:$B$999=说明宝箱第2层!G56)*(说明奖励计算!$F$6:$F$999&lt;=说明宝箱第2层!F56),CHOOSE(H56,说明奖励计算!$I$6:$I$999,说明奖励计算!$L$6:$L$999,说明奖励计算!$O$6:$O$999,说明奖励计算!$R$6:$R$999,说明奖励计算!$U$6:$U$999,说明奖励计算!$X$6:$X$999),""))</f>
        <v>10202,4,0,0,0,1000;10300,4,0,0,0,1000;10402,4,0,0,0,1000;21250,4,0,0,0,1000;21450,4,0,0,0,1000;32210,4,0,0,0,1000;32410,4,0,0,0,1000;35410,4,0,0,0,1000;36210,4,0,0,0,1000;36310,4,0,0,0,1000;47230,4,0,0,0,1000;47250,4,0,0,0,1000;47310,4,0,0,0,1000;47420,4,0,0,0,1000</v>
      </c>
    </row>
    <row r="57" spans="1:9" x14ac:dyDescent="0.2">
      <c r="A57">
        <f>VLOOKUP(_xlfn.CONCAT(E57,G57,H57),说明辅助表!$Z$4:$AA$27,2,0)</f>
        <v>2</v>
      </c>
      <c r="B57" t="str">
        <f t="shared" si="0"/>
        <v>6055,2,0,0,0</v>
      </c>
      <c r="C57">
        <v>6055</v>
      </c>
      <c r="D57" t="str">
        <f t="shared" si="1"/>
        <v>宝箱2时代5卡牌品质2部分3</v>
      </c>
      <c r="E57">
        <f t="shared" si="5"/>
        <v>2</v>
      </c>
      <c r="F57">
        <f t="shared" si="2"/>
        <v>5</v>
      </c>
      <c r="G57">
        <f t="shared" si="6"/>
        <v>2</v>
      </c>
      <c r="H57">
        <f t="shared" si="7"/>
        <v>3</v>
      </c>
      <c r="I57" t="str">
        <f t="array" ref="I57">_xlfn.TEXTJOIN(";",1,IF((说明奖励计算!$B$6:$B$999=说明宝箱第2层!G57)*(说明奖励计算!$F$6:$F$999&lt;=说明宝箱第2层!F57),CHOOSE(H57,说明奖励计算!$I$6:$I$999,说明奖励计算!$L$6:$L$999,说明奖励计算!$O$6:$O$999,说明奖励计算!$R$6:$R$999,说明奖励计算!$U$6:$U$999,说明奖励计算!$X$6:$X$999),""))</f>
        <v>10202,4,0,0,0,1000;10300,4,0,0,0,1000;10402,4,0,0,0,1000;21250,4,0,0,0,1000;21450,4,0,0,0,1000;32210,4,0,0,0,1000;32410,4,0,0,0,1000;32510,4,0,0,0,1000;33510,4,0,0,0,1000;35410,4,0,0,0,1000;36210,4,0,0,0,1000;36310,4,0,0,0,1000;47230,4,0,0,0,1000;47250,4,0,0,0,1000;47310,4,0,0,0,1000;47420,4,0,0,0,1000;47520,4,0,0,0,1000</v>
      </c>
    </row>
    <row r="58" spans="1:9" x14ac:dyDescent="0.2">
      <c r="A58">
        <f>VLOOKUP(_xlfn.CONCAT(E58,G58,H58),说明辅助表!$Z$4:$AA$27,2,0)</f>
        <v>1</v>
      </c>
      <c r="B58" t="str">
        <f t="shared" si="0"/>
        <v>6056,1,0,0,0</v>
      </c>
      <c r="C58">
        <v>6056</v>
      </c>
      <c r="D58" t="str">
        <f t="shared" si="1"/>
        <v>宝箱2时代1卡牌品质2部分4</v>
      </c>
      <c r="E58">
        <f t="shared" si="5"/>
        <v>2</v>
      </c>
      <c r="F58">
        <f t="shared" si="2"/>
        <v>1</v>
      </c>
      <c r="G58">
        <f t="shared" si="6"/>
        <v>2</v>
      </c>
      <c r="H58">
        <f t="shared" si="7"/>
        <v>4</v>
      </c>
      <c r="I58" t="str">
        <f t="array" ref="I58">_xlfn.TEXTJOIN(";",1,IF((说明奖励计算!$B$6:$B$999=说明宝箱第2层!G58)*(说明奖励计算!$F$6:$F$999&lt;=说明宝箱第2层!F58),CHOOSE(H58,说明奖励计算!$I$6:$I$999,说明奖励计算!$L$6:$L$999,说明奖励计算!$O$6:$O$999,说明奖励计算!$R$6:$R$999,说明奖励计算!$U$6:$U$999,说明奖励计算!$X$6:$X$999),""))</f>
        <v>36210,7,0,0,0,1000;47230,7,0,0,0,1000</v>
      </c>
    </row>
    <row r="59" spans="1:9" x14ac:dyDescent="0.2">
      <c r="A59">
        <f>VLOOKUP(_xlfn.CONCAT(E59,G59,H59),说明辅助表!$Z$4:$AA$27,2,0)</f>
        <v>1</v>
      </c>
      <c r="B59" t="str">
        <f t="shared" si="0"/>
        <v>6057,1,0,0,0</v>
      </c>
      <c r="C59">
        <v>6057</v>
      </c>
      <c r="D59" t="str">
        <f t="shared" si="1"/>
        <v>宝箱2时代2卡牌品质2部分4</v>
      </c>
      <c r="E59">
        <f t="shared" si="5"/>
        <v>2</v>
      </c>
      <c r="F59">
        <f t="shared" si="2"/>
        <v>2</v>
      </c>
      <c r="G59">
        <f t="shared" si="6"/>
        <v>2</v>
      </c>
      <c r="H59">
        <f t="shared" si="7"/>
        <v>4</v>
      </c>
      <c r="I59" t="str">
        <f t="array" ref="I59">_xlfn.TEXTJOIN(";",1,IF((说明奖励计算!$B$6:$B$999=说明宝箱第2层!G59)*(说明奖励计算!$F$6:$F$999&lt;=说明宝箱第2层!F59),CHOOSE(H59,说明奖励计算!$I$6:$I$999,说明奖励计算!$L$6:$L$999,说明奖励计算!$O$6:$O$999,说明奖励计算!$R$6:$R$999,说明奖励计算!$U$6:$U$999,说明奖励计算!$X$6:$X$999),""))</f>
        <v>10202,7,0,0,0,1000;21250,7,0,0,0,1000;32210,7,0,0,0,1000;36210,7,0,0,0,1000;47230,7,0,0,0,1000;47250,7,0,0,0,1000</v>
      </c>
    </row>
    <row r="60" spans="1:9" x14ac:dyDescent="0.2">
      <c r="A60">
        <f>VLOOKUP(_xlfn.CONCAT(E60,G60,H60),说明辅助表!$Z$4:$AA$27,2,0)</f>
        <v>1</v>
      </c>
      <c r="B60" t="str">
        <f t="shared" si="0"/>
        <v>6058,1,0,0,0</v>
      </c>
      <c r="C60">
        <v>6058</v>
      </c>
      <c r="D60" t="str">
        <f t="shared" si="1"/>
        <v>宝箱2时代3卡牌品质2部分4</v>
      </c>
      <c r="E60">
        <f t="shared" si="5"/>
        <v>2</v>
      </c>
      <c r="F60">
        <f t="shared" si="2"/>
        <v>3</v>
      </c>
      <c r="G60">
        <f t="shared" si="6"/>
        <v>2</v>
      </c>
      <c r="H60">
        <f t="shared" si="7"/>
        <v>4</v>
      </c>
      <c r="I60" t="str">
        <f t="array" ref="I60">_xlfn.TEXTJOIN(";",1,IF((说明奖励计算!$B$6:$B$999=说明宝箱第2层!G60)*(说明奖励计算!$F$6:$F$999&lt;=说明宝箱第2层!F60),CHOOSE(H60,说明奖励计算!$I$6:$I$999,说明奖励计算!$L$6:$L$999,说明奖励计算!$O$6:$O$999,说明奖励计算!$R$6:$R$999,说明奖励计算!$U$6:$U$999,说明奖励计算!$X$6:$X$999),""))</f>
        <v>10202,7,0,0,0,1000;10300,7,0,0,0,1000;21250,7,0,0,0,1000;32210,7,0,0,0,1000;36210,7,0,0,0,1000;36310,7,0,0,0,1000;47230,7,0,0,0,1000;47250,7,0,0,0,1000;47310,7,0,0,0,1000</v>
      </c>
    </row>
    <row r="61" spans="1:9" x14ac:dyDescent="0.2">
      <c r="A61">
        <f>VLOOKUP(_xlfn.CONCAT(E61,G61,H61),说明辅助表!$Z$4:$AA$27,2,0)</f>
        <v>1</v>
      </c>
      <c r="B61" t="str">
        <f t="shared" si="0"/>
        <v>6059,1,0,0,0</v>
      </c>
      <c r="C61">
        <v>6059</v>
      </c>
      <c r="D61" t="str">
        <f t="shared" si="1"/>
        <v>宝箱2时代4卡牌品质2部分4</v>
      </c>
      <c r="E61">
        <f t="shared" si="5"/>
        <v>2</v>
      </c>
      <c r="F61">
        <f t="shared" si="2"/>
        <v>4</v>
      </c>
      <c r="G61">
        <f t="shared" si="6"/>
        <v>2</v>
      </c>
      <c r="H61">
        <f t="shared" si="7"/>
        <v>4</v>
      </c>
      <c r="I61" t="str">
        <f t="array" ref="I61">_xlfn.TEXTJOIN(";",1,IF((说明奖励计算!$B$6:$B$999=说明宝箱第2层!G61)*(说明奖励计算!$F$6:$F$999&lt;=说明宝箱第2层!F61),CHOOSE(H61,说明奖励计算!$I$6:$I$999,说明奖励计算!$L$6:$L$999,说明奖励计算!$O$6:$O$999,说明奖励计算!$R$6:$R$999,说明奖励计算!$U$6:$U$999,说明奖励计算!$X$6:$X$999),""))</f>
        <v>10202,7,0,0,0,1000;10300,7,0,0,0,1000;10402,7,0,0,0,1000;21250,7,0,0,0,1000;21450,7,0,0,0,1000;32210,7,0,0,0,1000;32410,7,0,0,0,1000;35410,7,0,0,0,1000;36210,7,0,0,0,1000;36310,7,0,0,0,1000;47230,7,0,0,0,1000;47250,7,0,0,0,1000;47310,7,0,0,0,1000;47420,7,0,0,0,1000</v>
      </c>
    </row>
    <row r="62" spans="1:9" x14ac:dyDescent="0.2">
      <c r="A62">
        <f>VLOOKUP(_xlfn.CONCAT(E62,G62,H62),说明辅助表!$Z$4:$AA$27,2,0)</f>
        <v>1</v>
      </c>
      <c r="B62" t="str">
        <f t="shared" si="0"/>
        <v>6060,1,0,0,0</v>
      </c>
      <c r="C62">
        <v>6060</v>
      </c>
      <c r="D62" t="str">
        <f t="shared" si="1"/>
        <v>宝箱2时代5卡牌品质2部分4</v>
      </c>
      <c r="E62">
        <f t="shared" si="5"/>
        <v>2</v>
      </c>
      <c r="F62">
        <f t="shared" si="2"/>
        <v>5</v>
      </c>
      <c r="G62">
        <f t="shared" si="6"/>
        <v>2</v>
      </c>
      <c r="H62">
        <f t="shared" si="7"/>
        <v>4</v>
      </c>
      <c r="I62" t="str">
        <f t="array" ref="I62">_xlfn.TEXTJOIN(";",1,IF((说明奖励计算!$B$6:$B$999=说明宝箱第2层!G62)*(说明奖励计算!$F$6:$F$999&lt;=说明宝箱第2层!F62),CHOOSE(H62,说明奖励计算!$I$6:$I$999,说明奖励计算!$L$6:$L$999,说明奖励计算!$O$6:$O$999,说明奖励计算!$R$6:$R$999,说明奖励计算!$U$6:$U$999,说明奖励计算!$X$6:$X$999),""))</f>
        <v>10202,7,0,0,0,1000;10300,7,0,0,0,1000;10402,7,0,0,0,1000;21250,7,0,0,0,1000;21450,7,0,0,0,1000;32210,7,0,0,0,1000;32410,7,0,0,0,1000;32510,7,0,0,0,1000;33510,7,0,0,0,1000;35410,7,0,0,0,1000;36210,7,0,0,0,1000;36310,7,0,0,0,1000;47230,7,0,0,0,1000;47250,7,0,0,0,1000;47310,7,0,0,0,1000;47420,7,0,0,0,1000;47520,7,0,0,0,1000</v>
      </c>
    </row>
    <row r="63" spans="1:9" x14ac:dyDescent="0.2">
      <c r="A63">
        <f>VLOOKUP(_xlfn.CONCAT(E63,G63,H63),说明辅助表!$Z$4:$AA$27,2,0)</f>
        <v>2</v>
      </c>
      <c r="B63" t="str">
        <f t="shared" si="0"/>
        <v>6061,2,0,0,0</v>
      </c>
      <c r="C63">
        <v>6061</v>
      </c>
      <c r="D63" t="str">
        <f t="shared" si="1"/>
        <v>宝箱2时代1卡牌品质3部分3</v>
      </c>
      <c r="E63">
        <f t="shared" si="5"/>
        <v>2</v>
      </c>
      <c r="F63">
        <f t="shared" si="2"/>
        <v>1</v>
      </c>
      <c r="G63">
        <f t="shared" si="6"/>
        <v>3</v>
      </c>
      <c r="H63">
        <f t="shared" si="7"/>
        <v>3</v>
      </c>
      <c r="I63" t="str">
        <f t="array" ref="I63">_xlfn.TEXTJOIN(";",1,IF((说明奖励计算!$B$6:$B$999=说明宝箱第2层!G63)*(说明奖励计算!$F$6:$F$999&lt;=说明宝箱第2层!F63),CHOOSE(H63,说明奖励计算!$I$6:$I$999,说明奖励计算!$L$6:$L$999,说明奖励计算!$O$6:$O$999,说明奖励计算!$R$6:$R$999,说明奖励计算!$U$6:$U$999,说明奖励计算!$X$6:$X$999),""))</f>
        <v>10201,3,0,0,0,1000;21120,3,0,0,0,1000;21140,3,0,0,0,1000;21150,3,0,0,0,1000;35210,3,0,0,0,1000</v>
      </c>
    </row>
    <row r="64" spans="1:9" x14ac:dyDescent="0.2">
      <c r="A64">
        <f>VLOOKUP(_xlfn.CONCAT(E64,G64,H64),说明辅助表!$Z$4:$AA$27,2,0)</f>
        <v>2</v>
      </c>
      <c r="B64" t="str">
        <f t="shared" si="0"/>
        <v>6062,2,0,0,0</v>
      </c>
      <c r="C64">
        <v>6062</v>
      </c>
      <c r="D64" t="str">
        <f t="shared" si="1"/>
        <v>宝箱2时代2卡牌品质3部分3</v>
      </c>
      <c r="E64">
        <f t="shared" si="5"/>
        <v>2</v>
      </c>
      <c r="F64">
        <f t="shared" si="2"/>
        <v>2</v>
      </c>
      <c r="G64">
        <f t="shared" si="6"/>
        <v>3</v>
      </c>
      <c r="H64">
        <f t="shared" si="7"/>
        <v>3</v>
      </c>
      <c r="I64" t="str">
        <f t="array" ref="I64">_xlfn.TEXTJOIN(";",1,IF((说明奖励计算!$B$6:$B$999=说明宝箱第2层!G64)*(说明奖励计算!$F$6:$F$999&lt;=说明宝箱第2层!F64),CHOOSE(H64,说明奖励计算!$I$6:$I$999,说明奖励计算!$L$6:$L$999,说明奖励计算!$O$6:$O$999,说明奖励计算!$R$6:$R$999,说明奖励计算!$U$6:$U$999,说明奖励计算!$X$6:$X$999),""))</f>
        <v>10201,3,0,0,0,1000;21120,3,0,0,0,1000;21140,3,0,0,0,1000;21150,3,0,0,0,1000;33210,3,0,0,0,1000;35210,3,0,0,0,1000</v>
      </c>
    </row>
    <row r="65" spans="1:9" x14ac:dyDescent="0.2">
      <c r="A65">
        <f>VLOOKUP(_xlfn.CONCAT(E65,G65,H65),说明辅助表!$Z$4:$AA$27,2,0)</f>
        <v>2</v>
      </c>
      <c r="B65" t="str">
        <f t="shared" si="0"/>
        <v>6063,2,0,0,0</v>
      </c>
      <c r="C65">
        <v>6063</v>
      </c>
      <c r="D65" t="str">
        <f t="shared" si="1"/>
        <v>宝箱2时代3卡牌品质3部分3</v>
      </c>
      <c r="E65">
        <f t="shared" si="5"/>
        <v>2</v>
      </c>
      <c r="F65">
        <f t="shared" si="2"/>
        <v>3</v>
      </c>
      <c r="G65">
        <f t="shared" si="6"/>
        <v>3</v>
      </c>
      <c r="H65">
        <f t="shared" si="7"/>
        <v>3</v>
      </c>
      <c r="I65" t="str">
        <f t="array" ref="I65">_xlfn.TEXTJOIN(";",1,IF((说明奖励计算!$B$6:$B$999=说明宝箱第2层!G65)*(说明奖励计算!$F$6:$F$999&lt;=说明宝箱第2层!F65),CHOOSE(H65,说明奖励计算!$I$6:$I$999,说明奖励计算!$L$6:$L$999,说明奖励计算!$O$6:$O$999,说明奖励计算!$R$6:$R$999,说明奖励计算!$U$6:$U$999,说明奖励计算!$X$6:$X$999),""))</f>
        <v>10201,3,0,0,0,1000;10301,3,0,0,0,1000;21120,3,0,0,0,1000;21140,3,0,0,0,1000;21150,3,0,0,0,1000;32310,3,0,0,0,1000;34310,3,0,0,0,1000;33210,3,0,0,0,1000;35210,3,0,0,0,1000;35310,3,0,0,0,1000;47320,3,0,0,0,1000;47330,3,0,0,0,1000</v>
      </c>
    </row>
    <row r="66" spans="1:9" x14ac:dyDescent="0.2">
      <c r="A66">
        <f>VLOOKUP(_xlfn.CONCAT(E66,G66,H66),说明辅助表!$Z$4:$AA$27,2,0)</f>
        <v>2</v>
      </c>
      <c r="B66" t="str">
        <f t="shared" si="0"/>
        <v>6064,2,0,0,0</v>
      </c>
      <c r="C66">
        <v>6064</v>
      </c>
      <c r="D66" t="str">
        <f t="shared" si="1"/>
        <v>宝箱2时代4卡牌品质3部分3</v>
      </c>
      <c r="E66">
        <f t="shared" si="5"/>
        <v>2</v>
      </c>
      <c r="F66">
        <f t="shared" si="2"/>
        <v>4</v>
      </c>
      <c r="G66">
        <f t="shared" si="6"/>
        <v>3</v>
      </c>
      <c r="H66">
        <f t="shared" si="7"/>
        <v>3</v>
      </c>
      <c r="I66" t="str">
        <f t="array" ref="I66">_xlfn.TEXTJOIN(";",1,IF((说明奖励计算!$B$6:$B$999=说明宝箱第2层!G66)*(说明奖励计算!$F$6:$F$999&lt;=说明宝箱第2层!F66),CHOOSE(H66,说明奖励计算!$I$6:$I$999,说明奖励计算!$L$6:$L$999,说明奖励计算!$O$6:$O$999,说明奖励计算!$R$6:$R$999,说明奖励计算!$U$6:$U$999,说明奖励计算!$X$6:$X$999),""))</f>
        <v>10201,3,0,0,0,1000;10301,3,0,0,0,1000;10400,3,0,0,0,1000;10401,3,0,0,0,1000;21120,3,0,0,0,1000;21140,3,0,0,0,1000;21150,3,0,0,0,1000;32310,3,0,0,0,1000;34310,3,0,0,0,1000;34410,3,0,0,0,1000;33210,3,0,0,0,1000;33410,3,0,0,0,1000;35210,3,0,0,0,1000;35310,3,0,0,0,1000;36410,3,0,0,0,1000;47320,3,0,0,0,1000;47330,3,0,0,0,1000;47410,3,0,0,0,1000</v>
      </c>
    </row>
    <row r="67" spans="1:9" x14ac:dyDescent="0.2">
      <c r="A67">
        <f>VLOOKUP(_xlfn.CONCAT(E67,G67,H67),说明辅助表!$Z$4:$AA$27,2,0)</f>
        <v>2</v>
      </c>
      <c r="B67" t="str">
        <f t="shared" si="0"/>
        <v>6065,2,0,0,0</v>
      </c>
      <c r="C67">
        <v>6065</v>
      </c>
      <c r="D67" t="str">
        <f t="shared" si="1"/>
        <v>宝箱2时代5卡牌品质3部分3</v>
      </c>
      <c r="E67">
        <f t="shared" si="5"/>
        <v>2</v>
      </c>
      <c r="F67">
        <f t="shared" si="2"/>
        <v>5</v>
      </c>
      <c r="G67">
        <f t="shared" si="6"/>
        <v>3</v>
      </c>
      <c r="H67">
        <f t="shared" si="7"/>
        <v>3</v>
      </c>
      <c r="I67" t="str">
        <f t="array" ref="I67">_xlfn.TEXTJOIN(";",1,IF((说明奖励计算!$B$6:$B$999=说明宝箱第2层!G67)*(说明奖励计算!$F$6:$F$999&lt;=说明宝箱第2层!F67),CHOOSE(H67,说明奖励计算!$I$6:$I$999,说明奖励计算!$L$6:$L$999,说明奖励计算!$O$6:$O$999,说明奖励计算!$R$6:$R$999,说明奖励计算!$U$6:$U$999,说明奖励计算!$X$6:$X$999),""))</f>
        <v>10201,3,0,0,0,1000;10301,3,0,0,0,1000;10400,3,0,0,0,1000;10401,3,0,0,0,1000;10501,3,0,0,0,1000;21120,3,0,0,0,1000;21140,3,0,0,0,1000;21150,3,0,0,0,1000;32310,3,0,0,0,1000;34310,3,0,0,0,1000;34410,3,0,0,0,1000;33210,3,0,0,0,1000;33410,3,0,0,0,1000;35210,3,0,0,0,1000;35310,3,0,0,0,1000;36410,3,0,0,0,1000;47320,3,0,0,0,1000;47330,3,0,0,0,1000;47410,3,0,0,0,1000;47510,3,0,0,0,1000</v>
      </c>
    </row>
    <row r="68" spans="1:9" x14ac:dyDescent="0.2">
      <c r="A68">
        <f>VLOOKUP(_xlfn.CONCAT(E68,G68,H68),说明辅助表!$Z$4:$AA$27,2,0)</f>
        <v>1</v>
      </c>
      <c r="B68" t="str">
        <f t="shared" ref="B68:B122" si="8">SUBSTITUTE(SUBSTITUTE($B$2,"id",C68),"A",A68)</f>
        <v>6066,1,0,0,0</v>
      </c>
      <c r="C68">
        <v>6066</v>
      </c>
      <c r="D68" t="str">
        <f t="shared" ref="D68:D122" si="9">_xlfn.CONCAT($E$2,E68,$F$2,F68,$G$2,G68,$H$2,H68)</f>
        <v>宝箱2时代1卡牌品质3部分4</v>
      </c>
      <c r="E68">
        <f t="shared" si="5"/>
        <v>2</v>
      </c>
      <c r="F68">
        <f t="shared" si="2"/>
        <v>1</v>
      </c>
      <c r="G68">
        <f t="shared" si="6"/>
        <v>3</v>
      </c>
      <c r="H68">
        <f t="shared" si="7"/>
        <v>4</v>
      </c>
      <c r="I68" t="str">
        <f t="array" ref="I68">_xlfn.TEXTJOIN(";",1,IF((说明奖励计算!$B$6:$B$999=说明宝箱第2层!G68)*(说明奖励计算!$F$6:$F$999&lt;=说明宝箱第2层!F68),CHOOSE(H68,说明奖励计算!$I$6:$I$999,说明奖励计算!$L$6:$L$999,说明奖励计算!$O$6:$O$999,说明奖励计算!$R$6:$R$999,说明奖励计算!$U$6:$U$999,说明奖励计算!$X$6:$X$999),""))</f>
        <v>10201,4,0,0,0,1000;21120,4,0,0,0,1000;21140,4,0,0,0,1000;21150,4,0,0,0,1000;35210,4,0,0,0,1000</v>
      </c>
    </row>
    <row r="69" spans="1:9" x14ac:dyDescent="0.2">
      <c r="A69">
        <f>VLOOKUP(_xlfn.CONCAT(E69,G69,H69),说明辅助表!$Z$4:$AA$27,2,0)</f>
        <v>1</v>
      </c>
      <c r="B69" t="str">
        <f t="shared" si="8"/>
        <v>6067,1,0,0,0</v>
      </c>
      <c r="C69">
        <v>6067</v>
      </c>
      <c r="D69" t="str">
        <f t="shared" si="9"/>
        <v>宝箱2时代2卡牌品质3部分4</v>
      </c>
      <c r="E69">
        <f t="shared" si="5"/>
        <v>2</v>
      </c>
      <c r="F69">
        <f t="shared" si="2"/>
        <v>2</v>
      </c>
      <c r="G69">
        <f t="shared" si="6"/>
        <v>3</v>
      </c>
      <c r="H69">
        <f t="shared" si="7"/>
        <v>4</v>
      </c>
      <c r="I69" t="str">
        <f t="array" ref="I69">_xlfn.TEXTJOIN(";",1,IF((说明奖励计算!$B$6:$B$999=说明宝箱第2层!G69)*(说明奖励计算!$F$6:$F$999&lt;=说明宝箱第2层!F69),CHOOSE(H69,说明奖励计算!$I$6:$I$999,说明奖励计算!$L$6:$L$999,说明奖励计算!$O$6:$O$999,说明奖励计算!$R$6:$R$999,说明奖励计算!$U$6:$U$999,说明奖励计算!$X$6:$X$999),""))</f>
        <v>10201,4,0,0,0,1000;21120,4,0,0,0,1000;21140,4,0,0,0,1000;21150,4,0,0,0,1000;33210,4,0,0,0,1000;35210,4,0,0,0,1000</v>
      </c>
    </row>
    <row r="70" spans="1:9" x14ac:dyDescent="0.2">
      <c r="A70">
        <f>VLOOKUP(_xlfn.CONCAT(E70,G70,H70),说明辅助表!$Z$4:$AA$27,2,0)</f>
        <v>1</v>
      </c>
      <c r="B70" t="str">
        <f t="shared" si="8"/>
        <v>6068,1,0,0,0</v>
      </c>
      <c r="C70">
        <v>6068</v>
      </c>
      <c r="D70" t="str">
        <f t="shared" si="9"/>
        <v>宝箱2时代3卡牌品质3部分4</v>
      </c>
      <c r="E70">
        <f t="shared" si="5"/>
        <v>2</v>
      </c>
      <c r="F70">
        <f t="shared" si="2"/>
        <v>3</v>
      </c>
      <c r="G70">
        <f t="shared" si="6"/>
        <v>3</v>
      </c>
      <c r="H70">
        <f t="shared" si="7"/>
        <v>4</v>
      </c>
      <c r="I70" t="str">
        <f t="array" ref="I70">_xlfn.TEXTJOIN(";",1,IF((说明奖励计算!$B$6:$B$999=说明宝箱第2层!G70)*(说明奖励计算!$F$6:$F$999&lt;=说明宝箱第2层!F70),CHOOSE(H70,说明奖励计算!$I$6:$I$999,说明奖励计算!$L$6:$L$999,说明奖励计算!$O$6:$O$999,说明奖励计算!$R$6:$R$999,说明奖励计算!$U$6:$U$999,说明奖励计算!$X$6:$X$999),""))</f>
        <v>10201,4,0,0,0,1000;10301,4,0,0,0,1000;21120,4,0,0,0,1000;21140,4,0,0,0,1000;21150,4,0,0,0,1000;32310,4,0,0,0,1000;34310,4,0,0,0,1000;33210,4,0,0,0,1000;35210,4,0,0,0,1000;35310,4,0,0,0,1000;47320,4,0,0,0,1000;47330,4,0,0,0,1000</v>
      </c>
    </row>
    <row r="71" spans="1:9" x14ac:dyDescent="0.2">
      <c r="A71">
        <f>VLOOKUP(_xlfn.CONCAT(E71,G71,H71),说明辅助表!$Z$4:$AA$27,2,0)</f>
        <v>1</v>
      </c>
      <c r="B71" t="str">
        <f t="shared" si="8"/>
        <v>6069,1,0,0,0</v>
      </c>
      <c r="C71">
        <v>6069</v>
      </c>
      <c r="D71" t="str">
        <f t="shared" si="9"/>
        <v>宝箱2时代4卡牌品质3部分4</v>
      </c>
      <c r="E71">
        <f t="shared" si="5"/>
        <v>2</v>
      </c>
      <c r="F71">
        <f t="shared" si="2"/>
        <v>4</v>
      </c>
      <c r="G71">
        <f t="shared" si="6"/>
        <v>3</v>
      </c>
      <c r="H71">
        <f t="shared" si="7"/>
        <v>4</v>
      </c>
      <c r="I71" t="str">
        <f t="array" ref="I71">_xlfn.TEXTJOIN(";",1,IF((说明奖励计算!$B$6:$B$999=说明宝箱第2层!G71)*(说明奖励计算!$F$6:$F$999&lt;=说明宝箱第2层!F71),CHOOSE(H71,说明奖励计算!$I$6:$I$999,说明奖励计算!$L$6:$L$999,说明奖励计算!$O$6:$O$999,说明奖励计算!$R$6:$R$999,说明奖励计算!$U$6:$U$999,说明奖励计算!$X$6:$X$999),""))</f>
        <v>10201,4,0,0,0,1000;10301,4,0,0,0,1000;10400,4,0,0,0,1000;10401,4,0,0,0,1000;21120,4,0,0,0,1000;21140,4,0,0,0,1000;21150,4,0,0,0,1000;32310,4,0,0,0,1000;34310,4,0,0,0,1000;34410,4,0,0,0,1000;33210,4,0,0,0,1000;33410,4,0,0,0,1000;35210,4,0,0,0,1000;35310,4,0,0,0,1000;36410,4,0,0,0,1000;47320,4,0,0,0,1000;47330,4,0,0,0,1000;47410,4,0,0,0,1000</v>
      </c>
    </row>
    <row r="72" spans="1:9" x14ac:dyDescent="0.2">
      <c r="A72">
        <f>VLOOKUP(_xlfn.CONCAT(E72,G72,H72),说明辅助表!$Z$4:$AA$27,2,0)</f>
        <v>1</v>
      </c>
      <c r="B72" t="str">
        <f t="shared" si="8"/>
        <v>6070,1,0,0,0</v>
      </c>
      <c r="C72">
        <v>6070</v>
      </c>
      <c r="D72" t="str">
        <f t="shared" si="9"/>
        <v>宝箱2时代5卡牌品质3部分4</v>
      </c>
      <c r="E72">
        <f t="shared" si="5"/>
        <v>2</v>
      </c>
      <c r="F72">
        <f t="shared" si="2"/>
        <v>5</v>
      </c>
      <c r="G72">
        <f t="shared" si="6"/>
        <v>3</v>
      </c>
      <c r="H72">
        <f t="shared" si="7"/>
        <v>4</v>
      </c>
      <c r="I72" t="str">
        <f t="array" ref="I72">_xlfn.TEXTJOIN(";",1,IF((说明奖励计算!$B$6:$B$999=说明宝箱第2层!G72)*(说明奖励计算!$F$6:$F$999&lt;=说明宝箱第2层!F72),CHOOSE(H72,说明奖励计算!$I$6:$I$999,说明奖励计算!$L$6:$L$999,说明奖励计算!$O$6:$O$999,说明奖励计算!$R$6:$R$999,说明奖励计算!$U$6:$U$999,说明奖励计算!$X$6:$X$999),""))</f>
        <v>10201,4,0,0,0,1000;10301,4,0,0,0,1000;10400,4,0,0,0,1000;10401,4,0,0,0,1000;10501,4,0,0,0,1000;21120,4,0,0,0,1000;21140,4,0,0,0,1000;21150,4,0,0,0,1000;32310,4,0,0,0,1000;34310,4,0,0,0,1000;34410,4,0,0,0,1000;33210,4,0,0,0,1000;33410,4,0,0,0,1000;35210,4,0,0,0,1000;35310,4,0,0,0,1000;36410,4,0,0,0,1000;47320,4,0,0,0,1000;47330,4,0,0,0,1000;47410,4,0,0,0,1000;47510,4,0,0,0,1000</v>
      </c>
    </row>
    <row r="73" spans="1:9" x14ac:dyDescent="0.2">
      <c r="A73">
        <f>VLOOKUP(_xlfn.CONCAT(E73,G73,H73),说明辅助表!$Z$4:$AA$27,2,0)</f>
        <v>1</v>
      </c>
      <c r="B73" t="str">
        <f t="shared" si="8"/>
        <v>6071,1,0,0,0</v>
      </c>
      <c r="C73">
        <v>6071</v>
      </c>
      <c r="D73" t="str">
        <f t="shared" si="9"/>
        <v>宝箱2时代1卡牌品质4部分3</v>
      </c>
      <c r="E73">
        <f t="shared" si="5"/>
        <v>2</v>
      </c>
      <c r="F73">
        <f t="shared" ref="F73:F122" si="10">F68</f>
        <v>1</v>
      </c>
      <c r="G73">
        <f t="shared" si="6"/>
        <v>4</v>
      </c>
      <c r="H73">
        <f t="shared" si="7"/>
        <v>3</v>
      </c>
      <c r="I73" t="str">
        <f t="array" ref="I73">_xlfn.TEXTJOIN(";",1,IF((说明奖励计算!$B$6:$B$999=说明宝箱第2层!G73)*(说明奖励计算!$F$6:$F$999&lt;=说明宝箱第2层!F73),CHOOSE(H73,说明奖励计算!$I$6:$I$999,说明奖励计算!$L$6:$L$999,说明奖励计算!$O$6:$O$999,说明奖励计算!$R$6:$R$999,说明奖励计算!$U$6:$U$999,说明奖励计算!$X$6:$X$999),""))</f>
        <v>10204,1,0,0,0,1000;34210,1,0,0,0,1000</v>
      </c>
    </row>
    <row r="74" spans="1:9" x14ac:dyDescent="0.2">
      <c r="A74">
        <f>VLOOKUP(_xlfn.CONCAT(E74,G74,H74),说明辅助表!$Z$4:$AA$27,2,0)</f>
        <v>1</v>
      </c>
      <c r="B74" t="str">
        <f t="shared" si="8"/>
        <v>6072,1,0,0,0</v>
      </c>
      <c r="C74">
        <v>6072</v>
      </c>
      <c r="D74" t="str">
        <f t="shared" si="9"/>
        <v>宝箱2时代2卡牌品质4部分3</v>
      </c>
      <c r="E74">
        <f t="shared" si="5"/>
        <v>2</v>
      </c>
      <c r="F74">
        <f t="shared" si="10"/>
        <v>2</v>
      </c>
      <c r="G74">
        <f t="shared" si="6"/>
        <v>4</v>
      </c>
      <c r="H74">
        <f t="shared" si="7"/>
        <v>3</v>
      </c>
      <c r="I74" t="str">
        <f t="array" ref="I74">_xlfn.TEXTJOIN(";",1,IF((说明奖励计算!$B$6:$B$999=说明宝箱第2层!G74)*(说明奖励计算!$F$6:$F$999&lt;=说明宝箱第2层!F74),CHOOSE(H74,说明奖励计算!$I$6:$I$999,说明奖励计算!$L$6:$L$999,说明奖励计算!$O$6:$O$999,说明奖励计算!$R$6:$R$999,说明奖励计算!$U$6:$U$999,说明奖励计算!$X$6:$X$999),""))</f>
        <v>10204,1,0,0,0,1000;34210,1,0,0,0,1000</v>
      </c>
    </row>
    <row r="75" spans="1:9" x14ac:dyDescent="0.2">
      <c r="A75">
        <f>VLOOKUP(_xlfn.CONCAT(E75,G75,H75),说明辅助表!$Z$4:$AA$27,2,0)</f>
        <v>1</v>
      </c>
      <c r="B75" t="str">
        <f t="shared" si="8"/>
        <v>6073,1,0,0,0</v>
      </c>
      <c r="C75">
        <v>6073</v>
      </c>
      <c r="D75" t="str">
        <f t="shared" si="9"/>
        <v>宝箱2时代3卡牌品质4部分3</v>
      </c>
      <c r="E75">
        <f t="shared" si="5"/>
        <v>2</v>
      </c>
      <c r="F75">
        <f t="shared" si="10"/>
        <v>3</v>
      </c>
      <c r="G75">
        <f t="shared" si="6"/>
        <v>4</v>
      </c>
      <c r="H75">
        <f t="shared" si="7"/>
        <v>3</v>
      </c>
      <c r="I75" t="str">
        <f t="array" ref="I75">_xlfn.TEXTJOIN(";",1,IF((说明奖励计算!$B$6:$B$999=说明宝箱第2层!G75)*(说明奖励计算!$F$6:$F$999&lt;=说明宝箱第2层!F75),CHOOSE(H75,说明奖励计算!$I$6:$I$999,说明奖励计算!$L$6:$L$999,说明奖励计算!$O$6:$O$999,说明奖励计算!$R$6:$R$999,说明奖励计算!$U$6:$U$999,说明奖励计算!$X$6:$X$999),""))</f>
        <v>10204,1,0,0,0,1000;10302,1,0,0,0,1000;34210,1,0,0,0,1000;33310,1,0,0,0,1000</v>
      </c>
    </row>
    <row r="76" spans="1:9" x14ac:dyDescent="0.2">
      <c r="A76">
        <f>VLOOKUP(_xlfn.CONCAT(E76,G76,H76),说明辅助表!$Z$4:$AA$27,2,0)</f>
        <v>1</v>
      </c>
      <c r="B76" t="str">
        <f t="shared" si="8"/>
        <v>6074,1,0,0,0</v>
      </c>
      <c r="C76">
        <v>6074</v>
      </c>
      <c r="D76" t="str">
        <f t="shared" si="9"/>
        <v>宝箱2时代4卡牌品质4部分3</v>
      </c>
      <c r="E76">
        <f t="shared" si="5"/>
        <v>2</v>
      </c>
      <c r="F76">
        <f t="shared" si="10"/>
        <v>4</v>
      </c>
      <c r="G76">
        <f t="shared" si="6"/>
        <v>4</v>
      </c>
      <c r="H76">
        <f t="shared" si="7"/>
        <v>3</v>
      </c>
      <c r="I76" t="str">
        <f t="array" ref="I76">_xlfn.TEXTJOIN(";",1,IF((说明奖励计算!$B$6:$B$999=说明宝箱第2层!G76)*(说明奖励计算!$F$6:$F$999&lt;=说明宝箱第2层!F76),CHOOSE(H76,说明奖励计算!$I$6:$I$999,说明奖励计算!$L$6:$L$999,说明奖励计算!$O$6:$O$999,说明奖励计算!$R$6:$R$999,说明奖励计算!$U$6:$U$999,说明奖励计算!$X$6:$X$999),""))</f>
        <v>10204,1,0,0,0,1000;10302,1,0,0,0,1000;34210,1,0,0,0,1000;33310,1,0,0,0,1000</v>
      </c>
    </row>
    <row r="77" spans="1:9" x14ac:dyDescent="0.2">
      <c r="A77">
        <f>VLOOKUP(_xlfn.CONCAT(E77,G77,H77),说明辅助表!$Z$4:$AA$27,2,0)</f>
        <v>1</v>
      </c>
      <c r="B77" t="str">
        <f t="shared" si="8"/>
        <v>6075,1,0,0,0</v>
      </c>
      <c r="C77">
        <v>6075</v>
      </c>
      <c r="D77" t="str">
        <f t="shared" si="9"/>
        <v>宝箱2时代5卡牌品质4部分3</v>
      </c>
      <c r="E77">
        <f t="shared" si="5"/>
        <v>2</v>
      </c>
      <c r="F77">
        <f t="shared" si="10"/>
        <v>5</v>
      </c>
      <c r="G77">
        <f t="shared" si="6"/>
        <v>4</v>
      </c>
      <c r="H77">
        <f t="shared" si="7"/>
        <v>3</v>
      </c>
      <c r="I77" t="str">
        <f t="array" ref="I77">_xlfn.TEXTJOIN(";",1,IF((说明奖励计算!$B$6:$B$999=说明宝箱第2层!G77)*(说明奖励计算!$F$6:$F$999&lt;=说明宝箱第2层!F77),CHOOSE(H77,说明奖励计算!$I$6:$I$999,说明奖励计算!$L$6:$L$999,说明奖励计算!$O$6:$O$999,说明奖励计算!$R$6:$R$999,说明奖励计算!$U$6:$U$999,说明奖励计算!$X$6:$X$999),""))</f>
        <v>10204,1,0,0,0,1000;10302,1,0,0,0,1000;10500,1,0,0,0,1000;34210,1,0,0,0,1000;34510,1,0,0,0,1000;33310,1,0,0,0,1000;35510,1,0,0,0,1000;36510,1,0,0,0,1000</v>
      </c>
    </row>
    <row r="78" spans="1:9" x14ac:dyDescent="0.2">
      <c r="A78">
        <f>VLOOKUP(_xlfn.CONCAT(E78,G78,H78),说明辅助表!$Z$4:$AA$27,2,0)</f>
        <v>0</v>
      </c>
      <c r="B78" t="str">
        <f t="shared" si="8"/>
        <v>6076,0,0,0,0</v>
      </c>
      <c r="C78">
        <v>6076</v>
      </c>
      <c r="D78" t="str">
        <f t="shared" si="9"/>
        <v>宝箱2时代1卡牌品质4部分4</v>
      </c>
      <c r="E78">
        <f t="shared" si="5"/>
        <v>2</v>
      </c>
      <c r="F78">
        <f t="shared" si="10"/>
        <v>1</v>
      </c>
      <c r="G78">
        <f t="shared" si="6"/>
        <v>4</v>
      </c>
      <c r="H78">
        <f t="shared" si="7"/>
        <v>4</v>
      </c>
      <c r="I78" t="str">
        <f t="array" ref="I78">_xlfn.TEXTJOIN(";",1,IF((说明奖励计算!$B$6:$B$999=说明宝箱第2层!G78)*(说明奖励计算!$F$6:$F$999&lt;=说明宝箱第2层!F78),CHOOSE(H78,说明奖励计算!$I$6:$I$999,说明奖励计算!$L$6:$L$999,说明奖励计算!$O$6:$O$999,说明奖励计算!$R$6:$R$999,说明奖励计算!$U$6:$U$999,说明奖励计算!$X$6:$X$999),""))</f>
        <v/>
      </c>
    </row>
    <row r="79" spans="1:9" x14ac:dyDescent="0.2">
      <c r="A79">
        <f>VLOOKUP(_xlfn.CONCAT(E79,G79,H79),说明辅助表!$Z$4:$AA$27,2,0)</f>
        <v>0</v>
      </c>
      <c r="B79" t="str">
        <f t="shared" si="8"/>
        <v>6077,0,0,0,0</v>
      </c>
      <c r="C79">
        <v>6077</v>
      </c>
      <c r="D79" t="str">
        <f t="shared" si="9"/>
        <v>宝箱2时代2卡牌品质4部分4</v>
      </c>
      <c r="E79">
        <f t="shared" si="5"/>
        <v>2</v>
      </c>
      <c r="F79">
        <f t="shared" si="10"/>
        <v>2</v>
      </c>
      <c r="G79">
        <f t="shared" si="6"/>
        <v>4</v>
      </c>
      <c r="H79">
        <f t="shared" si="7"/>
        <v>4</v>
      </c>
      <c r="I79" t="str">
        <f t="array" ref="I79">_xlfn.TEXTJOIN(";",1,IF((说明奖励计算!$B$6:$B$999=说明宝箱第2层!G79)*(说明奖励计算!$F$6:$F$999&lt;=说明宝箱第2层!F79),CHOOSE(H79,说明奖励计算!$I$6:$I$999,说明奖励计算!$L$6:$L$999,说明奖励计算!$O$6:$O$999,说明奖励计算!$R$6:$R$999,说明奖励计算!$U$6:$U$999,说明奖励计算!$X$6:$X$999),""))</f>
        <v/>
      </c>
    </row>
    <row r="80" spans="1:9" x14ac:dyDescent="0.2">
      <c r="A80">
        <f>VLOOKUP(_xlfn.CONCAT(E80,G80,H80),说明辅助表!$Z$4:$AA$27,2,0)</f>
        <v>0</v>
      </c>
      <c r="B80" t="str">
        <f t="shared" si="8"/>
        <v>6078,0,0,0,0</v>
      </c>
      <c r="C80">
        <v>6078</v>
      </c>
      <c r="D80" t="str">
        <f t="shared" si="9"/>
        <v>宝箱2时代3卡牌品质4部分4</v>
      </c>
      <c r="E80">
        <f t="shared" si="5"/>
        <v>2</v>
      </c>
      <c r="F80">
        <f t="shared" si="10"/>
        <v>3</v>
      </c>
      <c r="G80">
        <f t="shared" si="6"/>
        <v>4</v>
      </c>
      <c r="H80">
        <f t="shared" si="7"/>
        <v>4</v>
      </c>
      <c r="I80" t="str">
        <f t="array" ref="I80">_xlfn.TEXTJOIN(";",1,IF((说明奖励计算!$B$6:$B$999=说明宝箱第2层!G80)*(说明奖励计算!$F$6:$F$999&lt;=说明宝箱第2层!F80),CHOOSE(H80,说明奖励计算!$I$6:$I$999,说明奖励计算!$L$6:$L$999,说明奖励计算!$O$6:$O$999,说明奖励计算!$R$6:$R$999,说明奖励计算!$U$6:$U$999,说明奖励计算!$X$6:$X$999),""))</f>
        <v/>
      </c>
    </row>
    <row r="81" spans="1:9" x14ac:dyDescent="0.2">
      <c r="A81">
        <f>VLOOKUP(_xlfn.CONCAT(E81,G81,H81),说明辅助表!$Z$4:$AA$27,2,0)</f>
        <v>0</v>
      </c>
      <c r="B81" t="str">
        <f t="shared" si="8"/>
        <v>6079,0,0,0,0</v>
      </c>
      <c r="C81">
        <v>6079</v>
      </c>
      <c r="D81" t="str">
        <f t="shared" si="9"/>
        <v>宝箱2时代4卡牌品质4部分4</v>
      </c>
      <c r="E81">
        <f t="shared" si="5"/>
        <v>2</v>
      </c>
      <c r="F81">
        <f t="shared" si="10"/>
        <v>4</v>
      </c>
      <c r="G81">
        <f t="shared" si="6"/>
        <v>4</v>
      </c>
      <c r="H81">
        <f t="shared" si="7"/>
        <v>4</v>
      </c>
      <c r="I81" t="str">
        <f t="array" ref="I81">_xlfn.TEXTJOIN(";",1,IF((说明奖励计算!$B$6:$B$999=说明宝箱第2层!G81)*(说明奖励计算!$F$6:$F$999&lt;=说明宝箱第2层!F81),CHOOSE(H81,说明奖励计算!$I$6:$I$999,说明奖励计算!$L$6:$L$999,说明奖励计算!$O$6:$O$999,说明奖励计算!$R$6:$R$999,说明奖励计算!$U$6:$U$999,说明奖励计算!$X$6:$X$999),""))</f>
        <v/>
      </c>
    </row>
    <row r="82" spans="1:9" x14ac:dyDescent="0.2">
      <c r="A82">
        <f>VLOOKUP(_xlfn.CONCAT(E82,G82,H82),说明辅助表!$Z$4:$AA$27,2,0)</f>
        <v>0</v>
      </c>
      <c r="B82" t="str">
        <f t="shared" si="8"/>
        <v>6080,0,0,0,0</v>
      </c>
      <c r="C82">
        <v>6080</v>
      </c>
      <c r="D82" t="str">
        <f t="shared" si="9"/>
        <v>宝箱2时代5卡牌品质4部分4</v>
      </c>
      <c r="E82">
        <f t="shared" si="5"/>
        <v>2</v>
      </c>
      <c r="F82">
        <f t="shared" si="10"/>
        <v>5</v>
      </c>
      <c r="G82">
        <f t="shared" si="6"/>
        <v>4</v>
      </c>
      <c r="H82">
        <f t="shared" si="7"/>
        <v>4</v>
      </c>
      <c r="I82" t="str">
        <f t="array" ref="I82">_xlfn.TEXTJOIN(";",1,IF((说明奖励计算!$B$6:$B$999=说明宝箱第2层!G82)*(说明奖励计算!$F$6:$F$999&lt;=说明宝箱第2层!F82),CHOOSE(H82,说明奖励计算!$I$6:$I$999,说明奖励计算!$L$6:$L$999,说明奖励计算!$O$6:$O$999,说明奖励计算!$R$6:$R$999,说明奖励计算!$U$6:$U$999,说明奖励计算!$X$6:$X$999),""))</f>
        <v/>
      </c>
    </row>
    <row r="83" spans="1:9" x14ac:dyDescent="0.2">
      <c r="A83">
        <f>VLOOKUP(_xlfn.CONCAT(E83,G83,H83),说明辅助表!$Z$4:$AA$27,2,0)</f>
        <v>0</v>
      </c>
      <c r="B83" t="str">
        <f t="shared" si="8"/>
        <v>6081,0,0,0,0</v>
      </c>
      <c r="C83">
        <v>6081</v>
      </c>
      <c r="D83" t="str">
        <f t="shared" si="9"/>
        <v>宝箱3时代1卡牌品质1部分5</v>
      </c>
      <c r="E83">
        <f t="shared" si="5"/>
        <v>3</v>
      </c>
      <c r="F83">
        <f t="shared" si="10"/>
        <v>1</v>
      </c>
      <c r="G83">
        <f t="shared" si="6"/>
        <v>1</v>
      </c>
      <c r="H83">
        <f t="shared" si="7"/>
        <v>5</v>
      </c>
      <c r="I83" t="str">
        <f t="array" ref="I83">_xlfn.TEXTJOIN(";",1,IF((说明奖励计算!$B$6:$B$999=说明宝箱第2层!G83)*(说明奖励计算!$F$6:$F$999&lt;=说明宝箱第2层!F83),CHOOSE(H83,说明奖励计算!$I$6:$I$999,说明奖励计算!$L$6:$L$999,说明奖励计算!$O$6:$O$999,说明奖励计算!$R$6:$R$999,说明奖励计算!$U$6:$U$999,说明奖励计算!$X$6:$X$999),""))</f>
        <v/>
      </c>
    </row>
    <row r="84" spans="1:9" x14ac:dyDescent="0.2">
      <c r="A84">
        <f>VLOOKUP(_xlfn.CONCAT(E84,G84,H84),说明辅助表!$Z$4:$AA$27,2,0)</f>
        <v>0</v>
      </c>
      <c r="B84" t="str">
        <f t="shared" si="8"/>
        <v>6082,0,0,0,0</v>
      </c>
      <c r="C84">
        <v>6082</v>
      </c>
      <c r="D84" t="str">
        <f t="shared" si="9"/>
        <v>宝箱3时代2卡牌品质1部分5</v>
      </c>
      <c r="E84">
        <f>E44+1</f>
        <v>3</v>
      </c>
      <c r="F84">
        <f t="shared" si="10"/>
        <v>2</v>
      </c>
      <c r="G84">
        <f>G44</f>
        <v>1</v>
      </c>
      <c r="H84">
        <f t="shared" si="7"/>
        <v>5</v>
      </c>
      <c r="I84" t="str">
        <f t="array" ref="I84">_xlfn.TEXTJOIN(";",1,IF((说明奖励计算!$B$6:$B$999=说明宝箱第2层!G84)*(说明奖励计算!$F$6:$F$999&lt;=说明宝箱第2层!F84),CHOOSE(H84,说明奖励计算!$I$6:$I$999,说明奖励计算!$L$6:$L$999,说明奖励计算!$O$6:$O$999,说明奖励计算!$R$6:$R$999,说明奖励计算!$U$6:$U$999,说明奖励计算!$X$6:$X$999),""))</f>
        <v/>
      </c>
    </row>
    <row r="85" spans="1:9" x14ac:dyDescent="0.2">
      <c r="A85">
        <f>VLOOKUP(_xlfn.CONCAT(E85,G85,H85),说明辅助表!$Z$4:$AA$27,2,0)</f>
        <v>0</v>
      </c>
      <c r="B85" t="str">
        <f t="shared" si="8"/>
        <v>6083,0,0,0,0</v>
      </c>
      <c r="C85">
        <v>6083</v>
      </c>
      <c r="D85" t="str">
        <f t="shared" si="9"/>
        <v>宝箱3时代3卡牌品质1部分5</v>
      </c>
      <c r="E85">
        <f t="shared" si="5"/>
        <v>3</v>
      </c>
      <c r="F85">
        <f t="shared" si="10"/>
        <v>3</v>
      </c>
      <c r="G85">
        <f t="shared" si="6"/>
        <v>1</v>
      </c>
      <c r="H85">
        <f t="shared" si="7"/>
        <v>5</v>
      </c>
      <c r="I85" t="str">
        <f t="array" ref="I85">_xlfn.TEXTJOIN(";",1,IF((说明奖励计算!$B$6:$B$999=说明宝箱第2层!G85)*(说明奖励计算!$F$6:$F$999&lt;=说明宝箱第2层!F85),CHOOSE(H85,说明奖励计算!$I$6:$I$999,说明奖励计算!$L$6:$L$999,说明奖励计算!$O$6:$O$999,说明奖励计算!$R$6:$R$999,说明奖励计算!$U$6:$U$999,说明奖励计算!$X$6:$X$999),""))</f>
        <v/>
      </c>
    </row>
    <row r="86" spans="1:9" x14ac:dyDescent="0.2">
      <c r="A86">
        <f>VLOOKUP(_xlfn.CONCAT(E86,G86,H86),说明辅助表!$Z$4:$AA$27,2,0)</f>
        <v>0</v>
      </c>
      <c r="B86" t="str">
        <f t="shared" si="8"/>
        <v>6084,0,0,0,0</v>
      </c>
      <c r="C86">
        <v>6084</v>
      </c>
      <c r="D86" t="str">
        <f t="shared" si="9"/>
        <v>宝箱3时代4卡牌品质1部分5</v>
      </c>
      <c r="E86">
        <f t="shared" si="5"/>
        <v>3</v>
      </c>
      <c r="F86">
        <f t="shared" si="10"/>
        <v>4</v>
      </c>
      <c r="G86">
        <f t="shared" si="6"/>
        <v>1</v>
      </c>
      <c r="H86">
        <f t="shared" si="7"/>
        <v>5</v>
      </c>
      <c r="I86" t="str">
        <f t="array" ref="I86">_xlfn.TEXTJOIN(";",1,IF((说明奖励计算!$B$6:$B$999=说明宝箱第2层!G86)*(说明奖励计算!$F$6:$F$999&lt;=说明宝箱第2层!F86),CHOOSE(H86,说明奖励计算!$I$6:$I$999,说明奖励计算!$L$6:$L$999,说明奖励计算!$O$6:$O$999,说明奖励计算!$R$6:$R$999,说明奖励计算!$U$6:$U$999,说明奖励计算!$X$6:$X$999),""))</f>
        <v/>
      </c>
    </row>
    <row r="87" spans="1:9" x14ac:dyDescent="0.2">
      <c r="A87">
        <f>VLOOKUP(_xlfn.CONCAT(E87,G87,H87),说明辅助表!$Z$4:$AA$27,2,0)</f>
        <v>0</v>
      </c>
      <c r="B87" t="str">
        <f t="shared" si="8"/>
        <v>6085,0,0,0,0</v>
      </c>
      <c r="C87">
        <v>6085</v>
      </c>
      <c r="D87" t="str">
        <f t="shared" si="9"/>
        <v>宝箱3时代5卡牌品质1部分5</v>
      </c>
      <c r="E87">
        <f t="shared" si="5"/>
        <v>3</v>
      </c>
      <c r="F87">
        <f t="shared" si="10"/>
        <v>5</v>
      </c>
      <c r="G87">
        <f t="shared" si="6"/>
        <v>1</v>
      </c>
      <c r="H87">
        <f t="shared" si="7"/>
        <v>5</v>
      </c>
      <c r="I87" t="str">
        <f t="array" ref="I87">_xlfn.TEXTJOIN(";",1,IF((说明奖励计算!$B$6:$B$999=说明宝箱第2层!G87)*(说明奖励计算!$F$6:$F$999&lt;=说明宝箱第2层!F87),CHOOSE(H87,说明奖励计算!$I$6:$I$999,说明奖励计算!$L$6:$L$999,说明奖励计算!$O$6:$O$999,说明奖励计算!$R$6:$R$999,说明奖励计算!$U$6:$U$999,说明奖励计算!$X$6:$X$999),""))</f>
        <v/>
      </c>
    </row>
    <row r="88" spans="1:9" x14ac:dyDescent="0.2">
      <c r="A88">
        <f>VLOOKUP(_xlfn.CONCAT(E88,G88,H88),说明辅助表!$Z$4:$AA$27,2,0)</f>
        <v>0</v>
      </c>
      <c r="B88" t="str">
        <f t="shared" si="8"/>
        <v>6086,0,0,0,0</v>
      </c>
      <c r="C88">
        <v>6086</v>
      </c>
      <c r="D88" t="str">
        <f t="shared" si="9"/>
        <v>宝箱3时代1卡牌品质1部分6</v>
      </c>
      <c r="E88">
        <f t="shared" si="5"/>
        <v>3</v>
      </c>
      <c r="F88">
        <f t="shared" si="10"/>
        <v>1</v>
      </c>
      <c r="G88">
        <f t="shared" si="6"/>
        <v>1</v>
      </c>
      <c r="H88">
        <f t="shared" si="7"/>
        <v>6</v>
      </c>
      <c r="I88" t="str">
        <f t="array" ref="I88">_xlfn.TEXTJOIN(";",1,IF((说明奖励计算!$B$6:$B$999=说明宝箱第2层!G88)*(说明奖励计算!$F$6:$F$999&lt;=说明宝箱第2层!F88),CHOOSE(H88,说明奖励计算!$I$6:$I$999,说明奖励计算!$L$6:$L$999,说明奖励计算!$O$6:$O$999,说明奖励计算!$R$6:$R$999,说明奖励计算!$U$6:$U$999,说明奖励计算!$X$6:$X$999),""))</f>
        <v/>
      </c>
    </row>
    <row r="89" spans="1:9" x14ac:dyDescent="0.2">
      <c r="A89">
        <f>VLOOKUP(_xlfn.CONCAT(E89,G89,H89),说明辅助表!$Z$4:$AA$27,2,0)</f>
        <v>0</v>
      </c>
      <c r="B89" t="str">
        <f t="shared" si="8"/>
        <v>6087,0,0,0,0</v>
      </c>
      <c r="C89">
        <v>6087</v>
      </c>
      <c r="D89" t="str">
        <f t="shared" si="9"/>
        <v>宝箱3时代2卡牌品质1部分6</v>
      </c>
      <c r="E89">
        <f t="shared" si="5"/>
        <v>3</v>
      </c>
      <c r="F89">
        <f t="shared" si="10"/>
        <v>2</v>
      </c>
      <c r="G89">
        <f t="shared" si="6"/>
        <v>1</v>
      </c>
      <c r="H89">
        <f t="shared" si="7"/>
        <v>6</v>
      </c>
      <c r="I89" t="str">
        <f t="array" ref="I89">_xlfn.TEXTJOIN(";",1,IF((说明奖励计算!$B$6:$B$999=说明宝箱第2层!G89)*(说明奖励计算!$F$6:$F$999&lt;=说明宝箱第2层!F89),CHOOSE(H89,说明奖励计算!$I$6:$I$999,说明奖励计算!$L$6:$L$999,说明奖励计算!$O$6:$O$999,说明奖励计算!$R$6:$R$999,说明奖励计算!$U$6:$U$999,说明奖励计算!$X$6:$X$999),""))</f>
        <v/>
      </c>
    </row>
    <row r="90" spans="1:9" x14ac:dyDescent="0.2">
      <c r="A90">
        <f>VLOOKUP(_xlfn.CONCAT(E90,G90,H90),说明辅助表!$Z$4:$AA$27,2,0)</f>
        <v>0</v>
      </c>
      <c r="B90" t="str">
        <f t="shared" si="8"/>
        <v>6088,0,0,0,0</v>
      </c>
      <c r="C90">
        <v>6088</v>
      </c>
      <c r="D90" t="str">
        <f t="shared" si="9"/>
        <v>宝箱3时代3卡牌品质1部分6</v>
      </c>
      <c r="E90">
        <f t="shared" si="5"/>
        <v>3</v>
      </c>
      <c r="F90">
        <f t="shared" si="10"/>
        <v>3</v>
      </c>
      <c r="G90">
        <f t="shared" si="6"/>
        <v>1</v>
      </c>
      <c r="H90">
        <f t="shared" si="7"/>
        <v>6</v>
      </c>
      <c r="I90" t="str">
        <f t="array" ref="I90">_xlfn.TEXTJOIN(";",1,IF((说明奖励计算!$B$6:$B$999=说明宝箱第2层!G90)*(说明奖励计算!$F$6:$F$999&lt;=说明宝箱第2层!F90),CHOOSE(H90,说明奖励计算!$I$6:$I$999,说明奖励计算!$L$6:$L$999,说明奖励计算!$O$6:$O$999,说明奖励计算!$R$6:$R$999,说明奖励计算!$U$6:$U$999,说明奖励计算!$X$6:$X$999),""))</f>
        <v/>
      </c>
    </row>
    <row r="91" spans="1:9" x14ac:dyDescent="0.2">
      <c r="A91">
        <f>VLOOKUP(_xlfn.CONCAT(E91,G91,H91),说明辅助表!$Z$4:$AA$27,2,0)</f>
        <v>0</v>
      </c>
      <c r="B91" t="str">
        <f t="shared" si="8"/>
        <v>6089,0,0,0,0</v>
      </c>
      <c r="C91">
        <v>6089</v>
      </c>
      <c r="D91" t="str">
        <f t="shared" si="9"/>
        <v>宝箱3时代4卡牌品质1部分6</v>
      </c>
      <c r="E91">
        <f t="shared" si="5"/>
        <v>3</v>
      </c>
      <c r="F91">
        <f t="shared" si="10"/>
        <v>4</v>
      </c>
      <c r="G91">
        <f t="shared" si="6"/>
        <v>1</v>
      </c>
      <c r="H91">
        <f t="shared" si="7"/>
        <v>6</v>
      </c>
      <c r="I91" t="str">
        <f t="array" ref="I91">_xlfn.TEXTJOIN(";",1,IF((说明奖励计算!$B$6:$B$999=说明宝箱第2层!G91)*(说明奖励计算!$F$6:$F$999&lt;=说明宝箱第2层!F91),CHOOSE(H91,说明奖励计算!$I$6:$I$999,说明奖励计算!$L$6:$L$999,说明奖励计算!$O$6:$O$999,说明奖励计算!$R$6:$R$999,说明奖励计算!$U$6:$U$999,说明奖励计算!$X$6:$X$999),""))</f>
        <v/>
      </c>
    </row>
    <row r="92" spans="1:9" x14ac:dyDescent="0.2">
      <c r="A92">
        <f>VLOOKUP(_xlfn.CONCAT(E92,G92,H92),说明辅助表!$Z$4:$AA$27,2,0)</f>
        <v>0</v>
      </c>
      <c r="B92" t="str">
        <f t="shared" si="8"/>
        <v>6090,0,0,0,0</v>
      </c>
      <c r="C92">
        <v>6090</v>
      </c>
      <c r="D92" t="str">
        <f t="shared" si="9"/>
        <v>宝箱3时代5卡牌品质1部分6</v>
      </c>
      <c r="E92">
        <f t="shared" si="5"/>
        <v>3</v>
      </c>
      <c r="F92">
        <f t="shared" si="10"/>
        <v>5</v>
      </c>
      <c r="G92">
        <f t="shared" si="6"/>
        <v>1</v>
      </c>
      <c r="H92">
        <f t="shared" si="7"/>
        <v>6</v>
      </c>
      <c r="I92" t="str">
        <f t="array" ref="I92">_xlfn.TEXTJOIN(";",1,IF((说明奖励计算!$B$6:$B$999=说明宝箱第2层!G92)*(说明奖励计算!$F$6:$F$999&lt;=说明宝箱第2层!F92),CHOOSE(H92,说明奖励计算!$I$6:$I$999,说明奖励计算!$L$6:$L$999,说明奖励计算!$O$6:$O$999,说明奖励计算!$R$6:$R$999,说明奖励计算!$U$6:$U$999,说明奖励计算!$X$6:$X$999),""))</f>
        <v/>
      </c>
    </row>
    <row r="93" spans="1:9" x14ac:dyDescent="0.2">
      <c r="A93">
        <f>VLOOKUP(_xlfn.CONCAT(E93,G93,H93),说明辅助表!$Z$4:$AA$27,2,0)</f>
        <v>2</v>
      </c>
      <c r="B93" t="str">
        <f t="shared" si="8"/>
        <v>6091,2,0,0,0</v>
      </c>
      <c r="C93">
        <v>6091</v>
      </c>
      <c r="D93" t="str">
        <f t="shared" si="9"/>
        <v>宝箱3时代1卡牌品质2部分5</v>
      </c>
      <c r="E93">
        <f t="shared" si="5"/>
        <v>3</v>
      </c>
      <c r="F93">
        <f t="shared" si="10"/>
        <v>1</v>
      </c>
      <c r="G93">
        <f t="shared" si="6"/>
        <v>2</v>
      </c>
      <c r="H93">
        <f t="shared" si="7"/>
        <v>5</v>
      </c>
      <c r="I93" t="str">
        <f t="array" ref="I93">_xlfn.TEXTJOIN(";",1,IF((说明奖励计算!$B$6:$B$999=说明宝箱第2层!G93)*(说明奖励计算!$F$6:$F$999&lt;=说明宝箱第2层!F93),CHOOSE(H93,说明奖励计算!$I$6:$I$999,说明奖励计算!$L$6:$L$999,说明奖励计算!$O$6:$O$999,说明奖励计算!$R$6:$R$999,说明奖励计算!$U$6:$U$999,说明奖励计算!$X$6:$X$999),""))</f>
        <v>36210,4,0,0,0,1000;47230,4,0,0,0,1000</v>
      </c>
    </row>
    <row r="94" spans="1:9" x14ac:dyDescent="0.2">
      <c r="A94">
        <f>VLOOKUP(_xlfn.CONCAT(E94,G94,H94),说明辅助表!$Z$4:$AA$27,2,0)</f>
        <v>2</v>
      </c>
      <c r="B94" t="str">
        <f t="shared" si="8"/>
        <v>6092,2,0,0,0</v>
      </c>
      <c r="C94">
        <v>6092</v>
      </c>
      <c r="D94" t="str">
        <f t="shared" si="9"/>
        <v>宝箱3时代2卡牌品质2部分5</v>
      </c>
      <c r="E94">
        <f t="shared" si="5"/>
        <v>3</v>
      </c>
      <c r="F94">
        <f t="shared" si="10"/>
        <v>2</v>
      </c>
      <c r="G94">
        <f t="shared" si="6"/>
        <v>2</v>
      </c>
      <c r="H94">
        <f t="shared" si="7"/>
        <v>5</v>
      </c>
      <c r="I94" t="str">
        <f t="array" ref="I94">_xlfn.TEXTJOIN(";",1,IF((说明奖励计算!$B$6:$B$999=说明宝箱第2层!G94)*(说明奖励计算!$F$6:$F$999&lt;=说明宝箱第2层!F94),CHOOSE(H94,说明奖励计算!$I$6:$I$999,说明奖励计算!$L$6:$L$999,说明奖励计算!$O$6:$O$999,说明奖励计算!$R$6:$R$999,说明奖励计算!$U$6:$U$999,说明奖励计算!$X$6:$X$999),""))</f>
        <v>10202,4,0,0,0,1000;21250,4,0,0,0,1000;32210,4,0,0,0,1000;36210,4,0,0,0,1000;47230,4,0,0,0,1000;47250,4,0,0,0,1000</v>
      </c>
    </row>
    <row r="95" spans="1:9" x14ac:dyDescent="0.2">
      <c r="A95">
        <f>VLOOKUP(_xlfn.CONCAT(E95,G95,H95),说明辅助表!$Z$4:$AA$27,2,0)</f>
        <v>2</v>
      </c>
      <c r="B95" t="str">
        <f t="shared" si="8"/>
        <v>6093,2,0,0,0</v>
      </c>
      <c r="C95">
        <v>6093</v>
      </c>
      <c r="D95" t="str">
        <f t="shared" si="9"/>
        <v>宝箱3时代3卡牌品质2部分5</v>
      </c>
      <c r="E95">
        <f t="shared" si="5"/>
        <v>3</v>
      </c>
      <c r="F95">
        <f t="shared" si="10"/>
        <v>3</v>
      </c>
      <c r="G95">
        <f t="shared" si="6"/>
        <v>2</v>
      </c>
      <c r="H95">
        <f t="shared" si="7"/>
        <v>5</v>
      </c>
      <c r="I95" t="str">
        <f t="array" ref="I95">_xlfn.TEXTJOIN(";",1,IF((说明奖励计算!$B$6:$B$999=说明宝箱第2层!G95)*(说明奖励计算!$F$6:$F$999&lt;=说明宝箱第2层!F95),CHOOSE(H95,说明奖励计算!$I$6:$I$999,说明奖励计算!$L$6:$L$999,说明奖励计算!$O$6:$O$999,说明奖励计算!$R$6:$R$999,说明奖励计算!$U$6:$U$999,说明奖励计算!$X$6:$X$999),""))</f>
        <v>10202,4,0,0,0,1000;10300,4,0,0,0,1000;21250,4,0,0,0,1000;32210,4,0,0,0,1000;36210,4,0,0,0,1000;36310,4,0,0,0,1000;47230,4,0,0,0,1000;47250,4,0,0,0,1000;47310,4,0,0,0,1000</v>
      </c>
    </row>
    <row r="96" spans="1:9" x14ac:dyDescent="0.2">
      <c r="A96">
        <f>VLOOKUP(_xlfn.CONCAT(E96,G96,H96),说明辅助表!$Z$4:$AA$27,2,0)</f>
        <v>2</v>
      </c>
      <c r="B96" t="str">
        <f t="shared" si="8"/>
        <v>6094,2,0,0,0</v>
      </c>
      <c r="C96">
        <v>6094</v>
      </c>
      <c r="D96" t="str">
        <f t="shared" si="9"/>
        <v>宝箱3时代4卡牌品质2部分5</v>
      </c>
      <c r="E96">
        <f t="shared" si="5"/>
        <v>3</v>
      </c>
      <c r="F96">
        <f t="shared" si="10"/>
        <v>4</v>
      </c>
      <c r="G96">
        <f t="shared" si="6"/>
        <v>2</v>
      </c>
      <c r="H96">
        <f t="shared" si="7"/>
        <v>5</v>
      </c>
      <c r="I96" t="str">
        <f t="array" ref="I96">_xlfn.TEXTJOIN(";",1,IF((说明奖励计算!$B$6:$B$999=说明宝箱第2层!G96)*(说明奖励计算!$F$6:$F$999&lt;=说明宝箱第2层!F96),CHOOSE(H96,说明奖励计算!$I$6:$I$999,说明奖励计算!$L$6:$L$999,说明奖励计算!$O$6:$O$999,说明奖励计算!$R$6:$R$999,说明奖励计算!$U$6:$U$999,说明奖励计算!$X$6:$X$999),""))</f>
        <v>10202,4,0,0,0,1000;10300,4,0,0,0,1000;10402,4,0,0,0,1000;21250,4,0,0,0,1000;21450,4,0,0,0,1000;32210,4,0,0,0,1000;32410,4,0,0,0,1000;35410,4,0,0,0,1000;36210,4,0,0,0,1000;36310,4,0,0,0,1000;47230,4,0,0,0,1000;47250,4,0,0,0,1000;47310,4,0,0,0,1000;47420,4,0,0,0,1000</v>
      </c>
    </row>
    <row r="97" spans="1:9" x14ac:dyDescent="0.2">
      <c r="A97">
        <f>VLOOKUP(_xlfn.CONCAT(E97,G97,H97),说明辅助表!$Z$4:$AA$27,2,0)</f>
        <v>2</v>
      </c>
      <c r="B97" t="str">
        <f t="shared" si="8"/>
        <v>6095,2,0,0,0</v>
      </c>
      <c r="C97">
        <v>6095</v>
      </c>
      <c r="D97" t="str">
        <f t="shared" si="9"/>
        <v>宝箱3时代5卡牌品质2部分5</v>
      </c>
      <c r="E97">
        <f t="shared" si="5"/>
        <v>3</v>
      </c>
      <c r="F97">
        <f t="shared" si="10"/>
        <v>5</v>
      </c>
      <c r="G97">
        <f t="shared" si="6"/>
        <v>2</v>
      </c>
      <c r="H97">
        <f t="shared" si="7"/>
        <v>5</v>
      </c>
      <c r="I97" t="str">
        <f t="array" ref="I97">_xlfn.TEXTJOIN(";",1,IF((说明奖励计算!$B$6:$B$999=说明宝箱第2层!G97)*(说明奖励计算!$F$6:$F$999&lt;=说明宝箱第2层!F97),CHOOSE(H97,说明奖励计算!$I$6:$I$999,说明奖励计算!$L$6:$L$999,说明奖励计算!$O$6:$O$999,说明奖励计算!$R$6:$R$999,说明奖励计算!$U$6:$U$999,说明奖励计算!$X$6:$X$999),""))</f>
        <v>10202,4,0,0,0,1000;10300,4,0,0,0,1000;10402,4,0,0,0,1000;21250,4,0,0,0,1000;21450,4,0,0,0,1000;32210,4,0,0,0,1000;32410,4,0,0,0,1000;32510,4,0,0,0,1000;33510,4,0,0,0,1000;35410,4,0,0,0,1000;36210,4,0,0,0,1000;36310,4,0,0,0,1000;47230,4,0,0,0,1000;47250,4,0,0,0,1000;47310,4,0,0,0,1000;47420,4,0,0,0,1000;47520,4,0,0,0,1000</v>
      </c>
    </row>
    <row r="98" spans="1:9" x14ac:dyDescent="0.2">
      <c r="A98">
        <f>VLOOKUP(_xlfn.CONCAT(E98,G98,H98),说明辅助表!$Z$4:$AA$27,2,0)</f>
        <v>1</v>
      </c>
      <c r="B98" t="str">
        <f t="shared" si="8"/>
        <v>6096,1,0,0,0</v>
      </c>
      <c r="C98">
        <v>6096</v>
      </c>
      <c r="D98" t="str">
        <f t="shared" si="9"/>
        <v>宝箱3时代1卡牌品质2部分6</v>
      </c>
      <c r="E98">
        <f t="shared" si="5"/>
        <v>3</v>
      </c>
      <c r="F98">
        <f t="shared" si="10"/>
        <v>1</v>
      </c>
      <c r="G98">
        <f t="shared" si="6"/>
        <v>2</v>
      </c>
      <c r="H98">
        <f t="shared" si="7"/>
        <v>6</v>
      </c>
      <c r="I98" t="str">
        <f t="array" ref="I98">_xlfn.TEXTJOIN(";",1,IF((说明奖励计算!$B$6:$B$999=说明宝箱第2层!G98)*(说明奖励计算!$F$6:$F$999&lt;=说明宝箱第2层!F98),CHOOSE(H98,说明奖励计算!$I$6:$I$999,说明奖励计算!$L$6:$L$999,说明奖励计算!$O$6:$O$999,说明奖励计算!$R$6:$R$999,说明奖励计算!$U$6:$U$999,说明奖励计算!$X$6:$X$999),""))</f>
        <v>36210,7,0,0,0,1000;47230,7,0,0,0,1000</v>
      </c>
    </row>
    <row r="99" spans="1:9" x14ac:dyDescent="0.2">
      <c r="A99">
        <f>VLOOKUP(_xlfn.CONCAT(E99,G99,H99),说明辅助表!$Z$4:$AA$27,2,0)</f>
        <v>1</v>
      </c>
      <c r="B99" t="str">
        <f t="shared" si="8"/>
        <v>6097,1,0,0,0</v>
      </c>
      <c r="C99">
        <v>6097</v>
      </c>
      <c r="D99" t="str">
        <f t="shared" si="9"/>
        <v>宝箱3时代2卡牌品质2部分6</v>
      </c>
      <c r="E99">
        <f t="shared" si="5"/>
        <v>3</v>
      </c>
      <c r="F99">
        <f t="shared" si="10"/>
        <v>2</v>
      </c>
      <c r="G99">
        <f t="shared" si="6"/>
        <v>2</v>
      </c>
      <c r="H99">
        <f t="shared" si="7"/>
        <v>6</v>
      </c>
      <c r="I99" t="str">
        <f t="array" ref="I99">_xlfn.TEXTJOIN(";",1,IF((说明奖励计算!$B$6:$B$999=说明宝箱第2层!G99)*(说明奖励计算!$F$6:$F$999&lt;=说明宝箱第2层!F99),CHOOSE(H99,说明奖励计算!$I$6:$I$999,说明奖励计算!$L$6:$L$999,说明奖励计算!$O$6:$O$999,说明奖励计算!$R$6:$R$999,说明奖励计算!$U$6:$U$999,说明奖励计算!$X$6:$X$999),""))</f>
        <v>10202,7,0,0,0,1000;21250,7,0,0,0,1000;32210,7,0,0,0,1000;36210,7,0,0,0,1000;47230,7,0,0,0,1000;47250,7,0,0,0,1000</v>
      </c>
    </row>
    <row r="100" spans="1:9" x14ac:dyDescent="0.2">
      <c r="A100">
        <f>VLOOKUP(_xlfn.CONCAT(E100,G100,H100),说明辅助表!$Z$4:$AA$27,2,0)</f>
        <v>1</v>
      </c>
      <c r="B100" t="str">
        <f t="shared" si="8"/>
        <v>6098,1,0,0,0</v>
      </c>
      <c r="C100">
        <v>6098</v>
      </c>
      <c r="D100" t="str">
        <f t="shared" si="9"/>
        <v>宝箱3时代3卡牌品质2部分6</v>
      </c>
      <c r="E100">
        <f t="shared" si="5"/>
        <v>3</v>
      </c>
      <c r="F100">
        <f t="shared" si="10"/>
        <v>3</v>
      </c>
      <c r="G100">
        <f t="shared" si="6"/>
        <v>2</v>
      </c>
      <c r="H100">
        <f t="shared" si="7"/>
        <v>6</v>
      </c>
      <c r="I100" t="str">
        <f t="array" ref="I100">_xlfn.TEXTJOIN(";",1,IF((说明奖励计算!$B$6:$B$999=说明宝箱第2层!G100)*(说明奖励计算!$F$6:$F$999&lt;=说明宝箱第2层!F100),CHOOSE(H100,说明奖励计算!$I$6:$I$999,说明奖励计算!$L$6:$L$999,说明奖励计算!$O$6:$O$999,说明奖励计算!$R$6:$R$999,说明奖励计算!$U$6:$U$999,说明奖励计算!$X$6:$X$999),""))</f>
        <v>10202,7,0,0,0,1000;10300,7,0,0,0,1000;21250,7,0,0,0,1000;32210,7,0,0,0,1000;36210,7,0,0,0,1000;36310,7,0,0,0,1000;47230,7,0,0,0,1000;47250,7,0,0,0,1000;47310,7,0,0,0,1000</v>
      </c>
    </row>
    <row r="101" spans="1:9" x14ac:dyDescent="0.2">
      <c r="A101">
        <f>VLOOKUP(_xlfn.CONCAT(E101,G101,H101),说明辅助表!$Z$4:$AA$27,2,0)</f>
        <v>1</v>
      </c>
      <c r="B101" t="str">
        <f t="shared" si="8"/>
        <v>6099,1,0,0,0</v>
      </c>
      <c r="C101">
        <v>6099</v>
      </c>
      <c r="D101" t="str">
        <f t="shared" si="9"/>
        <v>宝箱3时代4卡牌品质2部分6</v>
      </c>
      <c r="E101">
        <f t="shared" si="5"/>
        <v>3</v>
      </c>
      <c r="F101">
        <f t="shared" si="10"/>
        <v>4</v>
      </c>
      <c r="G101">
        <f t="shared" si="6"/>
        <v>2</v>
      </c>
      <c r="H101">
        <f t="shared" si="7"/>
        <v>6</v>
      </c>
      <c r="I101" t="str">
        <f t="array" ref="I101">_xlfn.TEXTJOIN(";",1,IF((说明奖励计算!$B$6:$B$999=说明宝箱第2层!G101)*(说明奖励计算!$F$6:$F$999&lt;=说明宝箱第2层!F101),CHOOSE(H101,说明奖励计算!$I$6:$I$999,说明奖励计算!$L$6:$L$999,说明奖励计算!$O$6:$O$999,说明奖励计算!$R$6:$R$999,说明奖励计算!$U$6:$U$999,说明奖励计算!$X$6:$X$999),""))</f>
        <v>10202,7,0,0,0,1000;10300,7,0,0,0,1000;10402,7,0,0,0,1000;21250,7,0,0,0,1000;21450,7,0,0,0,1000;32210,7,0,0,0,1000;32410,7,0,0,0,1000;35410,7,0,0,0,1000;36210,7,0,0,0,1000;36310,7,0,0,0,1000;47230,7,0,0,0,1000;47250,7,0,0,0,1000;47310,7,0,0,0,1000;47420,7,0,0,0,1000</v>
      </c>
    </row>
    <row r="102" spans="1:9" x14ac:dyDescent="0.2">
      <c r="A102">
        <f>VLOOKUP(_xlfn.CONCAT(E102,G102,H102),说明辅助表!$Z$4:$AA$27,2,0)</f>
        <v>1</v>
      </c>
      <c r="B102" t="str">
        <f t="shared" si="8"/>
        <v>6100,1,0,0,0</v>
      </c>
      <c r="C102">
        <v>6100</v>
      </c>
      <c r="D102" t="str">
        <f t="shared" si="9"/>
        <v>宝箱3时代5卡牌品质2部分6</v>
      </c>
      <c r="E102">
        <f t="shared" si="5"/>
        <v>3</v>
      </c>
      <c r="F102">
        <f t="shared" si="10"/>
        <v>5</v>
      </c>
      <c r="G102">
        <f t="shared" si="6"/>
        <v>2</v>
      </c>
      <c r="H102">
        <f t="shared" si="7"/>
        <v>6</v>
      </c>
      <c r="I102" t="str">
        <f t="array" ref="I102">_xlfn.TEXTJOIN(";",1,IF((说明奖励计算!$B$6:$B$999=说明宝箱第2层!G102)*(说明奖励计算!$F$6:$F$999&lt;=说明宝箱第2层!F102),CHOOSE(H102,说明奖励计算!$I$6:$I$999,说明奖励计算!$L$6:$L$999,说明奖励计算!$O$6:$O$999,说明奖励计算!$R$6:$R$999,说明奖励计算!$U$6:$U$999,说明奖励计算!$X$6:$X$999),""))</f>
        <v>10202,7,0,0,0,1000;10300,7,0,0,0,1000;10402,7,0,0,0,1000;21250,7,0,0,0,1000;21450,7,0,0,0,1000;32210,7,0,0,0,1000;32410,7,0,0,0,1000;32510,7,0,0,0,1000;33510,7,0,0,0,1000;35410,7,0,0,0,1000;36210,7,0,0,0,1000;36310,7,0,0,0,1000;47230,7,0,0,0,1000;47250,7,0,0,0,1000;47310,7,0,0,0,1000;47420,7,0,0,0,1000;47520,7,0,0,0,1000</v>
      </c>
    </row>
    <row r="103" spans="1:9" x14ac:dyDescent="0.2">
      <c r="A103">
        <f>VLOOKUP(_xlfn.CONCAT(E103,G103,H103),说明辅助表!$Z$4:$AA$27,2,0)</f>
        <v>3</v>
      </c>
      <c r="B103" t="str">
        <f t="shared" si="8"/>
        <v>6101,3,0,0,0</v>
      </c>
      <c r="C103">
        <v>6101</v>
      </c>
      <c r="D103" t="str">
        <f t="shared" si="9"/>
        <v>宝箱3时代1卡牌品质3部分5</v>
      </c>
      <c r="E103">
        <f t="shared" si="5"/>
        <v>3</v>
      </c>
      <c r="F103">
        <f t="shared" si="10"/>
        <v>1</v>
      </c>
      <c r="G103">
        <f t="shared" si="6"/>
        <v>3</v>
      </c>
      <c r="H103">
        <f t="shared" si="7"/>
        <v>5</v>
      </c>
      <c r="I103" t="str">
        <f t="array" ref="I103">_xlfn.TEXTJOIN(";",1,IF((说明奖励计算!$B$6:$B$999=说明宝箱第2层!G103)*(说明奖励计算!$F$6:$F$999&lt;=说明宝箱第2层!F103),CHOOSE(H103,说明奖励计算!$I$6:$I$999,说明奖励计算!$L$6:$L$999,说明奖励计算!$O$6:$O$999,说明奖励计算!$R$6:$R$999,说明奖励计算!$U$6:$U$999,说明奖励计算!$X$6:$X$999),""))</f>
        <v>10201,7,0,0,0,1000;21120,7,0,0,0,1000;21140,7,0,0,0,1000;21150,7,0,0,0,1000;35210,7,0,0,0,1000</v>
      </c>
    </row>
    <row r="104" spans="1:9" x14ac:dyDescent="0.2">
      <c r="A104">
        <f>VLOOKUP(_xlfn.CONCAT(E104,G104,H104),说明辅助表!$Z$4:$AA$27,2,0)</f>
        <v>3</v>
      </c>
      <c r="B104" t="str">
        <f t="shared" si="8"/>
        <v>6102,3,0,0,0</v>
      </c>
      <c r="C104">
        <v>6102</v>
      </c>
      <c r="D104" t="str">
        <f t="shared" si="9"/>
        <v>宝箱3时代2卡牌品质3部分5</v>
      </c>
      <c r="E104">
        <f t="shared" si="5"/>
        <v>3</v>
      </c>
      <c r="F104">
        <f t="shared" si="10"/>
        <v>2</v>
      </c>
      <c r="G104">
        <f t="shared" si="6"/>
        <v>3</v>
      </c>
      <c r="H104">
        <f t="shared" si="7"/>
        <v>5</v>
      </c>
      <c r="I104" t="str">
        <f t="array" ref="I104">_xlfn.TEXTJOIN(";",1,IF((说明奖励计算!$B$6:$B$999=说明宝箱第2层!G104)*(说明奖励计算!$F$6:$F$999&lt;=说明宝箱第2层!F104),CHOOSE(H104,说明奖励计算!$I$6:$I$999,说明奖励计算!$L$6:$L$999,说明奖励计算!$O$6:$O$999,说明奖励计算!$R$6:$R$999,说明奖励计算!$U$6:$U$999,说明奖励计算!$X$6:$X$999),""))</f>
        <v>10201,7,0,0,0,1000;21120,7,0,0,0,1000;21140,7,0,0,0,1000;21150,7,0,0,0,1000;33210,7,0,0,0,1000;35210,7,0,0,0,1000</v>
      </c>
    </row>
    <row r="105" spans="1:9" x14ac:dyDescent="0.2">
      <c r="A105">
        <f>VLOOKUP(_xlfn.CONCAT(E105,G105,H105),说明辅助表!$Z$4:$AA$27,2,0)</f>
        <v>3</v>
      </c>
      <c r="B105" t="str">
        <f t="shared" si="8"/>
        <v>6103,3,0,0,0</v>
      </c>
      <c r="C105">
        <v>6103</v>
      </c>
      <c r="D105" t="str">
        <f t="shared" si="9"/>
        <v>宝箱3时代3卡牌品质3部分5</v>
      </c>
      <c r="E105">
        <f t="shared" si="5"/>
        <v>3</v>
      </c>
      <c r="F105">
        <f t="shared" si="10"/>
        <v>3</v>
      </c>
      <c r="G105">
        <f t="shared" si="6"/>
        <v>3</v>
      </c>
      <c r="H105">
        <f t="shared" si="7"/>
        <v>5</v>
      </c>
      <c r="I105" t="str">
        <f t="array" ref="I105">_xlfn.TEXTJOIN(";",1,IF((说明奖励计算!$B$6:$B$999=说明宝箱第2层!G105)*(说明奖励计算!$F$6:$F$999&lt;=说明宝箱第2层!F105),CHOOSE(H105,说明奖励计算!$I$6:$I$999,说明奖励计算!$L$6:$L$999,说明奖励计算!$O$6:$O$999,说明奖励计算!$R$6:$R$999,说明奖励计算!$U$6:$U$999,说明奖励计算!$X$6:$X$999),""))</f>
        <v>10201,7,0,0,0,1000;10301,7,0,0,0,1000;21120,7,0,0,0,1000;21140,7,0,0,0,1000;21150,7,0,0,0,1000;32310,7,0,0,0,1000;34310,7,0,0,0,1000;33210,7,0,0,0,1000;35210,7,0,0,0,1000;35310,7,0,0,0,1000;47320,7,0,0,0,1000;47330,7,0,0,0,1000</v>
      </c>
    </row>
    <row r="106" spans="1:9" x14ac:dyDescent="0.2">
      <c r="A106">
        <f>VLOOKUP(_xlfn.CONCAT(E106,G106,H106),说明辅助表!$Z$4:$AA$27,2,0)</f>
        <v>3</v>
      </c>
      <c r="B106" t="str">
        <f t="shared" si="8"/>
        <v>6104,3,0,0,0</v>
      </c>
      <c r="C106">
        <v>6104</v>
      </c>
      <c r="D106" t="str">
        <f t="shared" si="9"/>
        <v>宝箱3时代4卡牌品质3部分5</v>
      </c>
      <c r="E106">
        <f t="shared" si="5"/>
        <v>3</v>
      </c>
      <c r="F106">
        <f t="shared" si="10"/>
        <v>4</v>
      </c>
      <c r="G106">
        <f t="shared" si="6"/>
        <v>3</v>
      </c>
      <c r="H106">
        <f t="shared" si="7"/>
        <v>5</v>
      </c>
      <c r="I106" t="str">
        <f t="array" ref="I106">_xlfn.TEXTJOIN(";",1,IF((说明奖励计算!$B$6:$B$999=说明宝箱第2层!G106)*(说明奖励计算!$F$6:$F$999&lt;=说明宝箱第2层!F106),CHOOSE(H106,说明奖励计算!$I$6:$I$999,说明奖励计算!$L$6:$L$999,说明奖励计算!$O$6:$O$999,说明奖励计算!$R$6:$R$999,说明奖励计算!$U$6:$U$999,说明奖励计算!$X$6:$X$999),""))</f>
        <v>10201,7,0,0,0,1000;10301,7,0,0,0,1000;10400,7,0,0,0,1000;10401,7,0,0,0,1000;21120,7,0,0,0,1000;21140,7,0,0,0,1000;21150,7,0,0,0,1000;32310,7,0,0,0,1000;34310,7,0,0,0,1000;34410,7,0,0,0,1000;33210,7,0,0,0,1000;33410,7,0,0,0,1000;35210,7,0,0,0,1000;35310,7,0,0,0,1000;36410,7,0,0,0,1000;47320,7,0,0,0,1000;47330,7,0,0,0,1000;47410,7,0,0,0,1000</v>
      </c>
    </row>
    <row r="107" spans="1:9" x14ac:dyDescent="0.2">
      <c r="A107">
        <f>VLOOKUP(_xlfn.CONCAT(E107,G107,H107),说明辅助表!$Z$4:$AA$27,2,0)</f>
        <v>3</v>
      </c>
      <c r="B107" t="str">
        <f t="shared" si="8"/>
        <v>6105,3,0,0,0</v>
      </c>
      <c r="C107">
        <v>6105</v>
      </c>
      <c r="D107" t="str">
        <f t="shared" si="9"/>
        <v>宝箱3时代5卡牌品质3部分5</v>
      </c>
      <c r="E107">
        <f>E67+1</f>
        <v>3</v>
      </c>
      <c r="F107">
        <f t="shared" si="10"/>
        <v>5</v>
      </c>
      <c r="G107">
        <f>G67</f>
        <v>3</v>
      </c>
      <c r="H107">
        <f t="shared" si="7"/>
        <v>5</v>
      </c>
      <c r="I107" t="str">
        <f t="array" ref="I107">_xlfn.TEXTJOIN(";",1,IF((说明奖励计算!$B$6:$B$999=说明宝箱第2层!G107)*(说明奖励计算!$F$6:$F$999&lt;=说明宝箱第2层!F107),CHOOSE(H107,说明奖励计算!$I$6:$I$999,说明奖励计算!$L$6:$L$999,说明奖励计算!$O$6:$O$999,说明奖励计算!$R$6:$R$999,说明奖励计算!$U$6:$U$999,说明奖励计算!$X$6:$X$999),""))</f>
        <v>10201,7,0,0,0,1000;10301,7,0,0,0,1000;10400,7,0,0,0,1000;10401,7,0,0,0,1000;10501,7,0,0,0,1000;21120,7,0,0,0,1000;21140,7,0,0,0,1000;21150,7,0,0,0,1000;32310,7,0,0,0,1000;34310,7,0,0,0,1000;34410,7,0,0,0,1000;33210,7,0,0,0,1000;33410,7,0,0,0,1000;35210,7,0,0,0,1000;35310,7,0,0,0,1000;36410,7,0,0,0,1000;47320,7,0,0,0,1000;47330,7,0,0,0,1000;47410,7,0,0,0,1000;47510,7,0,0,0,1000</v>
      </c>
    </row>
    <row r="108" spans="1:9" x14ac:dyDescent="0.2">
      <c r="A108">
        <f>VLOOKUP(_xlfn.CONCAT(E108,G108,H108),说明辅助表!$Z$4:$AA$27,2,0)</f>
        <v>1</v>
      </c>
      <c r="B108" t="str">
        <f t="shared" si="8"/>
        <v>6106,1,0,0,0</v>
      </c>
      <c r="C108">
        <v>6106</v>
      </c>
      <c r="D108" t="str">
        <f t="shared" si="9"/>
        <v>宝箱3时代1卡牌品质3部分6</v>
      </c>
      <c r="E108">
        <f t="shared" si="5"/>
        <v>3</v>
      </c>
      <c r="F108">
        <f t="shared" si="10"/>
        <v>1</v>
      </c>
      <c r="G108">
        <f t="shared" si="6"/>
        <v>3</v>
      </c>
      <c r="H108">
        <f t="shared" ref="H108:H122" si="11">H68+2</f>
        <v>6</v>
      </c>
      <c r="I108" t="str">
        <f t="array" ref="I108">_xlfn.TEXTJOIN(";",1,IF((说明奖励计算!$B$6:$B$999=说明宝箱第2层!G108)*(说明奖励计算!$F$6:$F$999&lt;=说明宝箱第2层!F108),CHOOSE(H108,说明奖励计算!$I$6:$I$999,说明奖励计算!$L$6:$L$999,说明奖励计算!$O$6:$O$999,说明奖励计算!$R$6:$R$999,说明奖励计算!$U$6:$U$999,说明奖励计算!$X$6:$X$999),""))</f>
        <v>10201,9,0,0,0,1000;21120,9,0,0,0,1000;21140,9,0,0,0,1000;21150,9,0,0,0,1000;35210,9,0,0,0,1000</v>
      </c>
    </row>
    <row r="109" spans="1:9" x14ac:dyDescent="0.2">
      <c r="A109">
        <f>VLOOKUP(_xlfn.CONCAT(E109,G109,H109),说明辅助表!$Z$4:$AA$27,2,0)</f>
        <v>1</v>
      </c>
      <c r="B109" t="str">
        <f t="shared" si="8"/>
        <v>6107,1,0,0,0</v>
      </c>
      <c r="C109">
        <v>6107</v>
      </c>
      <c r="D109" t="str">
        <f t="shared" si="9"/>
        <v>宝箱3时代2卡牌品质3部分6</v>
      </c>
      <c r="E109">
        <f t="shared" ref="E109:E119" si="12">E69+1</f>
        <v>3</v>
      </c>
      <c r="F109">
        <f t="shared" si="10"/>
        <v>2</v>
      </c>
      <c r="G109">
        <f t="shared" ref="G109:G119" si="13">G69</f>
        <v>3</v>
      </c>
      <c r="H109">
        <f t="shared" si="11"/>
        <v>6</v>
      </c>
      <c r="I109" t="str">
        <f t="array" ref="I109">_xlfn.TEXTJOIN(";",1,IF((说明奖励计算!$B$6:$B$999=说明宝箱第2层!G109)*(说明奖励计算!$F$6:$F$999&lt;=说明宝箱第2层!F109),CHOOSE(H109,说明奖励计算!$I$6:$I$999,说明奖励计算!$L$6:$L$999,说明奖励计算!$O$6:$O$999,说明奖励计算!$R$6:$R$999,说明奖励计算!$U$6:$U$999,说明奖励计算!$X$6:$X$999),""))</f>
        <v>10201,9,0,0,0,1000;21120,9,0,0,0,1000;21140,9,0,0,0,1000;21150,9,0,0,0,1000;33210,9,0,0,0,1000;35210,9,0,0,0,1000</v>
      </c>
    </row>
    <row r="110" spans="1:9" x14ac:dyDescent="0.2">
      <c r="A110">
        <f>VLOOKUP(_xlfn.CONCAT(E110,G110,H110),说明辅助表!$Z$4:$AA$27,2,0)</f>
        <v>1</v>
      </c>
      <c r="B110" t="str">
        <f t="shared" si="8"/>
        <v>6108,1,0,0,0</v>
      </c>
      <c r="C110">
        <v>6108</v>
      </c>
      <c r="D110" t="str">
        <f t="shared" si="9"/>
        <v>宝箱3时代3卡牌品质3部分6</v>
      </c>
      <c r="E110">
        <f t="shared" si="12"/>
        <v>3</v>
      </c>
      <c r="F110">
        <f t="shared" si="10"/>
        <v>3</v>
      </c>
      <c r="G110">
        <f t="shared" si="13"/>
        <v>3</v>
      </c>
      <c r="H110">
        <f t="shared" si="11"/>
        <v>6</v>
      </c>
      <c r="I110" t="str">
        <f t="array" ref="I110">_xlfn.TEXTJOIN(";",1,IF((说明奖励计算!$B$6:$B$999=说明宝箱第2层!G110)*(说明奖励计算!$F$6:$F$999&lt;=说明宝箱第2层!F110),CHOOSE(H110,说明奖励计算!$I$6:$I$999,说明奖励计算!$L$6:$L$999,说明奖励计算!$O$6:$O$999,说明奖励计算!$R$6:$R$999,说明奖励计算!$U$6:$U$999,说明奖励计算!$X$6:$X$999),""))</f>
        <v>10201,9,0,0,0,1000;10301,9,0,0,0,1000;21120,9,0,0,0,1000;21140,9,0,0,0,1000;21150,9,0,0,0,1000;32310,9,0,0,0,1000;34310,9,0,0,0,1000;33210,9,0,0,0,1000;35210,9,0,0,0,1000;35310,9,0,0,0,1000;47320,9,0,0,0,1000;47330,9,0,0,0,1000</v>
      </c>
    </row>
    <row r="111" spans="1:9" x14ac:dyDescent="0.2">
      <c r="A111">
        <f>VLOOKUP(_xlfn.CONCAT(E111,G111,H111),说明辅助表!$Z$4:$AA$27,2,0)</f>
        <v>1</v>
      </c>
      <c r="B111" t="str">
        <f t="shared" si="8"/>
        <v>6109,1,0,0,0</v>
      </c>
      <c r="C111">
        <v>6109</v>
      </c>
      <c r="D111" t="str">
        <f t="shared" si="9"/>
        <v>宝箱3时代4卡牌品质3部分6</v>
      </c>
      <c r="E111">
        <f t="shared" si="12"/>
        <v>3</v>
      </c>
      <c r="F111">
        <f t="shared" si="10"/>
        <v>4</v>
      </c>
      <c r="G111">
        <f t="shared" si="13"/>
        <v>3</v>
      </c>
      <c r="H111">
        <f t="shared" si="11"/>
        <v>6</v>
      </c>
      <c r="I111" t="str">
        <f t="array" ref="I111">_xlfn.TEXTJOIN(";",1,IF((说明奖励计算!$B$6:$B$999=说明宝箱第2层!G111)*(说明奖励计算!$F$6:$F$999&lt;=说明宝箱第2层!F111),CHOOSE(H111,说明奖励计算!$I$6:$I$999,说明奖励计算!$L$6:$L$999,说明奖励计算!$O$6:$O$999,说明奖励计算!$R$6:$R$999,说明奖励计算!$U$6:$U$999,说明奖励计算!$X$6:$X$999),""))</f>
        <v>10201,9,0,0,0,1000;10301,9,0,0,0,1000;10400,9,0,0,0,1000;10401,9,0,0,0,1000;21120,9,0,0,0,1000;21140,9,0,0,0,1000;21150,9,0,0,0,1000;32310,9,0,0,0,1000;34310,9,0,0,0,1000;34410,9,0,0,0,1000;33210,9,0,0,0,1000;33410,9,0,0,0,1000;35210,9,0,0,0,1000;35310,9,0,0,0,1000;36410,9,0,0,0,1000;47320,9,0,0,0,1000;47330,9,0,0,0,1000;47410,9,0,0,0,1000</v>
      </c>
    </row>
    <row r="112" spans="1:9" x14ac:dyDescent="0.2">
      <c r="A112">
        <f>VLOOKUP(_xlfn.CONCAT(E112,G112,H112),说明辅助表!$Z$4:$AA$27,2,0)</f>
        <v>1</v>
      </c>
      <c r="B112" t="str">
        <f t="shared" si="8"/>
        <v>6110,1,0,0,0</v>
      </c>
      <c r="C112">
        <v>6110</v>
      </c>
      <c r="D112" t="str">
        <f t="shared" si="9"/>
        <v>宝箱3时代5卡牌品质3部分6</v>
      </c>
      <c r="E112">
        <f t="shared" si="12"/>
        <v>3</v>
      </c>
      <c r="F112">
        <f t="shared" si="10"/>
        <v>5</v>
      </c>
      <c r="G112">
        <f t="shared" si="13"/>
        <v>3</v>
      </c>
      <c r="H112">
        <f t="shared" si="11"/>
        <v>6</v>
      </c>
      <c r="I112" t="str">
        <f t="array" ref="I112">_xlfn.TEXTJOIN(";",1,IF((说明奖励计算!$B$6:$B$999=说明宝箱第2层!G112)*(说明奖励计算!$F$6:$F$999&lt;=说明宝箱第2层!F112),CHOOSE(H112,说明奖励计算!$I$6:$I$999,说明奖励计算!$L$6:$L$999,说明奖励计算!$O$6:$O$999,说明奖励计算!$R$6:$R$999,说明奖励计算!$U$6:$U$999,说明奖励计算!$X$6:$X$999),""))</f>
        <v>10201,9,0,0,0,1000;10301,9,0,0,0,1000;10400,9,0,0,0,1000;10401,9,0,0,0,1000;10501,9,0,0,0,1000;21120,9,0,0,0,1000;21140,9,0,0,0,1000;21150,9,0,0,0,1000;32310,9,0,0,0,1000;34310,9,0,0,0,1000;34410,9,0,0,0,1000;33210,9,0,0,0,1000;33410,9,0,0,0,1000;35210,9,0,0,0,1000;35310,9,0,0,0,1000;36410,9,0,0,0,1000;47320,9,0,0,0,1000;47330,9,0,0,0,1000;47410,9,0,0,0,1000;47510,9,0,0,0,1000</v>
      </c>
    </row>
    <row r="113" spans="1:9" x14ac:dyDescent="0.2">
      <c r="A113">
        <f>VLOOKUP(_xlfn.CONCAT(E113,G113,H113),说明辅助表!$Z$4:$AA$27,2,0)</f>
        <v>2</v>
      </c>
      <c r="B113" t="str">
        <f t="shared" si="8"/>
        <v>6111,2,0,0,0</v>
      </c>
      <c r="C113">
        <v>6111</v>
      </c>
      <c r="D113" t="str">
        <f t="shared" si="9"/>
        <v>宝箱3时代1卡牌品质4部分5</v>
      </c>
      <c r="E113">
        <f t="shared" si="12"/>
        <v>3</v>
      </c>
      <c r="F113">
        <f t="shared" si="10"/>
        <v>1</v>
      </c>
      <c r="G113">
        <f t="shared" si="13"/>
        <v>4</v>
      </c>
      <c r="H113">
        <f t="shared" si="11"/>
        <v>5</v>
      </c>
      <c r="I113" t="str">
        <f t="array" ref="I113">_xlfn.TEXTJOIN(";",1,IF((说明奖励计算!$B$6:$B$999=说明宝箱第2层!G113)*(说明奖励计算!$F$6:$F$999&lt;=说明宝箱第2层!F113),CHOOSE(H113,说明奖励计算!$I$6:$I$999,说明奖励计算!$L$6:$L$999,说明奖励计算!$O$6:$O$999,说明奖励计算!$R$6:$R$999,说明奖励计算!$U$6:$U$999,说明奖励计算!$X$6:$X$999),""))</f>
        <v>10204,2,0,0,0,1000;34210,2,0,0,0,1000</v>
      </c>
    </row>
    <row r="114" spans="1:9" x14ac:dyDescent="0.2">
      <c r="A114">
        <f>VLOOKUP(_xlfn.CONCAT(E114,G114,H114),说明辅助表!$Z$4:$AA$27,2,0)</f>
        <v>2</v>
      </c>
      <c r="B114" t="str">
        <f t="shared" si="8"/>
        <v>6112,2,0,0,0</v>
      </c>
      <c r="C114">
        <v>6112</v>
      </c>
      <c r="D114" t="str">
        <f t="shared" si="9"/>
        <v>宝箱3时代2卡牌品质4部分5</v>
      </c>
      <c r="E114">
        <f t="shared" si="12"/>
        <v>3</v>
      </c>
      <c r="F114">
        <f t="shared" si="10"/>
        <v>2</v>
      </c>
      <c r="G114">
        <f t="shared" si="13"/>
        <v>4</v>
      </c>
      <c r="H114">
        <f t="shared" si="11"/>
        <v>5</v>
      </c>
      <c r="I114" t="str">
        <f t="array" ref="I114">_xlfn.TEXTJOIN(";",1,IF((说明奖励计算!$B$6:$B$999=说明宝箱第2层!G114)*(说明奖励计算!$F$6:$F$999&lt;=说明宝箱第2层!F114),CHOOSE(H114,说明奖励计算!$I$6:$I$999,说明奖励计算!$L$6:$L$999,说明奖励计算!$O$6:$O$999,说明奖励计算!$R$6:$R$999,说明奖励计算!$U$6:$U$999,说明奖励计算!$X$6:$X$999),""))</f>
        <v>10204,2,0,0,0,1000;34210,2,0,0,0,1000</v>
      </c>
    </row>
    <row r="115" spans="1:9" x14ac:dyDescent="0.2">
      <c r="A115">
        <f>VLOOKUP(_xlfn.CONCAT(E115,G115,H115),说明辅助表!$Z$4:$AA$27,2,0)</f>
        <v>2</v>
      </c>
      <c r="B115" t="str">
        <f t="shared" si="8"/>
        <v>6113,2,0,0,0</v>
      </c>
      <c r="C115">
        <v>6113</v>
      </c>
      <c r="D115" t="str">
        <f t="shared" si="9"/>
        <v>宝箱3时代3卡牌品质4部分5</v>
      </c>
      <c r="E115">
        <f t="shared" si="12"/>
        <v>3</v>
      </c>
      <c r="F115">
        <f t="shared" si="10"/>
        <v>3</v>
      </c>
      <c r="G115">
        <f t="shared" si="13"/>
        <v>4</v>
      </c>
      <c r="H115">
        <f t="shared" si="11"/>
        <v>5</v>
      </c>
      <c r="I115" t="str">
        <f t="array" ref="I115">_xlfn.TEXTJOIN(";",1,IF((说明奖励计算!$B$6:$B$999=说明宝箱第2层!G115)*(说明奖励计算!$F$6:$F$999&lt;=说明宝箱第2层!F115),CHOOSE(H115,说明奖励计算!$I$6:$I$999,说明奖励计算!$L$6:$L$999,说明奖励计算!$O$6:$O$999,说明奖励计算!$R$6:$R$999,说明奖励计算!$U$6:$U$999,说明奖励计算!$X$6:$X$999),""))</f>
        <v>10204,2,0,0,0,1000;10302,2,0,0,0,1000;34210,2,0,0,0,1000;33310,2,0,0,0,1000</v>
      </c>
    </row>
    <row r="116" spans="1:9" x14ac:dyDescent="0.2">
      <c r="A116">
        <f>VLOOKUP(_xlfn.CONCAT(E116,G116,H116),说明辅助表!$Z$4:$AA$27,2,0)</f>
        <v>2</v>
      </c>
      <c r="B116" t="str">
        <f t="shared" si="8"/>
        <v>6114,2,0,0,0</v>
      </c>
      <c r="C116">
        <v>6114</v>
      </c>
      <c r="D116" t="str">
        <f t="shared" si="9"/>
        <v>宝箱3时代4卡牌品质4部分5</v>
      </c>
      <c r="E116">
        <f t="shared" si="12"/>
        <v>3</v>
      </c>
      <c r="F116">
        <f t="shared" si="10"/>
        <v>4</v>
      </c>
      <c r="G116">
        <f t="shared" si="13"/>
        <v>4</v>
      </c>
      <c r="H116">
        <f t="shared" si="11"/>
        <v>5</v>
      </c>
      <c r="I116" t="str">
        <f t="array" ref="I116">_xlfn.TEXTJOIN(";",1,IF((说明奖励计算!$B$6:$B$999=说明宝箱第2层!G116)*(说明奖励计算!$F$6:$F$999&lt;=说明宝箱第2层!F116),CHOOSE(H116,说明奖励计算!$I$6:$I$999,说明奖励计算!$L$6:$L$999,说明奖励计算!$O$6:$O$999,说明奖励计算!$R$6:$R$999,说明奖励计算!$U$6:$U$999,说明奖励计算!$X$6:$X$999),""))</f>
        <v>10204,2,0,0,0,1000;10302,2,0,0,0,1000;34210,2,0,0,0,1000;33310,2,0,0,0,1000</v>
      </c>
    </row>
    <row r="117" spans="1:9" x14ac:dyDescent="0.2">
      <c r="A117">
        <f>VLOOKUP(_xlfn.CONCAT(E117,G117,H117),说明辅助表!$Z$4:$AA$27,2,0)</f>
        <v>2</v>
      </c>
      <c r="B117" t="str">
        <f t="shared" si="8"/>
        <v>6115,2,0,0,0</v>
      </c>
      <c r="C117">
        <v>6115</v>
      </c>
      <c r="D117" t="str">
        <f t="shared" si="9"/>
        <v>宝箱3时代5卡牌品质4部分5</v>
      </c>
      <c r="E117">
        <f t="shared" si="12"/>
        <v>3</v>
      </c>
      <c r="F117">
        <f t="shared" si="10"/>
        <v>5</v>
      </c>
      <c r="G117">
        <f t="shared" si="13"/>
        <v>4</v>
      </c>
      <c r="H117">
        <f t="shared" si="11"/>
        <v>5</v>
      </c>
      <c r="I117" t="str">
        <f t="array" ref="I117">_xlfn.TEXTJOIN(";",1,IF((说明奖励计算!$B$6:$B$999=说明宝箱第2层!G117)*(说明奖励计算!$F$6:$F$999&lt;=说明宝箱第2层!F117),CHOOSE(H117,说明奖励计算!$I$6:$I$999,说明奖励计算!$L$6:$L$999,说明奖励计算!$O$6:$O$999,说明奖励计算!$R$6:$R$999,说明奖励计算!$U$6:$U$999,说明奖励计算!$X$6:$X$999),""))</f>
        <v>10204,2,0,0,0,1000;10302,2,0,0,0,1000;10500,2,0,0,0,1000;34210,2,0,0,0,1000;34510,2,0,0,0,1000;33310,2,0,0,0,1000;35510,2,0,0,0,1000;36510,2,0,0,0,1000</v>
      </c>
    </row>
    <row r="118" spans="1:9" x14ac:dyDescent="0.2">
      <c r="A118">
        <f>VLOOKUP(_xlfn.CONCAT(E118,G118,H118),说明辅助表!$Z$4:$AA$27,2,0)</f>
        <v>1</v>
      </c>
      <c r="B118" t="str">
        <f t="shared" si="8"/>
        <v>6116,1,0,0,0</v>
      </c>
      <c r="C118">
        <v>6116</v>
      </c>
      <c r="D118" t="str">
        <f t="shared" si="9"/>
        <v>宝箱3时代1卡牌品质4部分6</v>
      </c>
      <c r="E118">
        <f t="shared" si="12"/>
        <v>3</v>
      </c>
      <c r="F118">
        <f t="shared" si="10"/>
        <v>1</v>
      </c>
      <c r="G118">
        <f t="shared" si="13"/>
        <v>4</v>
      </c>
      <c r="H118">
        <f t="shared" si="11"/>
        <v>6</v>
      </c>
      <c r="I118" t="str">
        <f t="array" ref="I118">_xlfn.TEXTJOIN(";",1,IF((说明奖励计算!$B$6:$B$999=说明宝箱第2层!G118)*(说明奖励计算!$F$6:$F$999&lt;=说明宝箱第2层!F118),CHOOSE(H118,说明奖励计算!$I$6:$I$999,说明奖励计算!$L$6:$L$999,说明奖励计算!$O$6:$O$999,说明奖励计算!$R$6:$R$999,说明奖励计算!$U$6:$U$999,说明奖励计算!$X$6:$X$999),""))</f>
        <v>10204,1,0,0,0,1000;34210,1,0,0,0,1000</v>
      </c>
    </row>
    <row r="119" spans="1:9" x14ac:dyDescent="0.2">
      <c r="A119">
        <f>VLOOKUP(_xlfn.CONCAT(E119,G119,H119),说明辅助表!$Z$4:$AA$27,2,0)</f>
        <v>1</v>
      </c>
      <c r="B119" t="str">
        <f t="shared" si="8"/>
        <v>6117,1,0,0,0</v>
      </c>
      <c r="C119">
        <v>6117</v>
      </c>
      <c r="D119" t="str">
        <f t="shared" si="9"/>
        <v>宝箱3时代2卡牌品质4部分6</v>
      </c>
      <c r="E119">
        <f t="shared" si="12"/>
        <v>3</v>
      </c>
      <c r="F119">
        <f t="shared" si="10"/>
        <v>2</v>
      </c>
      <c r="G119">
        <f t="shared" si="13"/>
        <v>4</v>
      </c>
      <c r="H119">
        <f t="shared" si="11"/>
        <v>6</v>
      </c>
      <c r="I119" t="str">
        <f t="array" ref="I119">_xlfn.TEXTJOIN(";",1,IF((说明奖励计算!$B$6:$B$999=说明宝箱第2层!G119)*(说明奖励计算!$F$6:$F$999&lt;=说明宝箱第2层!F119),CHOOSE(H119,说明奖励计算!$I$6:$I$999,说明奖励计算!$L$6:$L$999,说明奖励计算!$O$6:$O$999,说明奖励计算!$R$6:$R$999,说明奖励计算!$U$6:$U$999,说明奖励计算!$X$6:$X$999),""))</f>
        <v>10204,1,0,0,0,1000;34210,1,0,0,0,1000</v>
      </c>
    </row>
    <row r="120" spans="1:9" x14ac:dyDescent="0.2">
      <c r="A120">
        <f>VLOOKUP(_xlfn.CONCAT(E120,G120,H120),说明辅助表!$Z$4:$AA$27,2,0)</f>
        <v>1</v>
      </c>
      <c r="B120" t="str">
        <f t="shared" si="8"/>
        <v>6118,1,0,0,0</v>
      </c>
      <c r="C120">
        <v>6118</v>
      </c>
      <c r="D120" t="str">
        <f t="shared" si="9"/>
        <v>宝箱3时代3卡牌品质4部分6</v>
      </c>
      <c r="E120">
        <f>E80+1</f>
        <v>3</v>
      </c>
      <c r="F120">
        <f t="shared" si="10"/>
        <v>3</v>
      </c>
      <c r="G120">
        <f>G80</f>
        <v>4</v>
      </c>
      <c r="H120">
        <f t="shared" si="11"/>
        <v>6</v>
      </c>
      <c r="I120" t="str">
        <f t="array" ref="I120">_xlfn.TEXTJOIN(";",1,IF((说明奖励计算!$B$6:$B$999=说明宝箱第2层!G120)*(说明奖励计算!$F$6:$F$999&lt;=说明宝箱第2层!F120),CHOOSE(H120,说明奖励计算!$I$6:$I$999,说明奖励计算!$L$6:$L$999,说明奖励计算!$O$6:$O$999,说明奖励计算!$R$6:$R$999,说明奖励计算!$U$6:$U$999,说明奖励计算!$X$6:$X$999),""))</f>
        <v>10204,1,0,0,0,1000;10302,1,0,0,0,1000;34210,1,0,0,0,1000;33310,1,0,0,0,1000</v>
      </c>
    </row>
    <row r="121" spans="1:9" x14ac:dyDescent="0.2">
      <c r="A121">
        <f>VLOOKUP(_xlfn.CONCAT(E121,G121,H121),说明辅助表!$Z$4:$AA$27,2,0)</f>
        <v>1</v>
      </c>
      <c r="B121" t="str">
        <f t="shared" si="8"/>
        <v>6119,1,0,0,0</v>
      </c>
      <c r="C121">
        <v>6119</v>
      </c>
      <c r="D121" t="str">
        <f t="shared" si="9"/>
        <v>宝箱3时代4卡牌品质4部分6</v>
      </c>
      <c r="E121">
        <f t="shared" ref="E121:E122" si="14">E81+1</f>
        <v>3</v>
      </c>
      <c r="F121">
        <f t="shared" si="10"/>
        <v>4</v>
      </c>
      <c r="G121">
        <f t="shared" ref="G121:G122" si="15">G81</f>
        <v>4</v>
      </c>
      <c r="H121">
        <f t="shared" si="11"/>
        <v>6</v>
      </c>
      <c r="I121" t="str">
        <f t="array" ref="I121">_xlfn.TEXTJOIN(";",1,IF((说明奖励计算!$B$6:$B$999=说明宝箱第2层!G121)*(说明奖励计算!$F$6:$F$999&lt;=说明宝箱第2层!F121),CHOOSE(H121,说明奖励计算!$I$6:$I$999,说明奖励计算!$L$6:$L$999,说明奖励计算!$O$6:$O$999,说明奖励计算!$R$6:$R$999,说明奖励计算!$U$6:$U$999,说明奖励计算!$X$6:$X$999),""))</f>
        <v>10204,1,0,0,0,1000;10302,1,0,0,0,1000;34210,1,0,0,0,1000;33310,1,0,0,0,1000</v>
      </c>
    </row>
    <row r="122" spans="1:9" x14ac:dyDescent="0.2">
      <c r="A122">
        <f>VLOOKUP(_xlfn.CONCAT(E122,G122,H122),说明辅助表!$Z$4:$AA$27,2,0)</f>
        <v>1</v>
      </c>
      <c r="B122" t="str">
        <f t="shared" si="8"/>
        <v>6120,1,0,0,0</v>
      </c>
      <c r="C122">
        <v>6120</v>
      </c>
      <c r="D122" t="str">
        <f t="shared" si="9"/>
        <v>宝箱3时代5卡牌品质4部分6</v>
      </c>
      <c r="E122">
        <f t="shared" si="14"/>
        <v>3</v>
      </c>
      <c r="F122">
        <f t="shared" si="10"/>
        <v>5</v>
      </c>
      <c r="G122">
        <f t="shared" si="15"/>
        <v>4</v>
      </c>
      <c r="H122">
        <f t="shared" si="11"/>
        <v>6</v>
      </c>
      <c r="I122" t="str">
        <f t="array" ref="I122">_xlfn.TEXTJOIN(";",1,IF((说明奖励计算!$B$6:$B$999=说明宝箱第2层!G122)*(说明奖励计算!$F$6:$F$999&lt;=说明宝箱第2层!F122),CHOOSE(H122,说明奖励计算!$I$6:$I$999,说明奖励计算!$L$6:$L$999,说明奖励计算!$O$6:$O$999,说明奖励计算!$R$6:$R$999,说明奖励计算!$U$6:$U$999,说明奖励计算!$X$6:$X$999),""))</f>
        <v>10204,1,0,0,0,1000;10302,1,0,0,0,1000;10500,1,0,0,0,1000;34210,1,0,0,0,1000;34510,1,0,0,0,1000;33310,1,0,0,0,1000;35510,1,0,0,0,1000;36510,1,0,0,0,1000</v>
      </c>
    </row>
  </sheetData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4CE8-F8D4-441C-9BD4-26565BCE5B87}">
  <dimension ref="A1:BE75"/>
  <sheetViews>
    <sheetView workbookViewId="0">
      <selection activeCell="F6" sqref="F6"/>
    </sheetView>
  </sheetViews>
  <sheetFormatPr defaultRowHeight="16.5" x14ac:dyDescent="0.3"/>
  <cols>
    <col min="2" max="2" width="28.25" customWidth="1"/>
    <col min="9" max="9" width="29.125" customWidth="1"/>
    <col min="12" max="12" width="29.125" customWidth="1"/>
    <col min="13" max="14" width="9" style="41"/>
    <col min="15" max="15" width="29.125" style="41" customWidth="1"/>
    <col min="16" max="17" width="9" style="41"/>
    <col min="18" max="18" width="29.125" style="41" customWidth="1"/>
    <col min="21" max="21" width="29.125" customWidth="1"/>
    <col min="24" max="24" width="29.125" customWidth="1"/>
    <col min="25" max="25" width="61.125" customWidth="1"/>
    <col min="28" max="57" width="9" style="40"/>
  </cols>
  <sheetData>
    <row r="1" spans="1:57" x14ac:dyDescent="0.3">
      <c r="G1" s="36" t="s">
        <v>366</v>
      </c>
      <c r="H1" s="36"/>
      <c r="I1" s="36"/>
      <c r="J1" s="36" t="s">
        <v>366</v>
      </c>
      <c r="K1" s="36"/>
      <c r="L1" s="36"/>
      <c r="M1" s="41" t="s">
        <v>394</v>
      </c>
      <c r="P1" s="41" t="s">
        <v>394</v>
      </c>
      <c r="S1" s="22" t="s">
        <v>400</v>
      </c>
      <c r="T1" s="22"/>
      <c r="U1" s="22"/>
      <c r="V1" s="22" t="s">
        <v>400</v>
      </c>
      <c r="W1" s="22"/>
      <c r="X1" s="22"/>
      <c r="AA1" t="s">
        <v>375</v>
      </c>
      <c r="AB1" s="40">
        <v>1</v>
      </c>
      <c r="AC1" s="40">
        <v>2</v>
      </c>
      <c r="AD1" s="40">
        <v>3</v>
      </c>
      <c r="AE1" s="40">
        <v>4</v>
      </c>
      <c r="AF1" s="40">
        <v>5</v>
      </c>
      <c r="AG1" s="40">
        <f>AB1</f>
        <v>1</v>
      </c>
      <c r="AH1" s="40">
        <f t="shared" ref="AH1:AU1" si="0">AC1</f>
        <v>2</v>
      </c>
      <c r="AI1" s="40">
        <f t="shared" si="0"/>
        <v>3</v>
      </c>
      <c r="AJ1" s="40">
        <f t="shared" si="0"/>
        <v>4</v>
      </c>
      <c r="AK1" s="40">
        <f t="shared" si="0"/>
        <v>5</v>
      </c>
      <c r="AL1" s="40">
        <f t="shared" si="0"/>
        <v>1</v>
      </c>
      <c r="AM1" s="40">
        <f t="shared" si="0"/>
        <v>2</v>
      </c>
      <c r="AN1" s="40">
        <f t="shared" si="0"/>
        <v>3</v>
      </c>
      <c r="AO1" s="40">
        <f t="shared" si="0"/>
        <v>4</v>
      </c>
      <c r="AP1" s="40">
        <f t="shared" si="0"/>
        <v>5</v>
      </c>
      <c r="AQ1" s="40">
        <f t="shared" si="0"/>
        <v>1</v>
      </c>
      <c r="AR1" s="40">
        <f t="shared" si="0"/>
        <v>2</v>
      </c>
      <c r="AS1" s="40">
        <f t="shared" si="0"/>
        <v>3</v>
      </c>
      <c r="AT1" s="40">
        <f t="shared" si="0"/>
        <v>4</v>
      </c>
      <c r="AU1" s="40">
        <f t="shared" si="0"/>
        <v>5</v>
      </c>
      <c r="AV1" s="40">
        <f t="shared" ref="AV1" si="1">AQ1</f>
        <v>1</v>
      </c>
      <c r="AW1" s="40">
        <f t="shared" ref="AW1" si="2">AR1</f>
        <v>2</v>
      </c>
      <c r="AX1" s="40">
        <f t="shared" ref="AX1" si="3">AS1</f>
        <v>3</v>
      </c>
      <c r="AY1" s="40">
        <f t="shared" ref="AY1" si="4">AT1</f>
        <v>4</v>
      </c>
      <c r="AZ1" s="40">
        <f t="shared" ref="AZ1" si="5">AU1</f>
        <v>5</v>
      </c>
      <c r="BA1" s="40">
        <f t="shared" ref="BA1" si="6">AV1</f>
        <v>1</v>
      </c>
      <c r="BB1" s="40">
        <f t="shared" ref="BB1" si="7">AW1</f>
        <v>2</v>
      </c>
      <c r="BC1" s="40">
        <f t="shared" ref="BC1" si="8">AX1</f>
        <v>3</v>
      </c>
      <c r="BD1" s="40">
        <f t="shared" ref="BD1" si="9">AY1</f>
        <v>4</v>
      </c>
      <c r="BE1" s="40">
        <f t="shared" ref="BE1" si="10">AZ1</f>
        <v>5</v>
      </c>
    </row>
    <row r="2" spans="1:57" x14ac:dyDescent="0.3">
      <c r="G2" s="36" t="s">
        <v>396</v>
      </c>
      <c r="H2" s="36"/>
      <c r="I2" s="36"/>
      <c r="J2" s="36" t="s">
        <v>397</v>
      </c>
      <c r="K2" s="36"/>
      <c r="L2" s="36"/>
      <c r="M2" s="41" t="s">
        <v>396</v>
      </c>
      <c r="P2" s="41" t="s">
        <v>397</v>
      </c>
      <c r="S2" s="22" t="s">
        <v>396</v>
      </c>
      <c r="T2" s="22"/>
      <c r="U2" s="22"/>
      <c r="V2" s="22" t="s">
        <v>397</v>
      </c>
      <c r="W2" s="22"/>
      <c r="X2" s="22"/>
      <c r="AA2" t="s">
        <v>376</v>
      </c>
      <c r="AB2" s="40">
        <v>1</v>
      </c>
      <c r="AC2" s="40">
        <v>1</v>
      </c>
      <c r="AD2" s="40">
        <v>1</v>
      </c>
      <c r="AE2" s="40">
        <v>1</v>
      </c>
      <c r="AF2" s="40">
        <v>1</v>
      </c>
      <c r="AG2" s="40">
        <v>1</v>
      </c>
      <c r="AH2" s="40">
        <v>1</v>
      </c>
      <c r="AI2" s="40">
        <v>1</v>
      </c>
      <c r="AJ2" s="40">
        <v>1</v>
      </c>
      <c r="AK2" s="40">
        <v>1</v>
      </c>
      <c r="AL2" s="40">
        <f>AB2+1</f>
        <v>2</v>
      </c>
      <c r="AM2" s="40">
        <f t="shared" ref="AM2:AU2" si="11">AC2+1</f>
        <v>2</v>
      </c>
      <c r="AN2" s="40">
        <f t="shared" si="11"/>
        <v>2</v>
      </c>
      <c r="AO2" s="40">
        <f t="shared" si="11"/>
        <v>2</v>
      </c>
      <c r="AP2" s="40">
        <f t="shared" si="11"/>
        <v>2</v>
      </c>
      <c r="AQ2" s="40">
        <f t="shared" si="11"/>
        <v>2</v>
      </c>
      <c r="AR2" s="40">
        <f t="shared" si="11"/>
        <v>2</v>
      </c>
      <c r="AS2" s="40">
        <f t="shared" si="11"/>
        <v>2</v>
      </c>
      <c r="AT2" s="40">
        <f t="shared" si="11"/>
        <v>2</v>
      </c>
      <c r="AU2" s="40">
        <f t="shared" si="11"/>
        <v>2</v>
      </c>
      <c r="AV2" s="40">
        <f t="shared" ref="AV2" si="12">AL2+1</f>
        <v>3</v>
      </c>
      <c r="AW2" s="40">
        <f t="shared" ref="AW2" si="13">AM2+1</f>
        <v>3</v>
      </c>
      <c r="AX2" s="40">
        <f t="shared" ref="AX2" si="14">AN2+1</f>
        <v>3</v>
      </c>
      <c r="AY2" s="40">
        <f t="shared" ref="AY2" si="15">AO2+1</f>
        <v>3</v>
      </c>
      <c r="AZ2" s="40">
        <f t="shared" ref="AZ2" si="16">AP2+1</f>
        <v>3</v>
      </c>
      <c r="BA2" s="40">
        <f t="shared" ref="BA2" si="17">AQ2+1</f>
        <v>3</v>
      </c>
      <c r="BB2" s="40">
        <f t="shared" ref="BB2" si="18">AR2+1</f>
        <v>3</v>
      </c>
      <c r="BC2" s="40">
        <f t="shared" ref="BC2" si="19">AS2+1</f>
        <v>3</v>
      </c>
      <c r="BD2" s="40">
        <f t="shared" ref="BD2" si="20">AT2+1</f>
        <v>3</v>
      </c>
      <c r="BE2" s="40">
        <f t="shared" ref="BE2" si="21">AU2+1</f>
        <v>3</v>
      </c>
    </row>
    <row r="3" spans="1:57" x14ac:dyDescent="0.3">
      <c r="G3" s="36"/>
      <c r="H3" s="36"/>
      <c r="I3" s="36"/>
      <c r="J3" s="36"/>
      <c r="K3" s="36"/>
      <c r="L3" s="36"/>
      <c r="S3" s="22"/>
      <c r="T3" s="22"/>
      <c r="U3" s="22"/>
      <c r="V3" s="22"/>
      <c r="W3" s="22"/>
      <c r="X3" s="22"/>
      <c r="AA3" t="s">
        <v>377</v>
      </c>
    </row>
    <row r="4" spans="1:57" x14ac:dyDescent="0.3">
      <c r="G4" s="36">
        <v>2</v>
      </c>
      <c r="H4" s="36">
        <v>3</v>
      </c>
      <c r="I4" s="36"/>
      <c r="J4" s="36">
        <v>4</v>
      </c>
      <c r="K4" s="36">
        <v>5</v>
      </c>
      <c r="L4" s="36"/>
      <c r="M4" s="41">
        <v>2</v>
      </c>
      <c r="N4" s="41">
        <v>3</v>
      </c>
      <c r="P4" s="41">
        <v>4</v>
      </c>
      <c r="Q4" s="41">
        <v>5</v>
      </c>
      <c r="S4" s="22">
        <v>2</v>
      </c>
      <c r="T4" s="22">
        <v>3</v>
      </c>
      <c r="U4" s="22"/>
      <c r="V4" s="22">
        <v>4</v>
      </c>
      <c r="W4" s="22">
        <v>5</v>
      </c>
      <c r="X4" s="22"/>
      <c r="Y4" t="s">
        <v>358</v>
      </c>
      <c r="Z4" t="s">
        <v>359</v>
      </c>
      <c r="AA4" t="s">
        <v>360</v>
      </c>
    </row>
    <row r="5" spans="1:57" ht="152.25" customHeight="1" x14ac:dyDescent="0.3">
      <c r="A5" t="str">
        <f>说明t_item_链接表!B5</f>
        <v>ID</v>
      </c>
      <c r="B5" t="str">
        <f>说明t_item_链接表!O5</f>
        <v>品质（4.传说 3.史诗 2.稀有 1.普通）</v>
      </c>
      <c r="C5" t="s">
        <v>363</v>
      </c>
      <c r="D5" t="s">
        <v>364</v>
      </c>
      <c r="E5" t="s">
        <v>365</v>
      </c>
      <c r="F5" t="s">
        <v>367</v>
      </c>
      <c r="G5" s="36" t="s">
        <v>378</v>
      </c>
      <c r="H5" s="36" t="s">
        <v>401</v>
      </c>
      <c r="I5" s="36" t="s">
        <v>402</v>
      </c>
      <c r="J5" s="36" t="s">
        <v>378</v>
      </c>
      <c r="K5" s="36" t="s">
        <v>401</v>
      </c>
      <c r="L5" s="36" t="s">
        <v>402</v>
      </c>
      <c r="M5" s="41" t="s">
        <v>378</v>
      </c>
      <c r="N5" s="41" t="s">
        <v>401</v>
      </c>
      <c r="O5" s="41" t="s">
        <v>402</v>
      </c>
      <c r="P5" s="41" t="s">
        <v>378</v>
      </c>
      <c r="Q5" s="41" t="s">
        <v>401</v>
      </c>
      <c r="R5" s="41" t="s">
        <v>402</v>
      </c>
      <c r="S5" s="22" t="s">
        <v>378</v>
      </c>
      <c r="T5" s="22" t="s">
        <v>401</v>
      </c>
      <c r="U5" s="22" t="s">
        <v>402</v>
      </c>
      <c r="V5" s="22" t="s">
        <v>378</v>
      </c>
      <c r="W5" s="22" t="s">
        <v>401</v>
      </c>
      <c r="X5" s="22" t="s">
        <v>402</v>
      </c>
      <c r="Y5" s="37" t="s">
        <v>362</v>
      </c>
      <c r="Z5" s="37" t="s">
        <v>362</v>
      </c>
      <c r="AA5" s="37" t="s">
        <v>362</v>
      </c>
      <c r="AB5" s="31" t="s">
        <v>324</v>
      </c>
      <c r="AC5" s="31" t="s">
        <v>326</v>
      </c>
      <c r="AD5" s="31" t="s">
        <v>327</v>
      </c>
      <c r="AE5" s="31" t="s">
        <v>328</v>
      </c>
      <c r="AF5" s="31" t="s">
        <v>329</v>
      </c>
      <c r="AG5" s="31" t="s">
        <v>330</v>
      </c>
      <c r="AH5" s="31" t="s">
        <v>331</v>
      </c>
      <c r="AI5" s="31" t="s">
        <v>332</v>
      </c>
      <c r="AJ5" s="31" t="s">
        <v>333</v>
      </c>
      <c r="AK5" s="31" t="s">
        <v>334</v>
      </c>
      <c r="AL5" s="31" t="s">
        <v>335</v>
      </c>
      <c r="AM5" s="31" t="s">
        <v>336</v>
      </c>
      <c r="AN5" s="31" t="s">
        <v>337</v>
      </c>
      <c r="AO5" s="31" t="s">
        <v>338</v>
      </c>
      <c r="AP5" s="31" t="s">
        <v>339</v>
      </c>
      <c r="AQ5" s="31" t="s">
        <v>340</v>
      </c>
      <c r="AR5" s="31" t="s">
        <v>341</v>
      </c>
      <c r="AS5" s="31" t="s">
        <v>342</v>
      </c>
      <c r="AT5" s="31" t="s">
        <v>343</v>
      </c>
      <c r="AU5" s="31" t="s">
        <v>344</v>
      </c>
      <c r="AV5" s="31" t="s">
        <v>345</v>
      </c>
      <c r="AW5" s="31" t="s">
        <v>346</v>
      </c>
      <c r="AX5" s="31" t="s">
        <v>347</v>
      </c>
      <c r="AY5" s="31" t="s">
        <v>348</v>
      </c>
      <c r="AZ5" s="31" t="s">
        <v>349</v>
      </c>
      <c r="BA5" s="31" t="s">
        <v>350</v>
      </c>
      <c r="BB5" s="31" t="s">
        <v>351</v>
      </c>
      <c r="BC5" s="31" t="s">
        <v>352</v>
      </c>
      <c r="BD5" s="31" t="s">
        <v>353</v>
      </c>
      <c r="BE5" s="31" t="s">
        <v>354</v>
      </c>
    </row>
    <row r="6" spans="1:57" x14ac:dyDescent="0.3">
      <c r="A6">
        <f>[2]卡牌!$B3</f>
        <v>10200</v>
      </c>
      <c r="B6">
        <f>[2]卡牌!$D3</f>
        <v>1</v>
      </c>
      <c r="C6">
        <f>VLOOKUP($B6,说明辅助表!$D$4:$H$7,说明辅助表!F$1,0)</f>
        <v>50</v>
      </c>
      <c r="D6">
        <f>VLOOKUP($B6,说明辅助表!$D$4:$H$7,说明辅助表!G$1,0)</f>
        <v>10</v>
      </c>
      <c r="E6">
        <f>VLOOKUP($B6,说明辅助表!$D$4:$H$7,说明辅助表!H$1,0)</f>
        <v>0</v>
      </c>
      <c r="F6">
        <f>VLOOKUP(VLOOKUP(A6,[2]卡牌!$B$3:$F$999,[2]卡牌!$F$1-1,0),说明辅助表!$R$2:$S$6,2,0)</f>
        <v>1</v>
      </c>
      <c r="G6">
        <f>VLOOKUP($C6,说明辅助表!$L$3:$P$9,说明奖励计算!G$4,0)</f>
        <v>13</v>
      </c>
      <c r="H6">
        <f>VLOOKUP($C6,说明辅助表!$L$3:$P$9,说明奖励计算!H$4,0)</f>
        <v>2</v>
      </c>
      <c r="I6" t="str">
        <f>IF(G6=0,"",SUBSTITUTE(SUBSTITUTE(SUBSTITUTE(说明辅助表!$AD$1,"id",说明奖励计算!$A6),"数量",G6),"权重",1000))</f>
        <v>10200,13,0,0,0,1000</v>
      </c>
      <c r="J6">
        <f>VLOOKUP($C6,说明辅助表!$L$3:$P$9,说明奖励计算!J$4,0)</f>
        <v>12</v>
      </c>
      <c r="K6">
        <f>VLOOKUP($C6,说明辅助表!$L$3:$P$9,说明奖励计算!K$4,0)</f>
        <v>2</v>
      </c>
      <c r="L6" t="str">
        <f>IF(J6=0,"",SUBSTITUTE(SUBSTITUTE(SUBSTITUTE(说明辅助表!$AD$1,"id",说明奖励计算!$A6),"数量",J6),"权重",1000))</f>
        <v>10200,12,0,0,0,1000</v>
      </c>
      <c r="M6" s="41">
        <f>VLOOKUP($D6,说明辅助表!$L$3:$P$9,说明奖励计算!M$4,0)</f>
        <v>3</v>
      </c>
      <c r="N6" s="41">
        <f>VLOOKUP($D6,说明辅助表!$L$3:$P$9,说明奖励计算!N$4,0)</f>
        <v>2</v>
      </c>
      <c r="O6" s="41" t="str">
        <f>IF(M6=0,"",SUBSTITUTE(SUBSTITUTE(SUBSTITUTE(说明辅助表!$AD$1,"id",说明奖励计算!$A6),"数量",M6),"权重",1000))</f>
        <v>10200,3,0,0,0,1000</v>
      </c>
      <c r="P6" s="41">
        <f>VLOOKUP($D6,说明辅助表!$L$3:$P$9,说明奖励计算!P$4,0)</f>
        <v>4</v>
      </c>
      <c r="Q6" s="41">
        <f>VLOOKUP($D6,说明辅助表!$L$3:$P$9,说明奖励计算!Q$4,0)</f>
        <v>1</v>
      </c>
      <c r="R6" s="41" t="str">
        <f>IF(P6=0,"",SUBSTITUTE(SUBSTITUTE(SUBSTITUTE(说明辅助表!$AD$1,"id",说明奖励计算!$A6),"数量",P6),"权重",1000))</f>
        <v>10200,4,0,0,0,1000</v>
      </c>
      <c r="S6">
        <f>VLOOKUP($E6,说明辅助表!$L$3:$P$9,说明奖励计算!S$4,0)</f>
        <v>0</v>
      </c>
      <c r="T6">
        <f>VLOOKUP($E6,说明辅助表!$L$3:$P$9,说明奖励计算!T$4,0)</f>
        <v>0</v>
      </c>
      <c r="U6" t="str">
        <f>IF(S6=0,"",SUBSTITUTE(SUBSTITUTE(SUBSTITUTE(说明辅助表!$AD$1,"id",说明奖励计算!$A6),"数量",S6),"权重",1000))</f>
        <v/>
      </c>
      <c r="V6">
        <f>VLOOKUP($E6,说明辅助表!$L$3:$P$9,说明奖励计算!V$4,0)</f>
        <v>0</v>
      </c>
      <c r="W6">
        <f>VLOOKUP($E6,说明辅助表!$L$3:$P$9,说明奖励计算!W$4,0)</f>
        <v>0</v>
      </c>
      <c r="X6" t="str">
        <f>IF(V6=0,"",SUBSTITUTE(SUBSTITUTE(SUBSTITUTE(说明辅助表!$AD$1,"id",说明奖励计算!$A6),"数量",V6),"权重",1000))</f>
        <v/>
      </c>
    </row>
    <row r="7" spans="1:57" x14ac:dyDescent="0.3">
      <c r="A7">
        <f>[2]卡牌!$B4</f>
        <v>10201</v>
      </c>
      <c r="B7">
        <f>[2]卡牌!$D4</f>
        <v>3</v>
      </c>
      <c r="C7">
        <f>VLOOKUP($B7,说明辅助表!$D$4:$H$7,说明辅助表!F$1,0)</f>
        <v>5</v>
      </c>
      <c r="D7">
        <f>VLOOKUP($B7,说明辅助表!$D$4:$H$7,说明辅助表!G$1,0)</f>
        <v>10</v>
      </c>
      <c r="E7">
        <f>VLOOKUP($B7,说明辅助表!$D$4:$H$7,说明辅助表!H$1,0)</f>
        <v>30</v>
      </c>
      <c r="F7">
        <f>VLOOKUP(VLOOKUP(A7,[2]卡牌!$B$3:$F$999,[2]卡牌!$F$1-1,0),说明辅助表!$R$2:$S$6,2,0)</f>
        <v>1</v>
      </c>
      <c r="G7">
        <f>VLOOKUP($C7,说明辅助表!$L$3:$P$9,说明奖励计算!G$4,0)</f>
        <v>2</v>
      </c>
      <c r="H7">
        <f>VLOOKUP($C7,说明辅助表!$L$3:$P$9,说明奖励计算!H$4,0)</f>
        <v>2</v>
      </c>
      <c r="I7" t="str">
        <f>IF(G7=0,"",SUBSTITUTE(SUBSTITUTE(SUBSTITUTE(说明辅助表!$AD$1,"id",说明奖励计算!$A7),"数量",G7),"权重",1000))</f>
        <v>10201,2,0,0,0,1000</v>
      </c>
      <c r="J7">
        <f>VLOOKUP($C7,说明辅助表!$L$3:$P$9,说明奖励计算!J$4,0)</f>
        <v>1</v>
      </c>
      <c r="K7">
        <f>VLOOKUP($C7,说明辅助表!$L$3:$P$9,说明奖励计算!K$4,0)</f>
        <v>1</v>
      </c>
      <c r="L7" t="str">
        <f>IF(J7=0,"",SUBSTITUTE(SUBSTITUTE(SUBSTITUTE(说明辅助表!$AD$1,"id",说明奖励计算!$A7),"数量",J7),"权重",1000))</f>
        <v>10201,1,0,0,0,1000</v>
      </c>
      <c r="M7" s="41">
        <f>VLOOKUP($D7,说明辅助表!$L$3:$P$9,说明奖励计算!M$4,0)</f>
        <v>3</v>
      </c>
      <c r="N7" s="41">
        <f>VLOOKUP($D7,说明辅助表!$L$3:$P$9,说明奖励计算!N$4,0)</f>
        <v>2</v>
      </c>
      <c r="O7" s="41" t="str">
        <f>IF(M7=0,"",SUBSTITUTE(SUBSTITUTE(SUBSTITUTE(说明辅助表!$AD$1,"id",说明奖励计算!$A7),"数量",M7),"权重",1000))</f>
        <v>10201,3,0,0,0,1000</v>
      </c>
      <c r="P7" s="41">
        <f>VLOOKUP($D7,说明辅助表!$L$3:$P$9,说明奖励计算!P$4,0)</f>
        <v>4</v>
      </c>
      <c r="Q7" s="41">
        <f>VLOOKUP($D7,说明辅助表!$L$3:$P$9,说明奖励计算!Q$4,0)</f>
        <v>1</v>
      </c>
      <c r="R7" s="41" t="str">
        <f>IF(P7=0,"",SUBSTITUTE(SUBSTITUTE(SUBSTITUTE(说明辅助表!$AD$1,"id",说明奖励计算!$A7),"数量",P7),"权重",1000))</f>
        <v>10201,4,0,0,0,1000</v>
      </c>
      <c r="S7">
        <f>VLOOKUP($E7,说明辅助表!$L$3:$P$9,说明奖励计算!S$4,0)</f>
        <v>7</v>
      </c>
      <c r="T7">
        <f>VLOOKUP($E7,说明辅助表!$L$3:$P$9,说明奖励计算!T$4,0)</f>
        <v>3</v>
      </c>
      <c r="U7" t="str">
        <f>IF(S7=0,"",SUBSTITUTE(SUBSTITUTE(SUBSTITUTE(说明辅助表!$AD$1,"id",说明奖励计算!$A7),"数量",S7),"权重",1000))</f>
        <v>10201,7,0,0,0,1000</v>
      </c>
      <c r="V7">
        <f>VLOOKUP($E7,说明辅助表!$L$3:$P$9,说明奖励计算!V$4,0)</f>
        <v>9</v>
      </c>
      <c r="W7">
        <f>VLOOKUP($E7,说明辅助表!$L$3:$P$9,说明奖励计算!W$4,0)</f>
        <v>1</v>
      </c>
      <c r="X7" t="str">
        <f>IF(V7=0,"",SUBSTITUTE(SUBSTITUTE(SUBSTITUTE(说明辅助表!$AD$1,"id",说明奖励计算!$A7),"数量",V7),"权重",1000))</f>
        <v>10201,9,0,0,0,1000</v>
      </c>
    </row>
    <row r="8" spans="1:57" x14ac:dyDescent="0.3">
      <c r="A8">
        <f>[2]卡牌!$B5</f>
        <v>10202</v>
      </c>
      <c r="B8">
        <f>[2]卡牌!$D5</f>
        <v>2</v>
      </c>
      <c r="C8">
        <f>VLOOKUP($B8,说明辅助表!$D$4:$H$7,说明辅助表!F$1,0)</f>
        <v>15</v>
      </c>
      <c r="D8">
        <f>VLOOKUP($B8,说明辅助表!$D$4:$H$7,说明辅助表!G$1,0)</f>
        <v>15</v>
      </c>
      <c r="E8">
        <f>VLOOKUP($B8,说明辅助表!$D$4:$H$7,说明辅助表!H$1,0)</f>
        <v>15</v>
      </c>
      <c r="F8">
        <f>VLOOKUP(VLOOKUP(A8,[2]卡牌!$B$3:$F$999,[2]卡牌!$F$1-1,0),说明辅助表!$R$2:$S$6,2,0)</f>
        <v>2</v>
      </c>
      <c r="G8">
        <f>VLOOKUP($C8,说明辅助表!$L$3:$P$9,说明奖励计算!G$4,0)</f>
        <v>4</v>
      </c>
      <c r="H8">
        <f>VLOOKUP($C8,说明辅助表!$L$3:$P$9,说明奖励计算!H$4,0)</f>
        <v>2</v>
      </c>
      <c r="I8" t="str">
        <f>IF(G8=0,"",SUBSTITUTE(SUBSTITUTE(SUBSTITUTE(说明辅助表!$AD$1,"id",说明奖励计算!$A8),"数量",G8),"权重",1000))</f>
        <v>10202,4,0,0,0,1000</v>
      </c>
      <c r="J8">
        <f>VLOOKUP($C8,说明辅助表!$L$3:$P$9,说明奖励计算!J$4,0)</f>
        <v>7</v>
      </c>
      <c r="K8">
        <f>VLOOKUP($C8,说明辅助表!$L$3:$P$9,说明奖励计算!K$4,0)</f>
        <v>1</v>
      </c>
      <c r="L8" t="str">
        <f>IF(J8=0,"",SUBSTITUTE(SUBSTITUTE(SUBSTITUTE(说明辅助表!$AD$1,"id",说明奖励计算!$A8),"数量",J8),"权重",1000))</f>
        <v>10202,7,0,0,0,1000</v>
      </c>
      <c r="M8" s="41">
        <f>VLOOKUP($D8,说明辅助表!$L$3:$P$9,说明奖励计算!M$4,0)</f>
        <v>4</v>
      </c>
      <c r="N8" s="41">
        <f>VLOOKUP($D8,说明辅助表!$L$3:$P$9,说明奖励计算!N$4,0)</f>
        <v>2</v>
      </c>
      <c r="O8" s="41" t="str">
        <f>IF(M8=0,"",SUBSTITUTE(SUBSTITUTE(SUBSTITUTE(说明辅助表!$AD$1,"id",说明奖励计算!$A8),"数量",M8),"权重",1000))</f>
        <v>10202,4,0,0,0,1000</v>
      </c>
      <c r="P8" s="41">
        <f>VLOOKUP($D8,说明辅助表!$L$3:$P$9,说明奖励计算!P$4,0)</f>
        <v>7</v>
      </c>
      <c r="Q8" s="41">
        <f>VLOOKUP($D8,说明辅助表!$L$3:$P$9,说明奖励计算!Q$4,0)</f>
        <v>1</v>
      </c>
      <c r="R8" s="41" t="str">
        <f>IF(P8=0,"",SUBSTITUTE(SUBSTITUTE(SUBSTITUTE(说明辅助表!$AD$1,"id",说明奖励计算!$A8),"数量",P8),"权重",1000))</f>
        <v>10202,7,0,0,0,1000</v>
      </c>
      <c r="S8">
        <f>VLOOKUP($E8,说明辅助表!$L$3:$P$9,说明奖励计算!S$4,0)</f>
        <v>4</v>
      </c>
      <c r="T8">
        <f>VLOOKUP($E8,说明辅助表!$L$3:$P$9,说明奖励计算!T$4,0)</f>
        <v>2</v>
      </c>
      <c r="U8" t="str">
        <f>IF(S8=0,"",SUBSTITUTE(SUBSTITUTE(SUBSTITUTE(说明辅助表!$AD$1,"id",说明奖励计算!$A8),"数量",S8),"权重",1000))</f>
        <v>10202,4,0,0,0,1000</v>
      </c>
      <c r="V8">
        <f>VLOOKUP($E8,说明辅助表!$L$3:$P$9,说明奖励计算!V$4,0)</f>
        <v>7</v>
      </c>
      <c r="W8">
        <f>VLOOKUP($E8,说明辅助表!$L$3:$P$9,说明奖励计算!W$4,0)</f>
        <v>1</v>
      </c>
      <c r="X8" t="str">
        <f>IF(V8=0,"",SUBSTITUTE(SUBSTITUTE(SUBSTITUTE(说明辅助表!$AD$1,"id",说明奖励计算!$A8),"数量",V8),"权重",1000))</f>
        <v>10202,7,0,0,0,1000</v>
      </c>
    </row>
    <row r="9" spans="1:57" x14ac:dyDescent="0.3">
      <c r="A9">
        <f>[2]卡牌!$B6</f>
        <v>10203</v>
      </c>
      <c r="B9">
        <f>[2]卡牌!$D6</f>
        <v>1</v>
      </c>
      <c r="C9">
        <f>VLOOKUP($B9,说明辅助表!$D$4:$H$7,说明辅助表!F$1,0)</f>
        <v>50</v>
      </c>
      <c r="D9">
        <f>VLOOKUP($B9,说明辅助表!$D$4:$H$7,说明辅助表!G$1,0)</f>
        <v>10</v>
      </c>
      <c r="E9">
        <f>VLOOKUP($B9,说明辅助表!$D$4:$H$7,说明辅助表!H$1,0)</f>
        <v>0</v>
      </c>
      <c r="F9">
        <f>VLOOKUP(VLOOKUP(A9,[2]卡牌!$B$3:$F$999,[2]卡牌!$F$1-1,0),说明辅助表!$R$2:$S$6,2,0)</f>
        <v>2</v>
      </c>
      <c r="G9">
        <f>VLOOKUP($C9,说明辅助表!$L$3:$P$9,说明奖励计算!G$4,0)</f>
        <v>13</v>
      </c>
      <c r="H9">
        <f>VLOOKUP($C9,说明辅助表!$L$3:$P$9,说明奖励计算!H$4,0)</f>
        <v>2</v>
      </c>
      <c r="I9" t="str">
        <f>IF(G9=0,"",SUBSTITUTE(SUBSTITUTE(SUBSTITUTE(说明辅助表!$AD$1,"id",说明奖励计算!$A9),"数量",G9),"权重",1000))</f>
        <v>10203,13,0,0,0,1000</v>
      </c>
      <c r="J9">
        <f>VLOOKUP($C9,说明辅助表!$L$3:$P$9,说明奖励计算!J$4,0)</f>
        <v>12</v>
      </c>
      <c r="K9">
        <f>VLOOKUP($C9,说明辅助表!$L$3:$P$9,说明奖励计算!K$4,0)</f>
        <v>2</v>
      </c>
      <c r="L9" t="str">
        <f>IF(J9=0,"",SUBSTITUTE(SUBSTITUTE(SUBSTITUTE(说明辅助表!$AD$1,"id",说明奖励计算!$A9),"数量",J9),"权重",1000))</f>
        <v>10203,12,0,0,0,1000</v>
      </c>
      <c r="M9" s="41">
        <f>VLOOKUP($D9,说明辅助表!$L$3:$P$9,说明奖励计算!M$4,0)</f>
        <v>3</v>
      </c>
      <c r="N9" s="41">
        <f>VLOOKUP($D9,说明辅助表!$L$3:$P$9,说明奖励计算!N$4,0)</f>
        <v>2</v>
      </c>
      <c r="O9" s="41" t="str">
        <f>IF(M9=0,"",SUBSTITUTE(SUBSTITUTE(SUBSTITUTE(说明辅助表!$AD$1,"id",说明奖励计算!$A9),"数量",M9),"权重",1000))</f>
        <v>10203,3,0,0,0,1000</v>
      </c>
      <c r="P9" s="41">
        <f>VLOOKUP($D9,说明辅助表!$L$3:$P$9,说明奖励计算!P$4,0)</f>
        <v>4</v>
      </c>
      <c r="Q9" s="41">
        <f>VLOOKUP($D9,说明辅助表!$L$3:$P$9,说明奖励计算!Q$4,0)</f>
        <v>1</v>
      </c>
      <c r="R9" s="41" t="str">
        <f>IF(P9=0,"",SUBSTITUTE(SUBSTITUTE(SUBSTITUTE(说明辅助表!$AD$1,"id",说明奖励计算!$A9),"数量",P9),"权重",1000))</f>
        <v>10203,4,0,0,0,1000</v>
      </c>
      <c r="S9">
        <f>VLOOKUP($E9,说明辅助表!$L$3:$P$9,说明奖励计算!S$4,0)</f>
        <v>0</v>
      </c>
      <c r="T9">
        <f>VLOOKUP($E9,说明辅助表!$L$3:$P$9,说明奖励计算!T$4,0)</f>
        <v>0</v>
      </c>
      <c r="U9" t="str">
        <f>IF(S9=0,"",SUBSTITUTE(SUBSTITUTE(SUBSTITUTE(说明辅助表!$AD$1,"id",说明奖励计算!$A9),"数量",S9),"权重",1000))</f>
        <v/>
      </c>
      <c r="V9">
        <f>VLOOKUP($E9,说明辅助表!$L$3:$P$9,说明奖励计算!V$4,0)</f>
        <v>0</v>
      </c>
      <c r="W9">
        <f>VLOOKUP($E9,说明辅助表!$L$3:$P$9,说明奖励计算!W$4,0)</f>
        <v>0</v>
      </c>
      <c r="X9" t="str">
        <f>IF(V9=0,"",SUBSTITUTE(SUBSTITUTE(SUBSTITUTE(说明辅助表!$AD$1,"id",说明奖励计算!$A9),"数量",V9),"权重",1000))</f>
        <v/>
      </c>
    </row>
    <row r="10" spans="1:57" x14ac:dyDescent="0.3">
      <c r="A10">
        <f>[2]卡牌!$B7</f>
        <v>10204</v>
      </c>
      <c r="B10">
        <f>[2]卡牌!$D7</f>
        <v>4</v>
      </c>
      <c r="C10">
        <f>VLOOKUP($B10,说明辅助表!$D$4:$H$7,说明辅助表!F$1,0)</f>
        <v>0</v>
      </c>
      <c r="D10">
        <f>VLOOKUP($B10,说明辅助表!$D$4:$H$7,说明辅助表!G$1,0)</f>
        <v>1</v>
      </c>
      <c r="E10">
        <f>VLOOKUP($B10,说明辅助表!$D$4:$H$7,说明辅助表!H$1,0)</f>
        <v>5</v>
      </c>
      <c r="F10">
        <f>VLOOKUP(VLOOKUP(A10,[2]卡牌!$B$3:$F$999,[2]卡牌!$F$1-1,0),说明辅助表!$R$2:$S$6,2,0)</f>
        <v>1</v>
      </c>
      <c r="G10">
        <f>VLOOKUP($C10,说明辅助表!$L$3:$P$9,说明奖励计算!G$4,0)</f>
        <v>0</v>
      </c>
      <c r="H10">
        <f>VLOOKUP($C10,说明辅助表!$L$3:$P$9,说明奖励计算!H$4,0)</f>
        <v>0</v>
      </c>
      <c r="I10" t="str">
        <f>IF(G10=0,"",SUBSTITUTE(SUBSTITUTE(SUBSTITUTE(说明辅助表!$AD$1,"id",说明奖励计算!$A10),"数量",G10),"权重",1000))</f>
        <v/>
      </c>
      <c r="J10">
        <f>VLOOKUP($C10,说明辅助表!$L$3:$P$9,说明奖励计算!J$4,0)</f>
        <v>0</v>
      </c>
      <c r="K10">
        <f>VLOOKUP($C10,说明辅助表!$L$3:$P$9,说明奖励计算!K$4,0)</f>
        <v>0</v>
      </c>
      <c r="L10" t="str">
        <f>IF(J10=0,"",SUBSTITUTE(SUBSTITUTE(SUBSTITUTE(说明辅助表!$AD$1,"id",说明奖励计算!$A10),"数量",J10),"权重",1000))</f>
        <v/>
      </c>
      <c r="M10" s="41">
        <f>VLOOKUP($D10,说明辅助表!$L$3:$P$9,说明奖励计算!M$4,0)</f>
        <v>1</v>
      </c>
      <c r="N10" s="41">
        <f>VLOOKUP($D10,说明辅助表!$L$3:$P$9,说明奖励计算!N$4,0)</f>
        <v>1</v>
      </c>
      <c r="O10" s="41" t="str">
        <f>IF(M10=0,"",SUBSTITUTE(SUBSTITUTE(SUBSTITUTE(说明辅助表!$AD$1,"id",说明奖励计算!$A10),"数量",M10),"权重",1000))</f>
        <v>10204,1,0,0,0,1000</v>
      </c>
      <c r="P10" s="41">
        <f>VLOOKUP($D10,说明辅助表!$L$3:$P$9,说明奖励计算!P$4,0)</f>
        <v>0</v>
      </c>
      <c r="Q10" s="41">
        <f>VLOOKUP($D10,说明辅助表!$L$3:$P$9,说明奖励计算!Q$4,0)</f>
        <v>0</v>
      </c>
      <c r="R10" s="41" t="str">
        <f>IF(P10=0,"",SUBSTITUTE(SUBSTITUTE(SUBSTITUTE(说明辅助表!$AD$1,"id",说明奖励计算!$A10),"数量",P10),"权重",1000))</f>
        <v/>
      </c>
      <c r="S10">
        <f>VLOOKUP($E10,说明辅助表!$L$3:$P$9,说明奖励计算!S$4,0)</f>
        <v>2</v>
      </c>
      <c r="T10">
        <f>VLOOKUP($E10,说明辅助表!$L$3:$P$9,说明奖励计算!T$4,0)</f>
        <v>2</v>
      </c>
      <c r="U10" t="str">
        <f>IF(S10=0,"",SUBSTITUTE(SUBSTITUTE(SUBSTITUTE(说明辅助表!$AD$1,"id",说明奖励计算!$A10),"数量",S10),"权重",1000))</f>
        <v>10204,2,0,0,0,1000</v>
      </c>
      <c r="V10">
        <f>VLOOKUP($E10,说明辅助表!$L$3:$P$9,说明奖励计算!V$4,0)</f>
        <v>1</v>
      </c>
      <c r="W10">
        <f>VLOOKUP($E10,说明辅助表!$L$3:$P$9,说明奖励计算!W$4,0)</f>
        <v>1</v>
      </c>
      <c r="X10" t="str">
        <f>IF(V10=0,"",SUBSTITUTE(SUBSTITUTE(SUBSTITUTE(说明辅助表!$AD$1,"id",说明奖励计算!$A10),"数量",V10),"权重",1000))</f>
        <v>10204,1,0,0,0,1000</v>
      </c>
    </row>
    <row r="11" spans="1:57" x14ac:dyDescent="0.3">
      <c r="A11">
        <f>[2]卡牌!$B8</f>
        <v>10300</v>
      </c>
      <c r="B11">
        <f>[2]卡牌!$D8</f>
        <v>2</v>
      </c>
      <c r="C11">
        <f>VLOOKUP($B11,说明辅助表!$D$4:$H$7,说明辅助表!F$1,0)</f>
        <v>15</v>
      </c>
      <c r="D11">
        <f>VLOOKUP($B11,说明辅助表!$D$4:$H$7,说明辅助表!G$1,0)</f>
        <v>15</v>
      </c>
      <c r="E11">
        <f>VLOOKUP($B11,说明辅助表!$D$4:$H$7,说明辅助表!H$1,0)</f>
        <v>15</v>
      </c>
      <c r="F11">
        <f>VLOOKUP(VLOOKUP(A11,[2]卡牌!$B$3:$F$999,[2]卡牌!$F$1-1,0),说明辅助表!$R$2:$S$6,2,0)</f>
        <v>3</v>
      </c>
      <c r="G11">
        <f>VLOOKUP($C11,说明辅助表!$L$3:$P$9,说明奖励计算!G$4,0)</f>
        <v>4</v>
      </c>
      <c r="H11">
        <f>VLOOKUP($C11,说明辅助表!$L$3:$P$9,说明奖励计算!H$4,0)</f>
        <v>2</v>
      </c>
      <c r="I11" t="str">
        <f>IF(G11=0,"",SUBSTITUTE(SUBSTITUTE(SUBSTITUTE(说明辅助表!$AD$1,"id",说明奖励计算!$A11),"数量",G11),"权重",1000))</f>
        <v>10300,4,0,0,0,1000</v>
      </c>
      <c r="J11">
        <f>VLOOKUP($C11,说明辅助表!$L$3:$P$9,说明奖励计算!J$4,0)</f>
        <v>7</v>
      </c>
      <c r="K11">
        <f>VLOOKUP($C11,说明辅助表!$L$3:$P$9,说明奖励计算!K$4,0)</f>
        <v>1</v>
      </c>
      <c r="L11" t="str">
        <f>IF(J11=0,"",SUBSTITUTE(SUBSTITUTE(SUBSTITUTE(说明辅助表!$AD$1,"id",说明奖励计算!$A11),"数量",J11),"权重",1000))</f>
        <v>10300,7,0,0,0,1000</v>
      </c>
      <c r="M11" s="41">
        <f>VLOOKUP($D11,说明辅助表!$L$3:$P$9,说明奖励计算!M$4,0)</f>
        <v>4</v>
      </c>
      <c r="N11" s="41">
        <f>VLOOKUP($D11,说明辅助表!$L$3:$P$9,说明奖励计算!N$4,0)</f>
        <v>2</v>
      </c>
      <c r="O11" s="41" t="str">
        <f>IF(M11=0,"",SUBSTITUTE(SUBSTITUTE(SUBSTITUTE(说明辅助表!$AD$1,"id",说明奖励计算!$A11),"数量",M11),"权重",1000))</f>
        <v>10300,4,0,0,0,1000</v>
      </c>
      <c r="P11" s="41">
        <f>VLOOKUP($D11,说明辅助表!$L$3:$P$9,说明奖励计算!P$4,0)</f>
        <v>7</v>
      </c>
      <c r="Q11" s="41">
        <f>VLOOKUP($D11,说明辅助表!$L$3:$P$9,说明奖励计算!Q$4,0)</f>
        <v>1</v>
      </c>
      <c r="R11" s="41" t="str">
        <f>IF(P11=0,"",SUBSTITUTE(SUBSTITUTE(SUBSTITUTE(说明辅助表!$AD$1,"id",说明奖励计算!$A11),"数量",P11),"权重",1000))</f>
        <v>10300,7,0,0,0,1000</v>
      </c>
      <c r="S11">
        <f>VLOOKUP($E11,说明辅助表!$L$3:$P$9,说明奖励计算!S$4,0)</f>
        <v>4</v>
      </c>
      <c r="T11">
        <f>VLOOKUP($E11,说明辅助表!$L$3:$P$9,说明奖励计算!T$4,0)</f>
        <v>2</v>
      </c>
      <c r="U11" t="str">
        <f>IF(S11=0,"",SUBSTITUTE(SUBSTITUTE(SUBSTITUTE(说明辅助表!$AD$1,"id",说明奖励计算!$A11),"数量",S11),"权重",1000))</f>
        <v>10300,4,0,0,0,1000</v>
      </c>
      <c r="V11">
        <f>VLOOKUP($E11,说明辅助表!$L$3:$P$9,说明奖励计算!V$4,0)</f>
        <v>7</v>
      </c>
      <c r="W11">
        <f>VLOOKUP($E11,说明辅助表!$L$3:$P$9,说明奖励计算!W$4,0)</f>
        <v>1</v>
      </c>
      <c r="X11" t="str">
        <f>IF(V11=0,"",SUBSTITUTE(SUBSTITUTE(SUBSTITUTE(说明辅助表!$AD$1,"id",说明奖励计算!$A11),"数量",V11),"权重",1000))</f>
        <v>10300,7,0,0,0,1000</v>
      </c>
    </row>
    <row r="12" spans="1:57" x14ac:dyDescent="0.3">
      <c r="A12">
        <f>[2]卡牌!$B9</f>
        <v>10301</v>
      </c>
      <c r="B12">
        <f>[2]卡牌!$D9</f>
        <v>3</v>
      </c>
      <c r="C12">
        <f>VLOOKUP($B12,说明辅助表!$D$4:$H$7,说明辅助表!F$1,0)</f>
        <v>5</v>
      </c>
      <c r="D12">
        <f>VLOOKUP($B12,说明辅助表!$D$4:$H$7,说明辅助表!G$1,0)</f>
        <v>10</v>
      </c>
      <c r="E12">
        <f>VLOOKUP($B12,说明辅助表!$D$4:$H$7,说明辅助表!H$1,0)</f>
        <v>30</v>
      </c>
      <c r="F12">
        <f>VLOOKUP(VLOOKUP(A12,[2]卡牌!$B$3:$F$999,[2]卡牌!$F$1-1,0),说明辅助表!$R$2:$S$6,2,0)</f>
        <v>3</v>
      </c>
      <c r="G12">
        <f>VLOOKUP($C12,说明辅助表!$L$3:$P$9,说明奖励计算!G$4,0)</f>
        <v>2</v>
      </c>
      <c r="H12">
        <f>VLOOKUP($C12,说明辅助表!$L$3:$P$9,说明奖励计算!H$4,0)</f>
        <v>2</v>
      </c>
      <c r="I12" t="str">
        <f>IF(G12=0,"",SUBSTITUTE(SUBSTITUTE(SUBSTITUTE(说明辅助表!$AD$1,"id",说明奖励计算!$A12),"数量",G12),"权重",1000))</f>
        <v>10301,2,0,0,0,1000</v>
      </c>
      <c r="J12">
        <f>VLOOKUP($C12,说明辅助表!$L$3:$P$9,说明奖励计算!J$4,0)</f>
        <v>1</v>
      </c>
      <c r="K12">
        <f>VLOOKUP($C12,说明辅助表!$L$3:$P$9,说明奖励计算!K$4,0)</f>
        <v>1</v>
      </c>
      <c r="L12" t="str">
        <f>IF(J12=0,"",SUBSTITUTE(SUBSTITUTE(SUBSTITUTE(说明辅助表!$AD$1,"id",说明奖励计算!$A12),"数量",J12),"权重",1000))</f>
        <v>10301,1,0,0,0,1000</v>
      </c>
      <c r="M12" s="41">
        <f>VLOOKUP($D12,说明辅助表!$L$3:$P$9,说明奖励计算!M$4,0)</f>
        <v>3</v>
      </c>
      <c r="N12" s="41">
        <f>VLOOKUP($D12,说明辅助表!$L$3:$P$9,说明奖励计算!N$4,0)</f>
        <v>2</v>
      </c>
      <c r="O12" s="41" t="str">
        <f>IF(M12=0,"",SUBSTITUTE(SUBSTITUTE(SUBSTITUTE(说明辅助表!$AD$1,"id",说明奖励计算!$A12),"数量",M12),"权重",1000))</f>
        <v>10301,3,0,0,0,1000</v>
      </c>
      <c r="P12" s="41">
        <f>VLOOKUP($D12,说明辅助表!$L$3:$P$9,说明奖励计算!P$4,0)</f>
        <v>4</v>
      </c>
      <c r="Q12" s="41">
        <f>VLOOKUP($D12,说明辅助表!$L$3:$P$9,说明奖励计算!Q$4,0)</f>
        <v>1</v>
      </c>
      <c r="R12" s="41" t="str">
        <f>IF(P12=0,"",SUBSTITUTE(SUBSTITUTE(SUBSTITUTE(说明辅助表!$AD$1,"id",说明奖励计算!$A12),"数量",P12),"权重",1000))</f>
        <v>10301,4,0,0,0,1000</v>
      </c>
      <c r="S12">
        <f>VLOOKUP($E12,说明辅助表!$L$3:$P$9,说明奖励计算!S$4,0)</f>
        <v>7</v>
      </c>
      <c r="T12">
        <f>VLOOKUP($E12,说明辅助表!$L$3:$P$9,说明奖励计算!T$4,0)</f>
        <v>3</v>
      </c>
      <c r="U12" t="str">
        <f>IF(S12=0,"",SUBSTITUTE(SUBSTITUTE(SUBSTITUTE(说明辅助表!$AD$1,"id",说明奖励计算!$A12),"数量",S12),"权重",1000))</f>
        <v>10301,7,0,0,0,1000</v>
      </c>
      <c r="V12">
        <f>VLOOKUP($E12,说明辅助表!$L$3:$P$9,说明奖励计算!V$4,0)</f>
        <v>9</v>
      </c>
      <c r="W12">
        <f>VLOOKUP($E12,说明辅助表!$L$3:$P$9,说明奖励计算!W$4,0)</f>
        <v>1</v>
      </c>
      <c r="X12" t="str">
        <f>IF(V12=0,"",SUBSTITUTE(SUBSTITUTE(SUBSTITUTE(说明辅助表!$AD$1,"id",说明奖励计算!$A12),"数量",V12),"权重",1000))</f>
        <v>10301,9,0,0,0,1000</v>
      </c>
    </row>
    <row r="13" spans="1:57" x14ac:dyDescent="0.3">
      <c r="A13">
        <f>[2]卡牌!$B10</f>
        <v>10302</v>
      </c>
      <c r="B13">
        <f>[2]卡牌!$D10</f>
        <v>4</v>
      </c>
      <c r="C13">
        <f>VLOOKUP($B13,说明辅助表!$D$4:$H$7,说明辅助表!F$1,0)</f>
        <v>0</v>
      </c>
      <c r="D13">
        <f>VLOOKUP($B13,说明辅助表!$D$4:$H$7,说明辅助表!G$1,0)</f>
        <v>1</v>
      </c>
      <c r="E13">
        <f>VLOOKUP($B13,说明辅助表!$D$4:$H$7,说明辅助表!H$1,0)</f>
        <v>5</v>
      </c>
      <c r="F13">
        <f>VLOOKUP(VLOOKUP(A13,[2]卡牌!$B$3:$F$999,[2]卡牌!$F$1-1,0),说明辅助表!$R$2:$S$6,2,0)</f>
        <v>3</v>
      </c>
      <c r="G13">
        <f>VLOOKUP($C13,说明辅助表!$L$3:$P$9,说明奖励计算!G$4,0)</f>
        <v>0</v>
      </c>
      <c r="H13">
        <f>VLOOKUP($C13,说明辅助表!$L$3:$P$9,说明奖励计算!H$4,0)</f>
        <v>0</v>
      </c>
      <c r="I13" t="str">
        <f>IF(G13=0,"",SUBSTITUTE(SUBSTITUTE(SUBSTITUTE(说明辅助表!$AD$1,"id",说明奖励计算!$A13),"数量",G13),"权重",1000))</f>
        <v/>
      </c>
      <c r="J13">
        <f>VLOOKUP($C13,说明辅助表!$L$3:$P$9,说明奖励计算!J$4,0)</f>
        <v>0</v>
      </c>
      <c r="K13">
        <f>VLOOKUP($C13,说明辅助表!$L$3:$P$9,说明奖励计算!K$4,0)</f>
        <v>0</v>
      </c>
      <c r="L13" t="str">
        <f>IF(J13=0,"",SUBSTITUTE(SUBSTITUTE(SUBSTITUTE(说明辅助表!$AD$1,"id",说明奖励计算!$A13),"数量",J13),"权重",1000))</f>
        <v/>
      </c>
      <c r="M13" s="41">
        <f>VLOOKUP($D13,说明辅助表!$L$3:$P$9,说明奖励计算!M$4,0)</f>
        <v>1</v>
      </c>
      <c r="N13" s="41">
        <f>VLOOKUP($D13,说明辅助表!$L$3:$P$9,说明奖励计算!N$4,0)</f>
        <v>1</v>
      </c>
      <c r="O13" s="41" t="str">
        <f>IF(M13=0,"",SUBSTITUTE(SUBSTITUTE(SUBSTITUTE(说明辅助表!$AD$1,"id",说明奖励计算!$A13),"数量",M13),"权重",1000))</f>
        <v>10302,1,0,0,0,1000</v>
      </c>
      <c r="P13" s="41">
        <f>VLOOKUP($D13,说明辅助表!$L$3:$P$9,说明奖励计算!P$4,0)</f>
        <v>0</v>
      </c>
      <c r="Q13" s="41">
        <f>VLOOKUP($D13,说明辅助表!$L$3:$P$9,说明奖励计算!Q$4,0)</f>
        <v>0</v>
      </c>
      <c r="R13" s="41" t="str">
        <f>IF(P13=0,"",SUBSTITUTE(SUBSTITUTE(SUBSTITUTE(说明辅助表!$AD$1,"id",说明奖励计算!$A13),"数量",P13),"权重",1000))</f>
        <v/>
      </c>
      <c r="S13">
        <f>VLOOKUP($E13,说明辅助表!$L$3:$P$9,说明奖励计算!S$4,0)</f>
        <v>2</v>
      </c>
      <c r="T13">
        <f>VLOOKUP($E13,说明辅助表!$L$3:$P$9,说明奖励计算!T$4,0)</f>
        <v>2</v>
      </c>
      <c r="U13" t="str">
        <f>IF(S13=0,"",SUBSTITUTE(SUBSTITUTE(SUBSTITUTE(说明辅助表!$AD$1,"id",说明奖励计算!$A13),"数量",S13),"权重",1000))</f>
        <v>10302,2,0,0,0,1000</v>
      </c>
      <c r="V13">
        <f>VLOOKUP($E13,说明辅助表!$L$3:$P$9,说明奖励计算!V$4,0)</f>
        <v>1</v>
      </c>
      <c r="W13">
        <f>VLOOKUP($E13,说明辅助表!$L$3:$P$9,说明奖励计算!W$4,0)</f>
        <v>1</v>
      </c>
      <c r="X13" t="str">
        <f>IF(V13=0,"",SUBSTITUTE(SUBSTITUTE(SUBSTITUTE(说明辅助表!$AD$1,"id",说明奖励计算!$A13),"数量",V13),"权重",1000))</f>
        <v>10302,1,0,0,0,1000</v>
      </c>
    </row>
    <row r="14" spans="1:57" x14ac:dyDescent="0.3">
      <c r="A14">
        <f>[2]卡牌!$B11</f>
        <v>10400</v>
      </c>
      <c r="B14">
        <f>[2]卡牌!$D11</f>
        <v>3</v>
      </c>
      <c r="C14">
        <f>VLOOKUP($B14,说明辅助表!$D$4:$H$7,说明辅助表!F$1,0)</f>
        <v>5</v>
      </c>
      <c r="D14">
        <f>VLOOKUP($B14,说明辅助表!$D$4:$H$7,说明辅助表!G$1,0)</f>
        <v>10</v>
      </c>
      <c r="E14">
        <f>VLOOKUP($B14,说明辅助表!$D$4:$H$7,说明辅助表!H$1,0)</f>
        <v>30</v>
      </c>
      <c r="F14">
        <f>VLOOKUP(VLOOKUP(A14,[2]卡牌!$B$3:$F$999,[2]卡牌!$F$1-1,0),说明辅助表!$R$2:$S$6,2,0)</f>
        <v>4</v>
      </c>
      <c r="G14">
        <f>VLOOKUP($C14,说明辅助表!$L$3:$P$9,说明奖励计算!G$4,0)</f>
        <v>2</v>
      </c>
      <c r="H14">
        <f>VLOOKUP($C14,说明辅助表!$L$3:$P$9,说明奖励计算!H$4,0)</f>
        <v>2</v>
      </c>
      <c r="I14" t="str">
        <f>IF(G14=0,"",SUBSTITUTE(SUBSTITUTE(SUBSTITUTE(说明辅助表!$AD$1,"id",说明奖励计算!$A14),"数量",G14),"权重",1000))</f>
        <v>10400,2,0,0,0,1000</v>
      </c>
      <c r="J14">
        <f>VLOOKUP($C14,说明辅助表!$L$3:$P$9,说明奖励计算!J$4,0)</f>
        <v>1</v>
      </c>
      <c r="K14">
        <f>VLOOKUP($C14,说明辅助表!$L$3:$P$9,说明奖励计算!K$4,0)</f>
        <v>1</v>
      </c>
      <c r="L14" t="str">
        <f>IF(J14=0,"",SUBSTITUTE(SUBSTITUTE(SUBSTITUTE(说明辅助表!$AD$1,"id",说明奖励计算!$A14),"数量",J14),"权重",1000))</f>
        <v>10400,1,0,0,0,1000</v>
      </c>
      <c r="M14" s="41">
        <f>VLOOKUP($D14,说明辅助表!$L$3:$P$9,说明奖励计算!M$4,0)</f>
        <v>3</v>
      </c>
      <c r="N14" s="41">
        <f>VLOOKUP($D14,说明辅助表!$L$3:$P$9,说明奖励计算!N$4,0)</f>
        <v>2</v>
      </c>
      <c r="O14" s="41" t="str">
        <f>IF(M14=0,"",SUBSTITUTE(SUBSTITUTE(SUBSTITUTE(说明辅助表!$AD$1,"id",说明奖励计算!$A14),"数量",M14),"权重",1000))</f>
        <v>10400,3,0,0,0,1000</v>
      </c>
      <c r="P14" s="41">
        <f>VLOOKUP($D14,说明辅助表!$L$3:$P$9,说明奖励计算!P$4,0)</f>
        <v>4</v>
      </c>
      <c r="Q14" s="41">
        <f>VLOOKUP($D14,说明辅助表!$L$3:$P$9,说明奖励计算!Q$4,0)</f>
        <v>1</v>
      </c>
      <c r="R14" s="41" t="str">
        <f>IF(P14=0,"",SUBSTITUTE(SUBSTITUTE(SUBSTITUTE(说明辅助表!$AD$1,"id",说明奖励计算!$A14),"数量",P14),"权重",1000))</f>
        <v>10400,4,0,0,0,1000</v>
      </c>
      <c r="S14">
        <f>VLOOKUP($E14,说明辅助表!$L$3:$P$9,说明奖励计算!S$4,0)</f>
        <v>7</v>
      </c>
      <c r="T14">
        <f>VLOOKUP($E14,说明辅助表!$L$3:$P$9,说明奖励计算!T$4,0)</f>
        <v>3</v>
      </c>
      <c r="U14" t="str">
        <f>IF(S14=0,"",SUBSTITUTE(SUBSTITUTE(SUBSTITUTE(说明辅助表!$AD$1,"id",说明奖励计算!$A14),"数量",S14),"权重",1000))</f>
        <v>10400,7,0,0,0,1000</v>
      </c>
      <c r="V14">
        <f>VLOOKUP($E14,说明辅助表!$L$3:$P$9,说明奖励计算!V$4,0)</f>
        <v>9</v>
      </c>
      <c r="W14">
        <f>VLOOKUP($E14,说明辅助表!$L$3:$P$9,说明奖励计算!W$4,0)</f>
        <v>1</v>
      </c>
      <c r="X14" t="str">
        <f>IF(V14=0,"",SUBSTITUTE(SUBSTITUTE(SUBSTITUTE(说明辅助表!$AD$1,"id",说明奖励计算!$A14),"数量",V14),"权重",1000))</f>
        <v>10400,9,0,0,0,1000</v>
      </c>
    </row>
    <row r="15" spans="1:57" x14ac:dyDescent="0.3">
      <c r="A15">
        <f>[2]卡牌!$B12</f>
        <v>10401</v>
      </c>
      <c r="B15">
        <f>[2]卡牌!$D12</f>
        <v>3</v>
      </c>
      <c r="C15">
        <f>VLOOKUP($B15,说明辅助表!$D$4:$H$7,说明辅助表!F$1,0)</f>
        <v>5</v>
      </c>
      <c r="D15">
        <f>VLOOKUP($B15,说明辅助表!$D$4:$H$7,说明辅助表!G$1,0)</f>
        <v>10</v>
      </c>
      <c r="E15">
        <f>VLOOKUP($B15,说明辅助表!$D$4:$H$7,说明辅助表!H$1,0)</f>
        <v>30</v>
      </c>
      <c r="F15">
        <f>VLOOKUP(VLOOKUP(A15,[2]卡牌!$B$3:$F$999,[2]卡牌!$F$1-1,0),说明辅助表!$R$2:$S$6,2,0)</f>
        <v>4</v>
      </c>
      <c r="G15">
        <f>VLOOKUP($C15,说明辅助表!$L$3:$P$9,说明奖励计算!G$4,0)</f>
        <v>2</v>
      </c>
      <c r="H15">
        <f>VLOOKUP($C15,说明辅助表!$L$3:$P$9,说明奖励计算!H$4,0)</f>
        <v>2</v>
      </c>
      <c r="I15" t="str">
        <f>IF(G15=0,"",SUBSTITUTE(SUBSTITUTE(SUBSTITUTE(说明辅助表!$AD$1,"id",说明奖励计算!$A15),"数量",G15),"权重",1000))</f>
        <v>10401,2,0,0,0,1000</v>
      </c>
      <c r="J15">
        <f>VLOOKUP($C15,说明辅助表!$L$3:$P$9,说明奖励计算!J$4,0)</f>
        <v>1</v>
      </c>
      <c r="K15">
        <f>VLOOKUP($C15,说明辅助表!$L$3:$P$9,说明奖励计算!K$4,0)</f>
        <v>1</v>
      </c>
      <c r="L15" t="str">
        <f>IF(J15=0,"",SUBSTITUTE(SUBSTITUTE(SUBSTITUTE(说明辅助表!$AD$1,"id",说明奖励计算!$A15),"数量",J15),"权重",1000))</f>
        <v>10401,1,0,0,0,1000</v>
      </c>
      <c r="M15" s="41">
        <f>VLOOKUP($D15,说明辅助表!$L$3:$P$9,说明奖励计算!M$4,0)</f>
        <v>3</v>
      </c>
      <c r="N15" s="41">
        <f>VLOOKUP($D15,说明辅助表!$L$3:$P$9,说明奖励计算!N$4,0)</f>
        <v>2</v>
      </c>
      <c r="O15" s="41" t="str">
        <f>IF(M15=0,"",SUBSTITUTE(SUBSTITUTE(SUBSTITUTE(说明辅助表!$AD$1,"id",说明奖励计算!$A15),"数量",M15),"权重",1000))</f>
        <v>10401,3,0,0,0,1000</v>
      </c>
      <c r="P15" s="41">
        <f>VLOOKUP($D15,说明辅助表!$L$3:$P$9,说明奖励计算!P$4,0)</f>
        <v>4</v>
      </c>
      <c r="Q15" s="41">
        <f>VLOOKUP($D15,说明辅助表!$L$3:$P$9,说明奖励计算!Q$4,0)</f>
        <v>1</v>
      </c>
      <c r="R15" s="41" t="str">
        <f>IF(P15=0,"",SUBSTITUTE(SUBSTITUTE(SUBSTITUTE(说明辅助表!$AD$1,"id",说明奖励计算!$A15),"数量",P15),"权重",1000))</f>
        <v>10401,4,0,0,0,1000</v>
      </c>
      <c r="S15">
        <f>VLOOKUP($E15,说明辅助表!$L$3:$P$9,说明奖励计算!S$4,0)</f>
        <v>7</v>
      </c>
      <c r="T15">
        <f>VLOOKUP($E15,说明辅助表!$L$3:$P$9,说明奖励计算!T$4,0)</f>
        <v>3</v>
      </c>
      <c r="U15" t="str">
        <f>IF(S15=0,"",SUBSTITUTE(SUBSTITUTE(SUBSTITUTE(说明辅助表!$AD$1,"id",说明奖励计算!$A15),"数量",S15),"权重",1000))</f>
        <v>10401,7,0,0,0,1000</v>
      </c>
      <c r="V15">
        <f>VLOOKUP($E15,说明辅助表!$L$3:$P$9,说明奖励计算!V$4,0)</f>
        <v>9</v>
      </c>
      <c r="W15">
        <f>VLOOKUP($E15,说明辅助表!$L$3:$P$9,说明奖励计算!W$4,0)</f>
        <v>1</v>
      </c>
      <c r="X15" t="str">
        <f>IF(V15=0,"",SUBSTITUTE(SUBSTITUTE(SUBSTITUTE(说明辅助表!$AD$1,"id",说明奖励计算!$A15),"数量",V15),"权重",1000))</f>
        <v>10401,9,0,0,0,1000</v>
      </c>
    </row>
    <row r="16" spans="1:57" x14ac:dyDescent="0.3">
      <c r="A16">
        <f>[2]卡牌!$B13</f>
        <v>10402</v>
      </c>
      <c r="B16">
        <f>[2]卡牌!$D13</f>
        <v>2</v>
      </c>
      <c r="C16">
        <f>VLOOKUP($B16,说明辅助表!$D$4:$H$7,说明辅助表!F$1,0)</f>
        <v>15</v>
      </c>
      <c r="D16">
        <f>VLOOKUP($B16,说明辅助表!$D$4:$H$7,说明辅助表!G$1,0)</f>
        <v>15</v>
      </c>
      <c r="E16">
        <f>VLOOKUP($B16,说明辅助表!$D$4:$H$7,说明辅助表!H$1,0)</f>
        <v>15</v>
      </c>
      <c r="F16">
        <f>VLOOKUP(VLOOKUP(A16,[2]卡牌!$B$3:$F$999,[2]卡牌!$F$1-1,0),说明辅助表!$R$2:$S$6,2,0)</f>
        <v>4</v>
      </c>
      <c r="G16">
        <f>VLOOKUP($C16,说明辅助表!$L$3:$P$9,说明奖励计算!G$4,0)</f>
        <v>4</v>
      </c>
      <c r="H16">
        <f>VLOOKUP($C16,说明辅助表!$L$3:$P$9,说明奖励计算!H$4,0)</f>
        <v>2</v>
      </c>
      <c r="I16" t="str">
        <f>IF(G16=0,"",SUBSTITUTE(SUBSTITUTE(SUBSTITUTE(说明辅助表!$AD$1,"id",说明奖励计算!$A16),"数量",G16),"权重",1000))</f>
        <v>10402,4,0,0,0,1000</v>
      </c>
      <c r="J16">
        <f>VLOOKUP($C16,说明辅助表!$L$3:$P$9,说明奖励计算!J$4,0)</f>
        <v>7</v>
      </c>
      <c r="K16">
        <f>VLOOKUP($C16,说明辅助表!$L$3:$P$9,说明奖励计算!K$4,0)</f>
        <v>1</v>
      </c>
      <c r="L16" t="str">
        <f>IF(J16=0,"",SUBSTITUTE(SUBSTITUTE(SUBSTITUTE(说明辅助表!$AD$1,"id",说明奖励计算!$A16),"数量",J16),"权重",1000))</f>
        <v>10402,7,0,0,0,1000</v>
      </c>
      <c r="M16" s="41">
        <f>VLOOKUP($D16,说明辅助表!$L$3:$P$9,说明奖励计算!M$4,0)</f>
        <v>4</v>
      </c>
      <c r="N16" s="41">
        <f>VLOOKUP($D16,说明辅助表!$L$3:$P$9,说明奖励计算!N$4,0)</f>
        <v>2</v>
      </c>
      <c r="O16" s="41" t="str">
        <f>IF(M16=0,"",SUBSTITUTE(SUBSTITUTE(SUBSTITUTE(说明辅助表!$AD$1,"id",说明奖励计算!$A16),"数量",M16),"权重",1000))</f>
        <v>10402,4,0,0,0,1000</v>
      </c>
      <c r="P16" s="41">
        <f>VLOOKUP($D16,说明辅助表!$L$3:$P$9,说明奖励计算!P$4,0)</f>
        <v>7</v>
      </c>
      <c r="Q16" s="41">
        <f>VLOOKUP($D16,说明辅助表!$L$3:$P$9,说明奖励计算!Q$4,0)</f>
        <v>1</v>
      </c>
      <c r="R16" s="41" t="str">
        <f>IF(P16=0,"",SUBSTITUTE(SUBSTITUTE(SUBSTITUTE(说明辅助表!$AD$1,"id",说明奖励计算!$A16),"数量",P16),"权重",1000))</f>
        <v>10402,7,0,0,0,1000</v>
      </c>
      <c r="S16">
        <f>VLOOKUP($E16,说明辅助表!$L$3:$P$9,说明奖励计算!S$4,0)</f>
        <v>4</v>
      </c>
      <c r="T16">
        <f>VLOOKUP($E16,说明辅助表!$L$3:$P$9,说明奖励计算!T$4,0)</f>
        <v>2</v>
      </c>
      <c r="U16" t="str">
        <f>IF(S16=0,"",SUBSTITUTE(SUBSTITUTE(SUBSTITUTE(说明辅助表!$AD$1,"id",说明奖励计算!$A16),"数量",S16),"权重",1000))</f>
        <v>10402,4,0,0,0,1000</v>
      </c>
      <c r="V16">
        <f>VLOOKUP($E16,说明辅助表!$L$3:$P$9,说明奖励计算!V$4,0)</f>
        <v>7</v>
      </c>
      <c r="W16">
        <f>VLOOKUP($E16,说明辅助表!$L$3:$P$9,说明奖励计算!W$4,0)</f>
        <v>1</v>
      </c>
      <c r="X16" t="str">
        <f>IF(V16=0,"",SUBSTITUTE(SUBSTITUTE(SUBSTITUTE(说明辅助表!$AD$1,"id",说明奖励计算!$A16),"数量",V16),"权重",1000))</f>
        <v>10402,7,0,0,0,1000</v>
      </c>
    </row>
    <row r="17" spans="1:24" x14ac:dyDescent="0.3">
      <c r="A17">
        <f>[2]卡牌!$B14</f>
        <v>10500</v>
      </c>
      <c r="B17">
        <f>[2]卡牌!$D14</f>
        <v>4</v>
      </c>
      <c r="C17">
        <f>VLOOKUP($B17,说明辅助表!$D$4:$H$7,说明辅助表!F$1,0)</f>
        <v>0</v>
      </c>
      <c r="D17">
        <f>VLOOKUP($B17,说明辅助表!$D$4:$H$7,说明辅助表!G$1,0)</f>
        <v>1</v>
      </c>
      <c r="E17">
        <f>VLOOKUP($B17,说明辅助表!$D$4:$H$7,说明辅助表!H$1,0)</f>
        <v>5</v>
      </c>
      <c r="F17">
        <f>VLOOKUP(VLOOKUP(A17,[2]卡牌!$B$3:$F$999,[2]卡牌!$F$1-1,0),说明辅助表!$R$2:$S$6,2,0)</f>
        <v>5</v>
      </c>
      <c r="G17">
        <f>VLOOKUP($C17,说明辅助表!$L$3:$P$9,说明奖励计算!G$4,0)</f>
        <v>0</v>
      </c>
      <c r="H17">
        <f>VLOOKUP($C17,说明辅助表!$L$3:$P$9,说明奖励计算!H$4,0)</f>
        <v>0</v>
      </c>
      <c r="I17" t="str">
        <f>IF(G17=0,"",SUBSTITUTE(SUBSTITUTE(SUBSTITUTE(说明辅助表!$AD$1,"id",说明奖励计算!$A17),"数量",G17),"权重",1000))</f>
        <v/>
      </c>
      <c r="J17">
        <f>VLOOKUP($C17,说明辅助表!$L$3:$P$9,说明奖励计算!J$4,0)</f>
        <v>0</v>
      </c>
      <c r="K17">
        <f>VLOOKUP($C17,说明辅助表!$L$3:$P$9,说明奖励计算!K$4,0)</f>
        <v>0</v>
      </c>
      <c r="L17" t="str">
        <f>IF(J17=0,"",SUBSTITUTE(SUBSTITUTE(SUBSTITUTE(说明辅助表!$AD$1,"id",说明奖励计算!$A17),"数量",J17),"权重",1000))</f>
        <v/>
      </c>
      <c r="M17" s="41">
        <f>VLOOKUP($D17,说明辅助表!$L$3:$P$9,说明奖励计算!M$4,0)</f>
        <v>1</v>
      </c>
      <c r="N17" s="41">
        <f>VLOOKUP($D17,说明辅助表!$L$3:$P$9,说明奖励计算!N$4,0)</f>
        <v>1</v>
      </c>
      <c r="O17" s="41" t="str">
        <f>IF(M17=0,"",SUBSTITUTE(SUBSTITUTE(SUBSTITUTE(说明辅助表!$AD$1,"id",说明奖励计算!$A17),"数量",M17),"权重",1000))</f>
        <v>10500,1,0,0,0,1000</v>
      </c>
      <c r="P17" s="41">
        <f>VLOOKUP($D17,说明辅助表!$L$3:$P$9,说明奖励计算!P$4,0)</f>
        <v>0</v>
      </c>
      <c r="Q17" s="41">
        <f>VLOOKUP($D17,说明辅助表!$L$3:$P$9,说明奖励计算!Q$4,0)</f>
        <v>0</v>
      </c>
      <c r="R17" s="41" t="str">
        <f>IF(P17=0,"",SUBSTITUTE(SUBSTITUTE(SUBSTITUTE(说明辅助表!$AD$1,"id",说明奖励计算!$A17),"数量",P17),"权重",1000))</f>
        <v/>
      </c>
      <c r="S17">
        <f>VLOOKUP($E17,说明辅助表!$L$3:$P$9,说明奖励计算!S$4,0)</f>
        <v>2</v>
      </c>
      <c r="T17">
        <f>VLOOKUP($E17,说明辅助表!$L$3:$P$9,说明奖励计算!T$4,0)</f>
        <v>2</v>
      </c>
      <c r="U17" t="str">
        <f>IF(S17=0,"",SUBSTITUTE(SUBSTITUTE(SUBSTITUTE(说明辅助表!$AD$1,"id",说明奖励计算!$A17),"数量",S17),"权重",1000))</f>
        <v>10500,2,0,0,0,1000</v>
      </c>
      <c r="V17">
        <f>VLOOKUP($E17,说明辅助表!$L$3:$P$9,说明奖励计算!V$4,0)</f>
        <v>1</v>
      </c>
      <c r="W17">
        <f>VLOOKUP($E17,说明辅助表!$L$3:$P$9,说明奖励计算!W$4,0)</f>
        <v>1</v>
      </c>
      <c r="X17" t="str">
        <f>IF(V17=0,"",SUBSTITUTE(SUBSTITUTE(SUBSTITUTE(说明辅助表!$AD$1,"id",说明奖励计算!$A17),"数量",V17),"权重",1000))</f>
        <v>10500,1,0,0,0,1000</v>
      </c>
    </row>
    <row r="18" spans="1:24" x14ac:dyDescent="0.3">
      <c r="A18">
        <f>[2]卡牌!$B15</f>
        <v>10501</v>
      </c>
      <c r="B18">
        <f>[2]卡牌!$D15</f>
        <v>3</v>
      </c>
      <c r="C18">
        <f>VLOOKUP($B18,说明辅助表!$D$4:$H$7,说明辅助表!F$1,0)</f>
        <v>5</v>
      </c>
      <c r="D18">
        <f>VLOOKUP($B18,说明辅助表!$D$4:$H$7,说明辅助表!G$1,0)</f>
        <v>10</v>
      </c>
      <c r="E18">
        <f>VLOOKUP($B18,说明辅助表!$D$4:$H$7,说明辅助表!H$1,0)</f>
        <v>30</v>
      </c>
      <c r="F18">
        <f>VLOOKUP(VLOOKUP(A18,[2]卡牌!$B$3:$F$999,[2]卡牌!$F$1-1,0),说明辅助表!$R$2:$S$6,2,0)</f>
        <v>5</v>
      </c>
      <c r="G18">
        <f>VLOOKUP($C18,说明辅助表!$L$3:$P$9,说明奖励计算!G$4,0)</f>
        <v>2</v>
      </c>
      <c r="H18">
        <f>VLOOKUP($C18,说明辅助表!$L$3:$P$9,说明奖励计算!H$4,0)</f>
        <v>2</v>
      </c>
      <c r="I18" t="str">
        <f>IF(G18=0,"",SUBSTITUTE(SUBSTITUTE(SUBSTITUTE(说明辅助表!$AD$1,"id",说明奖励计算!$A18),"数量",G18),"权重",1000))</f>
        <v>10501,2,0,0,0,1000</v>
      </c>
      <c r="J18">
        <f>VLOOKUP($C18,说明辅助表!$L$3:$P$9,说明奖励计算!J$4,0)</f>
        <v>1</v>
      </c>
      <c r="K18">
        <f>VLOOKUP($C18,说明辅助表!$L$3:$P$9,说明奖励计算!K$4,0)</f>
        <v>1</v>
      </c>
      <c r="L18" t="str">
        <f>IF(J18=0,"",SUBSTITUTE(SUBSTITUTE(SUBSTITUTE(说明辅助表!$AD$1,"id",说明奖励计算!$A18),"数量",J18),"权重",1000))</f>
        <v>10501,1,0,0,0,1000</v>
      </c>
      <c r="M18" s="41">
        <f>VLOOKUP($D18,说明辅助表!$L$3:$P$9,说明奖励计算!M$4,0)</f>
        <v>3</v>
      </c>
      <c r="N18" s="41">
        <f>VLOOKUP($D18,说明辅助表!$L$3:$P$9,说明奖励计算!N$4,0)</f>
        <v>2</v>
      </c>
      <c r="O18" s="41" t="str">
        <f>IF(M18=0,"",SUBSTITUTE(SUBSTITUTE(SUBSTITUTE(说明辅助表!$AD$1,"id",说明奖励计算!$A18),"数量",M18),"权重",1000))</f>
        <v>10501,3,0,0,0,1000</v>
      </c>
      <c r="P18" s="41">
        <f>VLOOKUP($D18,说明辅助表!$L$3:$P$9,说明奖励计算!P$4,0)</f>
        <v>4</v>
      </c>
      <c r="Q18" s="41">
        <f>VLOOKUP($D18,说明辅助表!$L$3:$P$9,说明奖励计算!Q$4,0)</f>
        <v>1</v>
      </c>
      <c r="R18" s="41" t="str">
        <f>IF(P18=0,"",SUBSTITUTE(SUBSTITUTE(SUBSTITUTE(说明辅助表!$AD$1,"id",说明奖励计算!$A18),"数量",P18),"权重",1000))</f>
        <v>10501,4,0,0,0,1000</v>
      </c>
      <c r="S18">
        <f>VLOOKUP($E18,说明辅助表!$L$3:$P$9,说明奖励计算!S$4,0)</f>
        <v>7</v>
      </c>
      <c r="T18">
        <f>VLOOKUP($E18,说明辅助表!$L$3:$P$9,说明奖励计算!T$4,0)</f>
        <v>3</v>
      </c>
      <c r="U18" t="str">
        <f>IF(S18=0,"",SUBSTITUTE(SUBSTITUTE(SUBSTITUTE(说明辅助表!$AD$1,"id",说明奖励计算!$A18),"数量",S18),"权重",1000))</f>
        <v>10501,7,0,0,0,1000</v>
      </c>
      <c r="V18">
        <f>VLOOKUP($E18,说明辅助表!$L$3:$P$9,说明奖励计算!V$4,0)</f>
        <v>9</v>
      </c>
      <c r="W18">
        <f>VLOOKUP($E18,说明辅助表!$L$3:$P$9,说明奖励计算!W$4,0)</f>
        <v>1</v>
      </c>
      <c r="X18" t="str">
        <f>IF(V18=0,"",SUBSTITUTE(SUBSTITUTE(SUBSTITUTE(说明辅助表!$AD$1,"id",说明奖励计算!$A18),"数量",V18),"权重",1000))</f>
        <v>10501,9,0,0,0,1000</v>
      </c>
    </row>
    <row r="19" spans="1:24" x14ac:dyDescent="0.3">
      <c r="A19">
        <f>[2]卡牌!$B16</f>
        <v>21110</v>
      </c>
      <c r="B19">
        <f>[2]卡牌!$D16</f>
        <v>1</v>
      </c>
      <c r="C19">
        <f>VLOOKUP($B19,说明辅助表!$D$4:$H$7,说明辅助表!F$1,0)</f>
        <v>50</v>
      </c>
      <c r="D19">
        <f>VLOOKUP($B19,说明辅助表!$D$4:$H$7,说明辅助表!G$1,0)</f>
        <v>10</v>
      </c>
      <c r="E19">
        <f>VLOOKUP($B19,说明辅助表!$D$4:$H$7,说明辅助表!H$1,0)</f>
        <v>0</v>
      </c>
      <c r="F19">
        <f>VLOOKUP(VLOOKUP(A19,[2]卡牌!$B$3:$F$999,[2]卡牌!$F$1-1,0),说明辅助表!$R$2:$S$6,2,0)</f>
        <v>1</v>
      </c>
      <c r="G19">
        <f>VLOOKUP($C19,说明辅助表!$L$3:$P$9,说明奖励计算!G$4,0)</f>
        <v>13</v>
      </c>
      <c r="H19">
        <f>VLOOKUP($C19,说明辅助表!$L$3:$P$9,说明奖励计算!H$4,0)</f>
        <v>2</v>
      </c>
      <c r="I19" t="str">
        <f>IF(G19=0,"",SUBSTITUTE(SUBSTITUTE(SUBSTITUTE(说明辅助表!$AD$1,"id",说明奖励计算!$A19),"数量",G19),"权重",1000))</f>
        <v>21110,13,0,0,0,1000</v>
      </c>
      <c r="J19">
        <f>VLOOKUP($C19,说明辅助表!$L$3:$P$9,说明奖励计算!J$4,0)</f>
        <v>12</v>
      </c>
      <c r="K19">
        <f>VLOOKUP($C19,说明辅助表!$L$3:$P$9,说明奖励计算!K$4,0)</f>
        <v>2</v>
      </c>
      <c r="L19" t="str">
        <f>IF(J19=0,"",SUBSTITUTE(SUBSTITUTE(SUBSTITUTE(说明辅助表!$AD$1,"id",说明奖励计算!$A19),"数量",J19),"权重",1000))</f>
        <v>21110,12,0,0,0,1000</v>
      </c>
      <c r="M19" s="41">
        <f>VLOOKUP($D19,说明辅助表!$L$3:$P$9,说明奖励计算!M$4,0)</f>
        <v>3</v>
      </c>
      <c r="N19" s="41">
        <f>VLOOKUP($D19,说明辅助表!$L$3:$P$9,说明奖励计算!N$4,0)</f>
        <v>2</v>
      </c>
      <c r="O19" s="41" t="str">
        <f>IF(M19=0,"",SUBSTITUTE(SUBSTITUTE(SUBSTITUTE(说明辅助表!$AD$1,"id",说明奖励计算!$A19),"数量",M19),"权重",1000))</f>
        <v>21110,3,0,0,0,1000</v>
      </c>
      <c r="P19" s="41">
        <f>VLOOKUP($D19,说明辅助表!$L$3:$P$9,说明奖励计算!P$4,0)</f>
        <v>4</v>
      </c>
      <c r="Q19" s="41">
        <f>VLOOKUP($D19,说明辅助表!$L$3:$P$9,说明奖励计算!Q$4,0)</f>
        <v>1</v>
      </c>
      <c r="R19" s="41" t="str">
        <f>IF(P19=0,"",SUBSTITUTE(SUBSTITUTE(SUBSTITUTE(说明辅助表!$AD$1,"id",说明奖励计算!$A19),"数量",P19),"权重",1000))</f>
        <v>21110,4,0,0,0,1000</v>
      </c>
      <c r="S19">
        <f>VLOOKUP($E19,说明辅助表!$L$3:$P$9,说明奖励计算!S$4,0)</f>
        <v>0</v>
      </c>
      <c r="T19">
        <f>VLOOKUP($E19,说明辅助表!$L$3:$P$9,说明奖励计算!T$4,0)</f>
        <v>0</v>
      </c>
      <c r="U19" t="str">
        <f>IF(S19=0,"",SUBSTITUTE(SUBSTITUTE(SUBSTITUTE(说明辅助表!$AD$1,"id",说明奖励计算!$A19),"数量",S19),"权重",1000))</f>
        <v/>
      </c>
      <c r="V19">
        <f>VLOOKUP($E19,说明辅助表!$L$3:$P$9,说明奖励计算!V$4,0)</f>
        <v>0</v>
      </c>
      <c r="W19">
        <f>VLOOKUP($E19,说明辅助表!$L$3:$P$9,说明奖励计算!W$4,0)</f>
        <v>0</v>
      </c>
      <c r="X19" t="str">
        <f>IF(V19=0,"",SUBSTITUTE(SUBSTITUTE(SUBSTITUTE(说明辅助表!$AD$1,"id",说明奖励计算!$A19),"数量",V19),"权重",1000))</f>
        <v/>
      </c>
    </row>
    <row r="20" spans="1:24" x14ac:dyDescent="0.3">
      <c r="A20">
        <f>[2]卡牌!$B17</f>
        <v>21210</v>
      </c>
      <c r="B20">
        <f>[2]卡牌!$D17</f>
        <v>1</v>
      </c>
      <c r="C20">
        <f>VLOOKUP($B20,说明辅助表!$D$4:$H$7,说明辅助表!F$1,0)</f>
        <v>50</v>
      </c>
      <c r="D20">
        <f>VLOOKUP($B20,说明辅助表!$D$4:$H$7,说明辅助表!G$1,0)</f>
        <v>10</v>
      </c>
      <c r="E20">
        <f>VLOOKUP($B20,说明辅助表!$D$4:$H$7,说明辅助表!H$1,0)</f>
        <v>0</v>
      </c>
      <c r="F20">
        <f>VLOOKUP(VLOOKUP(A20,[2]卡牌!$B$3:$F$999,[2]卡牌!$F$1-1,0),说明辅助表!$R$2:$S$6,2,0)</f>
        <v>2</v>
      </c>
      <c r="G20">
        <f>VLOOKUP($C20,说明辅助表!$L$3:$P$9,说明奖励计算!G$4,0)</f>
        <v>13</v>
      </c>
      <c r="H20">
        <f>VLOOKUP($C20,说明辅助表!$L$3:$P$9,说明奖励计算!H$4,0)</f>
        <v>2</v>
      </c>
      <c r="I20" t="str">
        <f>IF(G20=0,"",SUBSTITUTE(SUBSTITUTE(SUBSTITUTE(说明辅助表!$AD$1,"id",说明奖励计算!$A20),"数量",G20),"权重",1000))</f>
        <v>21210,13,0,0,0,1000</v>
      </c>
      <c r="J20">
        <f>VLOOKUP($C20,说明辅助表!$L$3:$P$9,说明奖励计算!J$4,0)</f>
        <v>12</v>
      </c>
      <c r="K20">
        <f>VLOOKUP($C20,说明辅助表!$L$3:$P$9,说明奖励计算!K$4,0)</f>
        <v>2</v>
      </c>
      <c r="L20" t="str">
        <f>IF(J20=0,"",SUBSTITUTE(SUBSTITUTE(SUBSTITUTE(说明辅助表!$AD$1,"id",说明奖励计算!$A20),"数量",J20),"权重",1000))</f>
        <v>21210,12,0,0,0,1000</v>
      </c>
      <c r="M20" s="41">
        <f>VLOOKUP($D20,说明辅助表!$L$3:$P$9,说明奖励计算!M$4,0)</f>
        <v>3</v>
      </c>
      <c r="N20" s="41">
        <f>VLOOKUP($D20,说明辅助表!$L$3:$P$9,说明奖励计算!N$4,0)</f>
        <v>2</v>
      </c>
      <c r="O20" s="41" t="str">
        <f>IF(M20=0,"",SUBSTITUTE(SUBSTITUTE(SUBSTITUTE(说明辅助表!$AD$1,"id",说明奖励计算!$A20),"数量",M20),"权重",1000))</f>
        <v>21210,3,0,0,0,1000</v>
      </c>
      <c r="P20" s="41">
        <f>VLOOKUP($D20,说明辅助表!$L$3:$P$9,说明奖励计算!P$4,0)</f>
        <v>4</v>
      </c>
      <c r="Q20" s="41">
        <f>VLOOKUP($D20,说明辅助表!$L$3:$P$9,说明奖励计算!Q$4,0)</f>
        <v>1</v>
      </c>
      <c r="R20" s="41" t="str">
        <f>IF(P20=0,"",SUBSTITUTE(SUBSTITUTE(SUBSTITUTE(说明辅助表!$AD$1,"id",说明奖励计算!$A20),"数量",P20),"权重",1000))</f>
        <v>21210,4,0,0,0,1000</v>
      </c>
      <c r="S20">
        <f>VLOOKUP($E20,说明辅助表!$L$3:$P$9,说明奖励计算!S$4,0)</f>
        <v>0</v>
      </c>
      <c r="T20">
        <f>VLOOKUP($E20,说明辅助表!$L$3:$P$9,说明奖励计算!T$4,0)</f>
        <v>0</v>
      </c>
      <c r="U20" t="str">
        <f>IF(S20=0,"",SUBSTITUTE(SUBSTITUTE(SUBSTITUTE(说明辅助表!$AD$1,"id",说明奖励计算!$A20),"数量",S20),"权重",1000))</f>
        <v/>
      </c>
      <c r="V20">
        <f>VLOOKUP($E20,说明辅助表!$L$3:$P$9,说明奖励计算!V$4,0)</f>
        <v>0</v>
      </c>
      <c r="W20">
        <f>VLOOKUP($E20,说明辅助表!$L$3:$P$9,说明奖励计算!W$4,0)</f>
        <v>0</v>
      </c>
      <c r="X20" t="str">
        <f>IF(V20=0,"",SUBSTITUTE(SUBSTITUTE(SUBSTITUTE(说明辅助表!$AD$1,"id",说明奖励计算!$A20),"数量",V20),"权重",1000))</f>
        <v/>
      </c>
    </row>
    <row r="21" spans="1:24" x14ac:dyDescent="0.3">
      <c r="A21">
        <f>[2]卡牌!$B18</f>
        <v>21310</v>
      </c>
      <c r="B21">
        <f>[2]卡牌!$D18</f>
        <v>1</v>
      </c>
      <c r="C21">
        <f>VLOOKUP($B21,说明辅助表!$D$4:$H$7,说明辅助表!F$1,0)</f>
        <v>50</v>
      </c>
      <c r="D21">
        <f>VLOOKUP($B21,说明辅助表!$D$4:$H$7,说明辅助表!G$1,0)</f>
        <v>10</v>
      </c>
      <c r="E21">
        <f>VLOOKUP($B21,说明辅助表!$D$4:$H$7,说明辅助表!H$1,0)</f>
        <v>0</v>
      </c>
      <c r="F21">
        <f>VLOOKUP(VLOOKUP(A21,[2]卡牌!$B$3:$F$999,[2]卡牌!$F$1-1,0),说明辅助表!$R$2:$S$6,2,0)</f>
        <v>3</v>
      </c>
      <c r="G21">
        <f>VLOOKUP($C21,说明辅助表!$L$3:$P$9,说明奖励计算!G$4,0)</f>
        <v>13</v>
      </c>
      <c r="H21">
        <f>VLOOKUP($C21,说明辅助表!$L$3:$P$9,说明奖励计算!H$4,0)</f>
        <v>2</v>
      </c>
      <c r="I21" t="str">
        <f>IF(G21=0,"",SUBSTITUTE(SUBSTITUTE(SUBSTITUTE(说明辅助表!$AD$1,"id",说明奖励计算!$A21),"数量",G21),"权重",1000))</f>
        <v>21310,13,0,0,0,1000</v>
      </c>
      <c r="J21">
        <f>VLOOKUP($C21,说明辅助表!$L$3:$P$9,说明奖励计算!J$4,0)</f>
        <v>12</v>
      </c>
      <c r="K21">
        <f>VLOOKUP($C21,说明辅助表!$L$3:$P$9,说明奖励计算!K$4,0)</f>
        <v>2</v>
      </c>
      <c r="L21" t="str">
        <f>IF(J21=0,"",SUBSTITUTE(SUBSTITUTE(SUBSTITUTE(说明辅助表!$AD$1,"id",说明奖励计算!$A21),"数量",J21),"权重",1000))</f>
        <v>21310,12,0,0,0,1000</v>
      </c>
      <c r="M21" s="41">
        <f>VLOOKUP($D21,说明辅助表!$L$3:$P$9,说明奖励计算!M$4,0)</f>
        <v>3</v>
      </c>
      <c r="N21" s="41">
        <f>VLOOKUP($D21,说明辅助表!$L$3:$P$9,说明奖励计算!N$4,0)</f>
        <v>2</v>
      </c>
      <c r="O21" s="41" t="str">
        <f>IF(M21=0,"",SUBSTITUTE(SUBSTITUTE(SUBSTITUTE(说明辅助表!$AD$1,"id",说明奖励计算!$A21),"数量",M21),"权重",1000))</f>
        <v>21310,3,0,0,0,1000</v>
      </c>
      <c r="P21" s="41">
        <f>VLOOKUP($D21,说明辅助表!$L$3:$P$9,说明奖励计算!P$4,0)</f>
        <v>4</v>
      </c>
      <c r="Q21" s="41">
        <f>VLOOKUP($D21,说明辅助表!$L$3:$P$9,说明奖励计算!Q$4,0)</f>
        <v>1</v>
      </c>
      <c r="R21" s="41" t="str">
        <f>IF(P21=0,"",SUBSTITUTE(SUBSTITUTE(SUBSTITUTE(说明辅助表!$AD$1,"id",说明奖励计算!$A21),"数量",P21),"权重",1000))</f>
        <v>21310,4,0,0,0,1000</v>
      </c>
      <c r="S21">
        <f>VLOOKUP($E21,说明辅助表!$L$3:$P$9,说明奖励计算!S$4,0)</f>
        <v>0</v>
      </c>
      <c r="T21">
        <f>VLOOKUP($E21,说明辅助表!$L$3:$P$9,说明奖励计算!T$4,0)</f>
        <v>0</v>
      </c>
      <c r="U21" t="str">
        <f>IF(S21=0,"",SUBSTITUTE(SUBSTITUTE(SUBSTITUTE(说明辅助表!$AD$1,"id",说明奖励计算!$A21),"数量",S21),"权重",1000))</f>
        <v/>
      </c>
      <c r="V21">
        <f>VLOOKUP($E21,说明辅助表!$L$3:$P$9,说明奖励计算!V$4,0)</f>
        <v>0</v>
      </c>
      <c r="W21">
        <f>VLOOKUP($E21,说明辅助表!$L$3:$P$9,说明奖励计算!W$4,0)</f>
        <v>0</v>
      </c>
      <c r="X21" t="str">
        <f>IF(V21=0,"",SUBSTITUTE(SUBSTITUTE(SUBSTITUTE(说明辅助表!$AD$1,"id",说明奖励计算!$A21),"数量",V21),"权重",1000))</f>
        <v/>
      </c>
    </row>
    <row r="22" spans="1:24" x14ac:dyDescent="0.3">
      <c r="A22">
        <f>[2]卡牌!$B19</f>
        <v>21410</v>
      </c>
      <c r="B22">
        <f>[2]卡牌!$D19</f>
        <v>1</v>
      </c>
      <c r="C22">
        <f>VLOOKUP($B22,说明辅助表!$D$4:$H$7,说明辅助表!F$1,0)</f>
        <v>50</v>
      </c>
      <c r="D22">
        <f>VLOOKUP($B22,说明辅助表!$D$4:$H$7,说明辅助表!G$1,0)</f>
        <v>10</v>
      </c>
      <c r="E22">
        <f>VLOOKUP($B22,说明辅助表!$D$4:$H$7,说明辅助表!H$1,0)</f>
        <v>0</v>
      </c>
      <c r="F22">
        <f>VLOOKUP(VLOOKUP(A22,[2]卡牌!$B$3:$F$999,[2]卡牌!$F$1-1,0),说明辅助表!$R$2:$S$6,2,0)</f>
        <v>4</v>
      </c>
      <c r="G22">
        <f>VLOOKUP($C22,说明辅助表!$L$3:$P$9,说明奖励计算!G$4,0)</f>
        <v>13</v>
      </c>
      <c r="H22">
        <f>VLOOKUP($C22,说明辅助表!$L$3:$P$9,说明奖励计算!H$4,0)</f>
        <v>2</v>
      </c>
      <c r="I22" t="str">
        <f>IF(G22=0,"",SUBSTITUTE(SUBSTITUTE(SUBSTITUTE(说明辅助表!$AD$1,"id",说明奖励计算!$A22),"数量",G22),"权重",1000))</f>
        <v>21410,13,0,0,0,1000</v>
      </c>
      <c r="J22">
        <f>VLOOKUP($C22,说明辅助表!$L$3:$P$9,说明奖励计算!J$4,0)</f>
        <v>12</v>
      </c>
      <c r="K22">
        <f>VLOOKUP($C22,说明辅助表!$L$3:$P$9,说明奖励计算!K$4,0)</f>
        <v>2</v>
      </c>
      <c r="L22" t="str">
        <f>IF(J22=0,"",SUBSTITUTE(SUBSTITUTE(SUBSTITUTE(说明辅助表!$AD$1,"id",说明奖励计算!$A22),"数量",J22),"权重",1000))</f>
        <v>21410,12,0,0,0,1000</v>
      </c>
      <c r="M22" s="41">
        <f>VLOOKUP($D22,说明辅助表!$L$3:$P$9,说明奖励计算!M$4,0)</f>
        <v>3</v>
      </c>
      <c r="N22" s="41">
        <f>VLOOKUP($D22,说明辅助表!$L$3:$P$9,说明奖励计算!N$4,0)</f>
        <v>2</v>
      </c>
      <c r="O22" s="41" t="str">
        <f>IF(M22=0,"",SUBSTITUTE(SUBSTITUTE(SUBSTITUTE(说明辅助表!$AD$1,"id",说明奖励计算!$A22),"数量",M22),"权重",1000))</f>
        <v>21410,3,0,0,0,1000</v>
      </c>
      <c r="P22" s="41">
        <f>VLOOKUP($D22,说明辅助表!$L$3:$P$9,说明奖励计算!P$4,0)</f>
        <v>4</v>
      </c>
      <c r="Q22" s="41">
        <f>VLOOKUP($D22,说明辅助表!$L$3:$P$9,说明奖励计算!Q$4,0)</f>
        <v>1</v>
      </c>
      <c r="R22" s="41" t="str">
        <f>IF(P22=0,"",SUBSTITUTE(SUBSTITUTE(SUBSTITUTE(说明辅助表!$AD$1,"id",说明奖励计算!$A22),"数量",P22),"权重",1000))</f>
        <v>21410,4,0,0,0,1000</v>
      </c>
      <c r="S22">
        <f>VLOOKUP($E22,说明辅助表!$L$3:$P$9,说明奖励计算!S$4,0)</f>
        <v>0</v>
      </c>
      <c r="T22">
        <f>VLOOKUP($E22,说明辅助表!$L$3:$P$9,说明奖励计算!T$4,0)</f>
        <v>0</v>
      </c>
      <c r="U22" t="str">
        <f>IF(S22=0,"",SUBSTITUTE(SUBSTITUTE(SUBSTITUTE(说明辅助表!$AD$1,"id",说明奖励计算!$A22),"数量",S22),"权重",1000))</f>
        <v/>
      </c>
      <c r="V22">
        <f>VLOOKUP($E22,说明辅助表!$L$3:$P$9,说明奖励计算!V$4,0)</f>
        <v>0</v>
      </c>
      <c r="W22">
        <f>VLOOKUP($E22,说明辅助表!$L$3:$P$9,说明奖励计算!W$4,0)</f>
        <v>0</v>
      </c>
      <c r="X22" t="str">
        <f>IF(V22=0,"",SUBSTITUTE(SUBSTITUTE(SUBSTITUTE(说明辅助表!$AD$1,"id",说明奖励计算!$A22),"数量",V22),"权重",1000))</f>
        <v/>
      </c>
    </row>
    <row r="23" spans="1:24" x14ac:dyDescent="0.3">
      <c r="A23">
        <f>[2]卡牌!$B20</f>
        <v>21510</v>
      </c>
      <c r="B23">
        <f>[2]卡牌!$D20</f>
        <v>1</v>
      </c>
      <c r="C23">
        <f>VLOOKUP($B23,说明辅助表!$D$4:$H$7,说明辅助表!F$1,0)</f>
        <v>50</v>
      </c>
      <c r="D23">
        <f>VLOOKUP($B23,说明辅助表!$D$4:$H$7,说明辅助表!G$1,0)</f>
        <v>10</v>
      </c>
      <c r="E23">
        <f>VLOOKUP($B23,说明辅助表!$D$4:$H$7,说明辅助表!H$1,0)</f>
        <v>0</v>
      </c>
      <c r="F23">
        <f>VLOOKUP(VLOOKUP(A23,[2]卡牌!$B$3:$F$999,[2]卡牌!$F$1-1,0),说明辅助表!$R$2:$S$6,2,0)</f>
        <v>5</v>
      </c>
      <c r="G23">
        <f>VLOOKUP($C23,说明辅助表!$L$3:$P$9,说明奖励计算!G$4,0)</f>
        <v>13</v>
      </c>
      <c r="H23">
        <f>VLOOKUP($C23,说明辅助表!$L$3:$P$9,说明奖励计算!H$4,0)</f>
        <v>2</v>
      </c>
      <c r="I23" t="str">
        <f>IF(G23=0,"",SUBSTITUTE(SUBSTITUTE(SUBSTITUTE(说明辅助表!$AD$1,"id",说明奖励计算!$A23),"数量",G23),"权重",1000))</f>
        <v>21510,13,0,0,0,1000</v>
      </c>
      <c r="J23">
        <f>VLOOKUP($C23,说明辅助表!$L$3:$P$9,说明奖励计算!J$4,0)</f>
        <v>12</v>
      </c>
      <c r="K23">
        <f>VLOOKUP($C23,说明辅助表!$L$3:$P$9,说明奖励计算!K$4,0)</f>
        <v>2</v>
      </c>
      <c r="L23" t="str">
        <f>IF(J23=0,"",SUBSTITUTE(SUBSTITUTE(SUBSTITUTE(说明辅助表!$AD$1,"id",说明奖励计算!$A23),"数量",J23),"权重",1000))</f>
        <v>21510,12,0,0,0,1000</v>
      </c>
      <c r="M23" s="41">
        <f>VLOOKUP($D23,说明辅助表!$L$3:$P$9,说明奖励计算!M$4,0)</f>
        <v>3</v>
      </c>
      <c r="N23" s="41">
        <f>VLOOKUP($D23,说明辅助表!$L$3:$P$9,说明奖励计算!N$4,0)</f>
        <v>2</v>
      </c>
      <c r="O23" s="41" t="str">
        <f>IF(M23=0,"",SUBSTITUTE(SUBSTITUTE(SUBSTITUTE(说明辅助表!$AD$1,"id",说明奖励计算!$A23),"数量",M23),"权重",1000))</f>
        <v>21510,3,0,0,0,1000</v>
      </c>
      <c r="P23" s="41">
        <f>VLOOKUP($D23,说明辅助表!$L$3:$P$9,说明奖励计算!P$4,0)</f>
        <v>4</v>
      </c>
      <c r="Q23" s="41">
        <f>VLOOKUP($D23,说明辅助表!$L$3:$P$9,说明奖励计算!Q$4,0)</f>
        <v>1</v>
      </c>
      <c r="R23" s="41" t="str">
        <f>IF(P23=0,"",SUBSTITUTE(SUBSTITUTE(SUBSTITUTE(说明辅助表!$AD$1,"id",说明奖励计算!$A23),"数量",P23),"权重",1000))</f>
        <v>21510,4,0,0,0,1000</v>
      </c>
      <c r="S23">
        <f>VLOOKUP($E23,说明辅助表!$L$3:$P$9,说明奖励计算!S$4,0)</f>
        <v>0</v>
      </c>
      <c r="T23">
        <f>VLOOKUP($E23,说明辅助表!$L$3:$P$9,说明奖励计算!T$4,0)</f>
        <v>0</v>
      </c>
      <c r="U23" t="str">
        <f>IF(S23=0,"",SUBSTITUTE(SUBSTITUTE(SUBSTITUTE(说明辅助表!$AD$1,"id",说明奖励计算!$A23),"数量",S23),"权重",1000))</f>
        <v/>
      </c>
      <c r="V23">
        <f>VLOOKUP($E23,说明辅助表!$L$3:$P$9,说明奖励计算!V$4,0)</f>
        <v>0</v>
      </c>
      <c r="W23">
        <f>VLOOKUP($E23,说明辅助表!$L$3:$P$9,说明奖励计算!W$4,0)</f>
        <v>0</v>
      </c>
      <c r="X23" t="str">
        <f>IF(V23=0,"",SUBSTITUTE(SUBSTITUTE(SUBSTITUTE(说明辅助表!$AD$1,"id",说明奖励计算!$A23),"数量",V23),"权重",1000))</f>
        <v/>
      </c>
    </row>
    <row r="24" spans="1:24" x14ac:dyDescent="0.3">
      <c r="A24">
        <f>[2]卡牌!$B21</f>
        <v>21120</v>
      </c>
      <c r="B24">
        <f>[2]卡牌!$D21</f>
        <v>3</v>
      </c>
      <c r="C24">
        <f>VLOOKUP($B24,说明辅助表!$D$4:$H$7,说明辅助表!F$1,0)</f>
        <v>5</v>
      </c>
      <c r="D24">
        <f>VLOOKUP($B24,说明辅助表!$D$4:$H$7,说明辅助表!G$1,0)</f>
        <v>10</v>
      </c>
      <c r="E24">
        <f>VLOOKUP($B24,说明辅助表!$D$4:$H$7,说明辅助表!H$1,0)</f>
        <v>30</v>
      </c>
      <c r="F24">
        <f>VLOOKUP(VLOOKUP(A24,[2]卡牌!$B$3:$F$999,[2]卡牌!$F$1-1,0),说明辅助表!$R$2:$S$6,2,0)</f>
        <v>1</v>
      </c>
      <c r="G24">
        <f>VLOOKUP($C24,说明辅助表!$L$3:$P$9,说明奖励计算!G$4,0)</f>
        <v>2</v>
      </c>
      <c r="H24">
        <f>VLOOKUP($C24,说明辅助表!$L$3:$P$9,说明奖励计算!H$4,0)</f>
        <v>2</v>
      </c>
      <c r="I24" t="str">
        <f>IF(G24=0,"",SUBSTITUTE(SUBSTITUTE(SUBSTITUTE(说明辅助表!$AD$1,"id",说明奖励计算!$A24),"数量",G24),"权重",1000))</f>
        <v>21120,2,0,0,0,1000</v>
      </c>
      <c r="J24">
        <f>VLOOKUP($C24,说明辅助表!$L$3:$P$9,说明奖励计算!J$4,0)</f>
        <v>1</v>
      </c>
      <c r="K24">
        <f>VLOOKUP($C24,说明辅助表!$L$3:$P$9,说明奖励计算!K$4,0)</f>
        <v>1</v>
      </c>
      <c r="L24" t="str">
        <f>IF(J24=0,"",SUBSTITUTE(SUBSTITUTE(SUBSTITUTE(说明辅助表!$AD$1,"id",说明奖励计算!$A24),"数量",J24),"权重",1000))</f>
        <v>21120,1,0,0,0,1000</v>
      </c>
      <c r="M24" s="41">
        <f>VLOOKUP($D24,说明辅助表!$L$3:$P$9,说明奖励计算!M$4,0)</f>
        <v>3</v>
      </c>
      <c r="N24" s="41">
        <f>VLOOKUP($D24,说明辅助表!$L$3:$P$9,说明奖励计算!N$4,0)</f>
        <v>2</v>
      </c>
      <c r="O24" s="41" t="str">
        <f>IF(M24=0,"",SUBSTITUTE(SUBSTITUTE(SUBSTITUTE(说明辅助表!$AD$1,"id",说明奖励计算!$A24),"数量",M24),"权重",1000))</f>
        <v>21120,3,0,0,0,1000</v>
      </c>
      <c r="P24" s="41">
        <f>VLOOKUP($D24,说明辅助表!$L$3:$P$9,说明奖励计算!P$4,0)</f>
        <v>4</v>
      </c>
      <c r="Q24" s="41">
        <f>VLOOKUP($D24,说明辅助表!$L$3:$P$9,说明奖励计算!Q$4,0)</f>
        <v>1</v>
      </c>
      <c r="R24" s="41" t="str">
        <f>IF(P24=0,"",SUBSTITUTE(SUBSTITUTE(SUBSTITUTE(说明辅助表!$AD$1,"id",说明奖励计算!$A24),"数量",P24),"权重",1000))</f>
        <v>21120,4,0,0,0,1000</v>
      </c>
      <c r="S24">
        <f>VLOOKUP($E24,说明辅助表!$L$3:$P$9,说明奖励计算!S$4,0)</f>
        <v>7</v>
      </c>
      <c r="T24">
        <f>VLOOKUP($E24,说明辅助表!$L$3:$P$9,说明奖励计算!T$4,0)</f>
        <v>3</v>
      </c>
      <c r="U24" t="str">
        <f>IF(S24=0,"",SUBSTITUTE(SUBSTITUTE(SUBSTITUTE(说明辅助表!$AD$1,"id",说明奖励计算!$A24),"数量",S24),"权重",1000))</f>
        <v>21120,7,0,0,0,1000</v>
      </c>
      <c r="V24">
        <f>VLOOKUP($E24,说明辅助表!$L$3:$P$9,说明奖励计算!V$4,0)</f>
        <v>9</v>
      </c>
      <c r="W24">
        <f>VLOOKUP($E24,说明辅助表!$L$3:$P$9,说明奖励计算!W$4,0)</f>
        <v>1</v>
      </c>
      <c r="X24" t="str">
        <f>IF(V24=0,"",SUBSTITUTE(SUBSTITUTE(SUBSTITUTE(说明辅助表!$AD$1,"id",说明奖励计算!$A24),"数量",V24),"权重",1000))</f>
        <v>21120,9,0,0,0,1000</v>
      </c>
    </row>
    <row r="25" spans="1:24" x14ac:dyDescent="0.3">
      <c r="A25">
        <f>[2]卡牌!$B22</f>
        <v>21220</v>
      </c>
      <c r="B25">
        <f>[2]卡牌!$D22</f>
        <v>1</v>
      </c>
      <c r="C25">
        <f>VLOOKUP($B25,说明辅助表!$D$4:$H$7,说明辅助表!F$1,0)</f>
        <v>50</v>
      </c>
      <c r="D25">
        <f>VLOOKUP($B25,说明辅助表!$D$4:$H$7,说明辅助表!G$1,0)</f>
        <v>10</v>
      </c>
      <c r="E25">
        <f>VLOOKUP($B25,说明辅助表!$D$4:$H$7,说明辅助表!H$1,0)</f>
        <v>0</v>
      </c>
      <c r="F25">
        <f>VLOOKUP(VLOOKUP(A25,[2]卡牌!$B$3:$F$999,[2]卡牌!$F$1-1,0),说明辅助表!$R$2:$S$6,2,0)</f>
        <v>2</v>
      </c>
      <c r="G25">
        <f>VLOOKUP($C25,说明辅助表!$L$3:$P$9,说明奖励计算!G$4,0)</f>
        <v>13</v>
      </c>
      <c r="H25">
        <f>VLOOKUP($C25,说明辅助表!$L$3:$P$9,说明奖励计算!H$4,0)</f>
        <v>2</v>
      </c>
      <c r="I25" t="str">
        <f>IF(G25=0,"",SUBSTITUTE(SUBSTITUTE(SUBSTITUTE(说明辅助表!$AD$1,"id",说明奖励计算!$A25),"数量",G25),"权重",1000))</f>
        <v>21220,13,0,0,0,1000</v>
      </c>
      <c r="J25">
        <f>VLOOKUP($C25,说明辅助表!$L$3:$P$9,说明奖励计算!J$4,0)</f>
        <v>12</v>
      </c>
      <c r="K25">
        <f>VLOOKUP($C25,说明辅助表!$L$3:$P$9,说明奖励计算!K$4,0)</f>
        <v>2</v>
      </c>
      <c r="L25" t="str">
        <f>IF(J25=0,"",SUBSTITUTE(SUBSTITUTE(SUBSTITUTE(说明辅助表!$AD$1,"id",说明奖励计算!$A25),"数量",J25),"权重",1000))</f>
        <v>21220,12,0,0,0,1000</v>
      </c>
      <c r="M25" s="41">
        <f>VLOOKUP($D25,说明辅助表!$L$3:$P$9,说明奖励计算!M$4,0)</f>
        <v>3</v>
      </c>
      <c r="N25" s="41">
        <f>VLOOKUP($D25,说明辅助表!$L$3:$P$9,说明奖励计算!N$4,0)</f>
        <v>2</v>
      </c>
      <c r="O25" s="41" t="str">
        <f>IF(M25=0,"",SUBSTITUTE(SUBSTITUTE(SUBSTITUTE(说明辅助表!$AD$1,"id",说明奖励计算!$A25),"数量",M25),"权重",1000))</f>
        <v>21220,3,0,0,0,1000</v>
      </c>
      <c r="P25" s="41">
        <f>VLOOKUP($D25,说明辅助表!$L$3:$P$9,说明奖励计算!P$4,0)</f>
        <v>4</v>
      </c>
      <c r="Q25" s="41">
        <f>VLOOKUP($D25,说明辅助表!$L$3:$P$9,说明奖励计算!Q$4,0)</f>
        <v>1</v>
      </c>
      <c r="R25" s="41" t="str">
        <f>IF(P25=0,"",SUBSTITUTE(SUBSTITUTE(SUBSTITUTE(说明辅助表!$AD$1,"id",说明奖励计算!$A25),"数量",P25),"权重",1000))</f>
        <v>21220,4,0,0,0,1000</v>
      </c>
      <c r="S25">
        <f>VLOOKUP($E25,说明辅助表!$L$3:$P$9,说明奖励计算!S$4,0)</f>
        <v>0</v>
      </c>
      <c r="T25">
        <f>VLOOKUP($E25,说明辅助表!$L$3:$P$9,说明奖励计算!T$4,0)</f>
        <v>0</v>
      </c>
      <c r="U25" t="str">
        <f>IF(S25=0,"",SUBSTITUTE(SUBSTITUTE(SUBSTITUTE(说明辅助表!$AD$1,"id",说明奖励计算!$A25),"数量",S25),"权重",1000))</f>
        <v/>
      </c>
      <c r="V25">
        <f>VLOOKUP($E25,说明辅助表!$L$3:$P$9,说明奖励计算!V$4,0)</f>
        <v>0</v>
      </c>
      <c r="W25">
        <f>VLOOKUP($E25,说明辅助表!$L$3:$P$9,说明奖励计算!W$4,0)</f>
        <v>0</v>
      </c>
      <c r="X25" t="str">
        <f>IF(V25=0,"",SUBSTITUTE(SUBSTITUTE(SUBSTITUTE(说明辅助表!$AD$1,"id",说明奖励计算!$A25),"数量",V25),"权重",1000))</f>
        <v/>
      </c>
    </row>
    <row r="26" spans="1:24" x14ac:dyDescent="0.3">
      <c r="A26">
        <f>[2]卡牌!$B23</f>
        <v>21320</v>
      </c>
      <c r="B26">
        <f>[2]卡牌!$D23</f>
        <v>1</v>
      </c>
      <c r="C26">
        <f>VLOOKUP($B26,说明辅助表!$D$4:$H$7,说明辅助表!F$1,0)</f>
        <v>50</v>
      </c>
      <c r="D26">
        <f>VLOOKUP($B26,说明辅助表!$D$4:$H$7,说明辅助表!G$1,0)</f>
        <v>10</v>
      </c>
      <c r="E26">
        <f>VLOOKUP($B26,说明辅助表!$D$4:$H$7,说明辅助表!H$1,0)</f>
        <v>0</v>
      </c>
      <c r="F26">
        <f>VLOOKUP(VLOOKUP(A26,[2]卡牌!$B$3:$F$999,[2]卡牌!$F$1-1,0),说明辅助表!$R$2:$S$6,2,0)</f>
        <v>3</v>
      </c>
      <c r="G26">
        <f>VLOOKUP($C26,说明辅助表!$L$3:$P$9,说明奖励计算!G$4,0)</f>
        <v>13</v>
      </c>
      <c r="H26">
        <f>VLOOKUP($C26,说明辅助表!$L$3:$P$9,说明奖励计算!H$4,0)</f>
        <v>2</v>
      </c>
      <c r="I26" t="str">
        <f>IF(G26=0,"",SUBSTITUTE(SUBSTITUTE(SUBSTITUTE(说明辅助表!$AD$1,"id",说明奖励计算!$A26),"数量",G26),"权重",1000))</f>
        <v>21320,13,0,0,0,1000</v>
      </c>
      <c r="J26">
        <f>VLOOKUP($C26,说明辅助表!$L$3:$P$9,说明奖励计算!J$4,0)</f>
        <v>12</v>
      </c>
      <c r="K26">
        <f>VLOOKUP($C26,说明辅助表!$L$3:$P$9,说明奖励计算!K$4,0)</f>
        <v>2</v>
      </c>
      <c r="L26" t="str">
        <f>IF(J26=0,"",SUBSTITUTE(SUBSTITUTE(SUBSTITUTE(说明辅助表!$AD$1,"id",说明奖励计算!$A26),"数量",J26),"权重",1000))</f>
        <v>21320,12,0,0,0,1000</v>
      </c>
      <c r="M26" s="41">
        <f>VLOOKUP($D26,说明辅助表!$L$3:$P$9,说明奖励计算!M$4,0)</f>
        <v>3</v>
      </c>
      <c r="N26" s="41">
        <f>VLOOKUP($D26,说明辅助表!$L$3:$P$9,说明奖励计算!N$4,0)</f>
        <v>2</v>
      </c>
      <c r="O26" s="41" t="str">
        <f>IF(M26=0,"",SUBSTITUTE(SUBSTITUTE(SUBSTITUTE(说明辅助表!$AD$1,"id",说明奖励计算!$A26),"数量",M26),"权重",1000))</f>
        <v>21320,3,0,0,0,1000</v>
      </c>
      <c r="P26" s="41">
        <f>VLOOKUP($D26,说明辅助表!$L$3:$P$9,说明奖励计算!P$4,0)</f>
        <v>4</v>
      </c>
      <c r="Q26" s="41">
        <f>VLOOKUP($D26,说明辅助表!$L$3:$P$9,说明奖励计算!Q$4,0)</f>
        <v>1</v>
      </c>
      <c r="R26" s="41" t="str">
        <f>IF(P26=0,"",SUBSTITUTE(SUBSTITUTE(SUBSTITUTE(说明辅助表!$AD$1,"id",说明奖励计算!$A26),"数量",P26),"权重",1000))</f>
        <v>21320,4,0,0,0,1000</v>
      </c>
      <c r="S26">
        <f>VLOOKUP($E26,说明辅助表!$L$3:$P$9,说明奖励计算!S$4,0)</f>
        <v>0</v>
      </c>
      <c r="T26">
        <f>VLOOKUP($E26,说明辅助表!$L$3:$P$9,说明奖励计算!T$4,0)</f>
        <v>0</v>
      </c>
      <c r="U26" t="str">
        <f>IF(S26=0,"",SUBSTITUTE(SUBSTITUTE(SUBSTITUTE(说明辅助表!$AD$1,"id",说明奖励计算!$A26),"数量",S26),"权重",1000))</f>
        <v/>
      </c>
      <c r="V26">
        <f>VLOOKUP($E26,说明辅助表!$L$3:$P$9,说明奖励计算!V$4,0)</f>
        <v>0</v>
      </c>
      <c r="W26">
        <f>VLOOKUP($E26,说明辅助表!$L$3:$P$9,说明奖励计算!W$4,0)</f>
        <v>0</v>
      </c>
      <c r="X26" t="str">
        <f>IF(V26=0,"",SUBSTITUTE(SUBSTITUTE(SUBSTITUTE(说明辅助表!$AD$1,"id",说明奖励计算!$A26),"数量",V26),"权重",1000))</f>
        <v/>
      </c>
    </row>
    <row r="27" spans="1:24" x14ac:dyDescent="0.3">
      <c r="A27">
        <f>[2]卡牌!$B24</f>
        <v>21420</v>
      </c>
      <c r="B27">
        <f>[2]卡牌!$D24</f>
        <v>1</v>
      </c>
      <c r="C27">
        <f>VLOOKUP($B27,说明辅助表!$D$4:$H$7,说明辅助表!F$1,0)</f>
        <v>50</v>
      </c>
      <c r="D27">
        <f>VLOOKUP($B27,说明辅助表!$D$4:$H$7,说明辅助表!G$1,0)</f>
        <v>10</v>
      </c>
      <c r="E27">
        <f>VLOOKUP($B27,说明辅助表!$D$4:$H$7,说明辅助表!H$1,0)</f>
        <v>0</v>
      </c>
      <c r="F27">
        <f>VLOOKUP(VLOOKUP(A27,[2]卡牌!$B$3:$F$999,[2]卡牌!$F$1-1,0),说明辅助表!$R$2:$S$6,2,0)</f>
        <v>4</v>
      </c>
      <c r="G27">
        <f>VLOOKUP($C27,说明辅助表!$L$3:$P$9,说明奖励计算!G$4,0)</f>
        <v>13</v>
      </c>
      <c r="H27">
        <f>VLOOKUP($C27,说明辅助表!$L$3:$P$9,说明奖励计算!H$4,0)</f>
        <v>2</v>
      </c>
      <c r="I27" t="str">
        <f>IF(G27=0,"",SUBSTITUTE(SUBSTITUTE(SUBSTITUTE(说明辅助表!$AD$1,"id",说明奖励计算!$A27),"数量",G27),"权重",1000))</f>
        <v>21420,13,0,0,0,1000</v>
      </c>
      <c r="J27">
        <f>VLOOKUP($C27,说明辅助表!$L$3:$P$9,说明奖励计算!J$4,0)</f>
        <v>12</v>
      </c>
      <c r="K27">
        <f>VLOOKUP($C27,说明辅助表!$L$3:$P$9,说明奖励计算!K$4,0)</f>
        <v>2</v>
      </c>
      <c r="L27" t="str">
        <f>IF(J27=0,"",SUBSTITUTE(SUBSTITUTE(SUBSTITUTE(说明辅助表!$AD$1,"id",说明奖励计算!$A27),"数量",J27),"权重",1000))</f>
        <v>21420,12,0,0,0,1000</v>
      </c>
      <c r="M27" s="41">
        <f>VLOOKUP($D27,说明辅助表!$L$3:$P$9,说明奖励计算!M$4,0)</f>
        <v>3</v>
      </c>
      <c r="N27" s="41">
        <f>VLOOKUP($D27,说明辅助表!$L$3:$P$9,说明奖励计算!N$4,0)</f>
        <v>2</v>
      </c>
      <c r="O27" s="41" t="str">
        <f>IF(M27=0,"",SUBSTITUTE(SUBSTITUTE(SUBSTITUTE(说明辅助表!$AD$1,"id",说明奖励计算!$A27),"数量",M27),"权重",1000))</f>
        <v>21420,3,0,0,0,1000</v>
      </c>
      <c r="P27" s="41">
        <f>VLOOKUP($D27,说明辅助表!$L$3:$P$9,说明奖励计算!P$4,0)</f>
        <v>4</v>
      </c>
      <c r="Q27" s="41">
        <f>VLOOKUP($D27,说明辅助表!$L$3:$P$9,说明奖励计算!Q$4,0)</f>
        <v>1</v>
      </c>
      <c r="R27" s="41" t="str">
        <f>IF(P27=0,"",SUBSTITUTE(SUBSTITUTE(SUBSTITUTE(说明辅助表!$AD$1,"id",说明奖励计算!$A27),"数量",P27),"权重",1000))</f>
        <v>21420,4,0,0,0,1000</v>
      </c>
      <c r="S27">
        <f>VLOOKUP($E27,说明辅助表!$L$3:$P$9,说明奖励计算!S$4,0)</f>
        <v>0</v>
      </c>
      <c r="T27">
        <f>VLOOKUP($E27,说明辅助表!$L$3:$P$9,说明奖励计算!T$4,0)</f>
        <v>0</v>
      </c>
      <c r="U27" t="str">
        <f>IF(S27=0,"",SUBSTITUTE(SUBSTITUTE(SUBSTITUTE(说明辅助表!$AD$1,"id",说明奖励计算!$A27),"数量",S27),"权重",1000))</f>
        <v/>
      </c>
      <c r="V27">
        <f>VLOOKUP($E27,说明辅助表!$L$3:$P$9,说明奖励计算!V$4,0)</f>
        <v>0</v>
      </c>
      <c r="W27">
        <f>VLOOKUP($E27,说明辅助表!$L$3:$P$9,说明奖励计算!W$4,0)</f>
        <v>0</v>
      </c>
      <c r="X27" t="str">
        <f>IF(V27=0,"",SUBSTITUTE(SUBSTITUTE(SUBSTITUTE(说明辅助表!$AD$1,"id",说明奖励计算!$A27),"数量",V27),"权重",1000))</f>
        <v/>
      </c>
    </row>
    <row r="28" spans="1:24" x14ac:dyDescent="0.3">
      <c r="A28">
        <f>[2]卡牌!$B25</f>
        <v>21520</v>
      </c>
      <c r="B28">
        <f>[2]卡牌!$D25</f>
        <v>1</v>
      </c>
      <c r="C28">
        <f>VLOOKUP($B28,说明辅助表!$D$4:$H$7,说明辅助表!F$1,0)</f>
        <v>50</v>
      </c>
      <c r="D28">
        <f>VLOOKUP($B28,说明辅助表!$D$4:$H$7,说明辅助表!G$1,0)</f>
        <v>10</v>
      </c>
      <c r="E28">
        <f>VLOOKUP($B28,说明辅助表!$D$4:$H$7,说明辅助表!H$1,0)</f>
        <v>0</v>
      </c>
      <c r="F28">
        <f>VLOOKUP(VLOOKUP(A28,[2]卡牌!$B$3:$F$999,[2]卡牌!$F$1-1,0),说明辅助表!$R$2:$S$6,2,0)</f>
        <v>5</v>
      </c>
      <c r="G28">
        <f>VLOOKUP($C28,说明辅助表!$L$3:$P$9,说明奖励计算!G$4,0)</f>
        <v>13</v>
      </c>
      <c r="H28">
        <f>VLOOKUP($C28,说明辅助表!$L$3:$P$9,说明奖励计算!H$4,0)</f>
        <v>2</v>
      </c>
      <c r="I28" t="str">
        <f>IF(G28=0,"",SUBSTITUTE(SUBSTITUTE(SUBSTITUTE(说明辅助表!$AD$1,"id",说明奖励计算!$A28),"数量",G28),"权重",1000))</f>
        <v>21520,13,0,0,0,1000</v>
      </c>
      <c r="J28">
        <f>VLOOKUP($C28,说明辅助表!$L$3:$P$9,说明奖励计算!J$4,0)</f>
        <v>12</v>
      </c>
      <c r="K28">
        <f>VLOOKUP($C28,说明辅助表!$L$3:$P$9,说明奖励计算!K$4,0)</f>
        <v>2</v>
      </c>
      <c r="L28" t="str">
        <f>IF(J28=0,"",SUBSTITUTE(SUBSTITUTE(SUBSTITUTE(说明辅助表!$AD$1,"id",说明奖励计算!$A28),"数量",J28),"权重",1000))</f>
        <v>21520,12,0,0,0,1000</v>
      </c>
      <c r="M28" s="41">
        <f>VLOOKUP($D28,说明辅助表!$L$3:$P$9,说明奖励计算!M$4,0)</f>
        <v>3</v>
      </c>
      <c r="N28" s="41">
        <f>VLOOKUP($D28,说明辅助表!$L$3:$P$9,说明奖励计算!N$4,0)</f>
        <v>2</v>
      </c>
      <c r="O28" s="41" t="str">
        <f>IF(M28=0,"",SUBSTITUTE(SUBSTITUTE(SUBSTITUTE(说明辅助表!$AD$1,"id",说明奖励计算!$A28),"数量",M28),"权重",1000))</f>
        <v>21520,3,0,0,0,1000</v>
      </c>
      <c r="P28" s="41">
        <f>VLOOKUP($D28,说明辅助表!$L$3:$P$9,说明奖励计算!P$4,0)</f>
        <v>4</v>
      </c>
      <c r="Q28" s="41">
        <f>VLOOKUP($D28,说明辅助表!$L$3:$P$9,说明奖励计算!Q$4,0)</f>
        <v>1</v>
      </c>
      <c r="R28" s="41" t="str">
        <f>IF(P28=0,"",SUBSTITUTE(SUBSTITUTE(SUBSTITUTE(说明辅助表!$AD$1,"id",说明奖励计算!$A28),"数量",P28),"权重",1000))</f>
        <v>21520,4,0,0,0,1000</v>
      </c>
      <c r="S28">
        <f>VLOOKUP($E28,说明辅助表!$L$3:$P$9,说明奖励计算!S$4,0)</f>
        <v>0</v>
      </c>
      <c r="T28">
        <f>VLOOKUP($E28,说明辅助表!$L$3:$P$9,说明奖励计算!T$4,0)</f>
        <v>0</v>
      </c>
      <c r="U28" t="str">
        <f>IF(S28=0,"",SUBSTITUTE(SUBSTITUTE(SUBSTITUTE(说明辅助表!$AD$1,"id",说明奖励计算!$A28),"数量",S28),"权重",1000))</f>
        <v/>
      </c>
      <c r="V28">
        <f>VLOOKUP($E28,说明辅助表!$L$3:$P$9,说明奖励计算!V$4,0)</f>
        <v>0</v>
      </c>
      <c r="W28">
        <f>VLOOKUP($E28,说明辅助表!$L$3:$P$9,说明奖励计算!W$4,0)</f>
        <v>0</v>
      </c>
      <c r="X28" t="str">
        <f>IF(V28=0,"",SUBSTITUTE(SUBSTITUTE(SUBSTITUTE(说明辅助表!$AD$1,"id",说明奖励计算!$A28),"数量",V28),"权重",1000))</f>
        <v/>
      </c>
    </row>
    <row r="29" spans="1:24" x14ac:dyDescent="0.3">
      <c r="A29">
        <f>[2]卡牌!$B26</f>
        <v>21130</v>
      </c>
      <c r="B29">
        <f>[2]卡牌!$D26</f>
        <v>1</v>
      </c>
      <c r="C29">
        <f>VLOOKUP($B29,说明辅助表!$D$4:$H$7,说明辅助表!F$1,0)</f>
        <v>50</v>
      </c>
      <c r="D29">
        <f>VLOOKUP($B29,说明辅助表!$D$4:$H$7,说明辅助表!G$1,0)</f>
        <v>10</v>
      </c>
      <c r="E29">
        <f>VLOOKUP($B29,说明辅助表!$D$4:$H$7,说明辅助表!H$1,0)</f>
        <v>0</v>
      </c>
      <c r="F29">
        <f>VLOOKUP(VLOOKUP(A29,[2]卡牌!$B$3:$F$999,[2]卡牌!$F$1-1,0),说明辅助表!$R$2:$S$6,2,0)</f>
        <v>1</v>
      </c>
      <c r="G29">
        <f>VLOOKUP($C29,说明辅助表!$L$3:$P$9,说明奖励计算!G$4,0)</f>
        <v>13</v>
      </c>
      <c r="H29">
        <f>VLOOKUP($C29,说明辅助表!$L$3:$P$9,说明奖励计算!H$4,0)</f>
        <v>2</v>
      </c>
      <c r="I29" t="str">
        <f>IF(G29=0,"",SUBSTITUTE(SUBSTITUTE(SUBSTITUTE(说明辅助表!$AD$1,"id",说明奖励计算!$A29),"数量",G29),"权重",1000))</f>
        <v>21130,13,0,0,0,1000</v>
      </c>
      <c r="J29">
        <f>VLOOKUP($C29,说明辅助表!$L$3:$P$9,说明奖励计算!J$4,0)</f>
        <v>12</v>
      </c>
      <c r="K29">
        <f>VLOOKUP($C29,说明辅助表!$L$3:$P$9,说明奖励计算!K$4,0)</f>
        <v>2</v>
      </c>
      <c r="L29" t="str">
        <f>IF(J29=0,"",SUBSTITUTE(SUBSTITUTE(SUBSTITUTE(说明辅助表!$AD$1,"id",说明奖励计算!$A29),"数量",J29),"权重",1000))</f>
        <v>21130,12,0,0,0,1000</v>
      </c>
      <c r="M29" s="41">
        <f>VLOOKUP($D29,说明辅助表!$L$3:$P$9,说明奖励计算!M$4,0)</f>
        <v>3</v>
      </c>
      <c r="N29" s="41">
        <f>VLOOKUP($D29,说明辅助表!$L$3:$P$9,说明奖励计算!N$4,0)</f>
        <v>2</v>
      </c>
      <c r="O29" s="41" t="str">
        <f>IF(M29=0,"",SUBSTITUTE(SUBSTITUTE(SUBSTITUTE(说明辅助表!$AD$1,"id",说明奖励计算!$A29),"数量",M29),"权重",1000))</f>
        <v>21130,3,0,0,0,1000</v>
      </c>
      <c r="P29" s="41">
        <f>VLOOKUP($D29,说明辅助表!$L$3:$P$9,说明奖励计算!P$4,0)</f>
        <v>4</v>
      </c>
      <c r="Q29" s="41">
        <f>VLOOKUP($D29,说明辅助表!$L$3:$P$9,说明奖励计算!Q$4,0)</f>
        <v>1</v>
      </c>
      <c r="R29" s="41" t="str">
        <f>IF(P29=0,"",SUBSTITUTE(SUBSTITUTE(SUBSTITUTE(说明辅助表!$AD$1,"id",说明奖励计算!$A29),"数量",P29),"权重",1000))</f>
        <v>21130,4,0,0,0,1000</v>
      </c>
      <c r="S29">
        <f>VLOOKUP($E29,说明辅助表!$L$3:$P$9,说明奖励计算!S$4,0)</f>
        <v>0</v>
      </c>
      <c r="T29">
        <f>VLOOKUP($E29,说明辅助表!$L$3:$P$9,说明奖励计算!T$4,0)</f>
        <v>0</v>
      </c>
      <c r="U29" t="str">
        <f>IF(S29=0,"",SUBSTITUTE(SUBSTITUTE(SUBSTITUTE(说明辅助表!$AD$1,"id",说明奖励计算!$A29),"数量",S29),"权重",1000))</f>
        <v/>
      </c>
      <c r="V29">
        <f>VLOOKUP($E29,说明辅助表!$L$3:$P$9,说明奖励计算!V$4,0)</f>
        <v>0</v>
      </c>
      <c r="W29">
        <f>VLOOKUP($E29,说明辅助表!$L$3:$P$9,说明奖励计算!W$4,0)</f>
        <v>0</v>
      </c>
      <c r="X29" t="str">
        <f>IF(V29=0,"",SUBSTITUTE(SUBSTITUTE(SUBSTITUTE(说明辅助表!$AD$1,"id",说明奖励计算!$A29),"数量",V29),"权重",1000))</f>
        <v/>
      </c>
    </row>
    <row r="30" spans="1:24" x14ac:dyDescent="0.3">
      <c r="A30">
        <f>[2]卡牌!$B27</f>
        <v>21230</v>
      </c>
      <c r="B30">
        <f>[2]卡牌!$D27</f>
        <v>1</v>
      </c>
      <c r="C30">
        <f>VLOOKUP($B30,说明辅助表!$D$4:$H$7,说明辅助表!F$1,0)</f>
        <v>50</v>
      </c>
      <c r="D30">
        <f>VLOOKUP($B30,说明辅助表!$D$4:$H$7,说明辅助表!G$1,0)</f>
        <v>10</v>
      </c>
      <c r="E30">
        <f>VLOOKUP($B30,说明辅助表!$D$4:$H$7,说明辅助表!H$1,0)</f>
        <v>0</v>
      </c>
      <c r="F30">
        <f>VLOOKUP(VLOOKUP(A30,[2]卡牌!$B$3:$F$999,[2]卡牌!$F$1-1,0),说明辅助表!$R$2:$S$6,2,0)</f>
        <v>2</v>
      </c>
      <c r="G30">
        <f>VLOOKUP($C30,说明辅助表!$L$3:$P$9,说明奖励计算!G$4,0)</f>
        <v>13</v>
      </c>
      <c r="H30">
        <f>VLOOKUP($C30,说明辅助表!$L$3:$P$9,说明奖励计算!H$4,0)</f>
        <v>2</v>
      </c>
      <c r="I30" t="str">
        <f>IF(G30=0,"",SUBSTITUTE(SUBSTITUTE(SUBSTITUTE(说明辅助表!$AD$1,"id",说明奖励计算!$A30),"数量",G30),"权重",1000))</f>
        <v>21230,13,0,0,0,1000</v>
      </c>
      <c r="J30">
        <f>VLOOKUP($C30,说明辅助表!$L$3:$P$9,说明奖励计算!J$4,0)</f>
        <v>12</v>
      </c>
      <c r="K30">
        <f>VLOOKUP($C30,说明辅助表!$L$3:$P$9,说明奖励计算!K$4,0)</f>
        <v>2</v>
      </c>
      <c r="L30" t="str">
        <f>IF(J30=0,"",SUBSTITUTE(SUBSTITUTE(SUBSTITUTE(说明辅助表!$AD$1,"id",说明奖励计算!$A30),"数量",J30),"权重",1000))</f>
        <v>21230,12,0,0,0,1000</v>
      </c>
      <c r="M30" s="41">
        <f>VLOOKUP($D30,说明辅助表!$L$3:$P$9,说明奖励计算!M$4,0)</f>
        <v>3</v>
      </c>
      <c r="N30" s="41">
        <f>VLOOKUP($D30,说明辅助表!$L$3:$P$9,说明奖励计算!N$4,0)</f>
        <v>2</v>
      </c>
      <c r="O30" s="41" t="str">
        <f>IF(M30=0,"",SUBSTITUTE(SUBSTITUTE(SUBSTITUTE(说明辅助表!$AD$1,"id",说明奖励计算!$A30),"数量",M30),"权重",1000))</f>
        <v>21230,3,0,0,0,1000</v>
      </c>
      <c r="P30" s="41">
        <f>VLOOKUP($D30,说明辅助表!$L$3:$P$9,说明奖励计算!P$4,0)</f>
        <v>4</v>
      </c>
      <c r="Q30" s="41">
        <f>VLOOKUP($D30,说明辅助表!$L$3:$P$9,说明奖励计算!Q$4,0)</f>
        <v>1</v>
      </c>
      <c r="R30" s="41" t="str">
        <f>IF(P30=0,"",SUBSTITUTE(SUBSTITUTE(SUBSTITUTE(说明辅助表!$AD$1,"id",说明奖励计算!$A30),"数量",P30),"权重",1000))</f>
        <v>21230,4,0,0,0,1000</v>
      </c>
      <c r="S30">
        <f>VLOOKUP($E30,说明辅助表!$L$3:$P$9,说明奖励计算!S$4,0)</f>
        <v>0</v>
      </c>
      <c r="T30">
        <f>VLOOKUP($E30,说明辅助表!$L$3:$P$9,说明奖励计算!T$4,0)</f>
        <v>0</v>
      </c>
      <c r="U30" t="str">
        <f>IF(S30=0,"",SUBSTITUTE(SUBSTITUTE(SUBSTITUTE(说明辅助表!$AD$1,"id",说明奖励计算!$A30),"数量",S30),"权重",1000))</f>
        <v/>
      </c>
      <c r="V30">
        <f>VLOOKUP($E30,说明辅助表!$L$3:$P$9,说明奖励计算!V$4,0)</f>
        <v>0</v>
      </c>
      <c r="W30">
        <f>VLOOKUP($E30,说明辅助表!$L$3:$P$9,说明奖励计算!W$4,0)</f>
        <v>0</v>
      </c>
      <c r="X30" t="str">
        <f>IF(V30=0,"",SUBSTITUTE(SUBSTITUTE(SUBSTITUTE(说明辅助表!$AD$1,"id",说明奖励计算!$A30),"数量",V30),"权重",1000))</f>
        <v/>
      </c>
    </row>
    <row r="31" spans="1:24" x14ac:dyDescent="0.3">
      <c r="A31">
        <f>[2]卡牌!$B28</f>
        <v>21330</v>
      </c>
      <c r="B31">
        <f>[2]卡牌!$D28</f>
        <v>1</v>
      </c>
      <c r="C31">
        <f>VLOOKUP($B31,说明辅助表!$D$4:$H$7,说明辅助表!F$1,0)</f>
        <v>50</v>
      </c>
      <c r="D31">
        <f>VLOOKUP($B31,说明辅助表!$D$4:$H$7,说明辅助表!G$1,0)</f>
        <v>10</v>
      </c>
      <c r="E31">
        <f>VLOOKUP($B31,说明辅助表!$D$4:$H$7,说明辅助表!H$1,0)</f>
        <v>0</v>
      </c>
      <c r="F31">
        <f>VLOOKUP(VLOOKUP(A31,[2]卡牌!$B$3:$F$999,[2]卡牌!$F$1-1,0),说明辅助表!$R$2:$S$6,2,0)</f>
        <v>3</v>
      </c>
      <c r="G31">
        <f>VLOOKUP($C31,说明辅助表!$L$3:$P$9,说明奖励计算!G$4,0)</f>
        <v>13</v>
      </c>
      <c r="H31">
        <f>VLOOKUP($C31,说明辅助表!$L$3:$P$9,说明奖励计算!H$4,0)</f>
        <v>2</v>
      </c>
      <c r="I31" t="str">
        <f>IF(G31=0,"",SUBSTITUTE(SUBSTITUTE(SUBSTITUTE(说明辅助表!$AD$1,"id",说明奖励计算!$A31),"数量",G31),"权重",1000))</f>
        <v>21330,13,0,0,0,1000</v>
      </c>
      <c r="J31">
        <f>VLOOKUP($C31,说明辅助表!$L$3:$P$9,说明奖励计算!J$4,0)</f>
        <v>12</v>
      </c>
      <c r="K31">
        <f>VLOOKUP($C31,说明辅助表!$L$3:$P$9,说明奖励计算!K$4,0)</f>
        <v>2</v>
      </c>
      <c r="L31" t="str">
        <f>IF(J31=0,"",SUBSTITUTE(SUBSTITUTE(SUBSTITUTE(说明辅助表!$AD$1,"id",说明奖励计算!$A31),"数量",J31),"权重",1000))</f>
        <v>21330,12,0,0,0,1000</v>
      </c>
      <c r="M31" s="41">
        <f>VLOOKUP($D31,说明辅助表!$L$3:$P$9,说明奖励计算!M$4,0)</f>
        <v>3</v>
      </c>
      <c r="N31" s="41">
        <f>VLOOKUP($D31,说明辅助表!$L$3:$P$9,说明奖励计算!N$4,0)</f>
        <v>2</v>
      </c>
      <c r="O31" s="41" t="str">
        <f>IF(M31=0,"",SUBSTITUTE(SUBSTITUTE(SUBSTITUTE(说明辅助表!$AD$1,"id",说明奖励计算!$A31),"数量",M31),"权重",1000))</f>
        <v>21330,3,0,0,0,1000</v>
      </c>
      <c r="P31" s="41">
        <f>VLOOKUP($D31,说明辅助表!$L$3:$P$9,说明奖励计算!P$4,0)</f>
        <v>4</v>
      </c>
      <c r="Q31" s="41">
        <f>VLOOKUP($D31,说明辅助表!$L$3:$P$9,说明奖励计算!Q$4,0)</f>
        <v>1</v>
      </c>
      <c r="R31" s="41" t="str">
        <f>IF(P31=0,"",SUBSTITUTE(SUBSTITUTE(SUBSTITUTE(说明辅助表!$AD$1,"id",说明奖励计算!$A31),"数量",P31),"权重",1000))</f>
        <v>21330,4,0,0,0,1000</v>
      </c>
      <c r="S31">
        <f>VLOOKUP($E31,说明辅助表!$L$3:$P$9,说明奖励计算!S$4,0)</f>
        <v>0</v>
      </c>
      <c r="T31">
        <f>VLOOKUP($E31,说明辅助表!$L$3:$P$9,说明奖励计算!T$4,0)</f>
        <v>0</v>
      </c>
      <c r="U31" t="str">
        <f>IF(S31=0,"",SUBSTITUTE(SUBSTITUTE(SUBSTITUTE(说明辅助表!$AD$1,"id",说明奖励计算!$A31),"数量",S31),"权重",1000))</f>
        <v/>
      </c>
      <c r="V31">
        <f>VLOOKUP($E31,说明辅助表!$L$3:$P$9,说明奖励计算!V$4,0)</f>
        <v>0</v>
      </c>
      <c r="W31">
        <f>VLOOKUP($E31,说明辅助表!$L$3:$P$9,说明奖励计算!W$4,0)</f>
        <v>0</v>
      </c>
      <c r="X31" t="str">
        <f>IF(V31=0,"",SUBSTITUTE(SUBSTITUTE(SUBSTITUTE(说明辅助表!$AD$1,"id",说明奖励计算!$A31),"数量",V31),"权重",1000))</f>
        <v/>
      </c>
    </row>
    <row r="32" spans="1:24" x14ac:dyDescent="0.3">
      <c r="A32">
        <f>[2]卡牌!$B29</f>
        <v>21430</v>
      </c>
      <c r="B32">
        <f>[2]卡牌!$D29</f>
        <v>1</v>
      </c>
      <c r="C32">
        <f>VLOOKUP($B32,说明辅助表!$D$4:$H$7,说明辅助表!F$1,0)</f>
        <v>50</v>
      </c>
      <c r="D32">
        <f>VLOOKUP($B32,说明辅助表!$D$4:$H$7,说明辅助表!G$1,0)</f>
        <v>10</v>
      </c>
      <c r="E32">
        <f>VLOOKUP($B32,说明辅助表!$D$4:$H$7,说明辅助表!H$1,0)</f>
        <v>0</v>
      </c>
      <c r="F32">
        <f>VLOOKUP(VLOOKUP(A32,[2]卡牌!$B$3:$F$999,[2]卡牌!$F$1-1,0),说明辅助表!$R$2:$S$6,2,0)</f>
        <v>4</v>
      </c>
      <c r="G32">
        <f>VLOOKUP($C32,说明辅助表!$L$3:$P$9,说明奖励计算!G$4,0)</f>
        <v>13</v>
      </c>
      <c r="H32">
        <f>VLOOKUP($C32,说明辅助表!$L$3:$P$9,说明奖励计算!H$4,0)</f>
        <v>2</v>
      </c>
      <c r="I32" t="str">
        <f>IF(G32=0,"",SUBSTITUTE(SUBSTITUTE(SUBSTITUTE(说明辅助表!$AD$1,"id",说明奖励计算!$A32),"数量",G32),"权重",1000))</f>
        <v>21430,13,0,0,0,1000</v>
      </c>
      <c r="J32">
        <f>VLOOKUP($C32,说明辅助表!$L$3:$P$9,说明奖励计算!J$4,0)</f>
        <v>12</v>
      </c>
      <c r="K32">
        <f>VLOOKUP($C32,说明辅助表!$L$3:$P$9,说明奖励计算!K$4,0)</f>
        <v>2</v>
      </c>
      <c r="L32" t="str">
        <f>IF(J32=0,"",SUBSTITUTE(SUBSTITUTE(SUBSTITUTE(说明辅助表!$AD$1,"id",说明奖励计算!$A32),"数量",J32),"权重",1000))</f>
        <v>21430,12,0,0,0,1000</v>
      </c>
      <c r="M32" s="41">
        <f>VLOOKUP($D32,说明辅助表!$L$3:$P$9,说明奖励计算!M$4,0)</f>
        <v>3</v>
      </c>
      <c r="N32" s="41">
        <f>VLOOKUP($D32,说明辅助表!$L$3:$P$9,说明奖励计算!N$4,0)</f>
        <v>2</v>
      </c>
      <c r="O32" s="41" t="str">
        <f>IF(M32=0,"",SUBSTITUTE(SUBSTITUTE(SUBSTITUTE(说明辅助表!$AD$1,"id",说明奖励计算!$A32),"数量",M32),"权重",1000))</f>
        <v>21430,3,0,0,0,1000</v>
      </c>
      <c r="P32" s="41">
        <f>VLOOKUP($D32,说明辅助表!$L$3:$P$9,说明奖励计算!P$4,0)</f>
        <v>4</v>
      </c>
      <c r="Q32" s="41">
        <f>VLOOKUP($D32,说明辅助表!$L$3:$P$9,说明奖励计算!Q$4,0)</f>
        <v>1</v>
      </c>
      <c r="R32" s="41" t="str">
        <f>IF(P32=0,"",SUBSTITUTE(SUBSTITUTE(SUBSTITUTE(说明辅助表!$AD$1,"id",说明奖励计算!$A32),"数量",P32),"权重",1000))</f>
        <v>21430,4,0,0,0,1000</v>
      </c>
      <c r="S32">
        <f>VLOOKUP($E32,说明辅助表!$L$3:$P$9,说明奖励计算!S$4,0)</f>
        <v>0</v>
      </c>
      <c r="T32">
        <f>VLOOKUP($E32,说明辅助表!$L$3:$P$9,说明奖励计算!T$4,0)</f>
        <v>0</v>
      </c>
      <c r="U32" t="str">
        <f>IF(S32=0,"",SUBSTITUTE(SUBSTITUTE(SUBSTITUTE(说明辅助表!$AD$1,"id",说明奖励计算!$A32),"数量",S32),"权重",1000))</f>
        <v/>
      </c>
      <c r="V32">
        <f>VLOOKUP($E32,说明辅助表!$L$3:$P$9,说明奖励计算!V$4,0)</f>
        <v>0</v>
      </c>
      <c r="W32">
        <f>VLOOKUP($E32,说明辅助表!$L$3:$P$9,说明奖励计算!W$4,0)</f>
        <v>0</v>
      </c>
      <c r="X32" t="str">
        <f>IF(V32=0,"",SUBSTITUTE(SUBSTITUTE(SUBSTITUTE(说明辅助表!$AD$1,"id",说明奖励计算!$A32),"数量",V32),"权重",1000))</f>
        <v/>
      </c>
    </row>
    <row r="33" spans="1:24" x14ac:dyDescent="0.3">
      <c r="A33">
        <f>[2]卡牌!$B30</f>
        <v>21530</v>
      </c>
      <c r="B33">
        <f>[2]卡牌!$D30</f>
        <v>1</v>
      </c>
      <c r="C33">
        <f>VLOOKUP($B33,说明辅助表!$D$4:$H$7,说明辅助表!F$1,0)</f>
        <v>50</v>
      </c>
      <c r="D33">
        <f>VLOOKUP($B33,说明辅助表!$D$4:$H$7,说明辅助表!G$1,0)</f>
        <v>10</v>
      </c>
      <c r="E33">
        <f>VLOOKUP($B33,说明辅助表!$D$4:$H$7,说明辅助表!H$1,0)</f>
        <v>0</v>
      </c>
      <c r="F33">
        <f>VLOOKUP(VLOOKUP(A33,[2]卡牌!$B$3:$F$999,[2]卡牌!$F$1-1,0),说明辅助表!$R$2:$S$6,2,0)</f>
        <v>5</v>
      </c>
      <c r="G33">
        <f>VLOOKUP($C33,说明辅助表!$L$3:$P$9,说明奖励计算!G$4,0)</f>
        <v>13</v>
      </c>
      <c r="H33">
        <f>VLOOKUP($C33,说明辅助表!$L$3:$P$9,说明奖励计算!H$4,0)</f>
        <v>2</v>
      </c>
      <c r="I33" t="str">
        <f>IF(G33=0,"",SUBSTITUTE(SUBSTITUTE(SUBSTITUTE(说明辅助表!$AD$1,"id",说明奖励计算!$A33),"数量",G33),"权重",1000))</f>
        <v>21530,13,0,0,0,1000</v>
      </c>
      <c r="J33">
        <f>VLOOKUP($C33,说明辅助表!$L$3:$P$9,说明奖励计算!J$4,0)</f>
        <v>12</v>
      </c>
      <c r="K33">
        <f>VLOOKUP($C33,说明辅助表!$L$3:$P$9,说明奖励计算!K$4,0)</f>
        <v>2</v>
      </c>
      <c r="L33" t="str">
        <f>IF(J33=0,"",SUBSTITUTE(SUBSTITUTE(SUBSTITUTE(说明辅助表!$AD$1,"id",说明奖励计算!$A33),"数量",J33),"权重",1000))</f>
        <v>21530,12,0,0,0,1000</v>
      </c>
      <c r="M33" s="41">
        <f>VLOOKUP($D33,说明辅助表!$L$3:$P$9,说明奖励计算!M$4,0)</f>
        <v>3</v>
      </c>
      <c r="N33" s="41">
        <f>VLOOKUP($D33,说明辅助表!$L$3:$P$9,说明奖励计算!N$4,0)</f>
        <v>2</v>
      </c>
      <c r="O33" s="41" t="str">
        <f>IF(M33=0,"",SUBSTITUTE(SUBSTITUTE(SUBSTITUTE(说明辅助表!$AD$1,"id",说明奖励计算!$A33),"数量",M33),"权重",1000))</f>
        <v>21530,3,0,0,0,1000</v>
      </c>
      <c r="P33" s="41">
        <f>VLOOKUP($D33,说明辅助表!$L$3:$P$9,说明奖励计算!P$4,0)</f>
        <v>4</v>
      </c>
      <c r="Q33" s="41">
        <f>VLOOKUP($D33,说明辅助表!$L$3:$P$9,说明奖励计算!Q$4,0)</f>
        <v>1</v>
      </c>
      <c r="R33" s="41" t="str">
        <f>IF(P33=0,"",SUBSTITUTE(SUBSTITUTE(SUBSTITUTE(说明辅助表!$AD$1,"id",说明奖励计算!$A33),"数量",P33),"权重",1000))</f>
        <v>21530,4,0,0,0,1000</v>
      </c>
      <c r="S33">
        <f>VLOOKUP($E33,说明辅助表!$L$3:$P$9,说明奖励计算!S$4,0)</f>
        <v>0</v>
      </c>
      <c r="T33">
        <f>VLOOKUP($E33,说明辅助表!$L$3:$P$9,说明奖励计算!T$4,0)</f>
        <v>0</v>
      </c>
      <c r="U33" t="str">
        <f>IF(S33=0,"",SUBSTITUTE(SUBSTITUTE(SUBSTITUTE(说明辅助表!$AD$1,"id",说明奖励计算!$A33),"数量",S33),"权重",1000))</f>
        <v/>
      </c>
      <c r="V33">
        <f>VLOOKUP($E33,说明辅助表!$L$3:$P$9,说明奖励计算!V$4,0)</f>
        <v>0</v>
      </c>
      <c r="W33">
        <f>VLOOKUP($E33,说明辅助表!$L$3:$P$9,说明奖励计算!W$4,0)</f>
        <v>0</v>
      </c>
      <c r="X33" t="str">
        <f>IF(V33=0,"",SUBSTITUTE(SUBSTITUTE(SUBSTITUTE(说明辅助表!$AD$1,"id",说明奖励计算!$A33),"数量",V33),"权重",1000))</f>
        <v/>
      </c>
    </row>
    <row r="34" spans="1:24" x14ac:dyDescent="0.3">
      <c r="A34">
        <f>[2]卡牌!$B31</f>
        <v>21140</v>
      </c>
      <c r="B34">
        <f>[2]卡牌!$D31</f>
        <v>3</v>
      </c>
      <c r="C34">
        <f>VLOOKUP($B34,说明辅助表!$D$4:$H$7,说明辅助表!F$1,0)</f>
        <v>5</v>
      </c>
      <c r="D34">
        <f>VLOOKUP($B34,说明辅助表!$D$4:$H$7,说明辅助表!G$1,0)</f>
        <v>10</v>
      </c>
      <c r="E34">
        <f>VLOOKUP($B34,说明辅助表!$D$4:$H$7,说明辅助表!H$1,0)</f>
        <v>30</v>
      </c>
      <c r="F34">
        <f>VLOOKUP(VLOOKUP(A34,[2]卡牌!$B$3:$F$999,[2]卡牌!$F$1-1,0),说明辅助表!$R$2:$S$6,2,0)</f>
        <v>1</v>
      </c>
      <c r="G34">
        <f>VLOOKUP($C34,说明辅助表!$L$3:$P$9,说明奖励计算!G$4,0)</f>
        <v>2</v>
      </c>
      <c r="H34">
        <f>VLOOKUP($C34,说明辅助表!$L$3:$P$9,说明奖励计算!H$4,0)</f>
        <v>2</v>
      </c>
      <c r="I34" t="str">
        <f>IF(G34=0,"",SUBSTITUTE(SUBSTITUTE(SUBSTITUTE(说明辅助表!$AD$1,"id",说明奖励计算!$A34),"数量",G34),"权重",1000))</f>
        <v>21140,2,0,0,0,1000</v>
      </c>
      <c r="J34">
        <f>VLOOKUP($C34,说明辅助表!$L$3:$P$9,说明奖励计算!J$4,0)</f>
        <v>1</v>
      </c>
      <c r="K34">
        <f>VLOOKUP($C34,说明辅助表!$L$3:$P$9,说明奖励计算!K$4,0)</f>
        <v>1</v>
      </c>
      <c r="L34" t="str">
        <f>IF(J34=0,"",SUBSTITUTE(SUBSTITUTE(SUBSTITUTE(说明辅助表!$AD$1,"id",说明奖励计算!$A34),"数量",J34),"权重",1000))</f>
        <v>21140,1,0,0,0,1000</v>
      </c>
      <c r="M34" s="41">
        <f>VLOOKUP($D34,说明辅助表!$L$3:$P$9,说明奖励计算!M$4,0)</f>
        <v>3</v>
      </c>
      <c r="N34" s="41">
        <f>VLOOKUP($D34,说明辅助表!$L$3:$P$9,说明奖励计算!N$4,0)</f>
        <v>2</v>
      </c>
      <c r="O34" s="41" t="str">
        <f>IF(M34=0,"",SUBSTITUTE(SUBSTITUTE(SUBSTITUTE(说明辅助表!$AD$1,"id",说明奖励计算!$A34),"数量",M34),"权重",1000))</f>
        <v>21140,3,0,0,0,1000</v>
      </c>
      <c r="P34" s="41">
        <f>VLOOKUP($D34,说明辅助表!$L$3:$P$9,说明奖励计算!P$4,0)</f>
        <v>4</v>
      </c>
      <c r="Q34" s="41">
        <f>VLOOKUP($D34,说明辅助表!$L$3:$P$9,说明奖励计算!Q$4,0)</f>
        <v>1</v>
      </c>
      <c r="R34" s="41" t="str">
        <f>IF(P34=0,"",SUBSTITUTE(SUBSTITUTE(SUBSTITUTE(说明辅助表!$AD$1,"id",说明奖励计算!$A34),"数量",P34),"权重",1000))</f>
        <v>21140,4,0,0,0,1000</v>
      </c>
      <c r="S34">
        <f>VLOOKUP($E34,说明辅助表!$L$3:$P$9,说明奖励计算!S$4,0)</f>
        <v>7</v>
      </c>
      <c r="T34">
        <f>VLOOKUP($E34,说明辅助表!$L$3:$P$9,说明奖励计算!T$4,0)</f>
        <v>3</v>
      </c>
      <c r="U34" t="str">
        <f>IF(S34=0,"",SUBSTITUTE(SUBSTITUTE(SUBSTITUTE(说明辅助表!$AD$1,"id",说明奖励计算!$A34),"数量",S34),"权重",1000))</f>
        <v>21140,7,0,0,0,1000</v>
      </c>
      <c r="V34">
        <f>VLOOKUP($E34,说明辅助表!$L$3:$P$9,说明奖励计算!V$4,0)</f>
        <v>9</v>
      </c>
      <c r="W34">
        <f>VLOOKUP($E34,说明辅助表!$L$3:$P$9,说明奖励计算!W$4,0)</f>
        <v>1</v>
      </c>
      <c r="X34" t="str">
        <f>IF(V34=0,"",SUBSTITUTE(SUBSTITUTE(SUBSTITUTE(说明辅助表!$AD$1,"id",说明奖励计算!$A34),"数量",V34),"权重",1000))</f>
        <v>21140,9,0,0,0,1000</v>
      </c>
    </row>
    <row r="35" spans="1:24" x14ac:dyDescent="0.3">
      <c r="A35">
        <f>[2]卡牌!$B32</f>
        <v>21240</v>
      </c>
      <c r="B35">
        <f>[2]卡牌!$D32</f>
        <v>1</v>
      </c>
      <c r="C35">
        <f>VLOOKUP($B35,说明辅助表!$D$4:$H$7,说明辅助表!F$1,0)</f>
        <v>50</v>
      </c>
      <c r="D35">
        <f>VLOOKUP($B35,说明辅助表!$D$4:$H$7,说明辅助表!G$1,0)</f>
        <v>10</v>
      </c>
      <c r="E35">
        <f>VLOOKUP($B35,说明辅助表!$D$4:$H$7,说明辅助表!H$1,0)</f>
        <v>0</v>
      </c>
      <c r="F35">
        <f>VLOOKUP(VLOOKUP(A35,[2]卡牌!$B$3:$F$999,[2]卡牌!$F$1-1,0),说明辅助表!$R$2:$S$6,2,0)</f>
        <v>2</v>
      </c>
      <c r="G35">
        <f>VLOOKUP($C35,说明辅助表!$L$3:$P$9,说明奖励计算!G$4,0)</f>
        <v>13</v>
      </c>
      <c r="H35">
        <f>VLOOKUP($C35,说明辅助表!$L$3:$P$9,说明奖励计算!H$4,0)</f>
        <v>2</v>
      </c>
      <c r="I35" t="str">
        <f>IF(G35=0,"",SUBSTITUTE(SUBSTITUTE(SUBSTITUTE(说明辅助表!$AD$1,"id",说明奖励计算!$A35),"数量",G35),"权重",1000))</f>
        <v>21240,13,0,0,0,1000</v>
      </c>
      <c r="J35">
        <f>VLOOKUP($C35,说明辅助表!$L$3:$P$9,说明奖励计算!J$4,0)</f>
        <v>12</v>
      </c>
      <c r="K35">
        <f>VLOOKUP($C35,说明辅助表!$L$3:$P$9,说明奖励计算!K$4,0)</f>
        <v>2</v>
      </c>
      <c r="L35" t="str">
        <f>IF(J35=0,"",SUBSTITUTE(SUBSTITUTE(SUBSTITUTE(说明辅助表!$AD$1,"id",说明奖励计算!$A35),"数量",J35),"权重",1000))</f>
        <v>21240,12,0,0,0,1000</v>
      </c>
      <c r="M35" s="41">
        <f>VLOOKUP($D35,说明辅助表!$L$3:$P$9,说明奖励计算!M$4,0)</f>
        <v>3</v>
      </c>
      <c r="N35" s="41">
        <f>VLOOKUP($D35,说明辅助表!$L$3:$P$9,说明奖励计算!N$4,0)</f>
        <v>2</v>
      </c>
      <c r="O35" s="41" t="str">
        <f>IF(M35=0,"",SUBSTITUTE(SUBSTITUTE(SUBSTITUTE(说明辅助表!$AD$1,"id",说明奖励计算!$A35),"数量",M35),"权重",1000))</f>
        <v>21240,3,0,0,0,1000</v>
      </c>
      <c r="P35" s="41">
        <f>VLOOKUP($D35,说明辅助表!$L$3:$P$9,说明奖励计算!P$4,0)</f>
        <v>4</v>
      </c>
      <c r="Q35" s="41">
        <f>VLOOKUP($D35,说明辅助表!$L$3:$P$9,说明奖励计算!Q$4,0)</f>
        <v>1</v>
      </c>
      <c r="R35" s="41" t="str">
        <f>IF(P35=0,"",SUBSTITUTE(SUBSTITUTE(SUBSTITUTE(说明辅助表!$AD$1,"id",说明奖励计算!$A35),"数量",P35),"权重",1000))</f>
        <v>21240,4,0,0,0,1000</v>
      </c>
      <c r="S35">
        <f>VLOOKUP($E35,说明辅助表!$L$3:$P$9,说明奖励计算!S$4,0)</f>
        <v>0</v>
      </c>
      <c r="T35">
        <f>VLOOKUP($E35,说明辅助表!$L$3:$P$9,说明奖励计算!T$4,0)</f>
        <v>0</v>
      </c>
      <c r="U35" t="str">
        <f>IF(S35=0,"",SUBSTITUTE(SUBSTITUTE(SUBSTITUTE(说明辅助表!$AD$1,"id",说明奖励计算!$A35),"数量",S35),"权重",1000))</f>
        <v/>
      </c>
      <c r="V35">
        <f>VLOOKUP($E35,说明辅助表!$L$3:$P$9,说明奖励计算!V$4,0)</f>
        <v>0</v>
      </c>
      <c r="W35">
        <f>VLOOKUP($E35,说明辅助表!$L$3:$P$9,说明奖励计算!W$4,0)</f>
        <v>0</v>
      </c>
      <c r="X35" t="str">
        <f>IF(V35=0,"",SUBSTITUTE(SUBSTITUTE(SUBSTITUTE(说明辅助表!$AD$1,"id",说明奖励计算!$A35),"数量",V35),"权重",1000))</f>
        <v/>
      </c>
    </row>
    <row r="36" spans="1:24" x14ac:dyDescent="0.3">
      <c r="A36">
        <f>[2]卡牌!$B33</f>
        <v>21340</v>
      </c>
      <c r="B36">
        <f>[2]卡牌!$D33</f>
        <v>1</v>
      </c>
      <c r="C36">
        <f>VLOOKUP($B36,说明辅助表!$D$4:$H$7,说明辅助表!F$1,0)</f>
        <v>50</v>
      </c>
      <c r="D36">
        <f>VLOOKUP($B36,说明辅助表!$D$4:$H$7,说明辅助表!G$1,0)</f>
        <v>10</v>
      </c>
      <c r="E36">
        <f>VLOOKUP($B36,说明辅助表!$D$4:$H$7,说明辅助表!H$1,0)</f>
        <v>0</v>
      </c>
      <c r="F36">
        <f>VLOOKUP(VLOOKUP(A36,[2]卡牌!$B$3:$F$999,[2]卡牌!$F$1-1,0),说明辅助表!$R$2:$S$6,2,0)</f>
        <v>3</v>
      </c>
      <c r="G36">
        <f>VLOOKUP($C36,说明辅助表!$L$3:$P$9,说明奖励计算!G$4,0)</f>
        <v>13</v>
      </c>
      <c r="H36">
        <f>VLOOKUP($C36,说明辅助表!$L$3:$P$9,说明奖励计算!H$4,0)</f>
        <v>2</v>
      </c>
      <c r="I36" t="str">
        <f>IF(G36=0,"",SUBSTITUTE(SUBSTITUTE(SUBSTITUTE(说明辅助表!$AD$1,"id",说明奖励计算!$A36),"数量",G36),"权重",1000))</f>
        <v>21340,13,0,0,0,1000</v>
      </c>
      <c r="J36">
        <f>VLOOKUP($C36,说明辅助表!$L$3:$P$9,说明奖励计算!J$4,0)</f>
        <v>12</v>
      </c>
      <c r="K36">
        <f>VLOOKUP($C36,说明辅助表!$L$3:$P$9,说明奖励计算!K$4,0)</f>
        <v>2</v>
      </c>
      <c r="L36" t="str">
        <f>IF(J36=0,"",SUBSTITUTE(SUBSTITUTE(SUBSTITUTE(说明辅助表!$AD$1,"id",说明奖励计算!$A36),"数量",J36),"权重",1000))</f>
        <v>21340,12,0,0,0,1000</v>
      </c>
      <c r="M36" s="41">
        <f>VLOOKUP($D36,说明辅助表!$L$3:$P$9,说明奖励计算!M$4,0)</f>
        <v>3</v>
      </c>
      <c r="N36" s="41">
        <f>VLOOKUP($D36,说明辅助表!$L$3:$P$9,说明奖励计算!N$4,0)</f>
        <v>2</v>
      </c>
      <c r="O36" s="41" t="str">
        <f>IF(M36=0,"",SUBSTITUTE(SUBSTITUTE(SUBSTITUTE(说明辅助表!$AD$1,"id",说明奖励计算!$A36),"数量",M36),"权重",1000))</f>
        <v>21340,3,0,0,0,1000</v>
      </c>
      <c r="P36" s="41">
        <f>VLOOKUP($D36,说明辅助表!$L$3:$P$9,说明奖励计算!P$4,0)</f>
        <v>4</v>
      </c>
      <c r="Q36" s="41">
        <f>VLOOKUP($D36,说明辅助表!$L$3:$P$9,说明奖励计算!Q$4,0)</f>
        <v>1</v>
      </c>
      <c r="R36" s="41" t="str">
        <f>IF(P36=0,"",SUBSTITUTE(SUBSTITUTE(SUBSTITUTE(说明辅助表!$AD$1,"id",说明奖励计算!$A36),"数量",P36),"权重",1000))</f>
        <v>21340,4,0,0,0,1000</v>
      </c>
      <c r="S36">
        <f>VLOOKUP($E36,说明辅助表!$L$3:$P$9,说明奖励计算!S$4,0)</f>
        <v>0</v>
      </c>
      <c r="T36">
        <f>VLOOKUP($E36,说明辅助表!$L$3:$P$9,说明奖励计算!T$4,0)</f>
        <v>0</v>
      </c>
      <c r="U36" t="str">
        <f>IF(S36=0,"",SUBSTITUTE(SUBSTITUTE(SUBSTITUTE(说明辅助表!$AD$1,"id",说明奖励计算!$A36),"数量",S36),"权重",1000))</f>
        <v/>
      </c>
      <c r="V36">
        <f>VLOOKUP($E36,说明辅助表!$L$3:$P$9,说明奖励计算!V$4,0)</f>
        <v>0</v>
      </c>
      <c r="W36">
        <f>VLOOKUP($E36,说明辅助表!$L$3:$P$9,说明奖励计算!W$4,0)</f>
        <v>0</v>
      </c>
      <c r="X36" t="str">
        <f>IF(V36=0,"",SUBSTITUTE(SUBSTITUTE(SUBSTITUTE(说明辅助表!$AD$1,"id",说明奖励计算!$A36),"数量",V36),"权重",1000))</f>
        <v/>
      </c>
    </row>
    <row r="37" spans="1:24" x14ac:dyDescent="0.3">
      <c r="A37">
        <f>[2]卡牌!$B34</f>
        <v>21440</v>
      </c>
      <c r="B37">
        <f>[2]卡牌!$D34</f>
        <v>1</v>
      </c>
      <c r="C37">
        <f>VLOOKUP($B37,说明辅助表!$D$4:$H$7,说明辅助表!F$1,0)</f>
        <v>50</v>
      </c>
      <c r="D37">
        <f>VLOOKUP($B37,说明辅助表!$D$4:$H$7,说明辅助表!G$1,0)</f>
        <v>10</v>
      </c>
      <c r="E37">
        <f>VLOOKUP($B37,说明辅助表!$D$4:$H$7,说明辅助表!H$1,0)</f>
        <v>0</v>
      </c>
      <c r="F37">
        <f>VLOOKUP(VLOOKUP(A37,[2]卡牌!$B$3:$F$999,[2]卡牌!$F$1-1,0),说明辅助表!$R$2:$S$6,2,0)</f>
        <v>4</v>
      </c>
      <c r="G37">
        <f>VLOOKUP($C37,说明辅助表!$L$3:$P$9,说明奖励计算!G$4,0)</f>
        <v>13</v>
      </c>
      <c r="H37">
        <f>VLOOKUP($C37,说明辅助表!$L$3:$P$9,说明奖励计算!H$4,0)</f>
        <v>2</v>
      </c>
      <c r="I37" t="str">
        <f>IF(G37=0,"",SUBSTITUTE(SUBSTITUTE(SUBSTITUTE(说明辅助表!$AD$1,"id",说明奖励计算!$A37),"数量",G37),"权重",1000))</f>
        <v>21440,13,0,0,0,1000</v>
      </c>
      <c r="J37">
        <f>VLOOKUP($C37,说明辅助表!$L$3:$P$9,说明奖励计算!J$4,0)</f>
        <v>12</v>
      </c>
      <c r="K37">
        <f>VLOOKUP($C37,说明辅助表!$L$3:$P$9,说明奖励计算!K$4,0)</f>
        <v>2</v>
      </c>
      <c r="L37" t="str">
        <f>IF(J37=0,"",SUBSTITUTE(SUBSTITUTE(SUBSTITUTE(说明辅助表!$AD$1,"id",说明奖励计算!$A37),"数量",J37),"权重",1000))</f>
        <v>21440,12,0,0,0,1000</v>
      </c>
      <c r="M37" s="41">
        <f>VLOOKUP($D37,说明辅助表!$L$3:$P$9,说明奖励计算!M$4,0)</f>
        <v>3</v>
      </c>
      <c r="N37" s="41">
        <f>VLOOKUP($D37,说明辅助表!$L$3:$P$9,说明奖励计算!N$4,0)</f>
        <v>2</v>
      </c>
      <c r="O37" s="41" t="str">
        <f>IF(M37=0,"",SUBSTITUTE(SUBSTITUTE(SUBSTITUTE(说明辅助表!$AD$1,"id",说明奖励计算!$A37),"数量",M37),"权重",1000))</f>
        <v>21440,3,0,0,0,1000</v>
      </c>
      <c r="P37" s="41">
        <f>VLOOKUP($D37,说明辅助表!$L$3:$P$9,说明奖励计算!P$4,0)</f>
        <v>4</v>
      </c>
      <c r="Q37" s="41">
        <f>VLOOKUP($D37,说明辅助表!$L$3:$P$9,说明奖励计算!Q$4,0)</f>
        <v>1</v>
      </c>
      <c r="R37" s="41" t="str">
        <f>IF(P37=0,"",SUBSTITUTE(SUBSTITUTE(SUBSTITUTE(说明辅助表!$AD$1,"id",说明奖励计算!$A37),"数量",P37),"权重",1000))</f>
        <v>21440,4,0,0,0,1000</v>
      </c>
      <c r="S37">
        <f>VLOOKUP($E37,说明辅助表!$L$3:$P$9,说明奖励计算!S$4,0)</f>
        <v>0</v>
      </c>
      <c r="T37">
        <f>VLOOKUP($E37,说明辅助表!$L$3:$P$9,说明奖励计算!T$4,0)</f>
        <v>0</v>
      </c>
      <c r="U37" t="str">
        <f>IF(S37=0,"",SUBSTITUTE(SUBSTITUTE(SUBSTITUTE(说明辅助表!$AD$1,"id",说明奖励计算!$A37),"数量",S37),"权重",1000))</f>
        <v/>
      </c>
      <c r="V37">
        <f>VLOOKUP($E37,说明辅助表!$L$3:$P$9,说明奖励计算!V$4,0)</f>
        <v>0</v>
      </c>
      <c r="W37">
        <f>VLOOKUP($E37,说明辅助表!$L$3:$P$9,说明奖励计算!W$4,0)</f>
        <v>0</v>
      </c>
      <c r="X37" t="str">
        <f>IF(V37=0,"",SUBSTITUTE(SUBSTITUTE(SUBSTITUTE(说明辅助表!$AD$1,"id",说明奖励计算!$A37),"数量",V37),"权重",1000))</f>
        <v/>
      </c>
    </row>
    <row r="38" spans="1:24" x14ac:dyDescent="0.3">
      <c r="A38">
        <f>[2]卡牌!$B35</f>
        <v>21540</v>
      </c>
      <c r="B38">
        <f>[2]卡牌!$D35</f>
        <v>1</v>
      </c>
      <c r="C38">
        <f>VLOOKUP($B38,说明辅助表!$D$4:$H$7,说明辅助表!F$1,0)</f>
        <v>50</v>
      </c>
      <c r="D38">
        <f>VLOOKUP($B38,说明辅助表!$D$4:$H$7,说明辅助表!G$1,0)</f>
        <v>10</v>
      </c>
      <c r="E38">
        <f>VLOOKUP($B38,说明辅助表!$D$4:$H$7,说明辅助表!H$1,0)</f>
        <v>0</v>
      </c>
      <c r="F38">
        <f>VLOOKUP(VLOOKUP(A38,[2]卡牌!$B$3:$F$999,[2]卡牌!$F$1-1,0),说明辅助表!$R$2:$S$6,2,0)</f>
        <v>5</v>
      </c>
      <c r="G38">
        <f>VLOOKUP($C38,说明辅助表!$L$3:$P$9,说明奖励计算!G$4,0)</f>
        <v>13</v>
      </c>
      <c r="H38">
        <f>VLOOKUP($C38,说明辅助表!$L$3:$P$9,说明奖励计算!H$4,0)</f>
        <v>2</v>
      </c>
      <c r="I38" t="str">
        <f>IF(G38=0,"",SUBSTITUTE(SUBSTITUTE(SUBSTITUTE(说明辅助表!$AD$1,"id",说明奖励计算!$A38),"数量",G38),"权重",1000))</f>
        <v>21540,13,0,0,0,1000</v>
      </c>
      <c r="J38">
        <f>VLOOKUP($C38,说明辅助表!$L$3:$P$9,说明奖励计算!J$4,0)</f>
        <v>12</v>
      </c>
      <c r="K38">
        <f>VLOOKUP($C38,说明辅助表!$L$3:$P$9,说明奖励计算!K$4,0)</f>
        <v>2</v>
      </c>
      <c r="L38" t="str">
        <f>IF(J38=0,"",SUBSTITUTE(SUBSTITUTE(SUBSTITUTE(说明辅助表!$AD$1,"id",说明奖励计算!$A38),"数量",J38),"权重",1000))</f>
        <v>21540,12,0,0,0,1000</v>
      </c>
      <c r="M38" s="41">
        <f>VLOOKUP($D38,说明辅助表!$L$3:$P$9,说明奖励计算!M$4,0)</f>
        <v>3</v>
      </c>
      <c r="N38" s="41">
        <f>VLOOKUP($D38,说明辅助表!$L$3:$P$9,说明奖励计算!N$4,0)</f>
        <v>2</v>
      </c>
      <c r="O38" s="41" t="str">
        <f>IF(M38=0,"",SUBSTITUTE(SUBSTITUTE(SUBSTITUTE(说明辅助表!$AD$1,"id",说明奖励计算!$A38),"数量",M38),"权重",1000))</f>
        <v>21540,3,0,0,0,1000</v>
      </c>
      <c r="P38" s="41">
        <f>VLOOKUP($D38,说明辅助表!$L$3:$P$9,说明奖励计算!P$4,0)</f>
        <v>4</v>
      </c>
      <c r="Q38" s="41">
        <f>VLOOKUP($D38,说明辅助表!$L$3:$P$9,说明奖励计算!Q$4,0)</f>
        <v>1</v>
      </c>
      <c r="R38" s="41" t="str">
        <f>IF(P38=0,"",SUBSTITUTE(SUBSTITUTE(SUBSTITUTE(说明辅助表!$AD$1,"id",说明奖励计算!$A38),"数量",P38),"权重",1000))</f>
        <v>21540,4,0,0,0,1000</v>
      </c>
      <c r="S38">
        <f>VLOOKUP($E38,说明辅助表!$L$3:$P$9,说明奖励计算!S$4,0)</f>
        <v>0</v>
      </c>
      <c r="T38">
        <f>VLOOKUP($E38,说明辅助表!$L$3:$P$9,说明奖励计算!T$4,0)</f>
        <v>0</v>
      </c>
      <c r="U38" t="str">
        <f>IF(S38=0,"",SUBSTITUTE(SUBSTITUTE(SUBSTITUTE(说明辅助表!$AD$1,"id",说明奖励计算!$A38),"数量",S38),"权重",1000))</f>
        <v/>
      </c>
      <c r="V38">
        <f>VLOOKUP($E38,说明辅助表!$L$3:$P$9,说明奖励计算!V$4,0)</f>
        <v>0</v>
      </c>
      <c r="W38">
        <f>VLOOKUP($E38,说明辅助表!$L$3:$P$9,说明奖励计算!W$4,0)</f>
        <v>0</v>
      </c>
      <c r="X38" t="str">
        <f>IF(V38=0,"",SUBSTITUTE(SUBSTITUTE(SUBSTITUTE(说明辅助表!$AD$1,"id",说明奖励计算!$A38),"数量",V38),"权重",1000))</f>
        <v/>
      </c>
    </row>
    <row r="39" spans="1:24" x14ac:dyDescent="0.3">
      <c r="A39">
        <f>[2]卡牌!$B36</f>
        <v>21150</v>
      </c>
      <c r="B39">
        <f>[2]卡牌!$D36</f>
        <v>3</v>
      </c>
      <c r="C39">
        <f>VLOOKUP($B39,说明辅助表!$D$4:$H$7,说明辅助表!F$1,0)</f>
        <v>5</v>
      </c>
      <c r="D39">
        <f>VLOOKUP($B39,说明辅助表!$D$4:$H$7,说明辅助表!G$1,0)</f>
        <v>10</v>
      </c>
      <c r="E39">
        <f>VLOOKUP($B39,说明辅助表!$D$4:$H$7,说明辅助表!H$1,0)</f>
        <v>30</v>
      </c>
      <c r="F39">
        <f>VLOOKUP(VLOOKUP(A39,[2]卡牌!$B$3:$F$999,[2]卡牌!$F$1-1,0),说明辅助表!$R$2:$S$6,2,0)</f>
        <v>1</v>
      </c>
      <c r="G39">
        <f>VLOOKUP($C39,说明辅助表!$L$3:$P$9,说明奖励计算!G$4,0)</f>
        <v>2</v>
      </c>
      <c r="H39">
        <f>VLOOKUP($C39,说明辅助表!$L$3:$P$9,说明奖励计算!H$4,0)</f>
        <v>2</v>
      </c>
      <c r="I39" t="str">
        <f>IF(G39=0,"",SUBSTITUTE(SUBSTITUTE(SUBSTITUTE(说明辅助表!$AD$1,"id",说明奖励计算!$A39),"数量",G39),"权重",1000))</f>
        <v>21150,2,0,0,0,1000</v>
      </c>
      <c r="J39">
        <f>VLOOKUP($C39,说明辅助表!$L$3:$P$9,说明奖励计算!J$4,0)</f>
        <v>1</v>
      </c>
      <c r="K39">
        <f>VLOOKUP($C39,说明辅助表!$L$3:$P$9,说明奖励计算!K$4,0)</f>
        <v>1</v>
      </c>
      <c r="L39" t="str">
        <f>IF(J39=0,"",SUBSTITUTE(SUBSTITUTE(SUBSTITUTE(说明辅助表!$AD$1,"id",说明奖励计算!$A39),"数量",J39),"权重",1000))</f>
        <v>21150,1,0,0,0,1000</v>
      </c>
      <c r="M39" s="41">
        <f>VLOOKUP($D39,说明辅助表!$L$3:$P$9,说明奖励计算!M$4,0)</f>
        <v>3</v>
      </c>
      <c r="N39" s="41">
        <f>VLOOKUP($D39,说明辅助表!$L$3:$P$9,说明奖励计算!N$4,0)</f>
        <v>2</v>
      </c>
      <c r="O39" s="41" t="str">
        <f>IF(M39=0,"",SUBSTITUTE(SUBSTITUTE(SUBSTITUTE(说明辅助表!$AD$1,"id",说明奖励计算!$A39),"数量",M39),"权重",1000))</f>
        <v>21150,3,0,0,0,1000</v>
      </c>
      <c r="P39" s="41">
        <f>VLOOKUP($D39,说明辅助表!$L$3:$P$9,说明奖励计算!P$4,0)</f>
        <v>4</v>
      </c>
      <c r="Q39" s="41">
        <f>VLOOKUP($D39,说明辅助表!$L$3:$P$9,说明奖励计算!Q$4,0)</f>
        <v>1</v>
      </c>
      <c r="R39" s="41" t="str">
        <f>IF(P39=0,"",SUBSTITUTE(SUBSTITUTE(SUBSTITUTE(说明辅助表!$AD$1,"id",说明奖励计算!$A39),"数量",P39),"权重",1000))</f>
        <v>21150,4,0,0,0,1000</v>
      </c>
      <c r="S39">
        <f>VLOOKUP($E39,说明辅助表!$L$3:$P$9,说明奖励计算!S$4,0)</f>
        <v>7</v>
      </c>
      <c r="T39">
        <f>VLOOKUP($E39,说明辅助表!$L$3:$P$9,说明奖励计算!T$4,0)</f>
        <v>3</v>
      </c>
      <c r="U39" t="str">
        <f>IF(S39=0,"",SUBSTITUTE(SUBSTITUTE(SUBSTITUTE(说明辅助表!$AD$1,"id",说明奖励计算!$A39),"数量",S39),"权重",1000))</f>
        <v>21150,7,0,0,0,1000</v>
      </c>
      <c r="V39">
        <f>VLOOKUP($E39,说明辅助表!$L$3:$P$9,说明奖励计算!V$4,0)</f>
        <v>9</v>
      </c>
      <c r="W39">
        <f>VLOOKUP($E39,说明辅助表!$L$3:$P$9,说明奖励计算!W$4,0)</f>
        <v>1</v>
      </c>
      <c r="X39" t="str">
        <f>IF(V39=0,"",SUBSTITUTE(SUBSTITUTE(SUBSTITUTE(说明辅助表!$AD$1,"id",说明奖励计算!$A39),"数量",V39),"权重",1000))</f>
        <v>21150,9,0,0,0,1000</v>
      </c>
    </row>
    <row r="40" spans="1:24" x14ac:dyDescent="0.3">
      <c r="A40">
        <f>[2]卡牌!$B37</f>
        <v>21250</v>
      </c>
      <c r="B40">
        <f>[2]卡牌!$D37</f>
        <v>2</v>
      </c>
      <c r="C40">
        <f>VLOOKUP($B40,说明辅助表!$D$4:$H$7,说明辅助表!F$1,0)</f>
        <v>15</v>
      </c>
      <c r="D40">
        <f>VLOOKUP($B40,说明辅助表!$D$4:$H$7,说明辅助表!G$1,0)</f>
        <v>15</v>
      </c>
      <c r="E40">
        <f>VLOOKUP($B40,说明辅助表!$D$4:$H$7,说明辅助表!H$1,0)</f>
        <v>15</v>
      </c>
      <c r="F40">
        <f>VLOOKUP(VLOOKUP(A40,[2]卡牌!$B$3:$F$999,[2]卡牌!$F$1-1,0),说明辅助表!$R$2:$S$6,2,0)</f>
        <v>2</v>
      </c>
      <c r="G40">
        <f>VLOOKUP($C40,说明辅助表!$L$3:$P$9,说明奖励计算!G$4,0)</f>
        <v>4</v>
      </c>
      <c r="H40">
        <f>VLOOKUP($C40,说明辅助表!$L$3:$P$9,说明奖励计算!H$4,0)</f>
        <v>2</v>
      </c>
      <c r="I40" t="str">
        <f>IF(G40=0,"",SUBSTITUTE(SUBSTITUTE(SUBSTITUTE(说明辅助表!$AD$1,"id",说明奖励计算!$A40),"数量",G40),"权重",1000))</f>
        <v>21250,4,0,0,0,1000</v>
      </c>
      <c r="J40">
        <f>VLOOKUP($C40,说明辅助表!$L$3:$P$9,说明奖励计算!J$4,0)</f>
        <v>7</v>
      </c>
      <c r="K40">
        <f>VLOOKUP($C40,说明辅助表!$L$3:$P$9,说明奖励计算!K$4,0)</f>
        <v>1</v>
      </c>
      <c r="L40" t="str">
        <f>IF(J40=0,"",SUBSTITUTE(SUBSTITUTE(SUBSTITUTE(说明辅助表!$AD$1,"id",说明奖励计算!$A40),"数量",J40),"权重",1000))</f>
        <v>21250,7,0,0,0,1000</v>
      </c>
      <c r="M40" s="41">
        <f>VLOOKUP($D40,说明辅助表!$L$3:$P$9,说明奖励计算!M$4,0)</f>
        <v>4</v>
      </c>
      <c r="N40" s="41">
        <f>VLOOKUP($D40,说明辅助表!$L$3:$P$9,说明奖励计算!N$4,0)</f>
        <v>2</v>
      </c>
      <c r="O40" s="41" t="str">
        <f>IF(M40=0,"",SUBSTITUTE(SUBSTITUTE(SUBSTITUTE(说明辅助表!$AD$1,"id",说明奖励计算!$A40),"数量",M40),"权重",1000))</f>
        <v>21250,4,0,0,0,1000</v>
      </c>
      <c r="P40" s="41">
        <f>VLOOKUP($D40,说明辅助表!$L$3:$P$9,说明奖励计算!P$4,0)</f>
        <v>7</v>
      </c>
      <c r="Q40" s="41">
        <f>VLOOKUP($D40,说明辅助表!$L$3:$P$9,说明奖励计算!Q$4,0)</f>
        <v>1</v>
      </c>
      <c r="R40" s="41" t="str">
        <f>IF(P40=0,"",SUBSTITUTE(SUBSTITUTE(SUBSTITUTE(说明辅助表!$AD$1,"id",说明奖励计算!$A40),"数量",P40),"权重",1000))</f>
        <v>21250,7,0,0,0,1000</v>
      </c>
      <c r="S40">
        <f>VLOOKUP($E40,说明辅助表!$L$3:$P$9,说明奖励计算!S$4,0)</f>
        <v>4</v>
      </c>
      <c r="T40">
        <f>VLOOKUP($E40,说明辅助表!$L$3:$P$9,说明奖励计算!T$4,0)</f>
        <v>2</v>
      </c>
      <c r="U40" t="str">
        <f>IF(S40=0,"",SUBSTITUTE(SUBSTITUTE(SUBSTITUTE(说明辅助表!$AD$1,"id",说明奖励计算!$A40),"数量",S40),"权重",1000))</f>
        <v>21250,4,0,0,0,1000</v>
      </c>
      <c r="V40">
        <f>VLOOKUP($E40,说明辅助表!$L$3:$P$9,说明奖励计算!V$4,0)</f>
        <v>7</v>
      </c>
      <c r="W40">
        <f>VLOOKUP($E40,说明辅助表!$L$3:$P$9,说明奖励计算!W$4,0)</f>
        <v>1</v>
      </c>
      <c r="X40" t="str">
        <f>IF(V40=0,"",SUBSTITUTE(SUBSTITUTE(SUBSTITUTE(说明辅助表!$AD$1,"id",说明奖励计算!$A40),"数量",V40),"权重",1000))</f>
        <v>21250,7,0,0,0,1000</v>
      </c>
    </row>
    <row r="41" spans="1:24" x14ac:dyDescent="0.3">
      <c r="A41">
        <f>[2]卡牌!$B38</f>
        <v>21350</v>
      </c>
      <c r="B41">
        <f>[2]卡牌!$D38</f>
        <v>1</v>
      </c>
      <c r="C41">
        <f>VLOOKUP($B41,说明辅助表!$D$4:$H$7,说明辅助表!F$1,0)</f>
        <v>50</v>
      </c>
      <c r="D41">
        <f>VLOOKUP($B41,说明辅助表!$D$4:$H$7,说明辅助表!G$1,0)</f>
        <v>10</v>
      </c>
      <c r="E41">
        <f>VLOOKUP($B41,说明辅助表!$D$4:$H$7,说明辅助表!H$1,0)</f>
        <v>0</v>
      </c>
      <c r="F41">
        <f>VLOOKUP(VLOOKUP(A41,[2]卡牌!$B$3:$F$999,[2]卡牌!$F$1-1,0),说明辅助表!$R$2:$S$6,2,0)</f>
        <v>3</v>
      </c>
      <c r="G41">
        <f>VLOOKUP($C41,说明辅助表!$L$3:$P$9,说明奖励计算!G$4,0)</f>
        <v>13</v>
      </c>
      <c r="H41">
        <f>VLOOKUP($C41,说明辅助表!$L$3:$P$9,说明奖励计算!H$4,0)</f>
        <v>2</v>
      </c>
      <c r="I41" t="str">
        <f>IF(G41=0,"",SUBSTITUTE(SUBSTITUTE(SUBSTITUTE(说明辅助表!$AD$1,"id",说明奖励计算!$A41),"数量",G41),"权重",1000))</f>
        <v>21350,13,0,0,0,1000</v>
      </c>
      <c r="J41">
        <f>VLOOKUP($C41,说明辅助表!$L$3:$P$9,说明奖励计算!J$4,0)</f>
        <v>12</v>
      </c>
      <c r="K41">
        <f>VLOOKUP($C41,说明辅助表!$L$3:$P$9,说明奖励计算!K$4,0)</f>
        <v>2</v>
      </c>
      <c r="L41" t="str">
        <f>IF(J41=0,"",SUBSTITUTE(SUBSTITUTE(SUBSTITUTE(说明辅助表!$AD$1,"id",说明奖励计算!$A41),"数量",J41),"权重",1000))</f>
        <v>21350,12,0,0,0,1000</v>
      </c>
      <c r="M41" s="41">
        <f>VLOOKUP($D41,说明辅助表!$L$3:$P$9,说明奖励计算!M$4,0)</f>
        <v>3</v>
      </c>
      <c r="N41" s="41">
        <f>VLOOKUP($D41,说明辅助表!$L$3:$P$9,说明奖励计算!N$4,0)</f>
        <v>2</v>
      </c>
      <c r="O41" s="41" t="str">
        <f>IF(M41=0,"",SUBSTITUTE(SUBSTITUTE(SUBSTITUTE(说明辅助表!$AD$1,"id",说明奖励计算!$A41),"数量",M41),"权重",1000))</f>
        <v>21350,3,0,0,0,1000</v>
      </c>
      <c r="P41" s="41">
        <f>VLOOKUP($D41,说明辅助表!$L$3:$P$9,说明奖励计算!P$4,0)</f>
        <v>4</v>
      </c>
      <c r="Q41" s="41">
        <f>VLOOKUP($D41,说明辅助表!$L$3:$P$9,说明奖励计算!Q$4,0)</f>
        <v>1</v>
      </c>
      <c r="R41" s="41" t="str">
        <f>IF(P41=0,"",SUBSTITUTE(SUBSTITUTE(SUBSTITUTE(说明辅助表!$AD$1,"id",说明奖励计算!$A41),"数量",P41),"权重",1000))</f>
        <v>21350,4,0,0,0,1000</v>
      </c>
      <c r="S41">
        <f>VLOOKUP($E41,说明辅助表!$L$3:$P$9,说明奖励计算!S$4,0)</f>
        <v>0</v>
      </c>
      <c r="T41">
        <f>VLOOKUP($E41,说明辅助表!$L$3:$P$9,说明奖励计算!T$4,0)</f>
        <v>0</v>
      </c>
      <c r="U41" t="str">
        <f>IF(S41=0,"",SUBSTITUTE(SUBSTITUTE(SUBSTITUTE(说明辅助表!$AD$1,"id",说明奖励计算!$A41),"数量",S41),"权重",1000))</f>
        <v/>
      </c>
      <c r="V41">
        <f>VLOOKUP($E41,说明辅助表!$L$3:$P$9,说明奖励计算!V$4,0)</f>
        <v>0</v>
      </c>
      <c r="W41">
        <f>VLOOKUP($E41,说明辅助表!$L$3:$P$9,说明奖励计算!W$4,0)</f>
        <v>0</v>
      </c>
      <c r="X41" t="str">
        <f>IF(V41=0,"",SUBSTITUTE(SUBSTITUTE(SUBSTITUTE(说明辅助表!$AD$1,"id",说明奖励计算!$A41),"数量",V41),"权重",1000))</f>
        <v/>
      </c>
    </row>
    <row r="42" spans="1:24" x14ac:dyDescent="0.3">
      <c r="A42">
        <f>[2]卡牌!$B39</f>
        <v>21450</v>
      </c>
      <c r="B42">
        <f>[2]卡牌!$D39</f>
        <v>2</v>
      </c>
      <c r="C42">
        <f>VLOOKUP($B42,说明辅助表!$D$4:$H$7,说明辅助表!F$1,0)</f>
        <v>15</v>
      </c>
      <c r="D42">
        <f>VLOOKUP($B42,说明辅助表!$D$4:$H$7,说明辅助表!G$1,0)</f>
        <v>15</v>
      </c>
      <c r="E42">
        <f>VLOOKUP($B42,说明辅助表!$D$4:$H$7,说明辅助表!H$1,0)</f>
        <v>15</v>
      </c>
      <c r="F42">
        <f>VLOOKUP(VLOOKUP(A42,[2]卡牌!$B$3:$F$999,[2]卡牌!$F$1-1,0),说明辅助表!$R$2:$S$6,2,0)</f>
        <v>4</v>
      </c>
      <c r="G42">
        <f>VLOOKUP($C42,说明辅助表!$L$3:$P$9,说明奖励计算!G$4,0)</f>
        <v>4</v>
      </c>
      <c r="H42">
        <f>VLOOKUP($C42,说明辅助表!$L$3:$P$9,说明奖励计算!H$4,0)</f>
        <v>2</v>
      </c>
      <c r="I42" t="str">
        <f>IF(G42=0,"",SUBSTITUTE(SUBSTITUTE(SUBSTITUTE(说明辅助表!$AD$1,"id",说明奖励计算!$A42),"数量",G42),"权重",1000))</f>
        <v>21450,4,0,0,0,1000</v>
      </c>
      <c r="J42">
        <f>VLOOKUP($C42,说明辅助表!$L$3:$P$9,说明奖励计算!J$4,0)</f>
        <v>7</v>
      </c>
      <c r="K42">
        <f>VLOOKUP($C42,说明辅助表!$L$3:$P$9,说明奖励计算!K$4,0)</f>
        <v>1</v>
      </c>
      <c r="L42" t="str">
        <f>IF(J42=0,"",SUBSTITUTE(SUBSTITUTE(SUBSTITUTE(说明辅助表!$AD$1,"id",说明奖励计算!$A42),"数量",J42),"权重",1000))</f>
        <v>21450,7,0,0,0,1000</v>
      </c>
      <c r="M42" s="41">
        <f>VLOOKUP($D42,说明辅助表!$L$3:$P$9,说明奖励计算!M$4,0)</f>
        <v>4</v>
      </c>
      <c r="N42" s="41">
        <f>VLOOKUP($D42,说明辅助表!$L$3:$P$9,说明奖励计算!N$4,0)</f>
        <v>2</v>
      </c>
      <c r="O42" s="41" t="str">
        <f>IF(M42=0,"",SUBSTITUTE(SUBSTITUTE(SUBSTITUTE(说明辅助表!$AD$1,"id",说明奖励计算!$A42),"数量",M42),"权重",1000))</f>
        <v>21450,4,0,0,0,1000</v>
      </c>
      <c r="P42" s="41">
        <f>VLOOKUP($D42,说明辅助表!$L$3:$P$9,说明奖励计算!P$4,0)</f>
        <v>7</v>
      </c>
      <c r="Q42" s="41">
        <f>VLOOKUP($D42,说明辅助表!$L$3:$P$9,说明奖励计算!Q$4,0)</f>
        <v>1</v>
      </c>
      <c r="R42" s="41" t="str">
        <f>IF(P42=0,"",SUBSTITUTE(SUBSTITUTE(SUBSTITUTE(说明辅助表!$AD$1,"id",说明奖励计算!$A42),"数量",P42),"权重",1000))</f>
        <v>21450,7,0,0,0,1000</v>
      </c>
      <c r="S42">
        <f>VLOOKUP($E42,说明辅助表!$L$3:$P$9,说明奖励计算!S$4,0)</f>
        <v>4</v>
      </c>
      <c r="T42">
        <f>VLOOKUP($E42,说明辅助表!$L$3:$P$9,说明奖励计算!T$4,0)</f>
        <v>2</v>
      </c>
      <c r="U42" t="str">
        <f>IF(S42=0,"",SUBSTITUTE(SUBSTITUTE(SUBSTITUTE(说明辅助表!$AD$1,"id",说明奖励计算!$A42),"数量",S42),"权重",1000))</f>
        <v>21450,4,0,0,0,1000</v>
      </c>
      <c r="V42">
        <f>VLOOKUP($E42,说明辅助表!$L$3:$P$9,说明奖励计算!V$4,0)</f>
        <v>7</v>
      </c>
      <c r="W42">
        <f>VLOOKUP($E42,说明辅助表!$L$3:$P$9,说明奖励计算!W$4,0)</f>
        <v>1</v>
      </c>
      <c r="X42" t="str">
        <f>IF(V42=0,"",SUBSTITUTE(SUBSTITUTE(SUBSTITUTE(说明辅助表!$AD$1,"id",说明奖励计算!$A42),"数量",V42),"权重",1000))</f>
        <v>21450,7,0,0,0,1000</v>
      </c>
    </row>
    <row r="43" spans="1:24" x14ac:dyDescent="0.3">
      <c r="A43">
        <f>[2]卡牌!$B40</f>
        <v>21550</v>
      </c>
      <c r="B43">
        <f>[2]卡牌!$D40</f>
        <v>1</v>
      </c>
      <c r="C43">
        <f>VLOOKUP($B43,说明辅助表!$D$4:$H$7,说明辅助表!F$1,0)</f>
        <v>50</v>
      </c>
      <c r="D43">
        <f>VLOOKUP($B43,说明辅助表!$D$4:$H$7,说明辅助表!G$1,0)</f>
        <v>10</v>
      </c>
      <c r="E43">
        <f>VLOOKUP($B43,说明辅助表!$D$4:$H$7,说明辅助表!H$1,0)</f>
        <v>0</v>
      </c>
      <c r="F43">
        <f>VLOOKUP(VLOOKUP(A43,[2]卡牌!$B$3:$F$999,[2]卡牌!$F$1-1,0),说明辅助表!$R$2:$S$6,2,0)</f>
        <v>5</v>
      </c>
      <c r="G43">
        <f>VLOOKUP($C43,说明辅助表!$L$3:$P$9,说明奖励计算!G$4,0)</f>
        <v>13</v>
      </c>
      <c r="H43">
        <f>VLOOKUP($C43,说明辅助表!$L$3:$P$9,说明奖励计算!H$4,0)</f>
        <v>2</v>
      </c>
      <c r="I43" t="str">
        <f>IF(G43=0,"",SUBSTITUTE(SUBSTITUTE(SUBSTITUTE(说明辅助表!$AD$1,"id",说明奖励计算!$A43),"数量",G43),"权重",1000))</f>
        <v>21550,13,0,0,0,1000</v>
      </c>
      <c r="J43">
        <f>VLOOKUP($C43,说明辅助表!$L$3:$P$9,说明奖励计算!J$4,0)</f>
        <v>12</v>
      </c>
      <c r="K43">
        <f>VLOOKUP($C43,说明辅助表!$L$3:$P$9,说明奖励计算!K$4,0)</f>
        <v>2</v>
      </c>
      <c r="L43" t="str">
        <f>IF(J43=0,"",SUBSTITUTE(SUBSTITUTE(SUBSTITUTE(说明辅助表!$AD$1,"id",说明奖励计算!$A43),"数量",J43),"权重",1000))</f>
        <v>21550,12,0,0,0,1000</v>
      </c>
      <c r="M43" s="41">
        <f>VLOOKUP($D43,说明辅助表!$L$3:$P$9,说明奖励计算!M$4,0)</f>
        <v>3</v>
      </c>
      <c r="N43" s="41">
        <f>VLOOKUP($D43,说明辅助表!$L$3:$P$9,说明奖励计算!N$4,0)</f>
        <v>2</v>
      </c>
      <c r="O43" s="41" t="str">
        <f>IF(M43=0,"",SUBSTITUTE(SUBSTITUTE(SUBSTITUTE(说明辅助表!$AD$1,"id",说明奖励计算!$A43),"数量",M43),"权重",1000))</f>
        <v>21550,3,0,0,0,1000</v>
      </c>
      <c r="P43" s="41">
        <f>VLOOKUP($D43,说明辅助表!$L$3:$P$9,说明奖励计算!P$4,0)</f>
        <v>4</v>
      </c>
      <c r="Q43" s="41">
        <f>VLOOKUP($D43,说明辅助表!$L$3:$P$9,说明奖励计算!Q$4,0)</f>
        <v>1</v>
      </c>
      <c r="R43" s="41" t="str">
        <f>IF(P43=0,"",SUBSTITUTE(SUBSTITUTE(SUBSTITUTE(说明辅助表!$AD$1,"id",说明奖励计算!$A43),"数量",P43),"权重",1000))</f>
        <v>21550,4,0,0,0,1000</v>
      </c>
      <c r="S43">
        <f>VLOOKUP($E43,说明辅助表!$L$3:$P$9,说明奖励计算!S$4,0)</f>
        <v>0</v>
      </c>
      <c r="T43">
        <f>VLOOKUP($E43,说明辅助表!$L$3:$P$9,说明奖励计算!T$4,0)</f>
        <v>0</v>
      </c>
      <c r="U43" t="str">
        <f>IF(S43=0,"",SUBSTITUTE(SUBSTITUTE(SUBSTITUTE(说明辅助表!$AD$1,"id",说明奖励计算!$A43),"数量",S43),"权重",1000))</f>
        <v/>
      </c>
      <c r="V43">
        <f>VLOOKUP($E43,说明辅助表!$L$3:$P$9,说明奖励计算!V$4,0)</f>
        <v>0</v>
      </c>
      <c r="W43">
        <f>VLOOKUP($E43,说明辅助表!$L$3:$P$9,说明奖励计算!W$4,0)</f>
        <v>0</v>
      </c>
      <c r="X43" t="str">
        <f>IF(V43=0,"",SUBSTITUTE(SUBSTITUTE(SUBSTITUTE(说明辅助表!$AD$1,"id",说明奖励计算!$A43),"数量",V43),"权重",1000))</f>
        <v/>
      </c>
    </row>
    <row r="44" spans="1:24" x14ac:dyDescent="0.3">
      <c r="A44">
        <f>[2]卡牌!$B41</f>
        <v>32210</v>
      </c>
      <c r="B44">
        <f>[2]卡牌!$D41</f>
        <v>2</v>
      </c>
      <c r="C44">
        <f>VLOOKUP($B44,说明辅助表!$D$4:$H$7,说明辅助表!F$1,0)</f>
        <v>15</v>
      </c>
      <c r="D44">
        <f>VLOOKUP($B44,说明辅助表!$D$4:$H$7,说明辅助表!G$1,0)</f>
        <v>15</v>
      </c>
      <c r="E44">
        <f>VLOOKUP($B44,说明辅助表!$D$4:$H$7,说明辅助表!H$1,0)</f>
        <v>15</v>
      </c>
      <c r="F44">
        <f>VLOOKUP(VLOOKUP(A44,[2]卡牌!$B$3:$F$999,[2]卡牌!$F$1-1,0),说明辅助表!$R$2:$S$6,2,0)</f>
        <v>2</v>
      </c>
      <c r="G44">
        <f>VLOOKUP($C44,说明辅助表!$L$3:$P$9,说明奖励计算!G$4,0)</f>
        <v>4</v>
      </c>
      <c r="H44">
        <f>VLOOKUP($C44,说明辅助表!$L$3:$P$9,说明奖励计算!H$4,0)</f>
        <v>2</v>
      </c>
      <c r="I44" t="str">
        <f>IF(G44=0,"",SUBSTITUTE(SUBSTITUTE(SUBSTITUTE(说明辅助表!$AD$1,"id",说明奖励计算!$A44),"数量",G44),"权重",1000))</f>
        <v>32210,4,0,0,0,1000</v>
      </c>
      <c r="J44">
        <f>VLOOKUP($C44,说明辅助表!$L$3:$P$9,说明奖励计算!J$4,0)</f>
        <v>7</v>
      </c>
      <c r="K44">
        <f>VLOOKUP($C44,说明辅助表!$L$3:$P$9,说明奖励计算!K$4,0)</f>
        <v>1</v>
      </c>
      <c r="L44" t="str">
        <f>IF(J44=0,"",SUBSTITUTE(SUBSTITUTE(SUBSTITUTE(说明辅助表!$AD$1,"id",说明奖励计算!$A44),"数量",J44),"权重",1000))</f>
        <v>32210,7,0,0,0,1000</v>
      </c>
      <c r="M44" s="41">
        <f>VLOOKUP($D44,说明辅助表!$L$3:$P$9,说明奖励计算!M$4,0)</f>
        <v>4</v>
      </c>
      <c r="N44" s="41">
        <f>VLOOKUP($D44,说明辅助表!$L$3:$P$9,说明奖励计算!N$4,0)</f>
        <v>2</v>
      </c>
      <c r="O44" s="41" t="str">
        <f>IF(M44=0,"",SUBSTITUTE(SUBSTITUTE(SUBSTITUTE(说明辅助表!$AD$1,"id",说明奖励计算!$A44),"数量",M44),"权重",1000))</f>
        <v>32210,4,0,0,0,1000</v>
      </c>
      <c r="P44" s="41">
        <f>VLOOKUP($D44,说明辅助表!$L$3:$P$9,说明奖励计算!P$4,0)</f>
        <v>7</v>
      </c>
      <c r="Q44" s="41">
        <f>VLOOKUP($D44,说明辅助表!$L$3:$P$9,说明奖励计算!Q$4,0)</f>
        <v>1</v>
      </c>
      <c r="R44" s="41" t="str">
        <f>IF(P44=0,"",SUBSTITUTE(SUBSTITUTE(SUBSTITUTE(说明辅助表!$AD$1,"id",说明奖励计算!$A44),"数量",P44),"权重",1000))</f>
        <v>32210,7,0,0,0,1000</v>
      </c>
      <c r="S44">
        <f>VLOOKUP($E44,说明辅助表!$L$3:$P$9,说明奖励计算!S$4,0)</f>
        <v>4</v>
      </c>
      <c r="T44">
        <f>VLOOKUP($E44,说明辅助表!$L$3:$P$9,说明奖励计算!T$4,0)</f>
        <v>2</v>
      </c>
      <c r="U44" t="str">
        <f>IF(S44=0,"",SUBSTITUTE(SUBSTITUTE(SUBSTITUTE(说明辅助表!$AD$1,"id",说明奖励计算!$A44),"数量",S44),"权重",1000))</f>
        <v>32210,4,0,0,0,1000</v>
      </c>
      <c r="V44">
        <f>VLOOKUP($E44,说明辅助表!$L$3:$P$9,说明奖励计算!V$4,0)</f>
        <v>7</v>
      </c>
      <c r="W44">
        <f>VLOOKUP($E44,说明辅助表!$L$3:$P$9,说明奖励计算!W$4,0)</f>
        <v>1</v>
      </c>
      <c r="X44" t="str">
        <f>IF(V44=0,"",SUBSTITUTE(SUBSTITUTE(SUBSTITUTE(说明辅助表!$AD$1,"id",说明奖励计算!$A44),"数量",V44),"权重",1000))</f>
        <v>32210,7,0,0,0,1000</v>
      </c>
    </row>
    <row r="45" spans="1:24" x14ac:dyDescent="0.3">
      <c r="A45">
        <f>[2]卡牌!$B42</f>
        <v>32310</v>
      </c>
      <c r="B45">
        <f>[2]卡牌!$D42</f>
        <v>3</v>
      </c>
      <c r="C45">
        <f>VLOOKUP($B45,说明辅助表!$D$4:$H$7,说明辅助表!F$1,0)</f>
        <v>5</v>
      </c>
      <c r="D45">
        <f>VLOOKUP($B45,说明辅助表!$D$4:$H$7,说明辅助表!G$1,0)</f>
        <v>10</v>
      </c>
      <c r="E45">
        <f>VLOOKUP($B45,说明辅助表!$D$4:$H$7,说明辅助表!H$1,0)</f>
        <v>30</v>
      </c>
      <c r="F45">
        <f>VLOOKUP(VLOOKUP(A45,[2]卡牌!$B$3:$F$999,[2]卡牌!$F$1-1,0),说明辅助表!$R$2:$S$6,2,0)</f>
        <v>3</v>
      </c>
      <c r="G45">
        <f>VLOOKUP($C45,说明辅助表!$L$3:$P$9,说明奖励计算!G$4,0)</f>
        <v>2</v>
      </c>
      <c r="H45">
        <f>VLOOKUP($C45,说明辅助表!$L$3:$P$9,说明奖励计算!H$4,0)</f>
        <v>2</v>
      </c>
      <c r="I45" t="str">
        <f>IF(G45=0,"",SUBSTITUTE(SUBSTITUTE(SUBSTITUTE(说明辅助表!$AD$1,"id",说明奖励计算!$A45),"数量",G45),"权重",1000))</f>
        <v>32310,2,0,0,0,1000</v>
      </c>
      <c r="J45">
        <f>VLOOKUP($C45,说明辅助表!$L$3:$P$9,说明奖励计算!J$4,0)</f>
        <v>1</v>
      </c>
      <c r="K45">
        <f>VLOOKUP($C45,说明辅助表!$L$3:$P$9,说明奖励计算!K$4,0)</f>
        <v>1</v>
      </c>
      <c r="L45" t="str">
        <f>IF(J45=0,"",SUBSTITUTE(SUBSTITUTE(SUBSTITUTE(说明辅助表!$AD$1,"id",说明奖励计算!$A45),"数量",J45),"权重",1000))</f>
        <v>32310,1,0,0,0,1000</v>
      </c>
      <c r="M45" s="41">
        <f>VLOOKUP($D45,说明辅助表!$L$3:$P$9,说明奖励计算!M$4,0)</f>
        <v>3</v>
      </c>
      <c r="N45" s="41">
        <f>VLOOKUP($D45,说明辅助表!$L$3:$P$9,说明奖励计算!N$4,0)</f>
        <v>2</v>
      </c>
      <c r="O45" s="41" t="str">
        <f>IF(M45=0,"",SUBSTITUTE(SUBSTITUTE(SUBSTITUTE(说明辅助表!$AD$1,"id",说明奖励计算!$A45),"数量",M45),"权重",1000))</f>
        <v>32310,3,0,0,0,1000</v>
      </c>
      <c r="P45" s="41">
        <f>VLOOKUP($D45,说明辅助表!$L$3:$P$9,说明奖励计算!P$4,0)</f>
        <v>4</v>
      </c>
      <c r="Q45" s="41">
        <f>VLOOKUP($D45,说明辅助表!$L$3:$P$9,说明奖励计算!Q$4,0)</f>
        <v>1</v>
      </c>
      <c r="R45" s="41" t="str">
        <f>IF(P45=0,"",SUBSTITUTE(SUBSTITUTE(SUBSTITUTE(说明辅助表!$AD$1,"id",说明奖励计算!$A45),"数量",P45),"权重",1000))</f>
        <v>32310,4,0,0,0,1000</v>
      </c>
      <c r="S45">
        <f>VLOOKUP($E45,说明辅助表!$L$3:$P$9,说明奖励计算!S$4,0)</f>
        <v>7</v>
      </c>
      <c r="T45">
        <f>VLOOKUP($E45,说明辅助表!$L$3:$P$9,说明奖励计算!T$4,0)</f>
        <v>3</v>
      </c>
      <c r="U45" t="str">
        <f>IF(S45=0,"",SUBSTITUTE(SUBSTITUTE(SUBSTITUTE(说明辅助表!$AD$1,"id",说明奖励计算!$A45),"数量",S45),"权重",1000))</f>
        <v>32310,7,0,0,0,1000</v>
      </c>
      <c r="V45">
        <f>VLOOKUP($E45,说明辅助表!$L$3:$P$9,说明奖励计算!V$4,0)</f>
        <v>9</v>
      </c>
      <c r="W45">
        <f>VLOOKUP($E45,说明辅助表!$L$3:$P$9,说明奖励计算!W$4,0)</f>
        <v>1</v>
      </c>
      <c r="X45" t="str">
        <f>IF(V45=0,"",SUBSTITUTE(SUBSTITUTE(SUBSTITUTE(说明辅助表!$AD$1,"id",说明奖励计算!$A45),"数量",V45),"权重",1000))</f>
        <v>32310,9,0,0,0,1000</v>
      </c>
    </row>
    <row r="46" spans="1:24" x14ac:dyDescent="0.3">
      <c r="A46">
        <f>[2]卡牌!$B43</f>
        <v>32410</v>
      </c>
      <c r="B46">
        <f>[2]卡牌!$D43</f>
        <v>2</v>
      </c>
      <c r="C46">
        <f>VLOOKUP($B46,说明辅助表!$D$4:$H$7,说明辅助表!F$1,0)</f>
        <v>15</v>
      </c>
      <c r="D46">
        <f>VLOOKUP($B46,说明辅助表!$D$4:$H$7,说明辅助表!G$1,0)</f>
        <v>15</v>
      </c>
      <c r="E46">
        <f>VLOOKUP($B46,说明辅助表!$D$4:$H$7,说明辅助表!H$1,0)</f>
        <v>15</v>
      </c>
      <c r="F46">
        <f>VLOOKUP(VLOOKUP(A46,[2]卡牌!$B$3:$F$999,[2]卡牌!$F$1-1,0),说明辅助表!$R$2:$S$6,2,0)</f>
        <v>4</v>
      </c>
      <c r="G46">
        <f>VLOOKUP($C46,说明辅助表!$L$3:$P$9,说明奖励计算!G$4,0)</f>
        <v>4</v>
      </c>
      <c r="H46">
        <f>VLOOKUP($C46,说明辅助表!$L$3:$P$9,说明奖励计算!H$4,0)</f>
        <v>2</v>
      </c>
      <c r="I46" t="str">
        <f>IF(G46=0,"",SUBSTITUTE(SUBSTITUTE(SUBSTITUTE(说明辅助表!$AD$1,"id",说明奖励计算!$A46),"数量",G46),"权重",1000))</f>
        <v>32410,4,0,0,0,1000</v>
      </c>
      <c r="J46">
        <f>VLOOKUP($C46,说明辅助表!$L$3:$P$9,说明奖励计算!J$4,0)</f>
        <v>7</v>
      </c>
      <c r="K46">
        <f>VLOOKUP($C46,说明辅助表!$L$3:$P$9,说明奖励计算!K$4,0)</f>
        <v>1</v>
      </c>
      <c r="L46" t="str">
        <f>IF(J46=0,"",SUBSTITUTE(SUBSTITUTE(SUBSTITUTE(说明辅助表!$AD$1,"id",说明奖励计算!$A46),"数量",J46),"权重",1000))</f>
        <v>32410,7,0,0,0,1000</v>
      </c>
      <c r="M46" s="41">
        <f>VLOOKUP($D46,说明辅助表!$L$3:$P$9,说明奖励计算!M$4,0)</f>
        <v>4</v>
      </c>
      <c r="N46" s="41">
        <f>VLOOKUP($D46,说明辅助表!$L$3:$P$9,说明奖励计算!N$4,0)</f>
        <v>2</v>
      </c>
      <c r="O46" s="41" t="str">
        <f>IF(M46=0,"",SUBSTITUTE(SUBSTITUTE(SUBSTITUTE(说明辅助表!$AD$1,"id",说明奖励计算!$A46),"数量",M46),"权重",1000))</f>
        <v>32410,4,0,0,0,1000</v>
      </c>
      <c r="P46" s="41">
        <f>VLOOKUP($D46,说明辅助表!$L$3:$P$9,说明奖励计算!P$4,0)</f>
        <v>7</v>
      </c>
      <c r="Q46" s="41">
        <f>VLOOKUP($D46,说明辅助表!$L$3:$P$9,说明奖励计算!Q$4,0)</f>
        <v>1</v>
      </c>
      <c r="R46" s="41" t="str">
        <f>IF(P46=0,"",SUBSTITUTE(SUBSTITUTE(SUBSTITUTE(说明辅助表!$AD$1,"id",说明奖励计算!$A46),"数量",P46),"权重",1000))</f>
        <v>32410,7,0,0,0,1000</v>
      </c>
      <c r="S46">
        <f>VLOOKUP($E46,说明辅助表!$L$3:$P$9,说明奖励计算!S$4,0)</f>
        <v>4</v>
      </c>
      <c r="T46">
        <f>VLOOKUP($E46,说明辅助表!$L$3:$P$9,说明奖励计算!T$4,0)</f>
        <v>2</v>
      </c>
      <c r="U46" t="str">
        <f>IF(S46=0,"",SUBSTITUTE(SUBSTITUTE(SUBSTITUTE(说明辅助表!$AD$1,"id",说明奖励计算!$A46),"数量",S46),"权重",1000))</f>
        <v>32410,4,0,0,0,1000</v>
      </c>
      <c r="V46">
        <f>VLOOKUP($E46,说明辅助表!$L$3:$P$9,说明奖励计算!V$4,0)</f>
        <v>7</v>
      </c>
      <c r="W46">
        <f>VLOOKUP($E46,说明辅助表!$L$3:$P$9,说明奖励计算!W$4,0)</f>
        <v>1</v>
      </c>
      <c r="X46" t="str">
        <f>IF(V46=0,"",SUBSTITUTE(SUBSTITUTE(SUBSTITUTE(说明辅助表!$AD$1,"id",说明奖励计算!$A46),"数量",V46),"权重",1000))</f>
        <v>32410,7,0,0,0,1000</v>
      </c>
    </row>
    <row r="47" spans="1:24" x14ac:dyDescent="0.3">
      <c r="A47">
        <f>[2]卡牌!$B44</f>
        <v>32510</v>
      </c>
      <c r="B47">
        <f>[2]卡牌!$D44</f>
        <v>2</v>
      </c>
      <c r="C47">
        <f>VLOOKUP($B47,说明辅助表!$D$4:$H$7,说明辅助表!F$1,0)</f>
        <v>15</v>
      </c>
      <c r="D47">
        <f>VLOOKUP($B47,说明辅助表!$D$4:$H$7,说明辅助表!G$1,0)</f>
        <v>15</v>
      </c>
      <c r="E47">
        <f>VLOOKUP($B47,说明辅助表!$D$4:$H$7,说明辅助表!H$1,0)</f>
        <v>15</v>
      </c>
      <c r="F47">
        <f>VLOOKUP(VLOOKUP(A47,[2]卡牌!$B$3:$F$999,[2]卡牌!$F$1-1,0),说明辅助表!$R$2:$S$6,2,0)</f>
        <v>5</v>
      </c>
      <c r="G47">
        <f>VLOOKUP($C47,说明辅助表!$L$3:$P$9,说明奖励计算!G$4,0)</f>
        <v>4</v>
      </c>
      <c r="H47">
        <f>VLOOKUP($C47,说明辅助表!$L$3:$P$9,说明奖励计算!H$4,0)</f>
        <v>2</v>
      </c>
      <c r="I47" t="str">
        <f>IF(G47=0,"",SUBSTITUTE(SUBSTITUTE(SUBSTITUTE(说明辅助表!$AD$1,"id",说明奖励计算!$A47),"数量",G47),"权重",1000))</f>
        <v>32510,4,0,0,0,1000</v>
      </c>
      <c r="J47">
        <f>VLOOKUP($C47,说明辅助表!$L$3:$P$9,说明奖励计算!J$4,0)</f>
        <v>7</v>
      </c>
      <c r="K47">
        <f>VLOOKUP($C47,说明辅助表!$L$3:$P$9,说明奖励计算!K$4,0)</f>
        <v>1</v>
      </c>
      <c r="L47" t="str">
        <f>IF(J47=0,"",SUBSTITUTE(SUBSTITUTE(SUBSTITUTE(说明辅助表!$AD$1,"id",说明奖励计算!$A47),"数量",J47),"权重",1000))</f>
        <v>32510,7,0,0,0,1000</v>
      </c>
      <c r="M47" s="41">
        <f>VLOOKUP($D47,说明辅助表!$L$3:$P$9,说明奖励计算!M$4,0)</f>
        <v>4</v>
      </c>
      <c r="N47" s="41">
        <f>VLOOKUP($D47,说明辅助表!$L$3:$P$9,说明奖励计算!N$4,0)</f>
        <v>2</v>
      </c>
      <c r="O47" s="41" t="str">
        <f>IF(M47=0,"",SUBSTITUTE(SUBSTITUTE(SUBSTITUTE(说明辅助表!$AD$1,"id",说明奖励计算!$A47),"数量",M47),"权重",1000))</f>
        <v>32510,4,0,0,0,1000</v>
      </c>
      <c r="P47" s="41">
        <f>VLOOKUP($D47,说明辅助表!$L$3:$P$9,说明奖励计算!P$4,0)</f>
        <v>7</v>
      </c>
      <c r="Q47" s="41">
        <f>VLOOKUP($D47,说明辅助表!$L$3:$P$9,说明奖励计算!Q$4,0)</f>
        <v>1</v>
      </c>
      <c r="R47" s="41" t="str">
        <f>IF(P47=0,"",SUBSTITUTE(SUBSTITUTE(SUBSTITUTE(说明辅助表!$AD$1,"id",说明奖励计算!$A47),"数量",P47),"权重",1000))</f>
        <v>32510,7,0,0,0,1000</v>
      </c>
      <c r="S47">
        <f>VLOOKUP($E47,说明辅助表!$L$3:$P$9,说明奖励计算!S$4,0)</f>
        <v>4</v>
      </c>
      <c r="T47">
        <f>VLOOKUP($E47,说明辅助表!$L$3:$P$9,说明奖励计算!T$4,0)</f>
        <v>2</v>
      </c>
      <c r="U47" t="str">
        <f>IF(S47=0,"",SUBSTITUTE(SUBSTITUTE(SUBSTITUTE(说明辅助表!$AD$1,"id",说明奖励计算!$A47),"数量",S47),"权重",1000))</f>
        <v>32510,4,0,0,0,1000</v>
      </c>
      <c r="V47">
        <f>VLOOKUP($E47,说明辅助表!$L$3:$P$9,说明奖励计算!V$4,0)</f>
        <v>7</v>
      </c>
      <c r="W47">
        <f>VLOOKUP($E47,说明辅助表!$L$3:$P$9,说明奖励计算!W$4,0)</f>
        <v>1</v>
      </c>
      <c r="X47" t="str">
        <f>IF(V47=0,"",SUBSTITUTE(SUBSTITUTE(SUBSTITUTE(说明辅助表!$AD$1,"id",说明奖励计算!$A47),"数量",V47),"权重",1000))</f>
        <v>32510,7,0,0,0,1000</v>
      </c>
    </row>
    <row r="48" spans="1:24" x14ac:dyDescent="0.3">
      <c r="A48">
        <f>[2]卡牌!$B45</f>
        <v>34210</v>
      </c>
      <c r="B48">
        <f>[2]卡牌!$D45</f>
        <v>4</v>
      </c>
      <c r="C48">
        <f>VLOOKUP($B48,说明辅助表!$D$4:$H$7,说明辅助表!F$1,0)</f>
        <v>0</v>
      </c>
      <c r="D48">
        <f>VLOOKUP($B48,说明辅助表!$D$4:$H$7,说明辅助表!G$1,0)</f>
        <v>1</v>
      </c>
      <c r="E48">
        <f>VLOOKUP($B48,说明辅助表!$D$4:$H$7,说明辅助表!H$1,0)</f>
        <v>5</v>
      </c>
      <c r="F48">
        <f>VLOOKUP(VLOOKUP(A48,[2]卡牌!$B$3:$F$999,[2]卡牌!$F$1-1,0),说明辅助表!$R$2:$S$6,2,0)</f>
        <v>1</v>
      </c>
      <c r="G48">
        <f>VLOOKUP($C48,说明辅助表!$L$3:$P$9,说明奖励计算!G$4,0)</f>
        <v>0</v>
      </c>
      <c r="H48">
        <f>VLOOKUP($C48,说明辅助表!$L$3:$P$9,说明奖励计算!H$4,0)</f>
        <v>0</v>
      </c>
      <c r="I48" t="str">
        <f>IF(G48=0,"",SUBSTITUTE(SUBSTITUTE(SUBSTITUTE(说明辅助表!$AD$1,"id",说明奖励计算!$A48),"数量",G48),"权重",1000))</f>
        <v/>
      </c>
      <c r="J48">
        <f>VLOOKUP($C48,说明辅助表!$L$3:$P$9,说明奖励计算!J$4,0)</f>
        <v>0</v>
      </c>
      <c r="K48">
        <f>VLOOKUP($C48,说明辅助表!$L$3:$P$9,说明奖励计算!K$4,0)</f>
        <v>0</v>
      </c>
      <c r="L48" t="str">
        <f>IF(J48=0,"",SUBSTITUTE(SUBSTITUTE(SUBSTITUTE(说明辅助表!$AD$1,"id",说明奖励计算!$A48),"数量",J48),"权重",1000))</f>
        <v/>
      </c>
      <c r="M48" s="41">
        <f>VLOOKUP($D48,说明辅助表!$L$3:$P$9,说明奖励计算!M$4,0)</f>
        <v>1</v>
      </c>
      <c r="N48" s="41">
        <f>VLOOKUP($D48,说明辅助表!$L$3:$P$9,说明奖励计算!N$4,0)</f>
        <v>1</v>
      </c>
      <c r="O48" s="41" t="str">
        <f>IF(M48=0,"",SUBSTITUTE(SUBSTITUTE(SUBSTITUTE(说明辅助表!$AD$1,"id",说明奖励计算!$A48),"数量",M48),"权重",1000))</f>
        <v>34210,1,0,0,0,1000</v>
      </c>
      <c r="P48" s="41">
        <f>VLOOKUP($D48,说明辅助表!$L$3:$P$9,说明奖励计算!P$4,0)</f>
        <v>0</v>
      </c>
      <c r="Q48" s="41">
        <f>VLOOKUP($D48,说明辅助表!$L$3:$P$9,说明奖励计算!Q$4,0)</f>
        <v>0</v>
      </c>
      <c r="R48" s="41" t="str">
        <f>IF(P48=0,"",SUBSTITUTE(SUBSTITUTE(SUBSTITUTE(说明辅助表!$AD$1,"id",说明奖励计算!$A48),"数量",P48),"权重",1000))</f>
        <v/>
      </c>
      <c r="S48">
        <f>VLOOKUP($E48,说明辅助表!$L$3:$P$9,说明奖励计算!S$4,0)</f>
        <v>2</v>
      </c>
      <c r="T48">
        <f>VLOOKUP($E48,说明辅助表!$L$3:$P$9,说明奖励计算!T$4,0)</f>
        <v>2</v>
      </c>
      <c r="U48" t="str">
        <f>IF(S48=0,"",SUBSTITUTE(SUBSTITUTE(SUBSTITUTE(说明辅助表!$AD$1,"id",说明奖励计算!$A48),"数量",S48),"权重",1000))</f>
        <v>34210,2,0,0,0,1000</v>
      </c>
      <c r="V48">
        <f>VLOOKUP($E48,说明辅助表!$L$3:$P$9,说明奖励计算!V$4,0)</f>
        <v>1</v>
      </c>
      <c r="W48">
        <f>VLOOKUP($E48,说明辅助表!$L$3:$P$9,说明奖励计算!W$4,0)</f>
        <v>1</v>
      </c>
      <c r="X48" t="str">
        <f>IF(V48=0,"",SUBSTITUTE(SUBSTITUTE(SUBSTITUTE(说明辅助表!$AD$1,"id",说明奖励计算!$A48),"数量",V48),"权重",1000))</f>
        <v>34210,1,0,0,0,1000</v>
      </c>
    </row>
    <row r="49" spans="1:24" x14ac:dyDescent="0.3">
      <c r="A49">
        <f>[2]卡牌!$B46</f>
        <v>34310</v>
      </c>
      <c r="B49">
        <f>[2]卡牌!$D46</f>
        <v>3</v>
      </c>
      <c r="C49">
        <f>VLOOKUP($B49,说明辅助表!$D$4:$H$7,说明辅助表!F$1,0)</f>
        <v>5</v>
      </c>
      <c r="D49">
        <f>VLOOKUP($B49,说明辅助表!$D$4:$H$7,说明辅助表!G$1,0)</f>
        <v>10</v>
      </c>
      <c r="E49">
        <f>VLOOKUP($B49,说明辅助表!$D$4:$H$7,说明辅助表!H$1,0)</f>
        <v>30</v>
      </c>
      <c r="F49">
        <f>VLOOKUP(VLOOKUP(A49,[2]卡牌!$B$3:$F$999,[2]卡牌!$F$1-1,0),说明辅助表!$R$2:$S$6,2,0)</f>
        <v>3</v>
      </c>
      <c r="G49">
        <f>VLOOKUP($C49,说明辅助表!$L$3:$P$9,说明奖励计算!G$4,0)</f>
        <v>2</v>
      </c>
      <c r="H49">
        <f>VLOOKUP($C49,说明辅助表!$L$3:$P$9,说明奖励计算!H$4,0)</f>
        <v>2</v>
      </c>
      <c r="I49" t="str">
        <f>IF(G49=0,"",SUBSTITUTE(SUBSTITUTE(SUBSTITUTE(说明辅助表!$AD$1,"id",说明奖励计算!$A49),"数量",G49),"权重",1000))</f>
        <v>34310,2,0,0,0,1000</v>
      </c>
      <c r="J49">
        <f>VLOOKUP($C49,说明辅助表!$L$3:$P$9,说明奖励计算!J$4,0)</f>
        <v>1</v>
      </c>
      <c r="K49">
        <f>VLOOKUP($C49,说明辅助表!$L$3:$P$9,说明奖励计算!K$4,0)</f>
        <v>1</v>
      </c>
      <c r="L49" t="str">
        <f>IF(J49=0,"",SUBSTITUTE(SUBSTITUTE(SUBSTITUTE(说明辅助表!$AD$1,"id",说明奖励计算!$A49),"数量",J49),"权重",1000))</f>
        <v>34310,1,0,0,0,1000</v>
      </c>
      <c r="M49" s="41">
        <f>VLOOKUP($D49,说明辅助表!$L$3:$P$9,说明奖励计算!M$4,0)</f>
        <v>3</v>
      </c>
      <c r="N49" s="41">
        <f>VLOOKUP($D49,说明辅助表!$L$3:$P$9,说明奖励计算!N$4,0)</f>
        <v>2</v>
      </c>
      <c r="O49" s="41" t="str">
        <f>IF(M49=0,"",SUBSTITUTE(SUBSTITUTE(SUBSTITUTE(说明辅助表!$AD$1,"id",说明奖励计算!$A49),"数量",M49),"权重",1000))</f>
        <v>34310,3,0,0,0,1000</v>
      </c>
      <c r="P49" s="41">
        <f>VLOOKUP($D49,说明辅助表!$L$3:$P$9,说明奖励计算!P$4,0)</f>
        <v>4</v>
      </c>
      <c r="Q49" s="41">
        <f>VLOOKUP($D49,说明辅助表!$L$3:$P$9,说明奖励计算!Q$4,0)</f>
        <v>1</v>
      </c>
      <c r="R49" s="41" t="str">
        <f>IF(P49=0,"",SUBSTITUTE(SUBSTITUTE(SUBSTITUTE(说明辅助表!$AD$1,"id",说明奖励计算!$A49),"数量",P49),"权重",1000))</f>
        <v>34310,4,0,0,0,1000</v>
      </c>
      <c r="S49">
        <f>VLOOKUP($E49,说明辅助表!$L$3:$P$9,说明奖励计算!S$4,0)</f>
        <v>7</v>
      </c>
      <c r="T49">
        <f>VLOOKUP($E49,说明辅助表!$L$3:$P$9,说明奖励计算!T$4,0)</f>
        <v>3</v>
      </c>
      <c r="U49" t="str">
        <f>IF(S49=0,"",SUBSTITUTE(SUBSTITUTE(SUBSTITUTE(说明辅助表!$AD$1,"id",说明奖励计算!$A49),"数量",S49),"权重",1000))</f>
        <v>34310,7,0,0,0,1000</v>
      </c>
      <c r="V49">
        <f>VLOOKUP($E49,说明辅助表!$L$3:$P$9,说明奖励计算!V$4,0)</f>
        <v>9</v>
      </c>
      <c r="W49">
        <f>VLOOKUP($E49,说明辅助表!$L$3:$P$9,说明奖励计算!W$4,0)</f>
        <v>1</v>
      </c>
      <c r="X49" t="str">
        <f>IF(V49=0,"",SUBSTITUTE(SUBSTITUTE(SUBSTITUTE(说明辅助表!$AD$1,"id",说明奖励计算!$A49),"数量",V49),"权重",1000))</f>
        <v>34310,9,0,0,0,1000</v>
      </c>
    </row>
    <row r="50" spans="1:24" x14ac:dyDescent="0.3">
      <c r="A50">
        <f>[2]卡牌!$B47</f>
        <v>34410</v>
      </c>
      <c r="B50">
        <f>[2]卡牌!$D47</f>
        <v>3</v>
      </c>
      <c r="C50">
        <f>VLOOKUP($B50,说明辅助表!$D$4:$H$7,说明辅助表!F$1,0)</f>
        <v>5</v>
      </c>
      <c r="D50">
        <f>VLOOKUP($B50,说明辅助表!$D$4:$H$7,说明辅助表!G$1,0)</f>
        <v>10</v>
      </c>
      <c r="E50">
        <f>VLOOKUP($B50,说明辅助表!$D$4:$H$7,说明辅助表!H$1,0)</f>
        <v>30</v>
      </c>
      <c r="F50">
        <f>VLOOKUP(VLOOKUP(A50,[2]卡牌!$B$3:$F$999,[2]卡牌!$F$1-1,0),说明辅助表!$R$2:$S$6,2,0)</f>
        <v>4</v>
      </c>
      <c r="G50">
        <f>VLOOKUP($C50,说明辅助表!$L$3:$P$9,说明奖励计算!G$4,0)</f>
        <v>2</v>
      </c>
      <c r="H50">
        <f>VLOOKUP($C50,说明辅助表!$L$3:$P$9,说明奖励计算!H$4,0)</f>
        <v>2</v>
      </c>
      <c r="I50" t="str">
        <f>IF(G50=0,"",SUBSTITUTE(SUBSTITUTE(SUBSTITUTE(说明辅助表!$AD$1,"id",说明奖励计算!$A50),"数量",G50),"权重",1000))</f>
        <v>34410,2,0,0,0,1000</v>
      </c>
      <c r="J50">
        <f>VLOOKUP($C50,说明辅助表!$L$3:$P$9,说明奖励计算!J$4,0)</f>
        <v>1</v>
      </c>
      <c r="K50">
        <f>VLOOKUP($C50,说明辅助表!$L$3:$P$9,说明奖励计算!K$4,0)</f>
        <v>1</v>
      </c>
      <c r="L50" t="str">
        <f>IF(J50=0,"",SUBSTITUTE(SUBSTITUTE(SUBSTITUTE(说明辅助表!$AD$1,"id",说明奖励计算!$A50),"数量",J50),"权重",1000))</f>
        <v>34410,1,0,0,0,1000</v>
      </c>
      <c r="M50" s="41">
        <f>VLOOKUP($D50,说明辅助表!$L$3:$P$9,说明奖励计算!M$4,0)</f>
        <v>3</v>
      </c>
      <c r="N50" s="41">
        <f>VLOOKUP($D50,说明辅助表!$L$3:$P$9,说明奖励计算!N$4,0)</f>
        <v>2</v>
      </c>
      <c r="O50" s="41" t="str">
        <f>IF(M50=0,"",SUBSTITUTE(SUBSTITUTE(SUBSTITUTE(说明辅助表!$AD$1,"id",说明奖励计算!$A50),"数量",M50),"权重",1000))</f>
        <v>34410,3,0,0,0,1000</v>
      </c>
      <c r="P50" s="41">
        <f>VLOOKUP($D50,说明辅助表!$L$3:$P$9,说明奖励计算!P$4,0)</f>
        <v>4</v>
      </c>
      <c r="Q50" s="41">
        <f>VLOOKUP($D50,说明辅助表!$L$3:$P$9,说明奖励计算!Q$4,0)</f>
        <v>1</v>
      </c>
      <c r="R50" s="41" t="str">
        <f>IF(P50=0,"",SUBSTITUTE(SUBSTITUTE(SUBSTITUTE(说明辅助表!$AD$1,"id",说明奖励计算!$A50),"数量",P50),"权重",1000))</f>
        <v>34410,4,0,0,0,1000</v>
      </c>
      <c r="S50">
        <f>VLOOKUP($E50,说明辅助表!$L$3:$P$9,说明奖励计算!S$4,0)</f>
        <v>7</v>
      </c>
      <c r="T50">
        <f>VLOOKUP($E50,说明辅助表!$L$3:$P$9,说明奖励计算!T$4,0)</f>
        <v>3</v>
      </c>
      <c r="U50" t="str">
        <f>IF(S50=0,"",SUBSTITUTE(SUBSTITUTE(SUBSTITUTE(说明辅助表!$AD$1,"id",说明奖励计算!$A50),"数量",S50),"权重",1000))</f>
        <v>34410,7,0,0,0,1000</v>
      </c>
      <c r="V50">
        <f>VLOOKUP($E50,说明辅助表!$L$3:$P$9,说明奖励计算!V$4,0)</f>
        <v>9</v>
      </c>
      <c r="W50">
        <f>VLOOKUP($E50,说明辅助表!$L$3:$P$9,说明奖励计算!W$4,0)</f>
        <v>1</v>
      </c>
      <c r="X50" t="str">
        <f>IF(V50=0,"",SUBSTITUTE(SUBSTITUTE(SUBSTITUTE(说明辅助表!$AD$1,"id",说明奖励计算!$A50),"数量",V50),"权重",1000))</f>
        <v>34410,9,0,0,0,1000</v>
      </c>
    </row>
    <row r="51" spans="1:24" x14ac:dyDescent="0.3">
      <c r="A51">
        <f>[2]卡牌!$B48</f>
        <v>34510</v>
      </c>
      <c r="B51">
        <f>[2]卡牌!$D48</f>
        <v>4</v>
      </c>
      <c r="C51">
        <f>VLOOKUP($B51,说明辅助表!$D$4:$H$7,说明辅助表!F$1,0)</f>
        <v>0</v>
      </c>
      <c r="D51">
        <f>VLOOKUP($B51,说明辅助表!$D$4:$H$7,说明辅助表!G$1,0)</f>
        <v>1</v>
      </c>
      <c r="E51">
        <f>VLOOKUP($B51,说明辅助表!$D$4:$H$7,说明辅助表!H$1,0)</f>
        <v>5</v>
      </c>
      <c r="F51">
        <f>VLOOKUP(VLOOKUP(A51,[2]卡牌!$B$3:$F$999,[2]卡牌!$F$1-1,0),说明辅助表!$R$2:$S$6,2,0)</f>
        <v>5</v>
      </c>
      <c r="G51">
        <f>VLOOKUP($C51,说明辅助表!$L$3:$P$9,说明奖励计算!G$4,0)</f>
        <v>0</v>
      </c>
      <c r="H51">
        <f>VLOOKUP($C51,说明辅助表!$L$3:$P$9,说明奖励计算!H$4,0)</f>
        <v>0</v>
      </c>
      <c r="I51" t="str">
        <f>IF(G51=0,"",SUBSTITUTE(SUBSTITUTE(SUBSTITUTE(说明辅助表!$AD$1,"id",说明奖励计算!$A51),"数量",G51),"权重",1000))</f>
        <v/>
      </c>
      <c r="J51">
        <f>VLOOKUP($C51,说明辅助表!$L$3:$P$9,说明奖励计算!J$4,0)</f>
        <v>0</v>
      </c>
      <c r="K51">
        <f>VLOOKUP($C51,说明辅助表!$L$3:$P$9,说明奖励计算!K$4,0)</f>
        <v>0</v>
      </c>
      <c r="L51" t="str">
        <f>IF(J51=0,"",SUBSTITUTE(SUBSTITUTE(SUBSTITUTE(说明辅助表!$AD$1,"id",说明奖励计算!$A51),"数量",J51),"权重",1000))</f>
        <v/>
      </c>
      <c r="M51" s="41">
        <f>VLOOKUP($D51,说明辅助表!$L$3:$P$9,说明奖励计算!M$4,0)</f>
        <v>1</v>
      </c>
      <c r="N51" s="41">
        <f>VLOOKUP($D51,说明辅助表!$L$3:$P$9,说明奖励计算!N$4,0)</f>
        <v>1</v>
      </c>
      <c r="O51" s="41" t="str">
        <f>IF(M51=0,"",SUBSTITUTE(SUBSTITUTE(SUBSTITUTE(说明辅助表!$AD$1,"id",说明奖励计算!$A51),"数量",M51),"权重",1000))</f>
        <v>34510,1,0,0,0,1000</v>
      </c>
      <c r="P51" s="41">
        <f>VLOOKUP($D51,说明辅助表!$L$3:$P$9,说明奖励计算!P$4,0)</f>
        <v>0</v>
      </c>
      <c r="Q51" s="41">
        <f>VLOOKUP($D51,说明辅助表!$L$3:$P$9,说明奖励计算!Q$4,0)</f>
        <v>0</v>
      </c>
      <c r="R51" s="41" t="str">
        <f>IF(P51=0,"",SUBSTITUTE(SUBSTITUTE(SUBSTITUTE(说明辅助表!$AD$1,"id",说明奖励计算!$A51),"数量",P51),"权重",1000))</f>
        <v/>
      </c>
      <c r="S51">
        <f>VLOOKUP($E51,说明辅助表!$L$3:$P$9,说明奖励计算!S$4,0)</f>
        <v>2</v>
      </c>
      <c r="T51">
        <f>VLOOKUP($E51,说明辅助表!$L$3:$P$9,说明奖励计算!T$4,0)</f>
        <v>2</v>
      </c>
      <c r="U51" t="str">
        <f>IF(S51=0,"",SUBSTITUTE(SUBSTITUTE(SUBSTITUTE(说明辅助表!$AD$1,"id",说明奖励计算!$A51),"数量",S51),"权重",1000))</f>
        <v>34510,2,0,0,0,1000</v>
      </c>
      <c r="V51">
        <f>VLOOKUP($E51,说明辅助表!$L$3:$P$9,说明奖励计算!V$4,0)</f>
        <v>1</v>
      </c>
      <c r="W51">
        <f>VLOOKUP($E51,说明辅助表!$L$3:$P$9,说明奖励计算!W$4,0)</f>
        <v>1</v>
      </c>
      <c r="X51" t="str">
        <f>IF(V51=0,"",SUBSTITUTE(SUBSTITUTE(SUBSTITUTE(说明辅助表!$AD$1,"id",说明奖励计算!$A51),"数量",V51),"权重",1000))</f>
        <v>34510,1,0,0,0,1000</v>
      </c>
    </row>
    <row r="52" spans="1:24" x14ac:dyDescent="0.3">
      <c r="A52">
        <f>[2]卡牌!$B49</f>
        <v>33210</v>
      </c>
      <c r="B52">
        <f>[2]卡牌!$D49</f>
        <v>3</v>
      </c>
      <c r="C52">
        <f>VLOOKUP($B52,说明辅助表!$D$4:$H$7,说明辅助表!F$1,0)</f>
        <v>5</v>
      </c>
      <c r="D52">
        <f>VLOOKUP($B52,说明辅助表!$D$4:$H$7,说明辅助表!G$1,0)</f>
        <v>10</v>
      </c>
      <c r="E52">
        <f>VLOOKUP($B52,说明辅助表!$D$4:$H$7,说明辅助表!H$1,0)</f>
        <v>30</v>
      </c>
      <c r="F52">
        <f>VLOOKUP(VLOOKUP(A52,[2]卡牌!$B$3:$F$999,[2]卡牌!$F$1-1,0),说明辅助表!$R$2:$S$6,2,0)</f>
        <v>2</v>
      </c>
      <c r="G52">
        <f>VLOOKUP($C52,说明辅助表!$L$3:$P$9,说明奖励计算!G$4,0)</f>
        <v>2</v>
      </c>
      <c r="H52">
        <f>VLOOKUP($C52,说明辅助表!$L$3:$P$9,说明奖励计算!H$4,0)</f>
        <v>2</v>
      </c>
      <c r="I52" t="str">
        <f>IF(G52=0,"",SUBSTITUTE(SUBSTITUTE(SUBSTITUTE(说明辅助表!$AD$1,"id",说明奖励计算!$A52),"数量",G52),"权重",1000))</f>
        <v>33210,2,0,0,0,1000</v>
      </c>
      <c r="J52">
        <f>VLOOKUP($C52,说明辅助表!$L$3:$P$9,说明奖励计算!J$4,0)</f>
        <v>1</v>
      </c>
      <c r="K52">
        <f>VLOOKUP($C52,说明辅助表!$L$3:$P$9,说明奖励计算!K$4,0)</f>
        <v>1</v>
      </c>
      <c r="L52" t="str">
        <f>IF(J52=0,"",SUBSTITUTE(SUBSTITUTE(SUBSTITUTE(说明辅助表!$AD$1,"id",说明奖励计算!$A52),"数量",J52),"权重",1000))</f>
        <v>33210,1,0,0,0,1000</v>
      </c>
      <c r="M52" s="41">
        <f>VLOOKUP($D52,说明辅助表!$L$3:$P$9,说明奖励计算!M$4,0)</f>
        <v>3</v>
      </c>
      <c r="N52" s="41">
        <f>VLOOKUP($D52,说明辅助表!$L$3:$P$9,说明奖励计算!N$4,0)</f>
        <v>2</v>
      </c>
      <c r="O52" s="41" t="str">
        <f>IF(M52=0,"",SUBSTITUTE(SUBSTITUTE(SUBSTITUTE(说明辅助表!$AD$1,"id",说明奖励计算!$A52),"数量",M52),"权重",1000))</f>
        <v>33210,3,0,0,0,1000</v>
      </c>
      <c r="P52" s="41">
        <f>VLOOKUP($D52,说明辅助表!$L$3:$P$9,说明奖励计算!P$4,0)</f>
        <v>4</v>
      </c>
      <c r="Q52" s="41">
        <f>VLOOKUP($D52,说明辅助表!$L$3:$P$9,说明奖励计算!Q$4,0)</f>
        <v>1</v>
      </c>
      <c r="R52" s="41" t="str">
        <f>IF(P52=0,"",SUBSTITUTE(SUBSTITUTE(SUBSTITUTE(说明辅助表!$AD$1,"id",说明奖励计算!$A52),"数量",P52),"权重",1000))</f>
        <v>33210,4,0,0,0,1000</v>
      </c>
      <c r="S52">
        <f>VLOOKUP($E52,说明辅助表!$L$3:$P$9,说明奖励计算!S$4,0)</f>
        <v>7</v>
      </c>
      <c r="T52">
        <f>VLOOKUP($E52,说明辅助表!$L$3:$P$9,说明奖励计算!T$4,0)</f>
        <v>3</v>
      </c>
      <c r="U52" t="str">
        <f>IF(S52=0,"",SUBSTITUTE(SUBSTITUTE(SUBSTITUTE(说明辅助表!$AD$1,"id",说明奖励计算!$A52),"数量",S52),"权重",1000))</f>
        <v>33210,7,0,0,0,1000</v>
      </c>
      <c r="V52">
        <f>VLOOKUP($E52,说明辅助表!$L$3:$P$9,说明奖励计算!V$4,0)</f>
        <v>9</v>
      </c>
      <c r="W52">
        <f>VLOOKUP($E52,说明辅助表!$L$3:$P$9,说明奖励计算!W$4,0)</f>
        <v>1</v>
      </c>
      <c r="X52" t="str">
        <f>IF(V52=0,"",SUBSTITUTE(SUBSTITUTE(SUBSTITUTE(说明辅助表!$AD$1,"id",说明奖励计算!$A52),"数量",V52),"权重",1000))</f>
        <v>33210,9,0,0,0,1000</v>
      </c>
    </row>
    <row r="53" spans="1:24" x14ac:dyDescent="0.3">
      <c r="A53">
        <f>[2]卡牌!$B50</f>
        <v>33310</v>
      </c>
      <c r="B53">
        <f>[2]卡牌!$D50</f>
        <v>4</v>
      </c>
      <c r="C53">
        <f>VLOOKUP($B53,说明辅助表!$D$4:$H$7,说明辅助表!F$1,0)</f>
        <v>0</v>
      </c>
      <c r="D53">
        <f>VLOOKUP($B53,说明辅助表!$D$4:$H$7,说明辅助表!G$1,0)</f>
        <v>1</v>
      </c>
      <c r="E53">
        <f>VLOOKUP($B53,说明辅助表!$D$4:$H$7,说明辅助表!H$1,0)</f>
        <v>5</v>
      </c>
      <c r="F53">
        <f>VLOOKUP(VLOOKUP(A53,[2]卡牌!$B$3:$F$999,[2]卡牌!$F$1-1,0),说明辅助表!$R$2:$S$6,2,0)</f>
        <v>3</v>
      </c>
      <c r="G53">
        <f>VLOOKUP($C53,说明辅助表!$L$3:$P$9,说明奖励计算!G$4,0)</f>
        <v>0</v>
      </c>
      <c r="H53">
        <f>VLOOKUP($C53,说明辅助表!$L$3:$P$9,说明奖励计算!H$4,0)</f>
        <v>0</v>
      </c>
      <c r="I53" t="str">
        <f>IF(G53=0,"",SUBSTITUTE(SUBSTITUTE(SUBSTITUTE(说明辅助表!$AD$1,"id",说明奖励计算!$A53),"数量",G53),"权重",1000))</f>
        <v/>
      </c>
      <c r="J53">
        <f>VLOOKUP($C53,说明辅助表!$L$3:$P$9,说明奖励计算!J$4,0)</f>
        <v>0</v>
      </c>
      <c r="K53">
        <f>VLOOKUP($C53,说明辅助表!$L$3:$P$9,说明奖励计算!K$4,0)</f>
        <v>0</v>
      </c>
      <c r="L53" t="str">
        <f>IF(J53=0,"",SUBSTITUTE(SUBSTITUTE(SUBSTITUTE(说明辅助表!$AD$1,"id",说明奖励计算!$A53),"数量",J53),"权重",1000))</f>
        <v/>
      </c>
      <c r="M53" s="41">
        <f>VLOOKUP($D53,说明辅助表!$L$3:$P$9,说明奖励计算!M$4,0)</f>
        <v>1</v>
      </c>
      <c r="N53" s="41">
        <f>VLOOKUP($D53,说明辅助表!$L$3:$P$9,说明奖励计算!N$4,0)</f>
        <v>1</v>
      </c>
      <c r="O53" s="41" t="str">
        <f>IF(M53=0,"",SUBSTITUTE(SUBSTITUTE(SUBSTITUTE(说明辅助表!$AD$1,"id",说明奖励计算!$A53),"数量",M53),"权重",1000))</f>
        <v>33310,1,0,0,0,1000</v>
      </c>
      <c r="P53" s="41">
        <f>VLOOKUP($D53,说明辅助表!$L$3:$P$9,说明奖励计算!P$4,0)</f>
        <v>0</v>
      </c>
      <c r="Q53" s="41">
        <f>VLOOKUP($D53,说明辅助表!$L$3:$P$9,说明奖励计算!Q$4,0)</f>
        <v>0</v>
      </c>
      <c r="R53" s="41" t="str">
        <f>IF(P53=0,"",SUBSTITUTE(SUBSTITUTE(SUBSTITUTE(说明辅助表!$AD$1,"id",说明奖励计算!$A53),"数量",P53),"权重",1000))</f>
        <v/>
      </c>
      <c r="S53">
        <f>VLOOKUP($E53,说明辅助表!$L$3:$P$9,说明奖励计算!S$4,0)</f>
        <v>2</v>
      </c>
      <c r="T53">
        <f>VLOOKUP($E53,说明辅助表!$L$3:$P$9,说明奖励计算!T$4,0)</f>
        <v>2</v>
      </c>
      <c r="U53" t="str">
        <f>IF(S53=0,"",SUBSTITUTE(SUBSTITUTE(SUBSTITUTE(说明辅助表!$AD$1,"id",说明奖励计算!$A53),"数量",S53),"权重",1000))</f>
        <v>33310,2,0,0,0,1000</v>
      </c>
      <c r="V53">
        <f>VLOOKUP($E53,说明辅助表!$L$3:$P$9,说明奖励计算!V$4,0)</f>
        <v>1</v>
      </c>
      <c r="W53">
        <f>VLOOKUP($E53,说明辅助表!$L$3:$P$9,说明奖励计算!W$4,0)</f>
        <v>1</v>
      </c>
      <c r="X53" t="str">
        <f>IF(V53=0,"",SUBSTITUTE(SUBSTITUTE(SUBSTITUTE(说明辅助表!$AD$1,"id",说明奖励计算!$A53),"数量",V53),"权重",1000))</f>
        <v>33310,1,0,0,0,1000</v>
      </c>
    </row>
    <row r="54" spans="1:24" x14ac:dyDescent="0.3">
      <c r="A54">
        <f>[2]卡牌!$B51</f>
        <v>33410</v>
      </c>
      <c r="B54">
        <f>[2]卡牌!$D51</f>
        <v>3</v>
      </c>
      <c r="C54">
        <f>VLOOKUP($B54,说明辅助表!$D$4:$H$7,说明辅助表!F$1,0)</f>
        <v>5</v>
      </c>
      <c r="D54">
        <f>VLOOKUP($B54,说明辅助表!$D$4:$H$7,说明辅助表!G$1,0)</f>
        <v>10</v>
      </c>
      <c r="E54">
        <f>VLOOKUP($B54,说明辅助表!$D$4:$H$7,说明辅助表!H$1,0)</f>
        <v>30</v>
      </c>
      <c r="F54">
        <f>VLOOKUP(VLOOKUP(A54,[2]卡牌!$B$3:$F$999,[2]卡牌!$F$1-1,0),说明辅助表!$R$2:$S$6,2,0)</f>
        <v>4</v>
      </c>
      <c r="G54">
        <f>VLOOKUP($C54,说明辅助表!$L$3:$P$9,说明奖励计算!G$4,0)</f>
        <v>2</v>
      </c>
      <c r="H54">
        <f>VLOOKUP($C54,说明辅助表!$L$3:$P$9,说明奖励计算!H$4,0)</f>
        <v>2</v>
      </c>
      <c r="I54" t="str">
        <f>IF(G54=0,"",SUBSTITUTE(SUBSTITUTE(SUBSTITUTE(说明辅助表!$AD$1,"id",说明奖励计算!$A54),"数量",G54),"权重",1000))</f>
        <v>33410,2,0,0,0,1000</v>
      </c>
      <c r="J54">
        <f>VLOOKUP($C54,说明辅助表!$L$3:$P$9,说明奖励计算!J$4,0)</f>
        <v>1</v>
      </c>
      <c r="K54">
        <f>VLOOKUP($C54,说明辅助表!$L$3:$P$9,说明奖励计算!K$4,0)</f>
        <v>1</v>
      </c>
      <c r="L54" t="str">
        <f>IF(J54=0,"",SUBSTITUTE(SUBSTITUTE(SUBSTITUTE(说明辅助表!$AD$1,"id",说明奖励计算!$A54),"数量",J54),"权重",1000))</f>
        <v>33410,1,0,0,0,1000</v>
      </c>
      <c r="M54" s="41">
        <f>VLOOKUP($D54,说明辅助表!$L$3:$P$9,说明奖励计算!M$4,0)</f>
        <v>3</v>
      </c>
      <c r="N54" s="41">
        <f>VLOOKUP($D54,说明辅助表!$L$3:$P$9,说明奖励计算!N$4,0)</f>
        <v>2</v>
      </c>
      <c r="O54" s="41" t="str">
        <f>IF(M54=0,"",SUBSTITUTE(SUBSTITUTE(SUBSTITUTE(说明辅助表!$AD$1,"id",说明奖励计算!$A54),"数量",M54),"权重",1000))</f>
        <v>33410,3,0,0,0,1000</v>
      </c>
      <c r="P54" s="41">
        <f>VLOOKUP($D54,说明辅助表!$L$3:$P$9,说明奖励计算!P$4,0)</f>
        <v>4</v>
      </c>
      <c r="Q54" s="41">
        <f>VLOOKUP($D54,说明辅助表!$L$3:$P$9,说明奖励计算!Q$4,0)</f>
        <v>1</v>
      </c>
      <c r="R54" s="41" t="str">
        <f>IF(P54=0,"",SUBSTITUTE(SUBSTITUTE(SUBSTITUTE(说明辅助表!$AD$1,"id",说明奖励计算!$A54),"数量",P54),"权重",1000))</f>
        <v>33410,4,0,0,0,1000</v>
      </c>
      <c r="S54">
        <f>VLOOKUP($E54,说明辅助表!$L$3:$P$9,说明奖励计算!S$4,0)</f>
        <v>7</v>
      </c>
      <c r="T54">
        <f>VLOOKUP($E54,说明辅助表!$L$3:$P$9,说明奖励计算!T$4,0)</f>
        <v>3</v>
      </c>
      <c r="U54" t="str">
        <f>IF(S54=0,"",SUBSTITUTE(SUBSTITUTE(SUBSTITUTE(说明辅助表!$AD$1,"id",说明奖励计算!$A54),"数量",S54),"权重",1000))</f>
        <v>33410,7,0,0,0,1000</v>
      </c>
      <c r="V54">
        <f>VLOOKUP($E54,说明辅助表!$L$3:$P$9,说明奖励计算!V$4,0)</f>
        <v>9</v>
      </c>
      <c r="W54">
        <f>VLOOKUP($E54,说明辅助表!$L$3:$P$9,说明奖励计算!W$4,0)</f>
        <v>1</v>
      </c>
      <c r="X54" t="str">
        <f>IF(V54=0,"",SUBSTITUTE(SUBSTITUTE(SUBSTITUTE(说明辅助表!$AD$1,"id",说明奖励计算!$A54),"数量",V54),"权重",1000))</f>
        <v>33410,9,0,0,0,1000</v>
      </c>
    </row>
    <row r="55" spans="1:24" x14ac:dyDescent="0.3">
      <c r="A55">
        <f>[2]卡牌!$B52</f>
        <v>33510</v>
      </c>
      <c r="B55">
        <f>[2]卡牌!$D52</f>
        <v>2</v>
      </c>
      <c r="C55">
        <f>VLOOKUP($B55,说明辅助表!$D$4:$H$7,说明辅助表!F$1,0)</f>
        <v>15</v>
      </c>
      <c r="D55">
        <f>VLOOKUP($B55,说明辅助表!$D$4:$H$7,说明辅助表!G$1,0)</f>
        <v>15</v>
      </c>
      <c r="E55">
        <f>VLOOKUP($B55,说明辅助表!$D$4:$H$7,说明辅助表!H$1,0)</f>
        <v>15</v>
      </c>
      <c r="F55">
        <f>VLOOKUP(VLOOKUP(A55,[2]卡牌!$B$3:$F$999,[2]卡牌!$F$1-1,0),说明辅助表!$R$2:$S$6,2,0)</f>
        <v>5</v>
      </c>
      <c r="G55">
        <f>VLOOKUP($C55,说明辅助表!$L$3:$P$9,说明奖励计算!G$4,0)</f>
        <v>4</v>
      </c>
      <c r="H55">
        <f>VLOOKUP($C55,说明辅助表!$L$3:$P$9,说明奖励计算!H$4,0)</f>
        <v>2</v>
      </c>
      <c r="I55" t="str">
        <f>IF(G55=0,"",SUBSTITUTE(SUBSTITUTE(SUBSTITUTE(说明辅助表!$AD$1,"id",说明奖励计算!$A55),"数量",G55),"权重",1000))</f>
        <v>33510,4,0,0,0,1000</v>
      </c>
      <c r="J55">
        <f>VLOOKUP($C55,说明辅助表!$L$3:$P$9,说明奖励计算!J$4,0)</f>
        <v>7</v>
      </c>
      <c r="K55">
        <f>VLOOKUP($C55,说明辅助表!$L$3:$P$9,说明奖励计算!K$4,0)</f>
        <v>1</v>
      </c>
      <c r="L55" t="str">
        <f>IF(J55=0,"",SUBSTITUTE(SUBSTITUTE(SUBSTITUTE(说明辅助表!$AD$1,"id",说明奖励计算!$A55),"数量",J55),"权重",1000))</f>
        <v>33510,7,0,0,0,1000</v>
      </c>
      <c r="M55" s="41">
        <f>VLOOKUP($D55,说明辅助表!$L$3:$P$9,说明奖励计算!M$4,0)</f>
        <v>4</v>
      </c>
      <c r="N55" s="41">
        <f>VLOOKUP($D55,说明辅助表!$L$3:$P$9,说明奖励计算!N$4,0)</f>
        <v>2</v>
      </c>
      <c r="O55" s="41" t="str">
        <f>IF(M55=0,"",SUBSTITUTE(SUBSTITUTE(SUBSTITUTE(说明辅助表!$AD$1,"id",说明奖励计算!$A55),"数量",M55),"权重",1000))</f>
        <v>33510,4,0,0,0,1000</v>
      </c>
      <c r="P55" s="41">
        <f>VLOOKUP($D55,说明辅助表!$L$3:$P$9,说明奖励计算!P$4,0)</f>
        <v>7</v>
      </c>
      <c r="Q55" s="41">
        <f>VLOOKUP($D55,说明辅助表!$L$3:$P$9,说明奖励计算!Q$4,0)</f>
        <v>1</v>
      </c>
      <c r="R55" s="41" t="str">
        <f>IF(P55=0,"",SUBSTITUTE(SUBSTITUTE(SUBSTITUTE(说明辅助表!$AD$1,"id",说明奖励计算!$A55),"数量",P55),"权重",1000))</f>
        <v>33510,7,0,0,0,1000</v>
      </c>
      <c r="S55">
        <f>VLOOKUP($E55,说明辅助表!$L$3:$P$9,说明奖励计算!S$4,0)</f>
        <v>4</v>
      </c>
      <c r="T55">
        <f>VLOOKUP($E55,说明辅助表!$L$3:$P$9,说明奖励计算!T$4,0)</f>
        <v>2</v>
      </c>
      <c r="U55" t="str">
        <f>IF(S55=0,"",SUBSTITUTE(SUBSTITUTE(SUBSTITUTE(说明辅助表!$AD$1,"id",说明奖励计算!$A55),"数量",S55),"权重",1000))</f>
        <v>33510,4,0,0,0,1000</v>
      </c>
      <c r="V55">
        <f>VLOOKUP($E55,说明辅助表!$L$3:$P$9,说明奖励计算!V$4,0)</f>
        <v>7</v>
      </c>
      <c r="W55">
        <f>VLOOKUP($E55,说明辅助表!$L$3:$P$9,说明奖励计算!W$4,0)</f>
        <v>1</v>
      </c>
      <c r="X55" t="str">
        <f>IF(V55=0,"",SUBSTITUTE(SUBSTITUTE(SUBSTITUTE(说明辅助表!$AD$1,"id",说明奖励计算!$A55),"数量",V55),"权重",1000))</f>
        <v>33510,7,0,0,0,1000</v>
      </c>
    </row>
    <row r="56" spans="1:24" x14ac:dyDescent="0.3">
      <c r="A56">
        <f>[2]卡牌!$B53</f>
        <v>35210</v>
      </c>
      <c r="B56">
        <f>[2]卡牌!$D53</f>
        <v>3</v>
      </c>
      <c r="C56">
        <f>VLOOKUP($B56,说明辅助表!$D$4:$H$7,说明辅助表!F$1,0)</f>
        <v>5</v>
      </c>
      <c r="D56">
        <f>VLOOKUP($B56,说明辅助表!$D$4:$H$7,说明辅助表!G$1,0)</f>
        <v>10</v>
      </c>
      <c r="E56">
        <f>VLOOKUP($B56,说明辅助表!$D$4:$H$7,说明辅助表!H$1,0)</f>
        <v>30</v>
      </c>
      <c r="F56">
        <f>VLOOKUP(VLOOKUP(A56,[2]卡牌!$B$3:$F$999,[2]卡牌!$F$1-1,0),说明辅助表!$R$2:$S$6,2,0)</f>
        <v>1</v>
      </c>
      <c r="G56">
        <f>VLOOKUP($C56,说明辅助表!$L$3:$P$9,说明奖励计算!G$4,0)</f>
        <v>2</v>
      </c>
      <c r="H56">
        <f>VLOOKUP($C56,说明辅助表!$L$3:$P$9,说明奖励计算!H$4,0)</f>
        <v>2</v>
      </c>
      <c r="I56" t="str">
        <f>IF(G56=0,"",SUBSTITUTE(SUBSTITUTE(SUBSTITUTE(说明辅助表!$AD$1,"id",说明奖励计算!$A56),"数量",G56),"权重",1000))</f>
        <v>35210,2,0,0,0,1000</v>
      </c>
      <c r="J56">
        <f>VLOOKUP($C56,说明辅助表!$L$3:$P$9,说明奖励计算!J$4,0)</f>
        <v>1</v>
      </c>
      <c r="K56">
        <f>VLOOKUP($C56,说明辅助表!$L$3:$P$9,说明奖励计算!K$4,0)</f>
        <v>1</v>
      </c>
      <c r="L56" t="str">
        <f>IF(J56=0,"",SUBSTITUTE(SUBSTITUTE(SUBSTITUTE(说明辅助表!$AD$1,"id",说明奖励计算!$A56),"数量",J56),"权重",1000))</f>
        <v>35210,1,0,0,0,1000</v>
      </c>
      <c r="M56" s="41">
        <f>VLOOKUP($D56,说明辅助表!$L$3:$P$9,说明奖励计算!M$4,0)</f>
        <v>3</v>
      </c>
      <c r="N56" s="41">
        <f>VLOOKUP($D56,说明辅助表!$L$3:$P$9,说明奖励计算!N$4,0)</f>
        <v>2</v>
      </c>
      <c r="O56" s="41" t="str">
        <f>IF(M56=0,"",SUBSTITUTE(SUBSTITUTE(SUBSTITUTE(说明辅助表!$AD$1,"id",说明奖励计算!$A56),"数量",M56),"权重",1000))</f>
        <v>35210,3,0,0,0,1000</v>
      </c>
      <c r="P56" s="41">
        <f>VLOOKUP($D56,说明辅助表!$L$3:$P$9,说明奖励计算!P$4,0)</f>
        <v>4</v>
      </c>
      <c r="Q56" s="41">
        <f>VLOOKUP($D56,说明辅助表!$L$3:$P$9,说明奖励计算!Q$4,0)</f>
        <v>1</v>
      </c>
      <c r="R56" s="41" t="str">
        <f>IF(P56=0,"",SUBSTITUTE(SUBSTITUTE(SUBSTITUTE(说明辅助表!$AD$1,"id",说明奖励计算!$A56),"数量",P56),"权重",1000))</f>
        <v>35210,4,0,0,0,1000</v>
      </c>
      <c r="S56">
        <f>VLOOKUP($E56,说明辅助表!$L$3:$P$9,说明奖励计算!S$4,0)</f>
        <v>7</v>
      </c>
      <c r="T56">
        <f>VLOOKUP($E56,说明辅助表!$L$3:$P$9,说明奖励计算!T$4,0)</f>
        <v>3</v>
      </c>
      <c r="U56" t="str">
        <f>IF(S56=0,"",SUBSTITUTE(SUBSTITUTE(SUBSTITUTE(说明辅助表!$AD$1,"id",说明奖励计算!$A56),"数量",S56),"权重",1000))</f>
        <v>35210,7,0,0,0,1000</v>
      </c>
      <c r="V56">
        <f>VLOOKUP($E56,说明辅助表!$L$3:$P$9,说明奖励计算!V$4,0)</f>
        <v>9</v>
      </c>
      <c r="W56">
        <f>VLOOKUP($E56,说明辅助表!$L$3:$P$9,说明奖励计算!W$4,0)</f>
        <v>1</v>
      </c>
      <c r="X56" t="str">
        <f>IF(V56=0,"",SUBSTITUTE(SUBSTITUTE(SUBSTITUTE(说明辅助表!$AD$1,"id",说明奖励计算!$A56),"数量",V56),"权重",1000))</f>
        <v>35210,9,0,0,0,1000</v>
      </c>
    </row>
    <row r="57" spans="1:24" x14ac:dyDescent="0.3">
      <c r="A57">
        <f>[2]卡牌!$B54</f>
        <v>35310</v>
      </c>
      <c r="B57">
        <f>[2]卡牌!$D54</f>
        <v>3</v>
      </c>
      <c r="C57">
        <f>VLOOKUP($B57,说明辅助表!$D$4:$H$7,说明辅助表!F$1,0)</f>
        <v>5</v>
      </c>
      <c r="D57">
        <f>VLOOKUP($B57,说明辅助表!$D$4:$H$7,说明辅助表!G$1,0)</f>
        <v>10</v>
      </c>
      <c r="E57">
        <f>VLOOKUP($B57,说明辅助表!$D$4:$H$7,说明辅助表!H$1,0)</f>
        <v>30</v>
      </c>
      <c r="F57">
        <f>VLOOKUP(VLOOKUP(A57,[2]卡牌!$B$3:$F$999,[2]卡牌!$F$1-1,0),说明辅助表!$R$2:$S$6,2,0)</f>
        <v>3</v>
      </c>
      <c r="G57">
        <f>VLOOKUP($C57,说明辅助表!$L$3:$P$9,说明奖励计算!G$4,0)</f>
        <v>2</v>
      </c>
      <c r="H57">
        <f>VLOOKUP($C57,说明辅助表!$L$3:$P$9,说明奖励计算!H$4,0)</f>
        <v>2</v>
      </c>
      <c r="I57" t="str">
        <f>IF(G57=0,"",SUBSTITUTE(SUBSTITUTE(SUBSTITUTE(说明辅助表!$AD$1,"id",说明奖励计算!$A57),"数量",G57),"权重",1000))</f>
        <v>35310,2,0,0,0,1000</v>
      </c>
      <c r="J57">
        <f>VLOOKUP($C57,说明辅助表!$L$3:$P$9,说明奖励计算!J$4,0)</f>
        <v>1</v>
      </c>
      <c r="K57">
        <f>VLOOKUP($C57,说明辅助表!$L$3:$P$9,说明奖励计算!K$4,0)</f>
        <v>1</v>
      </c>
      <c r="L57" t="str">
        <f>IF(J57=0,"",SUBSTITUTE(SUBSTITUTE(SUBSTITUTE(说明辅助表!$AD$1,"id",说明奖励计算!$A57),"数量",J57),"权重",1000))</f>
        <v>35310,1,0,0,0,1000</v>
      </c>
      <c r="M57" s="41">
        <f>VLOOKUP($D57,说明辅助表!$L$3:$P$9,说明奖励计算!M$4,0)</f>
        <v>3</v>
      </c>
      <c r="N57" s="41">
        <f>VLOOKUP($D57,说明辅助表!$L$3:$P$9,说明奖励计算!N$4,0)</f>
        <v>2</v>
      </c>
      <c r="O57" s="41" t="str">
        <f>IF(M57=0,"",SUBSTITUTE(SUBSTITUTE(SUBSTITUTE(说明辅助表!$AD$1,"id",说明奖励计算!$A57),"数量",M57),"权重",1000))</f>
        <v>35310,3,0,0,0,1000</v>
      </c>
      <c r="P57" s="41">
        <f>VLOOKUP($D57,说明辅助表!$L$3:$P$9,说明奖励计算!P$4,0)</f>
        <v>4</v>
      </c>
      <c r="Q57" s="41">
        <f>VLOOKUP($D57,说明辅助表!$L$3:$P$9,说明奖励计算!Q$4,0)</f>
        <v>1</v>
      </c>
      <c r="R57" s="41" t="str">
        <f>IF(P57=0,"",SUBSTITUTE(SUBSTITUTE(SUBSTITUTE(说明辅助表!$AD$1,"id",说明奖励计算!$A57),"数量",P57),"权重",1000))</f>
        <v>35310,4,0,0,0,1000</v>
      </c>
      <c r="S57">
        <f>VLOOKUP($E57,说明辅助表!$L$3:$P$9,说明奖励计算!S$4,0)</f>
        <v>7</v>
      </c>
      <c r="T57">
        <f>VLOOKUP($E57,说明辅助表!$L$3:$P$9,说明奖励计算!T$4,0)</f>
        <v>3</v>
      </c>
      <c r="U57" t="str">
        <f>IF(S57=0,"",SUBSTITUTE(SUBSTITUTE(SUBSTITUTE(说明辅助表!$AD$1,"id",说明奖励计算!$A57),"数量",S57),"权重",1000))</f>
        <v>35310,7,0,0,0,1000</v>
      </c>
      <c r="V57">
        <f>VLOOKUP($E57,说明辅助表!$L$3:$P$9,说明奖励计算!V$4,0)</f>
        <v>9</v>
      </c>
      <c r="W57">
        <f>VLOOKUP($E57,说明辅助表!$L$3:$P$9,说明奖励计算!W$4,0)</f>
        <v>1</v>
      </c>
      <c r="X57" t="str">
        <f>IF(V57=0,"",SUBSTITUTE(SUBSTITUTE(SUBSTITUTE(说明辅助表!$AD$1,"id",说明奖励计算!$A57),"数量",V57),"权重",1000))</f>
        <v>35310,9,0,0,0,1000</v>
      </c>
    </row>
    <row r="58" spans="1:24" x14ac:dyDescent="0.3">
      <c r="A58">
        <f>[2]卡牌!$B55</f>
        <v>35410</v>
      </c>
      <c r="B58">
        <f>[2]卡牌!$D55</f>
        <v>2</v>
      </c>
      <c r="C58">
        <f>VLOOKUP($B58,说明辅助表!$D$4:$H$7,说明辅助表!F$1,0)</f>
        <v>15</v>
      </c>
      <c r="D58">
        <f>VLOOKUP($B58,说明辅助表!$D$4:$H$7,说明辅助表!G$1,0)</f>
        <v>15</v>
      </c>
      <c r="E58">
        <f>VLOOKUP($B58,说明辅助表!$D$4:$H$7,说明辅助表!H$1,0)</f>
        <v>15</v>
      </c>
      <c r="F58">
        <f>VLOOKUP(VLOOKUP(A58,[2]卡牌!$B$3:$F$999,[2]卡牌!$F$1-1,0),说明辅助表!$R$2:$S$6,2,0)</f>
        <v>4</v>
      </c>
      <c r="G58">
        <f>VLOOKUP($C58,说明辅助表!$L$3:$P$9,说明奖励计算!G$4,0)</f>
        <v>4</v>
      </c>
      <c r="H58">
        <f>VLOOKUP($C58,说明辅助表!$L$3:$P$9,说明奖励计算!H$4,0)</f>
        <v>2</v>
      </c>
      <c r="I58" t="str">
        <f>IF(G58=0,"",SUBSTITUTE(SUBSTITUTE(SUBSTITUTE(说明辅助表!$AD$1,"id",说明奖励计算!$A58),"数量",G58),"权重",1000))</f>
        <v>35410,4,0,0,0,1000</v>
      </c>
      <c r="J58">
        <f>VLOOKUP($C58,说明辅助表!$L$3:$P$9,说明奖励计算!J$4,0)</f>
        <v>7</v>
      </c>
      <c r="K58">
        <f>VLOOKUP($C58,说明辅助表!$L$3:$P$9,说明奖励计算!K$4,0)</f>
        <v>1</v>
      </c>
      <c r="L58" t="str">
        <f>IF(J58=0,"",SUBSTITUTE(SUBSTITUTE(SUBSTITUTE(说明辅助表!$AD$1,"id",说明奖励计算!$A58),"数量",J58),"权重",1000))</f>
        <v>35410,7,0,0,0,1000</v>
      </c>
      <c r="M58" s="41">
        <f>VLOOKUP($D58,说明辅助表!$L$3:$P$9,说明奖励计算!M$4,0)</f>
        <v>4</v>
      </c>
      <c r="N58" s="41">
        <f>VLOOKUP($D58,说明辅助表!$L$3:$P$9,说明奖励计算!N$4,0)</f>
        <v>2</v>
      </c>
      <c r="O58" s="41" t="str">
        <f>IF(M58=0,"",SUBSTITUTE(SUBSTITUTE(SUBSTITUTE(说明辅助表!$AD$1,"id",说明奖励计算!$A58),"数量",M58),"权重",1000))</f>
        <v>35410,4,0,0,0,1000</v>
      </c>
      <c r="P58" s="41">
        <f>VLOOKUP($D58,说明辅助表!$L$3:$P$9,说明奖励计算!P$4,0)</f>
        <v>7</v>
      </c>
      <c r="Q58" s="41">
        <f>VLOOKUP($D58,说明辅助表!$L$3:$P$9,说明奖励计算!Q$4,0)</f>
        <v>1</v>
      </c>
      <c r="R58" s="41" t="str">
        <f>IF(P58=0,"",SUBSTITUTE(SUBSTITUTE(SUBSTITUTE(说明辅助表!$AD$1,"id",说明奖励计算!$A58),"数量",P58),"权重",1000))</f>
        <v>35410,7,0,0,0,1000</v>
      </c>
      <c r="S58">
        <f>VLOOKUP($E58,说明辅助表!$L$3:$P$9,说明奖励计算!S$4,0)</f>
        <v>4</v>
      </c>
      <c r="T58">
        <f>VLOOKUP($E58,说明辅助表!$L$3:$P$9,说明奖励计算!T$4,0)</f>
        <v>2</v>
      </c>
      <c r="U58" t="str">
        <f>IF(S58=0,"",SUBSTITUTE(SUBSTITUTE(SUBSTITUTE(说明辅助表!$AD$1,"id",说明奖励计算!$A58),"数量",S58),"权重",1000))</f>
        <v>35410,4,0,0,0,1000</v>
      </c>
      <c r="V58">
        <f>VLOOKUP($E58,说明辅助表!$L$3:$P$9,说明奖励计算!V$4,0)</f>
        <v>7</v>
      </c>
      <c r="W58">
        <f>VLOOKUP($E58,说明辅助表!$L$3:$P$9,说明奖励计算!W$4,0)</f>
        <v>1</v>
      </c>
      <c r="X58" t="str">
        <f>IF(V58=0,"",SUBSTITUTE(SUBSTITUTE(SUBSTITUTE(说明辅助表!$AD$1,"id",说明奖励计算!$A58),"数量",V58),"权重",1000))</f>
        <v>35410,7,0,0,0,1000</v>
      </c>
    </row>
    <row r="59" spans="1:24" x14ac:dyDescent="0.3">
      <c r="A59">
        <f>[2]卡牌!$B56</f>
        <v>35510</v>
      </c>
      <c r="B59">
        <f>[2]卡牌!$D56</f>
        <v>4</v>
      </c>
      <c r="C59">
        <f>VLOOKUP($B59,说明辅助表!$D$4:$H$7,说明辅助表!F$1,0)</f>
        <v>0</v>
      </c>
      <c r="D59">
        <f>VLOOKUP($B59,说明辅助表!$D$4:$H$7,说明辅助表!G$1,0)</f>
        <v>1</v>
      </c>
      <c r="E59">
        <f>VLOOKUP($B59,说明辅助表!$D$4:$H$7,说明辅助表!H$1,0)</f>
        <v>5</v>
      </c>
      <c r="F59">
        <f>VLOOKUP(VLOOKUP(A59,[2]卡牌!$B$3:$F$999,[2]卡牌!$F$1-1,0),说明辅助表!$R$2:$S$6,2,0)</f>
        <v>5</v>
      </c>
      <c r="G59">
        <f>VLOOKUP($C59,说明辅助表!$L$3:$P$9,说明奖励计算!G$4,0)</f>
        <v>0</v>
      </c>
      <c r="H59">
        <f>VLOOKUP($C59,说明辅助表!$L$3:$P$9,说明奖励计算!H$4,0)</f>
        <v>0</v>
      </c>
      <c r="I59" t="str">
        <f>IF(G59=0,"",SUBSTITUTE(SUBSTITUTE(SUBSTITUTE(说明辅助表!$AD$1,"id",说明奖励计算!$A59),"数量",G59),"权重",1000))</f>
        <v/>
      </c>
      <c r="J59">
        <f>VLOOKUP($C59,说明辅助表!$L$3:$P$9,说明奖励计算!J$4,0)</f>
        <v>0</v>
      </c>
      <c r="K59">
        <f>VLOOKUP($C59,说明辅助表!$L$3:$P$9,说明奖励计算!K$4,0)</f>
        <v>0</v>
      </c>
      <c r="L59" t="str">
        <f>IF(J59=0,"",SUBSTITUTE(SUBSTITUTE(SUBSTITUTE(说明辅助表!$AD$1,"id",说明奖励计算!$A59),"数量",J59),"权重",1000))</f>
        <v/>
      </c>
      <c r="M59" s="41">
        <f>VLOOKUP($D59,说明辅助表!$L$3:$P$9,说明奖励计算!M$4,0)</f>
        <v>1</v>
      </c>
      <c r="N59" s="41">
        <f>VLOOKUP($D59,说明辅助表!$L$3:$P$9,说明奖励计算!N$4,0)</f>
        <v>1</v>
      </c>
      <c r="O59" s="41" t="str">
        <f>IF(M59=0,"",SUBSTITUTE(SUBSTITUTE(SUBSTITUTE(说明辅助表!$AD$1,"id",说明奖励计算!$A59),"数量",M59),"权重",1000))</f>
        <v>35510,1,0,0,0,1000</v>
      </c>
      <c r="P59" s="41">
        <f>VLOOKUP($D59,说明辅助表!$L$3:$P$9,说明奖励计算!P$4,0)</f>
        <v>0</v>
      </c>
      <c r="Q59" s="41">
        <f>VLOOKUP($D59,说明辅助表!$L$3:$P$9,说明奖励计算!Q$4,0)</f>
        <v>0</v>
      </c>
      <c r="R59" s="41" t="str">
        <f>IF(P59=0,"",SUBSTITUTE(SUBSTITUTE(SUBSTITUTE(说明辅助表!$AD$1,"id",说明奖励计算!$A59),"数量",P59),"权重",1000))</f>
        <v/>
      </c>
      <c r="S59">
        <f>VLOOKUP($E59,说明辅助表!$L$3:$P$9,说明奖励计算!S$4,0)</f>
        <v>2</v>
      </c>
      <c r="T59">
        <f>VLOOKUP($E59,说明辅助表!$L$3:$P$9,说明奖励计算!T$4,0)</f>
        <v>2</v>
      </c>
      <c r="U59" t="str">
        <f>IF(S59=0,"",SUBSTITUTE(SUBSTITUTE(SUBSTITUTE(说明辅助表!$AD$1,"id",说明奖励计算!$A59),"数量",S59),"权重",1000))</f>
        <v>35510,2,0,0,0,1000</v>
      </c>
      <c r="V59">
        <f>VLOOKUP($E59,说明辅助表!$L$3:$P$9,说明奖励计算!V$4,0)</f>
        <v>1</v>
      </c>
      <c r="W59">
        <f>VLOOKUP($E59,说明辅助表!$L$3:$P$9,说明奖励计算!W$4,0)</f>
        <v>1</v>
      </c>
      <c r="X59" t="str">
        <f>IF(V59=0,"",SUBSTITUTE(SUBSTITUTE(SUBSTITUTE(说明辅助表!$AD$1,"id",说明奖励计算!$A59),"数量",V59),"权重",1000))</f>
        <v>35510,1,0,0,0,1000</v>
      </c>
    </row>
    <row r="60" spans="1:24" x14ac:dyDescent="0.3">
      <c r="A60">
        <f>[2]卡牌!$B57</f>
        <v>36210</v>
      </c>
      <c r="B60">
        <f>[2]卡牌!$D57</f>
        <v>2</v>
      </c>
      <c r="C60">
        <f>VLOOKUP($B60,说明辅助表!$D$4:$H$7,说明辅助表!F$1,0)</f>
        <v>15</v>
      </c>
      <c r="D60">
        <f>VLOOKUP($B60,说明辅助表!$D$4:$H$7,说明辅助表!G$1,0)</f>
        <v>15</v>
      </c>
      <c r="E60">
        <f>VLOOKUP($B60,说明辅助表!$D$4:$H$7,说明辅助表!H$1,0)</f>
        <v>15</v>
      </c>
      <c r="F60">
        <f>VLOOKUP(VLOOKUP(A60,[2]卡牌!$B$3:$F$999,[2]卡牌!$F$1-1,0),说明辅助表!$R$2:$S$6,2,0)</f>
        <v>1</v>
      </c>
      <c r="G60">
        <f>VLOOKUP($C60,说明辅助表!$L$3:$P$9,说明奖励计算!G$4,0)</f>
        <v>4</v>
      </c>
      <c r="H60">
        <f>VLOOKUP($C60,说明辅助表!$L$3:$P$9,说明奖励计算!H$4,0)</f>
        <v>2</v>
      </c>
      <c r="I60" t="str">
        <f>IF(G60=0,"",SUBSTITUTE(SUBSTITUTE(SUBSTITUTE(说明辅助表!$AD$1,"id",说明奖励计算!$A60),"数量",G60),"权重",1000))</f>
        <v>36210,4,0,0,0,1000</v>
      </c>
      <c r="J60">
        <f>VLOOKUP($C60,说明辅助表!$L$3:$P$9,说明奖励计算!J$4,0)</f>
        <v>7</v>
      </c>
      <c r="K60">
        <f>VLOOKUP($C60,说明辅助表!$L$3:$P$9,说明奖励计算!K$4,0)</f>
        <v>1</v>
      </c>
      <c r="L60" t="str">
        <f>IF(J60=0,"",SUBSTITUTE(SUBSTITUTE(SUBSTITUTE(说明辅助表!$AD$1,"id",说明奖励计算!$A60),"数量",J60),"权重",1000))</f>
        <v>36210,7,0,0,0,1000</v>
      </c>
      <c r="M60" s="41">
        <f>VLOOKUP($D60,说明辅助表!$L$3:$P$9,说明奖励计算!M$4,0)</f>
        <v>4</v>
      </c>
      <c r="N60" s="41">
        <f>VLOOKUP($D60,说明辅助表!$L$3:$P$9,说明奖励计算!N$4,0)</f>
        <v>2</v>
      </c>
      <c r="O60" s="41" t="str">
        <f>IF(M60=0,"",SUBSTITUTE(SUBSTITUTE(SUBSTITUTE(说明辅助表!$AD$1,"id",说明奖励计算!$A60),"数量",M60),"权重",1000))</f>
        <v>36210,4,0,0,0,1000</v>
      </c>
      <c r="P60" s="41">
        <f>VLOOKUP($D60,说明辅助表!$L$3:$P$9,说明奖励计算!P$4,0)</f>
        <v>7</v>
      </c>
      <c r="Q60" s="41">
        <f>VLOOKUP($D60,说明辅助表!$L$3:$P$9,说明奖励计算!Q$4,0)</f>
        <v>1</v>
      </c>
      <c r="R60" s="41" t="str">
        <f>IF(P60=0,"",SUBSTITUTE(SUBSTITUTE(SUBSTITUTE(说明辅助表!$AD$1,"id",说明奖励计算!$A60),"数量",P60),"权重",1000))</f>
        <v>36210,7,0,0,0,1000</v>
      </c>
      <c r="S60">
        <f>VLOOKUP($E60,说明辅助表!$L$3:$P$9,说明奖励计算!S$4,0)</f>
        <v>4</v>
      </c>
      <c r="T60">
        <f>VLOOKUP($E60,说明辅助表!$L$3:$P$9,说明奖励计算!T$4,0)</f>
        <v>2</v>
      </c>
      <c r="U60" t="str">
        <f>IF(S60=0,"",SUBSTITUTE(SUBSTITUTE(SUBSTITUTE(说明辅助表!$AD$1,"id",说明奖励计算!$A60),"数量",S60),"权重",1000))</f>
        <v>36210,4,0,0,0,1000</v>
      </c>
      <c r="V60">
        <f>VLOOKUP($E60,说明辅助表!$L$3:$P$9,说明奖励计算!V$4,0)</f>
        <v>7</v>
      </c>
      <c r="W60">
        <f>VLOOKUP($E60,说明辅助表!$L$3:$P$9,说明奖励计算!W$4,0)</f>
        <v>1</v>
      </c>
      <c r="X60" t="str">
        <f>IF(V60=0,"",SUBSTITUTE(SUBSTITUTE(SUBSTITUTE(说明辅助表!$AD$1,"id",说明奖励计算!$A60),"数量",V60),"权重",1000))</f>
        <v>36210,7,0,0,0,1000</v>
      </c>
    </row>
    <row r="61" spans="1:24" x14ac:dyDescent="0.3">
      <c r="A61">
        <f>[2]卡牌!$B58</f>
        <v>36310</v>
      </c>
      <c r="B61">
        <f>[2]卡牌!$D58</f>
        <v>2</v>
      </c>
      <c r="C61">
        <f>VLOOKUP($B61,说明辅助表!$D$4:$H$7,说明辅助表!F$1,0)</f>
        <v>15</v>
      </c>
      <c r="D61">
        <f>VLOOKUP($B61,说明辅助表!$D$4:$H$7,说明辅助表!G$1,0)</f>
        <v>15</v>
      </c>
      <c r="E61">
        <f>VLOOKUP($B61,说明辅助表!$D$4:$H$7,说明辅助表!H$1,0)</f>
        <v>15</v>
      </c>
      <c r="F61">
        <f>VLOOKUP(VLOOKUP(A61,[2]卡牌!$B$3:$F$999,[2]卡牌!$F$1-1,0),说明辅助表!$R$2:$S$6,2,0)</f>
        <v>3</v>
      </c>
      <c r="G61">
        <f>VLOOKUP($C61,说明辅助表!$L$3:$P$9,说明奖励计算!G$4,0)</f>
        <v>4</v>
      </c>
      <c r="H61">
        <f>VLOOKUP($C61,说明辅助表!$L$3:$P$9,说明奖励计算!H$4,0)</f>
        <v>2</v>
      </c>
      <c r="I61" t="str">
        <f>IF(G61=0,"",SUBSTITUTE(SUBSTITUTE(SUBSTITUTE(说明辅助表!$AD$1,"id",说明奖励计算!$A61),"数量",G61),"权重",1000))</f>
        <v>36310,4,0,0,0,1000</v>
      </c>
      <c r="J61">
        <f>VLOOKUP($C61,说明辅助表!$L$3:$P$9,说明奖励计算!J$4,0)</f>
        <v>7</v>
      </c>
      <c r="K61">
        <f>VLOOKUP($C61,说明辅助表!$L$3:$P$9,说明奖励计算!K$4,0)</f>
        <v>1</v>
      </c>
      <c r="L61" t="str">
        <f>IF(J61=0,"",SUBSTITUTE(SUBSTITUTE(SUBSTITUTE(说明辅助表!$AD$1,"id",说明奖励计算!$A61),"数量",J61),"权重",1000))</f>
        <v>36310,7,0,0,0,1000</v>
      </c>
      <c r="M61" s="41">
        <f>VLOOKUP($D61,说明辅助表!$L$3:$P$9,说明奖励计算!M$4,0)</f>
        <v>4</v>
      </c>
      <c r="N61" s="41">
        <f>VLOOKUP($D61,说明辅助表!$L$3:$P$9,说明奖励计算!N$4,0)</f>
        <v>2</v>
      </c>
      <c r="O61" s="41" t="str">
        <f>IF(M61=0,"",SUBSTITUTE(SUBSTITUTE(SUBSTITUTE(说明辅助表!$AD$1,"id",说明奖励计算!$A61),"数量",M61),"权重",1000))</f>
        <v>36310,4,0,0,0,1000</v>
      </c>
      <c r="P61" s="41">
        <f>VLOOKUP($D61,说明辅助表!$L$3:$P$9,说明奖励计算!P$4,0)</f>
        <v>7</v>
      </c>
      <c r="Q61" s="41">
        <f>VLOOKUP($D61,说明辅助表!$L$3:$P$9,说明奖励计算!Q$4,0)</f>
        <v>1</v>
      </c>
      <c r="R61" s="41" t="str">
        <f>IF(P61=0,"",SUBSTITUTE(SUBSTITUTE(SUBSTITUTE(说明辅助表!$AD$1,"id",说明奖励计算!$A61),"数量",P61),"权重",1000))</f>
        <v>36310,7,0,0,0,1000</v>
      </c>
      <c r="S61">
        <f>VLOOKUP($E61,说明辅助表!$L$3:$P$9,说明奖励计算!S$4,0)</f>
        <v>4</v>
      </c>
      <c r="T61">
        <f>VLOOKUP($E61,说明辅助表!$L$3:$P$9,说明奖励计算!T$4,0)</f>
        <v>2</v>
      </c>
      <c r="U61" t="str">
        <f>IF(S61=0,"",SUBSTITUTE(SUBSTITUTE(SUBSTITUTE(说明辅助表!$AD$1,"id",说明奖励计算!$A61),"数量",S61),"权重",1000))</f>
        <v>36310,4,0,0,0,1000</v>
      </c>
      <c r="V61">
        <f>VLOOKUP($E61,说明辅助表!$L$3:$P$9,说明奖励计算!V$4,0)</f>
        <v>7</v>
      </c>
      <c r="W61">
        <f>VLOOKUP($E61,说明辅助表!$L$3:$P$9,说明奖励计算!W$4,0)</f>
        <v>1</v>
      </c>
      <c r="X61" t="str">
        <f>IF(V61=0,"",SUBSTITUTE(SUBSTITUTE(SUBSTITUTE(说明辅助表!$AD$1,"id",说明奖励计算!$A61),"数量",V61),"权重",1000))</f>
        <v>36310,7,0,0,0,1000</v>
      </c>
    </row>
    <row r="62" spans="1:24" x14ac:dyDescent="0.3">
      <c r="A62">
        <f>[2]卡牌!$B59</f>
        <v>36410</v>
      </c>
      <c r="B62">
        <f>[2]卡牌!$D59</f>
        <v>3</v>
      </c>
      <c r="C62">
        <f>VLOOKUP($B62,说明辅助表!$D$4:$H$7,说明辅助表!F$1,0)</f>
        <v>5</v>
      </c>
      <c r="D62">
        <f>VLOOKUP($B62,说明辅助表!$D$4:$H$7,说明辅助表!G$1,0)</f>
        <v>10</v>
      </c>
      <c r="E62">
        <f>VLOOKUP($B62,说明辅助表!$D$4:$H$7,说明辅助表!H$1,0)</f>
        <v>30</v>
      </c>
      <c r="F62">
        <f>VLOOKUP(VLOOKUP(A62,[2]卡牌!$B$3:$F$999,[2]卡牌!$F$1-1,0),说明辅助表!$R$2:$S$6,2,0)</f>
        <v>4</v>
      </c>
      <c r="G62">
        <f>VLOOKUP($C62,说明辅助表!$L$3:$P$9,说明奖励计算!G$4,0)</f>
        <v>2</v>
      </c>
      <c r="H62">
        <f>VLOOKUP($C62,说明辅助表!$L$3:$P$9,说明奖励计算!H$4,0)</f>
        <v>2</v>
      </c>
      <c r="I62" t="str">
        <f>IF(G62=0,"",SUBSTITUTE(SUBSTITUTE(SUBSTITUTE(说明辅助表!$AD$1,"id",说明奖励计算!$A62),"数量",G62),"权重",1000))</f>
        <v>36410,2,0,0,0,1000</v>
      </c>
      <c r="J62">
        <f>VLOOKUP($C62,说明辅助表!$L$3:$P$9,说明奖励计算!J$4,0)</f>
        <v>1</v>
      </c>
      <c r="K62">
        <f>VLOOKUP($C62,说明辅助表!$L$3:$P$9,说明奖励计算!K$4,0)</f>
        <v>1</v>
      </c>
      <c r="L62" t="str">
        <f>IF(J62=0,"",SUBSTITUTE(SUBSTITUTE(SUBSTITUTE(说明辅助表!$AD$1,"id",说明奖励计算!$A62),"数量",J62),"权重",1000))</f>
        <v>36410,1,0,0,0,1000</v>
      </c>
      <c r="M62" s="41">
        <f>VLOOKUP($D62,说明辅助表!$L$3:$P$9,说明奖励计算!M$4,0)</f>
        <v>3</v>
      </c>
      <c r="N62" s="41">
        <f>VLOOKUP($D62,说明辅助表!$L$3:$P$9,说明奖励计算!N$4,0)</f>
        <v>2</v>
      </c>
      <c r="O62" s="41" t="str">
        <f>IF(M62=0,"",SUBSTITUTE(SUBSTITUTE(SUBSTITUTE(说明辅助表!$AD$1,"id",说明奖励计算!$A62),"数量",M62),"权重",1000))</f>
        <v>36410,3,0,0,0,1000</v>
      </c>
      <c r="P62" s="41">
        <f>VLOOKUP($D62,说明辅助表!$L$3:$P$9,说明奖励计算!P$4,0)</f>
        <v>4</v>
      </c>
      <c r="Q62" s="41">
        <f>VLOOKUP($D62,说明辅助表!$L$3:$P$9,说明奖励计算!Q$4,0)</f>
        <v>1</v>
      </c>
      <c r="R62" s="41" t="str">
        <f>IF(P62=0,"",SUBSTITUTE(SUBSTITUTE(SUBSTITUTE(说明辅助表!$AD$1,"id",说明奖励计算!$A62),"数量",P62),"权重",1000))</f>
        <v>36410,4,0,0,0,1000</v>
      </c>
      <c r="S62">
        <f>VLOOKUP($E62,说明辅助表!$L$3:$P$9,说明奖励计算!S$4,0)</f>
        <v>7</v>
      </c>
      <c r="T62">
        <f>VLOOKUP($E62,说明辅助表!$L$3:$P$9,说明奖励计算!T$4,0)</f>
        <v>3</v>
      </c>
      <c r="U62" t="str">
        <f>IF(S62=0,"",SUBSTITUTE(SUBSTITUTE(SUBSTITUTE(说明辅助表!$AD$1,"id",说明奖励计算!$A62),"数量",S62),"权重",1000))</f>
        <v>36410,7,0,0,0,1000</v>
      </c>
      <c r="V62">
        <f>VLOOKUP($E62,说明辅助表!$L$3:$P$9,说明奖励计算!V$4,0)</f>
        <v>9</v>
      </c>
      <c r="W62">
        <f>VLOOKUP($E62,说明辅助表!$L$3:$P$9,说明奖励计算!W$4,0)</f>
        <v>1</v>
      </c>
      <c r="X62" t="str">
        <f>IF(V62=0,"",SUBSTITUTE(SUBSTITUTE(SUBSTITUTE(说明辅助表!$AD$1,"id",说明奖励计算!$A62),"数量",V62),"权重",1000))</f>
        <v>36410,9,0,0,0,1000</v>
      </c>
    </row>
    <row r="63" spans="1:24" x14ac:dyDescent="0.3">
      <c r="A63">
        <f>[2]卡牌!$B60</f>
        <v>36510</v>
      </c>
      <c r="B63">
        <f>[2]卡牌!$D60</f>
        <v>4</v>
      </c>
      <c r="C63">
        <f>VLOOKUP($B63,说明辅助表!$D$4:$H$7,说明辅助表!F$1,0)</f>
        <v>0</v>
      </c>
      <c r="D63">
        <f>VLOOKUP($B63,说明辅助表!$D$4:$H$7,说明辅助表!G$1,0)</f>
        <v>1</v>
      </c>
      <c r="E63">
        <f>VLOOKUP($B63,说明辅助表!$D$4:$H$7,说明辅助表!H$1,0)</f>
        <v>5</v>
      </c>
      <c r="F63">
        <f>VLOOKUP(VLOOKUP(A63,[2]卡牌!$B$3:$F$999,[2]卡牌!$F$1-1,0),说明辅助表!$R$2:$S$6,2,0)</f>
        <v>5</v>
      </c>
      <c r="G63">
        <f>VLOOKUP($C63,说明辅助表!$L$3:$P$9,说明奖励计算!G$4,0)</f>
        <v>0</v>
      </c>
      <c r="H63">
        <f>VLOOKUP($C63,说明辅助表!$L$3:$P$9,说明奖励计算!H$4,0)</f>
        <v>0</v>
      </c>
      <c r="I63" t="str">
        <f>IF(G63=0,"",SUBSTITUTE(SUBSTITUTE(SUBSTITUTE(说明辅助表!$AD$1,"id",说明奖励计算!$A63),"数量",G63),"权重",1000))</f>
        <v/>
      </c>
      <c r="J63">
        <f>VLOOKUP($C63,说明辅助表!$L$3:$P$9,说明奖励计算!J$4,0)</f>
        <v>0</v>
      </c>
      <c r="K63">
        <f>VLOOKUP($C63,说明辅助表!$L$3:$P$9,说明奖励计算!K$4,0)</f>
        <v>0</v>
      </c>
      <c r="L63" t="str">
        <f>IF(J63=0,"",SUBSTITUTE(SUBSTITUTE(SUBSTITUTE(说明辅助表!$AD$1,"id",说明奖励计算!$A63),"数量",J63),"权重",1000))</f>
        <v/>
      </c>
      <c r="M63" s="41">
        <f>VLOOKUP($D63,说明辅助表!$L$3:$P$9,说明奖励计算!M$4,0)</f>
        <v>1</v>
      </c>
      <c r="N63" s="41">
        <f>VLOOKUP($D63,说明辅助表!$L$3:$P$9,说明奖励计算!N$4,0)</f>
        <v>1</v>
      </c>
      <c r="O63" s="41" t="str">
        <f>IF(M63=0,"",SUBSTITUTE(SUBSTITUTE(SUBSTITUTE(说明辅助表!$AD$1,"id",说明奖励计算!$A63),"数量",M63),"权重",1000))</f>
        <v>36510,1,0,0,0,1000</v>
      </c>
      <c r="P63" s="41">
        <f>VLOOKUP($D63,说明辅助表!$L$3:$P$9,说明奖励计算!P$4,0)</f>
        <v>0</v>
      </c>
      <c r="Q63" s="41">
        <f>VLOOKUP($D63,说明辅助表!$L$3:$P$9,说明奖励计算!Q$4,0)</f>
        <v>0</v>
      </c>
      <c r="R63" s="41" t="str">
        <f>IF(P63=0,"",SUBSTITUTE(SUBSTITUTE(SUBSTITUTE(说明辅助表!$AD$1,"id",说明奖励计算!$A63),"数量",P63),"权重",1000))</f>
        <v/>
      </c>
      <c r="S63">
        <f>VLOOKUP($E63,说明辅助表!$L$3:$P$9,说明奖励计算!S$4,0)</f>
        <v>2</v>
      </c>
      <c r="T63">
        <f>VLOOKUP($E63,说明辅助表!$L$3:$P$9,说明奖励计算!T$4,0)</f>
        <v>2</v>
      </c>
      <c r="U63" t="str">
        <f>IF(S63=0,"",SUBSTITUTE(SUBSTITUTE(SUBSTITUTE(说明辅助表!$AD$1,"id",说明奖励计算!$A63),"数量",S63),"权重",1000))</f>
        <v>36510,2,0,0,0,1000</v>
      </c>
      <c r="V63">
        <f>VLOOKUP($E63,说明辅助表!$L$3:$P$9,说明奖励计算!V$4,0)</f>
        <v>1</v>
      </c>
      <c r="W63">
        <f>VLOOKUP($E63,说明辅助表!$L$3:$P$9,说明奖励计算!W$4,0)</f>
        <v>1</v>
      </c>
      <c r="X63" t="str">
        <f>IF(V63=0,"",SUBSTITUTE(SUBSTITUTE(SUBSTITUTE(说明辅助表!$AD$1,"id",说明奖励计算!$A63),"数量",V63),"权重",1000))</f>
        <v>36510,1,0,0,0,1000</v>
      </c>
    </row>
    <row r="64" spans="1:24" x14ac:dyDescent="0.3">
      <c r="A64">
        <f>[2]卡牌!$B61</f>
        <v>47210</v>
      </c>
      <c r="B64">
        <f>[2]卡牌!$D61</f>
        <v>1</v>
      </c>
      <c r="C64">
        <f>VLOOKUP($B64,说明辅助表!$D$4:$H$7,说明辅助表!F$1,0)</f>
        <v>50</v>
      </c>
      <c r="D64">
        <f>VLOOKUP($B64,说明辅助表!$D$4:$H$7,说明辅助表!G$1,0)</f>
        <v>10</v>
      </c>
      <c r="E64">
        <f>VLOOKUP($B64,说明辅助表!$D$4:$H$7,说明辅助表!H$1,0)</f>
        <v>0</v>
      </c>
      <c r="F64">
        <f>VLOOKUP(VLOOKUP(A64,[2]卡牌!$B$3:$F$999,[2]卡牌!$F$1-1,0),说明辅助表!$R$2:$S$6,2,0)</f>
        <v>1</v>
      </c>
      <c r="G64">
        <f>VLOOKUP($C64,说明辅助表!$L$3:$P$9,说明奖励计算!G$4,0)</f>
        <v>13</v>
      </c>
      <c r="H64">
        <f>VLOOKUP($C64,说明辅助表!$L$3:$P$9,说明奖励计算!H$4,0)</f>
        <v>2</v>
      </c>
      <c r="I64" t="str">
        <f>IF(G64=0,"",SUBSTITUTE(SUBSTITUTE(SUBSTITUTE(说明辅助表!$AD$1,"id",说明奖励计算!$A64),"数量",G64),"权重",1000))</f>
        <v>47210,13,0,0,0,1000</v>
      </c>
      <c r="J64">
        <f>VLOOKUP($C64,说明辅助表!$L$3:$P$9,说明奖励计算!J$4,0)</f>
        <v>12</v>
      </c>
      <c r="K64">
        <f>VLOOKUP($C64,说明辅助表!$L$3:$P$9,说明奖励计算!K$4,0)</f>
        <v>2</v>
      </c>
      <c r="L64" t="str">
        <f>IF(J64=0,"",SUBSTITUTE(SUBSTITUTE(SUBSTITUTE(说明辅助表!$AD$1,"id",说明奖励计算!$A64),"数量",J64),"权重",1000))</f>
        <v>47210,12,0,0,0,1000</v>
      </c>
      <c r="M64" s="41">
        <f>VLOOKUP($D64,说明辅助表!$L$3:$P$9,说明奖励计算!M$4,0)</f>
        <v>3</v>
      </c>
      <c r="N64" s="41">
        <f>VLOOKUP($D64,说明辅助表!$L$3:$P$9,说明奖励计算!N$4,0)</f>
        <v>2</v>
      </c>
      <c r="O64" s="41" t="str">
        <f>IF(M64=0,"",SUBSTITUTE(SUBSTITUTE(SUBSTITUTE(说明辅助表!$AD$1,"id",说明奖励计算!$A64),"数量",M64),"权重",1000))</f>
        <v>47210,3,0,0,0,1000</v>
      </c>
      <c r="P64" s="41">
        <f>VLOOKUP($D64,说明辅助表!$L$3:$P$9,说明奖励计算!P$4,0)</f>
        <v>4</v>
      </c>
      <c r="Q64" s="41">
        <f>VLOOKUP($D64,说明辅助表!$L$3:$P$9,说明奖励计算!Q$4,0)</f>
        <v>1</v>
      </c>
      <c r="R64" s="41" t="str">
        <f>IF(P64=0,"",SUBSTITUTE(SUBSTITUTE(SUBSTITUTE(说明辅助表!$AD$1,"id",说明奖励计算!$A64),"数量",P64),"权重",1000))</f>
        <v>47210,4,0,0,0,1000</v>
      </c>
      <c r="S64">
        <f>VLOOKUP($E64,说明辅助表!$L$3:$P$9,说明奖励计算!S$4,0)</f>
        <v>0</v>
      </c>
      <c r="T64">
        <f>VLOOKUP($E64,说明辅助表!$L$3:$P$9,说明奖励计算!T$4,0)</f>
        <v>0</v>
      </c>
      <c r="U64" t="str">
        <f>IF(S64=0,"",SUBSTITUTE(SUBSTITUTE(SUBSTITUTE(说明辅助表!$AD$1,"id",说明奖励计算!$A64),"数量",S64),"权重",1000))</f>
        <v/>
      </c>
      <c r="V64">
        <f>VLOOKUP($E64,说明辅助表!$L$3:$P$9,说明奖励计算!V$4,0)</f>
        <v>0</v>
      </c>
      <c r="W64">
        <f>VLOOKUP($E64,说明辅助表!$L$3:$P$9,说明奖励计算!W$4,0)</f>
        <v>0</v>
      </c>
      <c r="X64" t="str">
        <f>IF(V64=0,"",SUBSTITUTE(SUBSTITUTE(SUBSTITUTE(说明辅助表!$AD$1,"id",说明奖励计算!$A64),"数量",V64),"权重",1000))</f>
        <v/>
      </c>
    </row>
    <row r="65" spans="1:24" x14ac:dyDescent="0.3">
      <c r="A65">
        <f>[2]卡牌!$B62</f>
        <v>47220</v>
      </c>
      <c r="B65">
        <f>[2]卡牌!$D62</f>
        <v>1</v>
      </c>
      <c r="C65">
        <f>VLOOKUP($B65,说明辅助表!$D$4:$H$7,说明辅助表!F$1,0)</f>
        <v>50</v>
      </c>
      <c r="D65">
        <f>VLOOKUP($B65,说明辅助表!$D$4:$H$7,说明辅助表!G$1,0)</f>
        <v>10</v>
      </c>
      <c r="E65">
        <f>VLOOKUP($B65,说明辅助表!$D$4:$H$7,说明辅助表!H$1,0)</f>
        <v>0</v>
      </c>
      <c r="F65">
        <f>VLOOKUP(VLOOKUP(A65,[2]卡牌!$B$3:$F$999,[2]卡牌!$F$1-1,0),说明辅助表!$R$2:$S$6,2,0)</f>
        <v>2</v>
      </c>
      <c r="G65">
        <f>VLOOKUP($C65,说明辅助表!$L$3:$P$9,说明奖励计算!G$4,0)</f>
        <v>13</v>
      </c>
      <c r="H65">
        <f>VLOOKUP($C65,说明辅助表!$L$3:$P$9,说明奖励计算!H$4,0)</f>
        <v>2</v>
      </c>
      <c r="I65" t="str">
        <f>IF(G65=0,"",SUBSTITUTE(SUBSTITUTE(SUBSTITUTE(说明辅助表!$AD$1,"id",说明奖励计算!$A65),"数量",G65),"权重",1000))</f>
        <v>47220,13,0,0,0,1000</v>
      </c>
      <c r="J65">
        <f>VLOOKUP($C65,说明辅助表!$L$3:$P$9,说明奖励计算!J$4,0)</f>
        <v>12</v>
      </c>
      <c r="K65">
        <f>VLOOKUP($C65,说明辅助表!$L$3:$P$9,说明奖励计算!K$4,0)</f>
        <v>2</v>
      </c>
      <c r="L65" t="str">
        <f>IF(J65=0,"",SUBSTITUTE(SUBSTITUTE(SUBSTITUTE(说明辅助表!$AD$1,"id",说明奖励计算!$A65),"数量",J65),"权重",1000))</f>
        <v>47220,12,0,0,0,1000</v>
      </c>
      <c r="M65" s="41">
        <f>VLOOKUP($D65,说明辅助表!$L$3:$P$9,说明奖励计算!M$4,0)</f>
        <v>3</v>
      </c>
      <c r="N65" s="41">
        <f>VLOOKUP($D65,说明辅助表!$L$3:$P$9,说明奖励计算!N$4,0)</f>
        <v>2</v>
      </c>
      <c r="O65" s="41" t="str">
        <f>IF(M65=0,"",SUBSTITUTE(SUBSTITUTE(SUBSTITUTE(说明辅助表!$AD$1,"id",说明奖励计算!$A65),"数量",M65),"权重",1000))</f>
        <v>47220,3,0,0,0,1000</v>
      </c>
      <c r="P65" s="41">
        <f>VLOOKUP($D65,说明辅助表!$L$3:$P$9,说明奖励计算!P$4,0)</f>
        <v>4</v>
      </c>
      <c r="Q65" s="41">
        <f>VLOOKUP($D65,说明辅助表!$L$3:$P$9,说明奖励计算!Q$4,0)</f>
        <v>1</v>
      </c>
      <c r="R65" s="41" t="str">
        <f>IF(P65=0,"",SUBSTITUTE(SUBSTITUTE(SUBSTITUTE(说明辅助表!$AD$1,"id",说明奖励计算!$A65),"数量",P65),"权重",1000))</f>
        <v>47220,4,0,0,0,1000</v>
      </c>
      <c r="S65">
        <f>VLOOKUP($E65,说明辅助表!$L$3:$P$9,说明奖励计算!S$4,0)</f>
        <v>0</v>
      </c>
      <c r="T65">
        <f>VLOOKUP($E65,说明辅助表!$L$3:$P$9,说明奖励计算!T$4,0)</f>
        <v>0</v>
      </c>
      <c r="U65" t="str">
        <f>IF(S65=0,"",SUBSTITUTE(SUBSTITUTE(SUBSTITUTE(说明辅助表!$AD$1,"id",说明奖励计算!$A65),"数量",S65),"权重",1000))</f>
        <v/>
      </c>
      <c r="V65">
        <f>VLOOKUP($E65,说明辅助表!$L$3:$P$9,说明奖励计算!V$4,0)</f>
        <v>0</v>
      </c>
      <c r="W65">
        <f>VLOOKUP($E65,说明辅助表!$L$3:$P$9,说明奖励计算!W$4,0)</f>
        <v>0</v>
      </c>
      <c r="X65" t="str">
        <f>IF(V65=0,"",SUBSTITUTE(SUBSTITUTE(SUBSTITUTE(说明辅助表!$AD$1,"id",说明奖励计算!$A65),"数量",V65),"权重",1000))</f>
        <v/>
      </c>
    </row>
    <row r="66" spans="1:24" x14ac:dyDescent="0.3">
      <c r="A66">
        <f>[2]卡牌!$B63</f>
        <v>47230</v>
      </c>
      <c r="B66">
        <f>[2]卡牌!$D63</f>
        <v>2</v>
      </c>
      <c r="C66">
        <f>VLOOKUP($B66,说明辅助表!$D$4:$H$7,说明辅助表!F$1,0)</f>
        <v>15</v>
      </c>
      <c r="D66">
        <f>VLOOKUP($B66,说明辅助表!$D$4:$H$7,说明辅助表!G$1,0)</f>
        <v>15</v>
      </c>
      <c r="E66">
        <f>VLOOKUP($B66,说明辅助表!$D$4:$H$7,说明辅助表!H$1,0)</f>
        <v>15</v>
      </c>
      <c r="F66">
        <f>VLOOKUP(VLOOKUP(A66,[2]卡牌!$B$3:$F$999,[2]卡牌!$F$1-1,0),说明辅助表!$R$2:$S$6,2,0)</f>
        <v>1</v>
      </c>
      <c r="G66">
        <f>VLOOKUP($C66,说明辅助表!$L$3:$P$9,说明奖励计算!G$4,0)</f>
        <v>4</v>
      </c>
      <c r="H66">
        <f>VLOOKUP($C66,说明辅助表!$L$3:$P$9,说明奖励计算!H$4,0)</f>
        <v>2</v>
      </c>
      <c r="I66" t="str">
        <f>IF(G66=0,"",SUBSTITUTE(SUBSTITUTE(SUBSTITUTE(说明辅助表!$AD$1,"id",说明奖励计算!$A66),"数量",G66),"权重",1000))</f>
        <v>47230,4,0,0,0,1000</v>
      </c>
      <c r="J66">
        <f>VLOOKUP($C66,说明辅助表!$L$3:$P$9,说明奖励计算!J$4,0)</f>
        <v>7</v>
      </c>
      <c r="K66">
        <f>VLOOKUP($C66,说明辅助表!$L$3:$P$9,说明奖励计算!K$4,0)</f>
        <v>1</v>
      </c>
      <c r="L66" t="str">
        <f>IF(J66=0,"",SUBSTITUTE(SUBSTITUTE(SUBSTITUTE(说明辅助表!$AD$1,"id",说明奖励计算!$A66),"数量",J66),"权重",1000))</f>
        <v>47230,7,0,0,0,1000</v>
      </c>
      <c r="M66" s="41">
        <f>VLOOKUP($D66,说明辅助表!$L$3:$P$9,说明奖励计算!M$4,0)</f>
        <v>4</v>
      </c>
      <c r="N66" s="41">
        <f>VLOOKUP($D66,说明辅助表!$L$3:$P$9,说明奖励计算!N$4,0)</f>
        <v>2</v>
      </c>
      <c r="O66" s="41" t="str">
        <f>IF(M66=0,"",SUBSTITUTE(SUBSTITUTE(SUBSTITUTE(说明辅助表!$AD$1,"id",说明奖励计算!$A66),"数量",M66),"权重",1000))</f>
        <v>47230,4,0,0,0,1000</v>
      </c>
      <c r="P66" s="41">
        <f>VLOOKUP($D66,说明辅助表!$L$3:$P$9,说明奖励计算!P$4,0)</f>
        <v>7</v>
      </c>
      <c r="Q66" s="41">
        <f>VLOOKUP($D66,说明辅助表!$L$3:$P$9,说明奖励计算!Q$4,0)</f>
        <v>1</v>
      </c>
      <c r="R66" s="41" t="str">
        <f>IF(P66=0,"",SUBSTITUTE(SUBSTITUTE(SUBSTITUTE(说明辅助表!$AD$1,"id",说明奖励计算!$A66),"数量",P66),"权重",1000))</f>
        <v>47230,7,0,0,0,1000</v>
      </c>
      <c r="S66">
        <f>VLOOKUP($E66,说明辅助表!$L$3:$P$9,说明奖励计算!S$4,0)</f>
        <v>4</v>
      </c>
      <c r="T66">
        <f>VLOOKUP($E66,说明辅助表!$L$3:$P$9,说明奖励计算!T$4,0)</f>
        <v>2</v>
      </c>
      <c r="U66" t="str">
        <f>IF(S66=0,"",SUBSTITUTE(SUBSTITUTE(SUBSTITUTE(说明辅助表!$AD$1,"id",说明奖励计算!$A66),"数量",S66),"权重",1000))</f>
        <v>47230,4,0,0,0,1000</v>
      </c>
      <c r="V66">
        <f>VLOOKUP($E66,说明辅助表!$L$3:$P$9,说明奖励计算!V$4,0)</f>
        <v>7</v>
      </c>
      <c r="W66">
        <f>VLOOKUP($E66,说明辅助表!$L$3:$P$9,说明奖励计算!W$4,0)</f>
        <v>1</v>
      </c>
      <c r="X66" t="str">
        <f>IF(V66=0,"",SUBSTITUTE(SUBSTITUTE(SUBSTITUTE(说明辅助表!$AD$1,"id",说明奖励计算!$A66),"数量",V66),"权重",1000))</f>
        <v>47230,7,0,0,0,1000</v>
      </c>
    </row>
    <row r="67" spans="1:24" x14ac:dyDescent="0.3">
      <c r="A67">
        <f>[2]卡牌!$B64</f>
        <v>47240</v>
      </c>
      <c r="B67">
        <f>[2]卡牌!$D64</f>
        <v>1</v>
      </c>
      <c r="C67">
        <f>VLOOKUP($B67,说明辅助表!$D$4:$H$7,说明辅助表!F$1,0)</f>
        <v>50</v>
      </c>
      <c r="D67">
        <f>VLOOKUP($B67,说明辅助表!$D$4:$H$7,说明辅助表!G$1,0)</f>
        <v>10</v>
      </c>
      <c r="E67">
        <f>VLOOKUP($B67,说明辅助表!$D$4:$H$7,说明辅助表!H$1,0)</f>
        <v>0</v>
      </c>
      <c r="F67">
        <f>VLOOKUP(VLOOKUP(A67,[2]卡牌!$B$3:$F$999,[2]卡牌!$F$1-1,0),说明辅助表!$R$2:$S$6,2,0)</f>
        <v>2</v>
      </c>
      <c r="G67">
        <f>VLOOKUP($C67,说明辅助表!$L$3:$P$9,说明奖励计算!G$4,0)</f>
        <v>13</v>
      </c>
      <c r="H67">
        <f>VLOOKUP($C67,说明辅助表!$L$3:$P$9,说明奖励计算!H$4,0)</f>
        <v>2</v>
      </c>
      <c r="I67" t="str">
        <f>IF(G67=0,"",SUBSTITUTE(SUBSTITUTE(SUBSTITUTE(说明辅助表!$AD$1,"id",说明奖励计算!$A67),"数量",G67),"权重",1000))</f>
        <v>47240,13,0,0,0,1000</v>
      </c>
      <c r="J67">
        <f>VLOOKUP($C67,说明辅助表!$L$3:$P$9,说明奖励计算!J$4,0)</f>
        <v>12</v>
      </c>
      <c r="K67">
        <f>VLOOKUP($C67,说明辅助表!$L$3:$P$9,说明奖励计算!K$4,0)</f>
        <v>2</v>
      </c>
      <c r="L67" t="str">
        <f>IF(J67=0,"",SUBSTITUTE(SUBSTITUTE(SUBSTITUTE(说明辅助表!$AD$1,"id",说明奖励计算!$A67),"数量",J67),"权重",1000))</f>
        <v>47240,12,0,0,0,1000</v>
      </c>
      <c r="M67" s="41">
        <f>VLOOKUP($D67,说明辅助表!$L$3:$P$9,说明奖励计算!M$4,0)</f>
        <v>3</v>
      </c>
      <c r="N67" s="41">
        <f>VLOOKUP($D67,说明辅助表!$L$3:$P$9,说明奖励计算!N$4,0)</f>
        <v>2</v>
      </c>
      <c r="O67" s="41" t="str">
        <f>IF(M67=0,"",SUBSTITUTE(SUBSTITUTE(SUBSTITUTE(说明辅助表!$AD$1,"id",说明奖励计算!$A67),"数量",M67),"权重",1000))</f>
        <v>47240,3,0,0,0,1000</v>
      </c>
      <c r="P67" s="41">
        <f>VLOOKUP($D67,说明辅助表!$L$3:$P$9,说明奖励计算!P$4,0)</f>
        <v>4</v>
      </c>
      <c r="Q67" s="41">
        <f>VLOOKUP($D67,说明辅助表!$L$3:$P$9,说明奖励计算!Q$4,0)</f>
        <v>1</v>
      </c>
      <c r="R67" s="41" t="str">
        <f>IF(P67=0,"",SUBSTITUTE(SUBSTITUTE(SUBSTITUTE(说明辅助表!$AD$1,"id",说明奖励计算!$A67),"数量",P67),"权重",1000))</f>
        <v>47240,4,0,0,0,1000</v>
      </c>
      <c r="S67">
        <f>VLOOKUP($E67,说明辅助表!$L$3:$P$9,说明奖励计算!S$4,0)</f>
        <v>0</v>
      </c>
      <c r="T67">
        <f>VLOOKUP($E67,说明辅助表!$L$3:$P$9,说明奖励计算!T$4,0)</f>
        <v>0</v>
      </c>
      <c r="U67" t="str">
        <f>IF(S67=0,"",SUBSTITUTE(SUBSTITUTE(SUBSTITUTE(说明辅助表!$AD$1,"id",说明奖励计算!$A67),"数量",S67),"权重",1000))</f>
        <v/>
      </c>
      <c r="V67">
        <f>VLOOKUP($E67,说明辅助表!$L$3:$P$9,说明奖励计算!V$4,0)</f>
        <v>0</v>
      </c>
      <c r="W67">
        <f>VLOOKUP($E67,说明辅助表!$L$3:$P$9,说明奖励计算!W$4,0)</f>
        <v>0</v>
      </c>
      <c r="X67" t="str">
        <f>IF(V67=0,"",SUBSTITUTE(SUBSTITUTE(SUBSTITUTE(说明辅助表!$AD$1,"id",说明奖励计算!$A67),"数量",V67),"权重",1000))</f>
        <v/>
      </c>
    </row>
    <row r="68" spans="1:24" x14ac:dyDescent="0.3">
      <c r="A68">
        <f>[2]卡牌!$B65</f>
        <v>47250</v>
      </c>
      <c r="B68">
        <f>[2]卡牌!$D65</f>
        <v>2</v>
      </c>
      <c r="C68">
        <f>VLOOKUP($B68,说明辅助表!$D$4:$H$7,说明辅助表!F$1,0)</f>
        <v>15</v>
      </c>
      <c r="D68">
        <f>VLOOKUP($B68,说明辅助表!$D$4:$H$7,说明辅助表!G$1,0)</f>
        <v>15</v>
      </c>
      <c r="E68">
        <f>VLOOKUP($B68,说明辅助表!$D$4:$H$7,说明辅助表!H$1,0)</f>
        <v>15</v>
      </c>
      <c r="F68">
        <f>VLOOKUP(VLOOKUP(A68,[2]卡牌!$B$3:$F$999,[2]卡牌!$F$1-1,0),说明辅助表!$R$2:$S$6,2,0)</f>
        <v>2</v>
      </c>
      <c r="G68">
        <f>VLOOKUP($C68,说明辅助表!$L$3:$P$9,说明奖励计算!G$4,0)</f>
        <v>4</v>
      </c>
      <c r="H68">
        <f>VLOOKUP($C68,说明辅助表!$L$3:$P$9,说明奖励计算!H$4,0)</f>
        <v>2</v>
      </c>
      <c r="I68" t="str">
        <f>IF(G68=0,"",SUBSTITUTE(SUBSTITUTE(SUBSTITUTE(说明辅助表!$AD$1,"id",说明奖励计算!$A68),"数量",G68),"权重",1000))</f>
        <v>47250,4,0,0,0,1000</v>
      </c>
      <c r="J68">
        <f>VLOOKUP($C68,说明辅助表!$L$3:$P$9,说明奖励计算!J$4,0)</f>
        <v>7</v>
      </c>
      <c r="K68">
        <f>VLOOKUP($C68,说明辅助表!$L$3:$P$9,说明奖励计算!K$4,0)</f>
        <v>1</v>
      </c>
      <c r="L68" t="str">
        <f>IF(J68=0,"",SUBSTITUTE(SUBSTITUTE(SUBSTITUTE(说明辅助表!$AD$1,"id",说明奖励计算!$A68),"数量",J68),"权重",1000))</f>
        <v>47250,7,0,0,0,1000</v>
      </c>
      <c r="M68" s="41">
        <f>VLOOKUP($D68,说明辅助表!$L$3:$P$9,说明奖励计算!M$4,0)</f>
        <v>4</v>
      </c>
      <c r="N68" s="41">
        <f>VLOOKUP($D68,说明辅助表!$L$3:$P$9,说明奖励计算!N$4,0)</f>
        <v>2</v>
      </c>
      <c r="O68" s="41" t="str">
        <f>IF(M68=0,"",SUBSTITUTE(SUBSTITUTE(SUBSTITUTE(说明辅助表!$AD$1,"id",说明奖励计算!$A68),"数量",M68),"权重",1000))</f>
        <v>47250,4,0,0,0,1000</v>
      </c>
      <c r="P68" s="41">
        <f>VLOOKUP($D68,说明辅助表!$L$3:$P$9,说明奖励计算!P$4,0)</f>
        <v>7</v>
      </c>
      <c r="Q68" s="41">
        <f>VLOOKUP($D68,说明辅助表!$L$3:$P$9,说明奖励计算!Q$4,0)</f>
        <v>1</v>
      </c>
      <c r="R68" s="41" t="str">
        <f>IF(P68=0,"",SUBSTITUTE(SUBSTITUTE(SUBSTITUTE(说明辅助表!$AD$1,"id",说明奖励计算!$A68),"数量",P68),"权重",1000))</f>
        <v>47250,7,0,0,0,1000</v>
      </c>
      <c r="S68">
        <f>VLOOKUP($E68,说明辅助表!$L$3:$P$9,说明奖励计算!S$4,0)</f>
        <v>4</v>
      </c>
      <c r="T68">
        <f>VLOOKUP($E68,说明辅助表!$L$3:$P$9,说明奖励计算!T$4,0)</f>
        <v>2</v>
      </c>
      <c r="U68" t="str">
        <f>IF(S68=0,"",SUBSTITUTE(SUBSTITUTE(SUBSTITUTE(说明辅助表!$AD$1,"id",说明奖励计算!$A68),"数量",S68),"权重",1000))</f>
        <v>47250,4,0,0,0,1000</v>
      </c>
      <c r="V68">
        <f>VLOOKUP($E68,说明辅助表!$L$3:$P$9,说明奖励计算!V$4,0)</f>
        <v>7</v>
      </c>
      <c r="W68">
        <f>VLOOKUP($E68,说明辅助表!$L$3:$P$9,说明奖励计算!W$4,0)</f>
        <v>1</v>
      </c>
      <c r="X68" t="str">
        <f>IF(V68=0,"",SUBSTITUTE(SUBSTITUTE(SUBSTITUTE(说明辅助表!$AD$1,"id",说明奖励计算!$A68),"数量",V68),"权重",1000))</f>
        <v>47250,7,0,0,0,1000</v>
      </c>
    </row>
    <row r="69" spans="1:24" x14ac:dyDescent="0.3">
      <c r="A69">
        <f>[2]卡牌!$B66</f>
        <v>47310</v>
      </c>
      <c r="B69">
        <f>[2]卡牌!$D66</f>
        <v>2</v>
      </c>
      <c r="C69">
        <f>VLOOKUP($B69,说明辅助表!$D$4:$H$7,说明辅助表!F$1,0)</f>
        <v>15</v>
      </c>
      <c r="D69">
        <f>VLOOKUP($B69,说明辅助表!$D$4:$H$7,说明辅助表!G$1,0)</f>
        <v>15</v>
      </c>
      <c r="E69">
        <f>VLOOKUP($B69,说明辅助表!$D$4:$H$7,说明辅助表!H$1,0)</f>
        <v>15</v>
      </c>
      <c r="F69">
        <f>VLOOKUP(VLOOKUP(A69,[2]卡牌!$B$3:$F$999,[2]卡牌!$F$1-1,0),说明辅助表!$R$2:$S$6,2,0)</f>
        <v>3</v>
      </c>
      <c r="G69">
        <f>VLOOKUP($C69,说明辅助表!$L$3:$P$9,说明奖励计算!G$4,0)</f>
        <v>4</v>
      </c>
      <c r="H69">
        <f>VLOOKUP($C69,说明辅助表!$L$3:$P$9,说明奖励计算!H$4,0)</f>
        <v>2</v>
      </c>
      <c r="I69" t="str">
        <f>IF(G69=0,"",SUBSTITUTE(SUBSTITUTE(SUBSTITUTE(说明辅助表!$AD$1,"id",说明奖励计算!$A69),"数量",G69),"权重",1000))</f>
        <v>47310,4,0,0,0,1000</v>
      </c>
      <c r="J69">
        <f>VLOOKUP($C69,说明辅助表!$L$3:$P$9,说明奖励计算!J$4,0)</f>
        <v>7</v>
      </c>
      <c r="K69">
        <f>VLOOKUP($C69,说明辅助表!$L$3:$P$9,说明奖励计算!K$4,0)</f>
        <v>1</v>
      </c>
      <c r="L69" t="str">
        <f>IF(J69=0,"",SUBSTITUTE(SUBSTITUTE(SUBSTITUTE(说明辅助表!$AD$1,"id",说明奖励计算!$A69),"数量",J69),"权重",1000))</f>
        <v>47310,7,0,0,0,1000</v>
      </c>
      <c r="M69" s="41">
        <f>VLOOKUP($D69,说明辅助表!$L$3:$P$9,说明奖励计算!M$4,0)</f>
        <v>4</v>
      </c>
      <c r="N69" s="41">
        <f>VLOOKUP($D69,说明辅助表!$L$3:$P$9,说明奖励计算!N$4,0)</f>
        <v>2</v>
      </c>
      <c r="O69" s="41" t="str">
        <f>IF(M69=0,"",SUBSTITUTE(SUBSTITUTE(SUBSTITUTE(说明辅助表!$AD$1,"id",说明奖励计算!$A69),"数量",M69),"权重",1000))</f>
        <v>47310,4,0,0,0,1000</v>
      </c>
      <c r="P69" s="41">
        <f>VLOOKUP($D69,说明辅助表!$L$3:$P$9,说明奖励计算!P$4,0)</f>
        <v>7</v>
      </c>
      <c r="Q69" s="41">
        <f>VLOOKUP($D69,说明辅助表!$L$3:$P$9,说明奖励计算!Q$4,0)</f>
        <v>1</v>
      </c>
      <c r="R69" s="41" t="str">
        <f>IF(P69=0,"",SUBSTITUTE(SUBSTITUTE(SUBSTITUTE(说明辅助表!$AD$1,"id",说明奖励计算!$A69),"数量",P69),"权重",1000))</f>
        <v>47310,7,0,0,0,1000</v>
      </c>
      <c r="S69">
        <f>VLOOKUP($E69,说明辅助表!$L$3:$P$9,说明奖励计算!S$4,0)</f>
        <v>4</v>
      </c>
      <c r="T69">
        <f>VLOOKUP($E69,说明辅助表!$L$3:$P$9,说明奖励计算!T$4,0)</f>
        <v>2</v>
      </c>
      <c r="U69" t="str">
        <f>IF(S69=0,"",SUBSTITUTE(SUBSTITUTE(SUBSTITUTE(说明辅助表!$AD$1,"id",说明奖励计算!$A69),"数量",S69),"权重",1000))</f>
        <v>47310,4,0,0,0,1000</v>
      </c>
      <c r="V69">
        <f>VLOOKUP($E69,说明辅助表!$L$3:$P$9,说明奖励计算!V$4,0)</f>
        <v>7</v>
      </c>
      <c r="W69">
        <f>VLOOKUP($E69,说明辅助表!$L$3:$P$9,说明奖励计算!W$4,0)</f>
        <v>1</v>
      </c>
      <c r="X69" t="str">
        <f>IF(V69=0,"",SUBSTITUTE(SUBSTITUTE(SUBSTITUTE(说明辅助表!$AD$1,"id",说明奖励计算!$A69),"数量",V69),"权重",1000))</f>
        <v>47310,7,0,0,0,1000</v>
      </c>
    </row>
    <row r="70" spans="1:24" x14ac:dyDescent="0.3">
      <c r="A70">
        <f>[2]卡牌!$B67</f>
        <v>47320</v>
      </c>
      <c r="B70">
        <f>[2]卡牌!$D67</f>
        <v>3</v>
      </c>
      <c r="C70">
        <f>VLOOKUP($B70,说明辅助表!$D$4:$H$7,说明辅助表!F$1,0)</f>
        <v>5</v>
      </c>
      <c r="D70">
        <f>VLOOKUP($B70,说明辅助表!$D$4:$H$7,说明辅助表!G$1,0)</f>
        <v>10</v>
      </c>
      <c r="E70">
        <f>VLOOKUP($B70,说明辅助表!$D$4:$H$7,说明辅助表!H$1,0)</f>
        <v>30</v>
      </c>
      <c r="F70">
        <f>VLOOKUP(VLOOKUP(A70,[2]卡牌!$B$3:$F$999,[2]卡牌!$F$1-1,0),说明辅助表!$R$2:$S$6,2,0)</f>
        <v>3</v>
      </c>
      <c r="G70">
        <f>VLOOKUP($C70,说明辅助表!$L$3:$P$9,说明奖励计算!G$4,0)</f>
        <v>2</v>
      </c>
      <c r="H70">
        <f>VLOOKUP($C70,说明辅助表!$L$3:$P$9,说明奖励计算!H$4,0)</f>
        <v>2</v>
      </c>
      <c r="I70" t="str">
        <f>IF(G70=0,"",SUBSTITUTE(SUBSTITUTE(SUBSTITUTE(说明辅助表!$AD$1,"id",说明奖励计算!$A70),"数量",G70),"权重",1000))</f>
        <v>47320,2,0,0,0,1000</v>
      </c>
      <c r="J70">
        <f>VLOOKUP($C70,说明辅助表!$L$3:$P$9,说明奖励计算!J$4,0)</f>
        <v>1</v>
      </c>
      <c r="K70">
        <f>VLOOKUP($C70,说明辅助表!$L$3:$P$9,说明奖励计算!K$4,0)</f>
        <v>1</v>
      </c>
      <c r="L70" t="str">
        <f>IF(J70=0,"",SUBSTITUTE(SUBSTITUTE(SUBSTITUTE(说明辅助表!$AD$1,"id",说明奖励计算!$A70),"数量",J70),"权重",1000))</f>
        <v>47320,1,0,0,0,1000</v>
      </c>
      <c r="M70" s="41">
        <f>VLOOKUP($D70,说明辅助表!$L$3:$P$9,说明奖励计算!M$4,0)</f>
        <v>3</v>
      </c>
      <c r="N70" s="41">
        <f>VLOOKUP($D70,说明辅助表!$L$3:$P$9,说明奖励计算!N$4,0)</f>
        <v>2</v>
      </c>
      <c r="O70" s="41" t="str">
        <f>IF(M70=0,"",SUBSTITUTE(SUBSTITUTE(SUBSTITUTE(说明辅助表!$AD$1,"id",说明奖励计算!$A70),"数量",M70),"权重",1000))</f>
        <v>47320,3,0,0,0,1000</v>
      </c>
      <c r="P70" s="41">
        <f>VLOOKUP($D70,说明辅助表!$L$3:$P$9,说明奖励计算!P$4,0)</f>
        <v>4</v>
      </c>
      <c r="Q70" s="41">
        <f>VLOOKUP($D70,说明辅助表!$L$3:$P$9,说明奖励计算!Q$4,0)</f>
        <v>1</v>
      </c>
      <c r="R70" s="41" t="str">
        <f>IF(P70=0,"",SUBSTITUTE(SUBSTITUTE(SUBSTITUTE(说明辅助表!$AD$1,"id",说明奖励计算!$A70),"数量",P70),"权重",1000))</f>
        <v>47320,4,0,0,0,1000</v>
      </c>
      <c r="S70">
        <f>VLOOKUP($E70,说明辅助表!$L$3:$P$9,说明奖励计算!S$4,0)</f>
        <v>7</v>
      </c>
      <c r="T70">
        <f>VLOOKUP($E70,说明辅助表!$L$3:$P$9,说明奖励计算!T$4,0)</f>
        <v>3</v>
      </c>
      <c r="U70" t="str">
        <f>IF(S70=0,"",SUBSTITUTE(SUBSTITUTE(SUBSTITUTE(说明辅助表!$AD$1,"id",说明奖励计算!$A70),"数量",S70),"权重",1000))</f>
        <v>47320,7,0,0,0,1000</v>
      </c>
      <c r="V70">
        <f>VLOOKUP($E70,说明辅助表!$L$3:$P$9,说明奖励计算!V$4,0)</f>
        <v>9</v>
      </c>
      <c r="W70">
        <f>VLOOKUP($E70,说明辅助表!$L$3:$P$9,说明奖励计算!W$4,0)</f>
        <v>1</v>
      </c>
      <c r="X70" t="str">
        <f>IF(V70=0,"",SUBSTITUTE(SUBSTITUTE(SUBSTITUTE(说明辅助表!$AD$1,"id",说明奖励计算!$A70),"数量",V70),"权重",1000))</f>
        <v>47320,9,0,0,0,1000</v>
      </c>
    </row>
    <row r="71" spans="1:24" x14ac:dyDescent="0.3">
      <c r="A71">
        <f>[2]卡牌!$B68</f>
        <v>47330</v>
      </c>
      <c r="B71">
        <f>[2]卡牌!$D68</f>
        <v>3</v>
      </c>
      <c r="C71">
        <f>VLOOKUP($B71,说明辅助表!$D$4:$H$7,说明辅助表!F$1,0)</f>
        <v>5</v>
      </c>
      <c r="D71">
        <f>VLOOKUP($B71,说明辅助表!$D$4:$H$7,说明辅助表!G$1,0)</f>
        <v>10</v>
      </c>
      <c r="E71">
        <f>VLOOKUP($B71,说明辅助表!$D$4:$H$7,说明辅助表!H$1,0)</f>
        <v>30</v>
      </c>
      <c r="F71">
        <f>VLOOKUP(VLOOKUP(A71,[2]卡牌!$B$3:$F$999,[2]卡牌!$F$1-1,0),说明辅助表!$R$2:$S$6,2,0)</f>
        <v>3</v>
      </c>
      <c r="G71">
        <f>VLOOKUP($C71,说明辅助表!$L$3:$P$9,说明奖励计算!G$4,0)</f>
        <v>2</v>
      </c>
      <c r="H71">
        <f>VLOOKUP($C71,说明辅助表!$L$3:$P$9,说明奖励计算!H$4,0)</f>
        <v>2</v>
      </c>
      <c r="I71" t="str">
        <f>IF(G71=0,"",SUBSTITUTE(SUBSTITUTE(SUBSTITUTE(说明辅助表!$AD$1,"id",说明奖励计算!$A71),"数量",G71),"权重",1000))</f>
        <v>47330,2,0,0,0,1000</v>
      </c>
      <c r="J71">
        <f>VLOOKUP($C71,说明辅助表!$L$3:$P$9,说明奖励计算!J$4,0)</f>
        <v>1</v>
      </c>
      <c r="K71">
        <f>VLOOKUP($C71,说明辅助表!$L$3:$P$9,说明奖励计算!K$4,0)</f>
        <v>1</v>
      </c>
      <c r="L71" t="str">
        <f>IF(J71=0,"",SUBSTITUTE(SUBSTITUTE(SUBSTITUTE(说明辅助表!$AD$1,"id",说明奖励计算!$A71),"数量",J71),"权重",1000))</f>
        <v>47330,1,0,0,0,1000</v>
      </c>
      <c r="M71" s="41">
        <f>VLOOKUP($D71,说明辅助表!$L$3:$P$9,说明奖励计算!M$4,0)</f>
        <v>3</v>
      </c>
      <c r="N71" s="41">
        <f>VLOOKUP($D71,说明辅助表!$L$3:$P$9,说明奖励计算!N$4,0)</f>
        <v>2</v>
      </c>
      <c r="O71" s="41" t="str">
        <f>IF(M71=0,"",SUBSTITUTE(SUBSTITUTE(SUBSTITUTE(说明辅助表!$AD$1,"id",说明奖励计算!$A71),"数量",M71),"权重",1000))</f>
        <v>47330,3,0,0,0,1000</v>
      </c>
      <c r="P71" s="41">
        <f>VLOOKUP($D71,说明辅助表!$L$3:$P$9,说明奖励计算!P$4,0)</f>
        <v>4</v>
      </c>
      <c r="Q71" s="41">
        <f>VLOOKUP($D71,说明辅助表!$L$3:$P$9,说明奖励计算!Q$4,0)</f>
        <v>1</v>
      </c>
      <c r="R71" s="41" t="str">
        <f>IF(P71=0,"",SUBSTITUTE(SUBSTITUTE(SUBSTITUTE(说明辅助表!$AD$1,"id",说明奖励计算!$A71),"数量",P71),"权重",1000))</f>
        <v>47330,4,0,0,0,1000</v>
      </c>
      <c r="S71">
        <f>VLOOKUP($E71,说明辅助表!$L$3:$P$9,说明奖励计算!S$4,0)</f>
        <v>7</v>
      </c>
      <c r="T71">
        <f>VLOOKUP($E71,说明辅助表!$L$3:$P$9,说明奖励计算!T$4,0)</f>
        <v>3</v>
      </c>
      <c r="U71" t="str">
        <f>IF(S71=0,"",SUBSTITUTE(SUBSTITUTE(SUBSTITUTE(说明辅助表!$AD$1,"id",说明奖励计算!$A71),"数量",S71),"权重",1000))</f>
        <v>47330,7,0,0,0,1000</v>
      </c>
      <c r="V71">
        <f>VLOOKUP($E71,说明辅助表!$L$3:$P$9,说明奖励计算!V$4,0)</f>
        <v>9</v>
      </c>
      <c r="W71">
        <f>VLOOKUP($E71,说明辅助表!$L$3:$P$9,说明奖励计算!W$4,0)</f>
        <v>1</v>
      </c>
      <c r="X71" t="str">
        <f>IF(V71=0,"",SUBSTITUTE(SUBSTITUTE(SUBSTITUTE(说明辅助表!$AD$1,"id",说明奖励计算!$A71),"数量",V71),"权重",1000))</f>
        <v>47330,9,0,0,0,1000</v>
      </c>
    </row>
    <row r="72" spans="1:24" x14ac:dyDescent="0.3">
      <c r="A72">
        <f>[2]卡牌!$B69</f>
        <v>47410</v>
      </c>
      <c r="B72">
        <f>[2]卡牌!$D69</f>
        <v>3</v>
      </c>
      <c r="C72">
        <f>VLOOKUP($B72,说明辅助表!$D$4:$H$7,说明辅助表!F$1,0)</f>
        <v>5</v>
      </c>
      <c r="D72">
        <f>VLOOKUP($B72,说明辅助表!$D$4:$H$7,说明辅助表!G$1,0)</f>
        <v>10</v>
      </c>
      <c r="E72">
        <f>VLOOKUP($B72,说明辅助表!$D$4:$H$7,说明辅助表!H$1,0)</f>
        <v>30</v>
      </c>
      <c r="F72">
        <f>VLOOKUP(VLOOKUP(A72,[2]卡牌!$B$3:$F$999,[2]卡牌!$F$1-1,0),说明辅助表!$R$2:$S$6,2,0)</f>
        <v>4</v>
      </c>
      <c r="G72">
        <f>VLOOKUP($C72,说明辅助表!$L$3:$P$9,说明奖励计算!G$4,0)</f>
        <v>2</v>
      </c>
      <c r="H72">
        <f>VLOOKUP($C72,说明辅助表!$L$3:$P$9,说明奖励计算!H$4,0)</f>
        <v>2</v>
      </c>
      <c r="I72" t="str">
        <f>IF(G72=0,"",SUBSTITUTE(SUBSTITUTE(SUBSTITUTE(说明辅助表!$AD$1,"id",说明奖励计算!$A72),"数量",G72),"权重",1000))</f>
        <v>47410,2,0,0,0,1000</v>
      </c>
      <c r="J72">
        <f>VLOOKUP($C72,说明辅助表!$L$3:$P$9,说明奖励计算!J$4,0)</f>
        <v>1</v>
      </c>
      <c r="K72">
        <f>VLOOKUP($C72,说明辅助表!$L$3:$P$9,说明奖励计算!K$4,0)</f>
        <v>1</v>
      </c>
      <c r="L72" t="str">
        <f>IF(J72=0,"",SUBSTITUTE(SUBSTITUTE(SUBSTITUTE(说明辅助表!$AD$1,"id",说明奖励计算!$A72),"数量",J72),"权重",1000))</f>
        <v>47410,1,0,0,0,1000</v>
      </c>
      <c r="M72" s="41">
        <f>VLOOKUP($D72,说明辅助表!$L$3:$P$9,说明奖励计算!M$4,0)</f>
        <v>3</v>
      </c>
      <c r="N72" s="41">
        <f>VLOOKUP($D72,说明辅助表!$L$3:$P$9,说明奖励计算!N$4,0)</f>
        <v>2</v>
      </c>
      <c r="O72" s="41" t="str">
        <f>IF(M72=0,"",SUBSTITUTE(SUBSTITUTE(SUBSTITUTE(说明辅助表!$AD$1,"id",说明奖励计算!$A72),"数量",M72),"权重",1000))</f>
        <v>47410,3,0,0,0,1000</v>
      </c>
      <c r="P72" s="41">
        <f>VLOOKUP($D72,说明辅助表!$L$3:$P$9,说明奖励计算!P$4,0)</f>
        <v>4</v>
      </c>
      <c r="Q72" s="41">
        <f>VLOOKUP($D72,说明辅助表!$L$3:$P$9,说明奖励计算!Q$4,0)</f>
        <v>1</v>
      </c>
      <c r="R72" s="41" t="str">
        <f>IF(P72=0,"",SUBSTITUTE(SUBSTITUTE(SUBSTITUTE(说明辅助表!$AD$1,"id",说明奖励计算!$A72),"数量",P72),"权重",1000))</f>
        <v>47410,4,0,0,0,1000</v>
      </c>
      <c r="S72">
        <f>VLOOKUP($E72,说明辅助表!$L$3:$P$9,说明奖励计算!S$4,0)</f>
        <v>7</v>
      </c>
      <c r="T72">
        <f>VLOOKUP($E72,说明辅助表!$L$3:$P$9,说明奖励计算!T$4,0)</f>
        <v>3</v>
      </c>
      <c r="U72" t="str">
        <f>IF(S72=0,"",SUBSTITUTE(SUBSTITUTE(SUBSTITUTE(说明辅助表!$AD$1,"id",说明奖励计算!$A72),"数量",S72),"权重",1000))</f>
        <v>47410,7,0,0,0,1000</v>
      </c>
      <c r="V72">
        <f>VLOOKUP($E72,说明辅助表!$L$3:$P$9,说明奖励计算!V$4,0)</f>
        <v>9</v>
      </c>
      <c r="W72">
        <f>VLOOKUP($E72,说明辅助表!$L$3:$P$9,说明奖励计算!W$4,0)</f>
        <v>1</v>
      </c>
      <c r="X72" t="str">
        <f>IF(V72=0,"",SUBSTITUTE(SUBSTITUTE(SUBSTITUTE(说明辅助表!$AD$1,"id",说明奖励计算!$A72),"数量",V72),"权重",1000))</f>
        <v>47410,9,0,0,0,1000</v>
      </c>
    </row>
    <row r="73" spans="1:24" x14ac:dyDescent="0.3">
      <c r="A73">
        <f>[2]卡牌!$B70</f>
        <v>47420</v>
      </c>
      <c r="B73">
        <f>[2]卡牌!$D70</f>
        <v>2</v>
      </c>
      <c r="C73">
        <f>VLOOKUP($B73,说明辅助表!$D$4:$H$7,说明辅助表!F$1,0)</f>
        <v>15</v>
      </c>
      <c r="D73">
        <f>VLOOKUP($B73,说明辅助表!$D$4:$H$7,说明辅助表!G$1,0)</f>
        <v>15</v>
      </c>
      <c r="E73">
        <f>VLOOKUP($B73,说明辅助表!$D$4:$H$7,说明辅助表!H$1,0)</f>
        <v>15</v>
      </c>
      <c r="F73">
        <f>VLOOKUP(VLOOKUP(A73,[2]卡牌!$B$3:$F$999,[2]卡牌!$F$1-1,0),说明辅助表!$R$2:$S$6,2,0)</f>
        <v>4</v>
      </c>
      <c r="G73">
        <f>VLOOKUP($C73,说明辅助表!$L$3:$P$9,说明奖励计算!G$4,0)</f>
        <v>4</v>
      </c>
      <c r="H73">
        <f>VLOOKUP($C73,说明辅助表!$L$3:$P$9,说明奖励计算!H$4,0)</f>
        <v>2</v>
      </c>
      <c r="I73" t="str">
        <f>IF(G73=0,"",SUBSTITUTE(SUBSTITUTE(SUBSTITUTE(说明辅助表!$AD$1,"id",说明奖励计算!$A73),"数量",G73),"权重",1000))</f>
        <v>47420,4,0,0,0,1000</v>
      </c>
      <c r="J73">
        <f>VLOOKUP($C73,说明辅助表!$L$3:$P$9,说明奖励计算!J$4,0)</f>
        <v>7</v>
      </c>
      <c r="K73">
        <f>VLOOKUP($C73,说明辅助表!$L$3:$P$9,说明奖励计算!K$4,0)</f>
        <v>1</v>
      </c>
      <c r="L73" t="str">
        <f>IF(J73=0,"",SUBSTITUTE(SUBSTITUTE(SUBSTITUTE(说明辅助表!$AD$1,"id",说明奖励计算!$A73),"数量",J73),"权重",1000))</f>
        <v>47420,7,0,0,0,1000</v>
      </c>
      <c r="M73" s="41">
        <f>VLOOKUP($D73,说明辅助表!$L$3:$P$9,说明奖励计算!M$4,0)</f>
        <v>4</v>
      </c>
      <c r="N73" s="41">
        <f>VLOOKUP($D73,说明辅助表!$L$3:$P$9,说明奖励计算!N$4,0)</f>
        <v>2</v>
      </c>
      <c r="O73" s="41" t="str">
        <f>IF(M73=0,"",SUBSTITUTE(SUBSTITUTE(SUBSTITUTE(说明辅助表!$AD$1,"id",说明奖励计算!$A73),"数量",M73),"权重",1000))</f>
        <v>47420,4,0,0,0,1000</v>
      </c>
      <c r="P73" s="41">
        <f>VLOOKUP($D73,说明辅助表!$L$3:$P$9,说明奖励计算!P$4,0)</f>
        <v>7</v>
      </c>
      <c r="Q73" s="41">
        <f>VLOOKUP($D73,说明辅助表!$L$3:$P$9,说明奖励计算!Q$4,0)</f>
        <v>1</v>
      </c>
      <c r="R73" s="41" t="str">
        <f>IF(P73=0,"",SUBSTITUTE(SUBSTITUTE(SUBSTITUTE(说明辅助表!$AD$1,"id",说明奖励计算!$A73),"数量",P73),"权重",1000))</f>
        <v>47420,7,0,0,0,1000</v>
      </c>
      <c r="S73">
        <f>VLOOKUP($E73,说明辅助表!$L$3:$P$9,说明奖励计算!S$4,0)</f>
        <v>4</v>
      </c>
      <c r="T73">
        <f>VLOOKUP($E73,说明辅助表!$L$3:$P$9,说明奖励计算!T$4,0)</f>
        <v>2</v>
      </c>
      <c r="U73" t="str">
        <f>IF(S73=0,"",SUBSTITUTE(SUBSTITUTE(SUBSTITUTE(说明辅助表!$AD$1,"id",说明奖励计算!$A73),"数量",S73),"权重",1000))</f>
        <v>47420,4,0,0,0,1000</v>
      </c>
      <c r="V73">
        <f>VLOOKUP($E73,说明辅助表!$L$3:$P$9,说明奖励计算!V$4,0)</f>
        <v>7</v>
      </c>
      <c r="W73">
        <f>VLOOKUP($E73,说明辅助表!$L$3:$P$9,说明奖励计算!W$4,0)</f>
        <v>1</v>
      </c>
      <c r="X73" t="str">
        <f>IF(V73=0,"",SUBSTITUTE(SUBSTITUTE(SUBSTITUTE(说明辅助表!$AD$1,"id",说明奖励计算!$A73),"数量",V73),"权重",1000))</f>
        <v>47420,7,0,0,0,1000</v>
      </c>
    </row>
    <row r="74" spans="1:24" x14ac:dyDescent="0.3">
      <c r="A74">
        <f>[2]卡牌!$B71</f>
        <v>47510</v>
      </c>
      <c r="B74">
        <f>[2]卡牌!$D71</f>
        <v>3</v>
      </c>
      <c r="C74">
        <f>VLOOKUP($B74,说明辅助表!$D$4:$H$7,说明辅助表!F$1,0)</f>
        <v>5</v>
      </c>
      <c r="D74">
        <f>VLOOKUP($B74,说明辅助表!$D$4:$H$7,说明辅助表!G$1,0)</f>
        <v>10</v>
      </c>
      <c r="E74">
        <f>VLOOKUP($B74,说明辅助表!$D$4:$H$7,说明辅助表!H$1,0)</f>
        <v>30</v>
      </c>
      <c r="F74">
        <f>VLOOKUP(VLOOKUP(A74,[2]卡牌!$B$3:$F$999,[2]卡牌!$F$1-1,0),说明辅助表!$R$2:$S$6,2,0)</f>
        <v>5</v>
      </c>
      <c r="G74">
        <f>VLOOKUP($C74,说明辅助表!$L$3:$P$9,说明奖励计算!G$4,0)</f>
        <v>2</v>
      </c>
      <c r="H74">
        <f>VLOOKUP($C74,说明辅助表!$L$3:$P$9,说明奖励计算!H$4,0)</f>
        <v>2</v>
      </c>
      <c r="I74" t="str">
        <f>IF(G74=0,"",SUBSTITUTE(SUBSTITUTE(SUBSTITUTE(说明辅助表!$AD$1,"id",说明奖励计算!$A74),"数量",G74),"权重",1000))</f>
        <v>47510,2,0,0,0,1000</v>
      </c>
      <c r="J74">
        <f>VLOOKUP($C74,说明辅助表!$L$3:$P$9,说明奖励计算!J$4,0)</f>
        <v>1</v>
      </c>
      <c r="K74">
        <f>VLOOKUP($C74,说明辅助表!$L$3:$P$9,说明奖励计算!K$4,0)</f>
        <v>1</v>
      </c>
      <c r="L74" t="str">
        <f>IF(J74=0,"",SUBSTITUTE(SUBSTITUTE(SUBSTITUTE(说明辅助表!$AD$1,"id",说明奖励计算!$A74),"数量",J74),"权重",1000))</f>
        <v>47510,1,0,0,0,1000</v>
      </c>
      <c r="M74" s="41">
        <f>VLOOKUP($D74,说明辅助表!$L$3:$P$9,说明奖励计算!M$4,0)</f>
        <v>3</v>
      </c>
      <c r="N74" s="41">
        <f>VLOOKUP($D74,说明辅助表!$L$3:$P$9,说明奖励计算!N$4,0)</f>
        <v>2</v>
      </c>
      <c r="O74" s="41" t="str">
        <f>IF(M74=0,"",SUBSTITUTE(SUBSTITUTE(SUBSTITUTE(说明辅助表!$AD$1,"id",说明奖励计算!$A74),"数量",M74),"权重",1000))</f>
        <v>47510,3,0,0,0,1000</v>
      </c>
      <c r="P74" s="41">
        <f>VLOOKUP($D74,说明辅助表!$L$3:$P$9,说明奖励计算!P$4,0)</f>
        <v>4</v>
      </c>
      <c r="Q74" s="41">
        <f>VLOOKUP($D74,说明辅助表!$L$3:$P$9,说明奖励计算!Q$4,0)</f>
        <v>1</v>
      </c>
      <c r="R74" s="41" t="str">
        <f>IF(P74=0,"",SUBSTITUTE(SUBSTITUTE(SUBSTITUTE(说明辅助表!$AD$1,"id",说明奖励计算!$A74),"数量",P74),"权重",1000))</f>
        <v>47510,4,0,0,0,1000</v>
      </c>
      <c r="S74">
        <f>VLOOKUP($E74,说明辅助表!$L$3:$P$9,说明奖励计算!S$4,0)</f>
        <v>7</v>
      </c>
      <c r="T74">
        <f>VLOOKUP($E74,说明辅助表!$L$3:$P$9,说明奖励计算!T$4,0)</f>
        <v>3</v>
      </c>
      <c r="U74" t="str">
        <f>IF(S74=0,"",SUBSTITUTE(SUBSTITUTE(SUBSTITUTE(说明辅助表!$AD$1,"id",说明奖励计算!$A74),"数量",S74),"权重",1000))</f>
        <v>47510,7,0,0,0,1000</v>
      </c>
      <c r="V74">
        <f>VLOOKUP($E74,说明辅助表!$L$3:$P$9,说明奖励计算!V$4,0)</f>
        <v>9</v>
      </c>
      <c r="W74">
        <f>VLOOKUP($E74,说明辅助表!$L$3:$P$9,说明奖励计算!W$4,0)</f>
        <v>1</v>
      </c>
      <c r="X74" t="str">
        <f>IF(V74=0,"",SUBSTITUTE(SUBSTITUTE(SUBSTITUTE(说明辅助表!$AD$1,"id",说明奖励计算!$A74),"数量",V74),"权重",1000))</f>
        <v>47510,9,0,0,0,1000</v>
      </c>
    </row>
    <row r="75" spans="1:24" x14ac:dyDescent="0.3">
      <c r="A75">
        <f>[2]卡牌!$B72</f>
        <v>47520</v>
      </c>
      <c r="B75">
        <f>[2]卡牌!$D72</f>
        <v>2</v>
      </c>
      <c r="C75">
        <f>VLOOKUP($B75,说明辅助表!$D$4:$H$7,说明辅助表!F$1,0)</f>
        <v>15</v>
      </c>
      <c r="D75">
        <f>VLOOKUP($B75,说明辅助表!$D$4:$H$7,说明辅助表!G$1,0)</f>
        <v>15</v>
      </c>
      <c r="E75">
        <f>VLOOKUP($B75,说明辅助表!$D$4:$H$7,说明辅助表!H$1,0)</f>
        <v>15</v>
      </c>
      <c r="F75">
        <f>VLOOKUP(VLOOKUP(A75,[2]卡牌!$B$3:$F$999,[2]卡牌!$F$1-1,0),说明辅助表!$R$2:$S$6,2,0)</f>
        <v>5</v>
      </c>
      <c r="G75">
        <f>VLOOKUP($C75,说明辅助表!$L$3:$P$9,说明奖励计算!G$4,0)</f>
        <v>4</v>
      </c>
      <c r="H75">
        <f>VLOOKUP($C75,说明辅助表!$L$3:$P$9,说明奖励计算!H$4,0)</f>
        <v>2</v>
      </c>
      <c r="I75" t="str">
        <f>IF(G75=0,"",SUBSTITUTE(SUBSTITUTE(SUBSTITUTE(说明辅助表!$AD$1,"id",说明奖励计算!$A75),"数量",G75),"权重",1000))</f>
        <v>47520,4,0,0,0,1000</v>
      </c>
      <c r="J75">
        <f>VLOOKUP($C75,说明辅助表!$L$3:$P$9,说明奖励计算!J$4,0)</f>
        <v>7</v>
      </c>
      <c r="K75">
        <f>VLOOKUP($C75,说明辅助表!$L$3:$P$9,说明奖励计算!K$4,0)</f>
        <v>1</v>
      </c>
      <c r="L75" t="str">
        <f>IF(J75=0,"",SUBSTITUTE(SUBSTITUTE(SUBSTITUTE(说明辅助表!$AD$1,"id",说明奖励计算!$A75),"数量",J75),"权重",1000))</f>
        <v>47520,7,0,0,0,1000</v>
      </c>
      <c r="M75" s="41">
        <f>VLOOKUP($D75,说明辅助表!$L$3:$P$9,说明奖励计算!M$4,0)</f>
        <v>4</v>
      </c>
      <c r="N75" s="41">
        <f>VLOOKUP($D75,说明辅助表!$L$3:$P$9,说明奖励计算!N$4,0)</f>
        <v>2</v>
      </c>
      <c r="O75" s="41" t="str">
        <f>IF(M75=0,"",SUBSTITUTE(SUBSTITUTE(SUBSTITUTE(说明辅助表!$AD$1,"id",说明奖励计算!$A75),"数量",M75),"权重",1000))</f>
        <v>47520,4,0,0,0,1000</v>
      </c>
      <c r="P75" s="41">
        <f>VLOOKUP($D75,说明辅助表!$L$3:$P$9,说明奖励计算!P$4,0)</f>
        <v>7</v>
      </c>
      <c r="Q75" s="41">
        <f>VLOOKUP($D75,说明辅助表!$L$3:$P$9,说明奖励计算!Q$4,0)</f>
        <v>1</v>
      </c>
      <c r="R75" s="41" t="str">
        <f>IF(P75=0,"",SUBSTITUTE(SUBSTITUTE(SUBSTITUTE(说明辅助表!$AD$1,"id",说明奖励计算!$A75),"数量",P75),"权重",1000))</f>
        <v>47520,7,0,0,0,1000</v>
      </c>
      <c r="S75">
        <f>VLOOKUP($E75,说明辅助表!$L$3:$P$9,说明奖励计算!S$4,0)</f>
        <v>4</v>
      </c>
      <c r="T75">
        <f>VLOOKUP($E75,说明辅助表!$L$3:$P$9,说明奖励计算!T$4,0)</f>
        <v>2</v>
      </c>
      <c r="U75" t="str">
        <f>IF(S75=0,"",SUBSTITUTE(SUBSTITUTE(SUBSTITUTE(说明辅助表!$AD$1,"id",说明奖励计算!$A75),"数量",S75),"权重",1000))</f>
        <v>47520,4,0,0,0,1000</v>
      </c>
      <c r="V75">
        <f>VLOOKUP($E75,说明辅助表!$L$3:$P$9,说明奖励计算!V$4,0)</f>
        <v>7</v>
      </c>
      <c r="W75">
        <f>VLOOKUP($E75,说明辅助表!$L$3:$P$9,说明奖励计算!W$4,0)</f>
        <v>1</v>
      </c>
      <c r="X75" t="str">
        <f>IF(V75=0,"",SUBSTITUTE(SUBSTITUTE(SUBSTITUTE(说明辅助表!$AD$1,"id",说明奖励计算!$A75),"数量",V75),"权重",1000))</f>
        <v>47520,7,0,0,0,1000</v>
      </c>
    </row>
  </sheetData>
  <autoFilter ref="A5:BE75" xr:uid="{8DD34CE8-F8D4-441C-9BD4-26565BCE5B87}"/>
  <phoneticPr fontId="25" type="noConversion"/>
  <conditionalFormatting sqref="B6:B7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D269-EDD4-4EAC-800F-38BEE6311B7E}">
  <dimension ref="A1:I170"/>
  <sheetViews>
    <sheetView topLeftCell="B7" workbookViewId="0">
      <selection activeCell="I36" sqref="I36"/>
    </sheetView>
  </sheetViews>
  <sheetFormatPr defaultRowHeight="14.25" x14ac:dyDescent="0.2"/>
  <cols>
    <col min="1" max="3" width="15" customWidth="1"/>
    <col min="4" max="8" width="30.5" customWidth="1"/>
    <col min="9" max="9" width="49.125" customWidth="1"/>
  </cols>
  <sheetData>
    <row r="1" spans="1:9" ht="16.5" x14ac:dyDescent="0.2">
      <c r="A1" s="42">
        <v>1</v>
      </c>
      <c r="B1" s="42"/>
      <c r="C1" s="42"/>
      <c r="D1" s="42"/>
      <c r="E1" s="42"/>
      <c r="F1" s="43"/>
      <c r="G1" s="43"/>
      <c r="H1" s="47"/>
    </row>
    <row r="2" spans="1:9" ht="16.5" x14ac:dyDescent="0.2">
      <c r="A2" s="42" t="s">
        <v>127</v>
      </c>
      <c r="B2" s="42"/>
      <c r="C2" s="42" t="s">
        <v>145</v>
      </c>
      <c r="D2" s="42"/>
      <c r="E2" s="42"/>
      <c r="F2" s="43" t="s">
        <v>413</v>
      </c>
      <c r="G2" s="43"/>
      <c r="H2" s="42" t="s">
        <v>414</v>
      </c>
      <c r="I2" s="42" t="s">
        <v>424</v>
      </c>
    </row>
    <row r="3" spans="1:9" ht="16.5" x14ac:dyDescent="0.2">
      <c r="A3" s="42"/>
      <c r="B3" s="42"/>
      <c r="C3" s="42"/>
      <c r="D3" s="42"/>
      <c r="E3" s="42"/>
      <c r="F3" s="42" t="s">
        <v>147</v>
      </c>
      <c r="G3" s="42"/>
      <c r="H3" s="42" t="s">
        <v>147</v>
      </c>
      <c r="I3" s="42" t="s">
        <v>147</v>
      </c>
    </row>
    <row r="4" spans="1:9" ht="16.5" x14ac:dyDescent="0.2">
      <c r="A4" s="42" t="s">
        <v>415</v>
      </c>
      <c r="B4" s="42"/>
      <c r="C4" s="42"/>
      <c r="D4" s="42" t="s">
        <v>416</v>
      </c>
      <c r="E4" s="42" t="s">
        <v>417</v>
      </c>
      <c r="F4" s="43" t="s">
        <v>418</v>
      </c>
      <c r="G4" s="43"/>
      <c r="H4" s="42" t="s">
        <v>419</v>
      </c>
      <c r="I4" s="42" t="s">
        <v>385</v>
      </c>
    </row>
    <row r="5" spans="1:9" ht="194.25" customHeight="1" x14ac:dyDescent="0.2">
      <c r="A5" s="59" t="s">
        <v>107</v>
      </c>
      <c r="B5" s="59" t="s">
        <v>367</v>
      </c>
      <c r="C5" s="37"/>
      <c r="D5" s="37"/>
      <c r="E5" s="37"/>
      <c r="F5" s="44" t="s">
        <v>420</v>
      </c>
      <c r="G5" s="53" t="s">
        <v>738</v>
      </c>
      <c r="H5" s="37" t="s">
        <v>421</v>
      </c>
      <c r="I5" s="37" t="s">
        <v>362</v>
      </c>
    </row>
    <row r="6" spans="1:9" ht="16.5" x14ac:dyDescent="0.2">
      <c r="C6" s="32">
        <f>说明t_item_链接表!AB166</f>
        <v>5010</v>
      </c>
      <c r="D6" s="32" t="s">
        <v>422</v>
      </c>
      <c r="E6" s="32" t="str">
        <f>说明t_item_链接表!D166</f>
        <v>宝箱1时代1,初始</v>
      </c>
      <c r="F6" s="43" t="s">
        <v>423</v>
      </c>
      <c r="G6" s="47" t="s">
        <v>431</v>
      </c>
      <c r="H6" s="42" t="str">
        <f>_xlfn.CONCAT(G6,";",说明宝箱第1层!E3)</f>
        <v>-2,2000,0,0,0;6001,2,0,0,0;6006,2,0,0,0;6011,2,0,0,0;6016,1,0,0,0;6021,2,0,0,0;6026,1,0,0,0</v>
      </c>
    </row>
    <row r="7" spans="1:9" ht="16.5" x14ac:dyDescent="0.2">
      <c r="C7" s="32">
        <f>说明t_item_链接表!AB167</f>
        <v>5020</v>
      </c>
      <c r="D7" s="32" t="s">
        <v>422</v>
      </c>
      <c r="E7" s="32" t="str">
        <f>说明t_item_链接表!D167</f>
        <v>宝箱1时代2,初始</v>
      </c>
      <c r="F7" s="43" t="s">
        <v>423</v>
      </c>
      <c r="G7" s="47" t="s">
        <v>431</v>
      </c>
      <c r="H7" s="42" t="str">
        <f>_xlfn.CONCAT(G7,";",说明宝箱第1层!E4)</f>
        <v>-2,2000,0,0,0;6002,2,0,0,0;6007,2,0,0,0;6012,2,0,0,0;6017,1,0,0,0;6022,2,0,0,0;6027,1,0,0,0</v>
      </c>
    </row>
    <row r="8" spans="1:9" ht="16.5" x14ac:dyDescent="0.2">
      <c r="C8" s="32">
        <f>说明t_item_链接表!AB168</f>
        <v>5030</v>
      </c>
      <c r="D8" s="32" t="s">
        <v>422</v>
      </c>
      <c r="E8" s="32" t="str">
        <f>说明t_item_链接表!D168</f>
        <v>宝箱1时代3,初始</v>
      </c>
      <c r="F8" s="43" t="s">
        <v>423</v>
      </c>
      <c r="G8" s="47" t="s">
        <v>431</v>
      </c>
      <c r="H8" s="42" t="str">
        <f>_xlfn.CONCAT(G8,";",说明宝箱第1层!E5)</f>
        <v>-2,2000,0,0,0;6003,2,0,0,0;6008,2,0,0,0;6013,2,0,0,0;6018,1,0,0,0;6023,2,0,0,0;6028,1,0,0,0</v>
      </c>
    </row>
    <row r="9" spans="1:9" ht="16.5" x14ac:dyDescent="0.2">
      <c r="C9" s="32">
        <f>说明t_item_链接表!AB169</f>
        <v>5040</v>
      </c>
      <c r="D9" s="32" t="s">
        <v>422</v>
      </c>
      <c r="E9" s="32" t="str">
        <f>说明t_item_链接表!D169</f>
        <v>宝箱1时代4,初始</v>
      </c>
      <c r="F9" s="43" t="s">
        <v>423</v>
      </c>
      <c r="G9" s="47" t="s">
        <v>431</v>
      </c>
      <c r="H9" s="42" t="str">
        <f>_xlfn.CONCAT(G9,";",说明宝箱第1层!E6)</f>
        <v>-2,2000,0,0,0;6004,2,0,0,0;6009,2,0,0,0;6014,2,0,0,0;6019,1,0,0,0;6024,2,0,0,0;6029,1,0,0,0</v>
      </c>
    </row>
    <row r="10" spans="1:9" ht="16.5" x14ac:dyDescent="0.2">
      <c r="C10" s="32">
        <f>说明t_item_链接表!AB170</f>
        <v>5050</v>
      </c>
      <c r="D10" s="32" t="s">
        <v>422</v>
      </c>
      <c r="E10" s="32" t="str">
        <f>说明t_item_链接表!D170</f>
        <v>宝箱1时代5,初始</v>
      </c>
      <c r="F10" s="43" t="s">
        <v>423</v>
      </c>
      <c r="G10" s="47" t="s">
        <v>431</v>
      </c>
      <c r="H10" s="42" t="str">
        <f>_xlfn.CONCAT(G10,";",说明宝箱第1层!E7)</f>
        <v>-2,2000,0,0,0;6005,2,0,0,0;6010,2,0,0,0;6015,2,0,0,0;6020,1,0,0,0;6025,2,0,0,0;6030,1,0,0,0</v>
      </c>
    </row>
    <row r="11" spans="1:9" ht="16.5" x14ac:dyDescent="0.2">
      <c r="C11" s="32">
        <f>说明t_item_链接表!AB171</f>
        <v>5110</v>
      </c>
      <c r="D11" s="32" t="s">
        <v>422</v>
      </c>
      <c r="E11" s="32" t="str">
        <f>说明t_item_链接表!D171</f>
        <v>宝箱1时代1,大于100抽</v>
      </c>
      <c r="F11" s="43" t="s">
        <v>423</v>
      </c>
      <c r="G11" s="47" t="s">
        <v>431</v>
      </c>
      <c r="H11" s="42" t="str">
        <f>_xlfn.CONCAT(G11,";",说明宝箱第1层!E8)</f>
        <v>-2,2000,0,0,0;6001,2,0,0,0;6006,2,0,0,0;6011,2,0,0,0;6016,1,0,0,0;6021,2,0,0,0;6026,1,0,0,0</v>
      </c>
    </row>
    <row r="12" spans="1:9" ht="16.5" x14ac:dyDescent="0.2">
      <c r="C12" s="32">
        <f>说明t_item_链接表!AB172</f>
        <v>5120</v>
      </c>
      <c r="D12" s="32" t="s">
        <v>422</v>
      </c>
      <c r="E12" s="32" t="str">
        <f>说明t_item_链接表!D172</f>
        <v>宝箱1时代2,大于100抽</v>
      </c>
      <c r="F12" s="43" t="s">
        <v>423</v>
      </c>
      <c r="G12" s="47" t="s">
        <v>431</v>
      </c>
      <c r="H12" s="42" t="str">
        <f>_xlfn.CONCAT(G12,";",说明宝箱第1层!E9)</f>
        <v>-2,2000,0,0,0;6002,2,0,0,0;6007,2,0,0,0;6012,2,0,0,0;6017,1,0,0,0;6022,2,0,0,0;6027,1,0,0,0</v>
      </c>
    </row>
    <row r="13" spans="1:9" ht="16.5" x14ac:dyDescent="0.2">
      <c r="C13" s="32">
        <f>说明t_item_链接表!AB173</f>
        <v>5130</v>
      </c>
      <c r="D13" s="32" t="s">
        <v>422</v>
      </c>
      <c r="E13" s="32" t="str">
        <f>说明t_item_链接表!D173</f>
        <v>宝箱1时代3,大于100抽</v>
      </c>
      <c r="F13" s="43" t="s">
        <v>423</v>
      </c>
      <c r="G13" s="47" t="s">
        <v>431</v>
      </c>
      <c r="H13" s="42" t="str">
        <f>_xlfn.CONCAT(G13,";",说明宝箱第1层!E10)</f>
        <v>-2,2000,0,0,0;6003,2,0,0,0;6008,2,0,0,0;6013,2,0,0,0;6018,1,0,0,0;6023,2,0,0,0;6028,1,0,0,0</v>
      </c>
    </row>
    <row r="14" spans="1:9" ht="16.5" x14ac:dyDescent="0.2">
      <c r="C14" s="32">
        <f>说明t_item_链接表!AB174</f>
        <v>5140</v>
      </c>
      <c r="D14" s="32" t="s">
        <v>422</v>
      </c>
      <c r="E14" s="32" t="str">
        <f>说明t_item_链接表!D174</f>
        <v>宝箱1时代4,大于100抽</v>
      </c>
      <c r="F14" s="43" t="s">
        <v>423</v>
      </c>
      <c r="G14" s="47" t="s">
        <v>431</v>
      </c>
      <c r="H14" s="42" t="str">
        <f>_xlfn.CONCAT(G14,";",说明宝箱第1层!E11)</f>
        <v>-2,2000,0,0,0;6004,2,0,0,0;6009,2,0,0,0;6014,2,0,0,0;6019,1,0,0,0;6024,2,0,0,0;6029,1,0,0,0</v>
      </c>
    </row>
    <row r="15" spans="1:9" ht="16.5" x14ac:dyDescent="0.2">
      <c r="C15" s="32">
        <f>说明t_item_链接表!AB175</f>
        <v>5150</v>
      </c>
      <c r="D15" s="32" t="s">
        <v>422</v>
      </c>
      <c r="E15" s="32" t="str">
        <f>说明t_item_链接表!D175</f>
        <v>宝箱1时代5,大于100抽</v>
      </c>
      <c r="F15" s="43" t="s">
        <v>423</v>
      </c>
      <c r="G15" s="47" t="s">
        <v>431</v>
      </c>
      <c r="H15" s="42" t="str">
        <f>_xlfn.CONCAT(G15,";",说明宝箱第1层!E12)</f>
        <v>-2,2000,0,0,0;6005,2,0,0,0;6010,2,0,0,0;6015,2,0,0,0;6020,1,0,0,0;6025,2,0,0,0;6030,1,0,0,0</v>
      </c>
    </row>
    <row r="16" spans="1:9" ht="16.5" x14ac:dyDescent="0.2">
      <c r="C16" s="32">
        <f>说明t_item_链接表!AB176</f>
        <v>5210</v>
      </c>
      <c r="D16" s="32" t="s">
        <v>422</v>
      </c>
      <c r="E16" s="32" t="str">
        <f>说明t_item_链接表!D176</f>
        <v>宝箱2时代1,初始</v>
      </c>
      <c r="F16" s="43" t="s">
        <v>423</v>
      </c>
      <c r="G16" s="47" t="s">
        <v>736</v>
      </c>
      <c r="H16" s="42" t="str">
        <f>_xlfn.CONCAT(G16,";",说明宝箱第1层!E13)</f>
        <v>-2,4000,0,0,0;6041,2,0,0,0;6046,1,0,0,0;6051,2,0,0,0;6056,1,0,0,0;6061,2,0,0,0;6066,1,0,0,0;6071,1,0,0,0</v>
      </c>
    </row>
    <row r="17" spans="3:8" ht="16.5" x14ac:dyDescent="0.2">
      <c r="C17" s="32">
        <f>说明t_item_链接表!AB177</f>
        <v>5220</v>
      </c>
      <c r="D17" s="32" t="s">
        <v>422</v>
      </c>
      <c r="E17" s="32" t="str">
        <f>说明t_item_链接表!D177</f>
        <v>宝箱2时代2,初始</v>
      </c>
      <c r="F17" s="43" t="s">
        <v>423</v>
      </c>
      <c r="G17" s="47" t="s">
        <v>736</v>
      </c>
      <c r="H17" s="42" t="str">
        <f>_xlfn.CONCAT(G17,";",说明宝箱第1层!E14)</f>
        <v>-2,4000,0,0,0;6042,2,0,0,0;6047,1,0,0,0;6052,2,0,0,0;6057,1,0,0,0;6062,2,0,0,0;6067,1,0,0,0;6072,1,0,0,0</v>
      </c>
    </row>
    <row r="18" spans="3:8" ht="16.5" x14ac:dyDescent="0.2">
      <c r="C18" s="32">
        <f>说明t_item_链接表!AB178</f>
        <v>5230</v>
      </c>
      <c r="D18" s="32" t="s">
        <v>422</v>
      </c>
      <c r="E18" s="32" t="str">
        <f>说明t_item_链接表!D178</f>
        <v>宝箱2时代3,初始</v>
      </c>
      <c r="F18" s="43" t="s">
        <v>423</v>
      </c>
      <c r="G18" s="47" t="s">
        <v>736</v>
      </c>
      <c r="H18" s="42" t="str">
        <f>_xlfn.CONCAT(G18,";",说明宝箱第1层!E15)</f>
        <v>-2,4000,0,0,0;6043,2,0,0,0;6048,1,0,0,0;6053,2,0,0,0;6058,1,0,0,0;6063,2,0,0,0;6068,1,0,0,0;6073,1,0,0,0</v>
      </c>
    </row>
    <row r="19" spans="3:8" ht="16.5" x14ac:dyDescent="0.2">
      <c r="C19" s="32">
        <f>说明t_item_链接表!AB179</f>
        <v>5240</v>
      </c>
      <c r="D19" s="32" t="s">
        <v>422</v>
      </c>
      <c r="E19" s="32" t="str">
        <f>说明t_item_链接表!D179</f>
        <v>宝箱2时代4,初始</v>
      </c>
      <c r="F19" s="43" t="s">
        <v>423</v>
      </c>
      <c r="G19" s="47" t="s">
        <v>736</v>
      </c>
      <c r="H19" s="42" t="str">
        <f>_xlfn.CONCAT(G19,";",说明宝箱第1层!E16)</f>
        <v>-2,4000,0,0,0;6044,2,0,0,0;6049,1,0,0,0;6054,2,0,0,0;6059,1,0,0,0;6064,2,0,0,0;6069,1,0,0,0;6074,1,0,0,0</v>
      </c>
    </row>
    <row r="20" spans="3:8" ht="16.5" x14ac:dyDescent="0.2">
      <c r="C20" s="32">
        <f>说明t_item_链接表!AB180</f>
        <v>5250</v>
      </c>
      <c r="D20" s="32" t="s">
        <v>422</v>
      </c>
      <c r="E20" s="32" t="str">
        <f>说明t_item_链接表!D180</f>
        <v>宝箱2时代5,初始</v>
      </c>
      <c r="F20" s="43" t="s">
        <v>423</v>
      </c>
      <c r="G20" s="47" t="s">
        <v>736</v>
      </c>
      <c r="H20" s="42" t="str">
        <f>_xlfn.CONCAT(G20,";",说明宝箱第1层!E17)</f>
        <v>-2,4000,0,0,0;6045,2,0,0,0;6050,1,0,0,0;6055,2,0,0,0;6060,1,0,0,0;6065,2,0,0,0;6070,1,0,0,0;6075,1,0,0,0</v>
      </c>
    </row>
    <row r="21" spans="3:8" ht="16.5" x14ac:dyDescent="0.2">
      <c r="C21" s="32">
        <f>说明t_item_链接表!AB181</f>
        <v>5310</v>
      </c>
      <c r="D21" s="32" t="s">
        <v>422</v>
      </c>
      <c r="E21" s="32" t="str">
        <f>说明t_item_链接表!D181</f>
        <v>宝箱2时代1,大于100抽</v>
      </c>
      <c r="F21" s="43" t="s">
        <v>423</v>
      </c>
      <c r="G21" s="47" t="s">
        <v>736</v>
      </c>
      <c r="H21" s="42" t="str">
        <f>_xlfn.CONCAT(G21,";",说明宝箱第1层!E18)</f>
        <v>-2,4000,0,0,0;6041,2,0,0,0;6046,1,0,0,0;6051,2,0,0,0;6056,1,0,0,0;6061,2,0,0,0;6066,1,0,0,0;6071,1,0,0,0</v>
      </c>
    </row>
    <row r="22" spans="3:8" ht="16.5" x14ac:dyDescent="0.2">
      <c r="C22" s="32">
        <f>说明t_item_链接表!AB182</f>
        <v>5320</v>
      </c>
      <c r="D22" s="32" t="s">
        <v>422</v>
      </c>
      <c r="E22" s="32" t="str">
        <f>说明t_item_链接表!D182</f>
        <v>宝箱2时代2,大于100抽</v>
      </c>
      <c r="F22" s="43" t="s">
        <v>423</v>
      </c>
      <c r="G22" s="47" t="s">
        <v>736</v>
      </c>
      <c r="H22" s="42" t="str">
        <f>_xlfn.CONCAT(G22,";",说明宝箱第1层!E19)</f>
        <v>-2,4000,0,0,0;6042,2,0,0,0;6047,1,0,0,0;6052,2,0,0,0;6057,1,0,0,0;6062,2,0,0,0;6067,1,0,0,0;6072,1,0,0,0</v>
      </c>
    </row>
    <row r="23" spans="3:8" ht="16.5" x14ac:dyDescent="0.2">
      <c r="C23" s="32">
        <f>说明t_item_链接表!AB183</f>
        <v>5330</v>
      </c>
      <c r="D23" s="32" t="s">
        <v>422</v>
      </c>
      <c r="E23" s="32" t="str">
        <f>说明t_item_链接表!D183</f>
        <v>宝箱2时代3,大于100抽</v>
      </c>
      <c r="F23" s="43" t="s">
        <v>423</v>
      </c>
      <c r="G23" s="47" t="s">
        <v>736</v>
      </c>
      <c r="H23" s="42" t="str">
        <f>_xlfn.CONCAT(G23,";",说明宝箱第1层!E20)</f>
        <v>-2,4000,0,0,0;6043,2,0,0,0;6048,1,0,0,0;6053,2,0,0,0;6058,1,0,0,0;6063,2,0,0,0;6068,1,0,0,0;6073,1,0,0,0</v>
      </c>
    </row>
    <row r="24" spans="3:8" ht="16.5" x14ac:dyDescent="0.2">
      <c r="C24" s="32">
        <f>说明t_item_链接表!AB184</f>
        <v>5340</v>
      </c>
      <c r="D24" s="32" t="s">
        <v>422</v>
      </c>
      <c r="E24" s="32" t="str">
        <f>说明t_item_链接表!D184</f>
        <v>宝箱2时代4,大于100抽</v>
      </c>
      <c r="F24" s="43" t="s">
        <v>423</v>
      </c>
      <c r="G24" s="47" t="s">
        <v>736</v>
      </c>
      <c r="H24" s="42" t="str">
        <f>_xlfn.CONCAT(G24,";",说明宝箱第1层!E21)</f>
        <v>-2,4000,0,0,0;6044,2,0,0,0;6049,1,0,0,0;6054,2,0,0,0;6059,1,0,0,0;6064,2,0,0,0;6069,1,0,0,0;6074,1,0,0,0</v>
      </c>
    </row>
    <row r="25" spans="3:8" ht="16.5" x14ac:dyDescent="0.2">
      <c r="C25" s="32">
        <f>说明t_item_链接表!AB185</f>
        <v>5350</v>
      </c>
      <c r="D25" s="32" t="s">
        <v>422</v>
      </c>
      <c r="E25" s="32" t="str">
        <f>说明t_item_链接表!D185</f>
        <v>宝箱2时代5,大于100抽</v>
      </c>
      <c r="F25" s="43" t="s">
        <v>423</v>
      </c>
      <c r="G25" s="47" t="s">
        <v>736</v>
      </c>
      <c r="H25" s="42" t="str">
        <f>_xlfn.CONCAT(G25,";",说明宝箱第1层!E22)</f>
        <v>-2,4000,0,0,0;6045,2,0,0,0;6050,1,0,0,0;6055,2,0,0,0;6060,1,0,0,0;6065,2,0,0,0;6070,1,0,0,0;6075,1,0,0,0</v>
      </c>
    </row>
    <row r="26" spans="3:8" ht="16.5" x14ac:dyDescent="0.2">
      <c r="C26" s="32">
        <f>说明t_item_链接表!AB186</f>
        <v>5410</v>
      </c>
      <c r="D26" s="32" t="s">
        <v>422</v>
      </c>
      <c r="E26" s="32" t="str">
        <f>说明t_item_链接表!D186</f>
        <v>宝箱3时代1,初始</v>
      </c>
      <c r="F26" s="43" t="s">
        <v>423</v>
      </c>
      <c r="G26" s="47" t="s">
        <v>737</v>
      </c>
      <c r="H26" s="42" t="str">
        <f>_xlfn.CONCAT(G26,";",说明宝箱第1层!E23)</f>
        <v>-2,8000,0,0,0;6091,2,0,0,0;6096,1,0,0,0;6101,3,0,0,0;6106,1,0,0,0;6111,2,0,0,0;6116,1,0,0,0</v>
      </c>
    </row>
    <row r="27" spans="3:8" ht="16.5" x14ac:dyDescent="0.2">
      <c r="C27" s="32">
        <f>说明t_item_链接表!AB187</f>
        <v>5420</v>
      </c>
      <c r="D27" s="32" t="s">
        <v>422</v>
      </c>
      <c r="E27" s="32" t="str">
        <f>说明t_item_链接表!D187</f>
        <v>宝箱3时代2,初始</v>
      </c>
      <c r="F27" s="43" t="s">
        <v>423</v>
      </c>
      <c r="G27" s="47" t="s">
        <v>737</v>
      </c>
      <c r="H27" s="42" t="str">
        <f>_xlfn.CONCAT(G27,";",说明宝箱第1层!E24)</f>
        <v>-2,8000,0,0,0;6092,2,0,0,0;6097,1,0,0,0;6102,3,0,0,0;6107,1,0,0,0;6112,2,0,0,0;6117,1,0,0,0</v>
      </c>
    </row>
    <row r="28" spans="3:8" ht="16.5" x14ac:dyDescent="0.2">
      <c r="C28" s="32">
        <f>说明t_item_链接表!AB188</f>
        <v>5430</v>
      </c>
      <c r="D28" s="32" t="s">
        <v>422</v>
      </c>
      <c r="E28" s="32" t="str">
        <f>说明t_item_链接表!D188</f>
        <v>宝箱3时代3,初始</v>
      </c>
      <c r="F28" s="43" t="s">
        <v>423</v>
      </c>
      <c r="G28" s="47" t="s">
        <v>737</v>
      </c>
      <c r="H28" s="42" t="str">
        <f>_xlfn.CONCAT(G28,";",说明宝箱第1层!E25)</f>
        <v>-2,8000,0,0,0;6093,2,0,0,0;6098,1,0,0,0;6103,3,0,0,0;6108,1,0,0,0;6113,2,0,0,0;6118,1,0,0,0</v>
      </c>
    </row>
    <row r="29" spans="3:8" ht="16.5" x14ac:dyDescent="0.2">
      <c r="C29" s="32">
        <f>说明t_item_链接表!AB189</f>
        <v>5440</v>
      </c>
      <c r="D29" s="32" t="s">
        <v>422</v>
      </c>
      <c r="E29" s="32" t="str">
        <f>说明t_item_链接表!D189</f>
        <v>宝箱3时代4,初始</v>
      </c>
      <c r="F29" s="43" t="s">
        <v>423</v>
      </c>
      <c r="G29" s="47" t="s">
        <v>737</v>
      </c>
      <c r="H29" s="42" t="str">
        <f>_xlfn.CONCAT(G29,";",说明宝箱第1层!E26)</f>
        <v>-2,8000,0,0,0;6094,2,0,0,0;6099,1,0,0,0;6104,3,0,0,0;6109,1,0,0,0;6114,2,0,0,0;6119,1,0,0,0</v>
      </c>
    </row>
    <row r="30" spans="3:8" ht="16.5" x14ac:dyDescent="0.2">
      <c r="C30" s="32">
        <f>说明t_item_链接表!AB190</f>
        <v>5450</v>
      </c>
      <c r="D30" s="32" t="s">
        <v>422</v>
      </c>
      <c r="E30" s="32" t="str">
        <f>说明t_item_链接表!D190</f>
        <v>宝箱3时代5,初始</v>
      </c>
      <c r="F30" s="43" t="s">
        <v>423</v>
      </c>
      <c r="G30" s="47" t="s">
        <v>737</v>
      </c>
      <c r="H30" s="42" t="str">
        <f>_xlfn.CONCAT(G30,";",说明宝箱第1层!E27)</f>
        <v>-2,8000,0,0,0;6095,2,0,0,0;6100,1,0,0,0;6105,3,0,0,0;6110,1,0,0,0;6115,2,0,0,0;6120,1,0,0,0</v>
      </c>
    </row>
    <row r="31" spans="3:8" ht="16.5" x14ac:dyDescent="0.2">
      <c r="C31" s="32">
        <f>说明t_item_链接表!AB191</f>
        <v>5510</v>
      </c>
      <c r="D31" s="32" t="s">
        <v>422</v>
      </c>
      <c r="E31" s="32" t="str">
        <f>说明t_item_链接表!D191</f>
        <v>宝箱3时代1,大于100抽</v>
      </c>
      <c r="F31" s="43" t="s">
        <v>423</v>
      </c>
      <c r="G31" s="47" t="s">
        <v>737</v>
      </c>
      <c r="H31" s="42" t="str">
        <f>_xlfn.CONCAT(G31,";",说明宝箱第1层!E28)</f>
        <v>-2,8000,0,0,0;6091,2,0,0,0;6096,1,0,0,0;6101,3,0,0,0;6106,1,0,0,0;6111,2,0,0,0;6116,1,0,0,0</v>
      </c>
    </row>
    <row r="32" spans="3:8" ht="16.5" x14ac:dyDescent="0.2">
      <c r="C32" s="32">
        <f>说明t_item_链接表!AB192</f>
        <v>5520</v>
      </c>
      <c r="D32" s="32" t="s">
        <v>422</v>
      </c>
      <c r="E32" s="32" t="str">
        <f>说明t_item_链接表!D192</f>
        <v>宝箱3时代2,大于100抽</v>
      </c>
      <c r="F32" s="43" t="s">
        <v>423</v>
      </c>
      <c r="G32" s="47" t="s">
        <v>737</v>
      </c>
      <c r="H32" s="42" t="str">
        <f>_xlfn.CONCAT(G32,";",说明宝箱第1层!E29)</f>
        <v>-2,8000,0,0,0;6092,2,0,0,0;6097,1,0,0,0;6102,3,0,0,0;6107,1,0,0,0;6112,2,0,0,0;6117,1,0,0,0</v>
      </c>
    </row>
    <row r="33" spans="3:9" ht="16.5" x14ac:dyDescent="0.2">
      <c r="C33" s="32">
        <f>说明t_item_链接表!AB193</f>
        <v>5530</v>
      </c>
      <c r="D33" s="32" t="s">
        <v>422</v>
      </c>
      <c r="E33" s="32" t="str">
        <f>说明t_item_链接表!D193</f>
        <v>宝箱3时代3,大于100抽</v>
      </c>
      <c r="F33" s="43" t="s">
        <v>423</v>
      </c>
      <c r="G33" s="47" t="s">
        <v>737</v>
      </c>
      <c r="H33" s="42" t="str">
        <f>_xlfn.CONCAT(G33,";",说明宝箱第1层!E30)</f>
        <v>-2,8000,0,0,0;6093,2,0,0,0;6098,1,0,0,0;6103,3,0,0,0;6108,1,0,0,0;6113,2,0,0,0;6118,1,0,0,0</v>
      </c>
    </row>
    <row r="34" spans="3:9" ht="16.5" x14ac:dyDescent="0.2">
      <c r="C34" s="32">
        <f>说明t_item_链接表!AB194</f>
        <v>5540</v>
      </c>
      <c r="D34" s="32" t="s">
        <v>422</v>
      </c>
      <c r="E34" s="32" t="str">
        <f>说明t_item_链接表!D194</f>
        <v>宝箱3时代4,大于100抽</v>
      </c>
      <c r="F34" s="43" t="s">
        <v>423</v>
      </c>
      <c r="G34" s="47" t="s">
        <v>737</v>
      </c>
      <c r="H34" s="42" t="str">
        <f>_xlfn.CONCAT(G34,";",说明宝箱第1层!E31)</f>
        <v>-2,8000,0,0,0;6094,2,0,0,0;6099,1,0,0,0;6104,3,0,0,0;6109,1,0,0,0;6114,2,0,0,0;6119,1,0,0,0</v>
      </c>
    </row>
    <row r="35" spans="3:9" ht="16.5" x14ac:dyDescent="0.2">
      <c r="C35" s="32">
        <f>说明t_item_链接表!AB195</f>
        <v>5550</v>
      </c>
      <c r="D35" s="32" t="s">
        <v>422</v>
      </c>
      <c r="E35" s="32" t="str">
        <f>说明t_item_链接表!D195</f>
        <v>宝箱3时代5,大于100抽</v>
      </c>
      <c r="F35" s="43" t="s">
        <v>423</v>
      </c>
      <c r="G35" s="47" t="s">
        <v>737</v>
      </c>
      <c r="H35" s="42" t="str">
        <f>_xlfn.CONCAT(G35,";",说明宝箱第1层!E32)</f>
        <v>-2,8000,0,0,0;6095,2,0,0,0;6100,1,0,0,0;6105,3,0,0,0;6110,1,0,0,0;6115,2,0,0,0;6120,1,0,0,0</v>
      </c>
    </row>
    <row r="36" spans="3:9" ht="16.5" x14ac:dyDescent="0.2">
      <c r="C36" s="32">
        <f>说明t_item_链接表!AB196</f>
        <v>6001</v>
      </c>
      <c r="D36" s="32" t="s">
        <v>425</v>
      </c>
      <c r="E36" s="32" t="str">
        <f>说明t_item_链接表!D196</f>
        <v>宝箱1时代1卡牌品质1部分1</v>
      </c>
      <c r="F36" s="43" t="s">
        <v>430</v>
      </c>
      <c r="G36" s="43"/>
      <c r="I36" t="str">
        <f>说明宝箱第2层!I3</f>
        <v>10200,13,0,0,0,1000;21110,13,0,0,0,1000;21130,13,0,0,0,1000;47210,13,0,0,0,1000</v>
      </c>
    </row>
    <row r="37" spans="3:9" ht="16.5" x14ac:dyDescent="0.2">
      <c r="C37" s="32">
        <f>说明t_item_链接表!AB197</f>
        <v>6002</v>
      </c>
      <c r="D37" s="32" t="s">
        <v>425</v>
      </c>
      <c r="E37" s="32" t="str">
        <f>说明t_item_链接表!D197</f>
        <v>宝箱1时代2卡牌品质1部分1</v>
      </c>
      <c r="F37" s="43" t="s">
        <v>430</v>
      </c>
      <c r="G37" s="43"/>
      <c r="I37" t="str">
        <f>说明宝箱第2层!I4</f>
        <v>10200,13,0,0,0,1000;10203,13,0,0,0,1000;21110,13,0,0,0,1000;21210,13,0,0,0,1000;21220,13,0,0,0,1000;21130,13,0,0,0,1000;21230,13,0,0,0,1000;21240,13,0,0,0,1000;47210,13,0,0,0,1000;47220,13,0,0,0,1000;47240,13,0,0,0,1000</v>
      </c>
    </row>
    <row r="38" spans="3:9" ht="16.5" x14ac:dyDescent="0.2">
      <c r="C38" s="32">
        <f>说明t_item_链接表!AB198</f>
        <v>6003</v>
      </c>
      <c r="D38" s="32" t="s">
        <v>425</v>
      </c>
      <c r="E38" s="32" t="str">
        <f>说明t_item_链接表!D198</f>
        <v>宝箱1时代3卡牌品质1部分1</v>
      </c>
      <c r="F38" s="43" t="s">
        <v>430</v>
      </c>
      <c r="G38" s="43"/>
      <c r="I38" t="str">
        <f>说明宝箱第2层!I5</f>
        <v>10200,13,0,0,0,1000;10203,13,0,0,0,1000;21110,13,0,0,0,1000;21210,13,0,0,0,1000;21310,13,0,0,0,1000;21220,13,0,0,0,1000;21320,13,0,0,0,1000;21130,13,0,0,0,1000;21230,13,0,0,0,1000;21330,13,0,0,0,1000;21240,13,0,0,0,1000;21340,13,0,0,0,1000;21350,13,0,0,0,1000;47210,13,0,0,0,1000;47220,13,0,0,0,1000;47240,13,0,0,0,1000</v>
      </c>
    </row>
    <row r="39" spans="3:9" ht="16.5" x14ac:dyDescent="0.2">
      <c r="C39" s="32">
        <f>说明t_item_链接表!AB199</f>
        <v>6004</v>
      </c>
      <c r="D39" s="32" t="s">
        <v>425</v>
      </c>
      <c r="E39" s="32" t="str">
        <f>说明t_item_链接表!D199</f>
        <v>宝箱1时代4卡牌品质1部分1</v>
      </c>
      <c r="F39" s="43" t="s">
        <v>430</v>
      </c>
      <c r="G39" s="43"/>
      <c r="I39" t="str">
        <f>说明宝箱第2层!I6</f>
        <v>10200,13,0,0,0,1000;10203,13,0,0,0,1000;21110,13,0,0,0,1000;21210,13,0,0,0,1000;21310,13,0,0,0,1000;21410,13,0,0,0,1000;21220,13,0,0,0,1000;21320,13,0,0,0,1000;21420,13,0,0,0,1000;21130,13,0,0,0,1000;21230,13,0,0,0,1000;21330,13,0,0,0,1000;21430,13,0,0,0,1000;21240,13,0,0,0,1000;21340,13,0,0,0,1000;21440,13,0,0,0,1000;21350,13,0,0,0,1000;47210,13,0,0,0,1000;47220,13,0,0,0,1000;47240,13,0,0,0,1000</v>
      </c>
    </row>
    <row r="40" spans="3:9" ht="16.5" x14ac:dyDescent="0.2">
      <c r="C40" s="32">
        <f>说明t_item_链接表!AB200</f>
        <v>6005</v>
      </c>
      <c r="D40" s="32" t="s">
        <v>425</v>
      </c>
      <c r="E40" s="32" t="str">
        <f>说明t_item_链接表!D200</f>
        <v>宝箱1时代5卡牌品质1部分1</v>
      </c>
      <c r="F40" s="43" t="s">
        <v>430</v>
      </c>
      <c r="G40" s="43"/>
      <c r="I40" t="str">
        <f>说明宝箱第2层!I7</f>
        <v>10200,13,0,0,0,1000;10203,13,0,0,0,1000;21110,13,0,0,0,1000;21210,13,0,0,0,1000;21310,13,0,0,0,1000;21410,13,0,0,0,1000;21510,13,0,0,0,1000;21220,13,0,0,0,1000;21320,13,0,0,0,1000;21420,13,0,0,0,1000;21520,13,0,0,0,1000;21130,13,0,0,0,1000;21230,13,0,0,0,1000;21330,13,0,0,0,1000;21430,13,0,0,0,1000;21530,13,0,0,0,1000;21240,13,0,0,0,1000;21340,13,0,0,0,1000;21440,13,0,0,0,1000;21540,13,0,0,0,1000;21350,13,0,0,0,1000;21550,13,0,0,0,1000;47210,13,0,0,0,1000;47220,13,0,0,0,1000;47240,13,0,0,0,1000</v>
      </c>
    </row>
    <row r="41" spans="3:9" ht="16.5" x14ac:dyDescent="0.2">
      <c r="C41" s="32">
        <f>说明t_item_链接表!AB201</f>
        <v>6006</v>
      </c>
      <c r="D41" s="32" t="s">
        <v>425</v>
      </c>
      <c r="E41" s="32" t="str">
        <f>说明t_item_链接表!D201</f>
        <v>宝箱1时代1卡牌品质1部分2</v>
      </c>
      <c r="F41" s="43" t="s">
        <v>430</v>
      </c>
      <c r="G41" s="43"/>
      <c r="I41" t="str">
        <f>说明宝箱第2层!I8</f>
        <v>10200,12,0,0,0,1000;21110,12,0,0,0,1000;21130,12,0,0,0,1000;47210,12,0,0,0,1000</v>
      </c>
    </row>
    <row r="42" spans="3:9" ht="16.5" x14ac:dyDescent="0.2">
      <c r="C42" s="32">
        <f>说明t_item_链接表!AB202</f>
        <v>6007</v>
      </c>
      <c r="D42" s="32" t="s">
        <v>425</v>
      </c>
      <c r="E42" s="32" t="str">
        <f>说明t_item_链接表!D202</f>
        <v>宝箱1时代2卡牌品质1部分2</v>
      </c>
      <c r="F42" s="43" t="s">
        <v>430</v>
      </c>
      <c r="G42" s="43"/>
      <c r="I42" t="str">
        <f>说明宝箱第2层!I9</f>
        <v>10200,12,0,0,0,1000;10203,12,0,0,0,1000;21110,12,0,0,0,1000;21210,12,0,0,0,1000;21220,12,0,0,0,1000;21130,12,0,0,0,1000;21230,12,0,0,0,1000;21240,12,0,0,0,1000;47210,12,0,0,0,1000;47220,12,0,0,0,1000;47240,12,0,0,0,1000</v>
      </c>
    </row>
    <row r="43" spans="3:9" ht="16.5" x14ac:dyDescent="0.2">
      <c r="C43" s="32">
        <f>说明t_item_链接表!AB203</f>
        <v>6008</v>
      </c>
      <c r="D43" s="32" t="s">
        <v>425</v>
      </c>
      <c r="E43" s="32" t="str">
        <f>说明t_item_链接表!D203</f>
        <v>宝箱1时代3卡牌品质1部分2</v>
      </c>
      <c r="F43" s="43" t="s">
        <v>430</v>
      </c>
      <c r="G43" s="43"/>
      <c r="I43" t="str">
        <f>说明宝箱第2层!I10</f>
        <v>10200,12,0,0,0,1000;10203,12,0,0,0,1000;21110,12,0,0,0,1000;21210,12,0,0,0,1000;21310,12,0,0,0,1000;21220,12,0,0,0,1000;21320,12,0,0,0,1000;21130,12,0,0,0,1000;21230,12,0,0,0,1000;21330,12,0,0,0,1000;21240,12,0,0,0,1000;21340,12,0,0,0,1000;21350,12,0,0,0,1000;47210,12,0,0,0,1000;47220,12,0,0,0,1000;47240,12,0,0,0,1000</v>
      </c>
    </row>
    <row r="44" spans="3:9" ht="16.5" x14ac:dyDescent="0.2">
      <c r="C44" s="32">
        <f>说明t_item_链接表!AB204</f>
        <v>6009</v>
      </c>
      <c r="D44" s="32" t="s">
        <v>425</v>
      </c>
      <c r="E44" s="32" t="str">
        <f>说明t_item_链接表!D204</f>
        <v>宝箱1时代4卡牌品质1部分2</v>
      </c>
      <c r="F44" s="43" t="s">
        <v>430</v>
      </c>
      <c r="G44" s="43"/>
      <c r="I44" t="str">
        <f>说明宝箱第2层!I11</f>
        <v>10200,12,0,0,0,1000;10203,12,0,0,0,1000;21110,12,0,0,0,1000;21210,12,0,0,0,1000;21310,12,0,0,0,1000;21410,12,0,0,0,1000;21220,12,0,0,0,1000;21320,12,0,0,0,1000;21420,12,0,0,0,1000;21130,12,0,0,0,1000;21230,12,0,0,0,1000;21330,12,0,0,0,1000;21430,12,0,0,0,1000;21240,12,0,0,0,1000;21340,12,0,0,0,1000;21440,12,0,0,0,1000;21350,12,0,0,0,1000;47210,12,0,0,0,1000;47220,12,0,0,0,1000;47240,12,0,0,0,1000</v>
      </c>
    </row>
    <row r="45" spans="3:9" ht="16.5" x14ac:dyDescent="0.2">
      <c r="C45" s="32">
        <f>说明t_item_链接表!AB205</f>
        <v>6010</v>
      </c>
      <c r="D45" s="32" t="s">
        <v>425</v>
      </c>
      <c r="E45" s="32" t="str">
        <f>说明t_item_链接表!D205</f>
        <v>宝箱1时代5卡牌品质1部分2</v>
      </c>
      <c r="F45" s="43" t="s">
        <v>430</v>
      </c>
      <c r="G45" s="43"/>
      <c r="I45" t="str">
        <f>说明宝箱第2层!I12</f>
        <v>10200,12,0,0,0,1000;10203,12,0,0,0,1000;21110,12,0,0,0,1000;21210,12,0,0,0,1000;21310,12,0,0,0,1000;21410,12,0,0,0,1000;21510,12,0,0,0,1000;21220,12,0,0,0,1000;21320,12,0,0,0,1000;21420,12,0,0,0,1000;21520,12,0,0,0,1000;21130,12,0,0,0,1000;21230,12,0,0,0,1000;21330,12,0,0,0,1000;21430,12,0,0,0,1000;21530,12,0,0,0,1000;21240,12,0,0,0,1000;21340,12,0,0,0,1000;21440,12,0,0,0,1000;21540,12,0,0,0,1000;21350,12,0,0,0,1000;21550,12,0,0,0,1000;47210,12,0,0,0,1000;47220,12,0,0,0,1000;47240,12,0,0,0,1000</v>
      </c>
    </row>
    <row r="46" spans="3:9" ht="16.5" x14ac:dyDescent="0.2">
      <c r="C46" s="32">
        <f>说明t_item_链接表!AB206</f>
        <v>6011</v>
      </c>
      <c r="D46" s="32" t="s">
        <v>425</v>
      </c>
      <c r="E46" s="32" t="str">
        <f>说明t_item_链接表!D206</f>
        <v>宝箱1时代1卡牌品质2部分1</v>
      </c>
      <c r="F46" s="43" t="s">
        <v>430</v>
      </c>
      <c r="G46" s="43"/>
      <c r="I46" t="str">
        <f>说明宝箱第2层!I13</f>
        <v>36210,4,0,0,0,1000;47230,4,0,0,0,1000</v>
      </c>
    </row>
    <row r="47" spans="3:9" ht="16.5" x14ac:dyDescent="0.2">
      <c r="C47" s="32">
        <f>说明t_item_链接表!AB207</f>
        <v>6012</v>
      </c>
      <c r="D47" s="32" t="s">
        <v>425</v>
      </c>
      <c r="E47" s="32" t="str">
        <f>说明t_item_链接表!D207</f>
        <v>宝箱1时代2卡牌品质2部分1</v>
      </c>
      <c r="F47" s="43" t="s">
        <v>430</v>
      </c>
      <c r="G47" s="43"/>
      <c r="I47" t="str">
        <f>说明宝箱第2层!I14</f>
        <v>10202,4,0,0,0,1000;21250,4,0,0,0,1000;32210,4,0,0,0,1000;36210,4,0,0,0,1000;47230,4,0,0,0,1000;47250,4,0,0,0,1000</v>
      </c>
    </row>
    <row r="48" spans="3:9" ht="16.5" x14ac:dyDescent="0.2">
      <c r="C48" s="32">
        <f>说明t_item_链接表!AB208</f>
        <v>6013</v>
      </c>
      <c r="D48" s="32" t="s">
        <v>425</v>
      </c>
      <c r="E48" s="32" t="str">
        <f>说明t_item_链接表!D208</f>
        <v>宝箱1时代3卡牌品质2部分1</v>
      </c>
      <c r="F48" s="43" t="s">
        <v>430</v>
      </c>
      <c r="G48" s="43"/>
      <c r="I48" t="str">
        <f>说明宝箱第2层!I15</f>
        <v>10202,4,0,0,0,1000;10300,4,0,0,0,1000;21250,4,0,0,0,1000;32210,4,0,0,0,1000;36210,4,0,0,0,1000;36310,4,0,0,0,1000;47230,4,0,0,0,1000;47250,4,0,0,0,1000;47310,4,0,0,0,1000</v>
      </c>
    </row>
    <row r="49" spans="3:9" ht="16.5" x14ac:dyDescent="0.2">
      <c r="C49" s="32">
        <f>说明t_item_链接表!AB209</f>
        <v>6014</v>
      </c>
      <c r="D49" s="32" t="s">
        <v>425</v>
      </c>
      <c r="E49" s="32" t="str">
        <f>说明t_item_链接表!D209</f>
        <v>宝箱1时代4卡牌品质2部分1</v>
      </c>
      <c r="F49" s="43" t="s">
        <v>430</v>
      </c>
      <c r="G49" s="43"/>
      <c r="I49" t="str">
        <f>说明宝箱第2层!I16</f>
        <v>10202,4,0,0,0,1000;10300,4,0,0,0,1000;10402,4,0,0,0,1000;21250,4,0,0,0,1000;21450,4,0,0,0,1000;32210,4,0,0,0,1000;32410,4,0,0,0,1000;35410,4,0,0,0,1000;36210,4,0,0,0,1000;36310,4,0,0,0,1000;47230,4,0,0,0,1000;47250,4,0,0,0,1000;47310,4,0,0,0,1000;47420,4,0,0,0,1000</v>
      </c>
    </row>
    <row r="50" spans="3:9" ht="16.5" x14ac:dyDescent="0.2">
      <c r="C50" s="32">
        <f>说明t_item_链接表!AB210</f>
        <v>6015</v>
      </c>
      <c r="D50" s="32" t="s">
        <v>425</v>
      </c>
      <c r="E50" s="32" t="str">
        <f>说明t_item_链接表!D210</f>
        <v>宝箱1时代5卡牌品质2部分1</v>
      </c>
      <c r="F50" s="43" t="s">
        <v>430</v>
      </c>
      <c r="G50" s="43"/>
      <c r="I50" t="str">
        <f>说明宝箱第2层!I17</f>
        <v>10202,4,0,0,0,1000;10300,4,0,0,0,1000;10402,4,0,0,0,1000;21250,4,0,0,0,1000;21450,4,0,0,0,1000;32210,4,0,0,0,1000;32410,4,0,0,0,1000;32510,4,0,0,0,1000;33510,4,0,0,0,1000;35410,4,0,0,0,1000;36210,4,0,0,0,1000;36310,4,0,0,0,1000;47230,4,0,0,0,1000;47250,4,0,0,0,1000;47310,4,0,0,0,1000;47420,4,0,0,0,1000;47520,4,0,0,0,1000</v>
      </c>
    </row>
    <row r="51" spans="3:9" ht="16.5" x14ac:dyDescent="0.2">
      <c r="C51" s="32">
        <f>说明t_item_链接表!AB211</f>
        <v>6016</v>
      </c>
      <c r="D51" s="32" t="s">
        <v>425</v>
      </c>
      <c r="E51" s="32" t="str">
        <f>说明t_item_链接表!D211</f>
        <v>宝箱1时代1卡牌品质2部分2</v>
      </c>
      <c r="F51" s="43" t="s">
        <v>430</v>
      </c>
      <c r="G51" s="43"/>
      <c r="I51" t="str">
        <f>说明宝箱第2层!I18</f>
        <v>36210,7,0,0,0,1000;47230,7,0,0,0,1000</v>
      </c>
    </row>
    <row r="52" spans="3:9" ht="16.5" x14ac:dyDescent="0.2">
      <c r="C52" s="32">
        <f>说明t_item_链接表!AB212</f>
        <v>6017</v>
      </c>
      <c r="D52" s="32" t="s">
        <v>425</v>
      </c>
      <c r="E52" s="32" t="str">
        <f>说明t_item_链接表!D212</f>
        <v>宝箱1时代2卡牌品质2部分2</v>
      </c>
      <c r="F52" s="43" t="s">
        <v>430</v>
      </c>
      <c r="G52" s="43"/>
      <c r="I52" t="str">
        <f>说明宝箱第2层!I19</f>
        <v>10202,7,0,0,0,1000;21250,7,0,0,0,1000;32210,7,0,0,0,1000;36210,7,0,0,0,1000;47230,7,0,0,0,1000;47250,7,0,0,0,1000</v>
      </c>
    </row>
    <row r="53" spans="3:9" ht="16.5" x14ac:dyDescent="0.2">
      <c r="C53" s="32">
        <f>说明t_item_链接表!AB213</f>
        <v>6018</v>
      </c>
      <c r="D53" s="32" t="s">
        <v>425</v>
      </c>
      <c r="E53" s="32" t="str">
        <f>说明t_item_链接表!D213</f>
        <v>宝箱1时代3卡牌品质2部分2</v>
      </c>
      <c r="F53" s="43" t="s">
        <v>430</v>
      </c>
      <c r="G53" s="43"/>
      <c r="I53" t="str">
        <f>说明宝箱第2层!I20</f>
        <v>10202,7,0,0,0,1000;10300,7,0,0,0,1000;21250,7,0,0,0,1000;32210,7,0,0,0,1000;36210,7,0,0,0,1000;36310,7,0,0,0,1000;47230,7,0,0,0,1000;47250,7,0,0,0,1000;47310,7,0,0,0,1000</v>
      </c>
    </row>
    <row r="54" spans="3:9" ht="16.5" x14ac:dyDescent="0.2">
      <c r="C54" s="32">
        <f>说明t_item_链接表!AB214</f>
        <v>6019</v>
      </c>
      <c r="D54" s="32" t="s">
        <v>425</v>
      </c>
      <c r="E54" s="32" t="str">
        <f>说明t_item_链接表!D214</f>
        <v>宝箱1时代4卡牌品质2部分2</v>
      </c>
      <c r="F54" s="43" t="s">
        <v>430</v>
      </c>
      <c r="G54" s="43"/>
      <c r="I54" t="str">
        <f>说明宝箱第2层!I21</f>
        <v>10202,7,0,0,0,1000;10300,7,0,0,0,1000;10402,7,0,0,0,1000;21250,7,0,0,0,1000;21450,7,0,0,0,1000;32210,7,0,0,0,1000;32410,7,0,0,0,1000;35410,7,0,0,0,1000;36210,7,0,0,0,1000;36310,7,0,0,0,1000;47230,7,0,0,0,1000;47250,7,0,0,0,1000;47310,7,0,0,0,1000;47420,7,0,0,0,1000</v>
      </c>
    </row>
    <row r="55" spans="3:9" ht="16.5" x14ac:dyDescent="0.2">
      <c r="C55" s="32">
        <f>说明t_item_链接表!AB215</f>
        <v>6020</v>
      </c>
      <c r="D55" s="32" t="s">
        <v>425</v>
      </c>
      <c r="E55" s="32" t="str">
        <f>说明t_item_链接表!D215</f>
        <v>宝箱1时代5卡牌品质2部分2</v>
      </c>
      <c r="F55" s="43" t="s">
        <v>430</v>
      </c>
      <c r="G55" s="43"/>
      <c r="I55" t="str">
        <f>说明宝箱第2层!I22</f>
        <v>10202,7,0,0,0,1000;10300,7,0,0,0,1000;10402,7,0,0,0,1000;21250,7,0,0,0,1000;21450,7,0,0,0,1000;32210,7,0,0,0,1000;32410,7,0,0,0,1000;32510,7,0,0,0,1000;33510,7,0,0,0,1000;35410,7,0,0,0,1000;36210,7,0,0,0,1000;36310,7,0,0,0,1000;47230,7,0,0,0,1000;47250,7,0,0,0,1000;47310,7,0,0,0,1000;47420,7,0,0,0,1000;47520,7,0,0,0,1000</v>
      </c>
    </row>
    <row r="56" spans="3:9" ht="16.5" x14ac:dyDescent="0.2">
      <c r="C56" s="32">
        <f>说明t_item_链接表!AB216</f>
        <v>6021</v>
      </c>
      <c r="D56" s="32" t="s">
        <v>425</v>
      </c>
      <c r="E56" s="32" t="str">
        <f>说明t_item_链接表!D216</f>
        <v>宝箱1时代1卡牌品质3部分1</v>
      </c>
      <c r="F56" s="43" t="s">
        <v>430</v>
      </c>
      <c r="G56" s="43"/>
      <c r="I56" t="str">
        <f>说明宝箱第2层!I23</f>
        <v>10201,2,0,0,0,1000;21120,2,0,0,0,1000;21140,2,0,0,0,1000;21150,2,0,0,0,1000;35210,2,0,0,0,1000</v>
      </c>
    </row>
    <row r="57" spans="3:9" ht="16.5" x14ac:dyDescent="0.2">
      <c r="C57" s="32">
        <f>说明t_item_链接表!AB217</f>
        <v>6022</v>
      </c>
      <c r="D57" s="32" t="s">
        <v>425</v>
      </c>
      <c r="E57" s="32" t="str">
        <f>说明t_item_链接表!D217</f>
        <v>宝箱1时代2卡牌品质3部分1</v>
      </c>
      <c r="F57" s="43" t="s">
        <v>430</v>
      </c>
      <c r="G57" s="43"/>
      <c r="I57" t="str">
        <f>说明宝箱第2层!I24</f>
        <v>10201,2,0,0,0,1000;21120,2,0,0,0,1000;21140,2,0,0,0,1000;21150,2,0,0,0,1000;33210,2,0,0,0,1000;35210,2,0,0,0,1000</v>
      </c>
    </row>
    <row r="58" spans="3:9" ht="16.5" x14ac:dyDescent="0.2">
      <c r="C58" s="32">
        <f>说明t_item_链接表!AB218</f>
        <v>6023</v>
      </c>
      <c r="D58" s="32" t="s">
        <v>425</v>
      </c>
      <c r="E58" s="32" t="str">
        <f>说明t_item_链接表!D218</f>
        <v>宝箱1时代3卡牌品质3部分1</v>
      </c>
      <c r="F58" s="43" t="s">
        <v>430</v>
      </c>
      <c r="G58" s="43"/>
      <c r="I58" t="str">
        <f>说明宝箱第2层!I25</f>
        <v>10201,2,0,0,0,1000;10301,2,0,0,0,1000;21120,2,0,0,0,1000;21140,2,0,0,0,1000;21150,2,0,0,0,1000;32310,2,0,0,0,1000;34310,2,0,0,0,1000;33210,2,0,0,0,1000;35210,2,0,0,0,1000;35310,2,0,0,0,1000;47320,2,0,0,0,1000;47330,2,0,0,0,1000</v>
      </c>
    </row>
    <row r="59" spans="3:9" ht="16.5" x14ac:dyDescent="0.2">
      <c r="C59" s="32">
        <f>说明t_item_链接表!AB219</f>
        <v>6024</v>
      </c>
      <c r="D59" s="32" t="s">
        <v>425</v>
      </c>
      <c r="E59" s="32" t="str">
        <f>说明t_item_链接表!D219</f>
        <v>宝箱1时代4卡牌品质3部分1</v>
      </c>
      <c r="F59" s="43" t="s">
        <v>430</v>
      </c>
      <c r="G59" s="43"/>
      <c r="I59" t="str">
        <f>说明宝箱第2层!I26</f>
        <v>10201,2,0,0,0,1000;10301,2,0,0,0,1000;10400,2,0,0,0,1000;10401,2,0,0,0,1000;21120,2,0,0,0,1000;21140,2,0,0,0,1000;21150,2,0,0,0,1000;32310,2,0,0,0,1000;34310,2,0,0,0,1000;34410,2,0,0,0,1000;33210,2,0,0,0,1000;33410,2,0,0,0,1000;35210,2,0,0,0,1000;35310,2,0,0,0,1000;36410,2,0,0,0,1000;47320,2,0,0,0,1000;47330,2,0,0,0,1000;47410,2,0,0,0,1000</v>
      </c>
    </row>
    <row r="60" spans="3:9" ht="16.5" x14ac:dyDescent="0.2">
      <c r="C60" s="32">
        <f>说明t_item_链接表!AB220</f>
        <v>6025</v>
      </c>
      <c r="D60" s="32" t="s">
        <v>425</v>
      </c>
      <c r="E60" s="32" t="str">
        <f>说明t_item_链接表!D220</f>
        <v>宝箱1时代5卡牌品质3部分1</v>
      </c>
      <c r="F60" s="43" t="s">
        <v>430</v>
      </c>
      <c r="G60" s="43"/>
      <c r="I60" t="str">
        <f>说明宝箱第2层!I27</f>
        <v>10201,2,0,0,0,1000;10301,2,0,0,0,1000;10400,2,0,0,0,1000;10401,2,0,0,0,1000;10501,2,0,0,0,1000;21120,2,0,0,0,1000;21140,2,0,0,0,1000;21150,2,0,0,0,1000;32310,2,0,0,0,1000;34310,2,0,0,0,1000;34410,2,0,0,0,1000;33210,2,0,0,0,1000;33410,2,0,0,0,1000;35210,2,0,0,0,1000;35310,2,0,0,0,1000;36410,2,0,0,0,1000;47320,2,0,0,0,1000;47330,2,0,0,0,1000;47410,2,0,0,0,1000;47510,2,0,0,0,1000</v>
      </c>
    </row>
    <row r="61" spans="3:9" ht="16.5" x14ac:dyDescent="0.2">
      <c r="C61" s="32">
        <f>说明t_item_链接表!AB221</f>
        <v>6026</v>
      </c>
      <c r="D61" s="32" t="s">
        <v>425</v>
      </c>
      <c r="E61" s="32" t="str">
        <f>说明t_item_链接表!D221</f>
        <v>宝箱1时代1卡牌品质3部分2</v>
      </c>
      <c r="F61" s="43" t="s">
        <v>430</v>
      </c>
      <c r="G61" s="43"/>
      <c r="I61" t="str">
        <f>说明宝箱第2层!I28</f>
        <v>10201,1,0,0,0,1000;21120,1,0,0,0,1000;21140,1,0,0,0,1000;21150,1,0,0,0,1000;35210,1,0,0,0,1000</v>
      </c>
    </row>
    <row r="62" spans="3:9" ht="16.5" x14ac:dyDescent="0.2">
      <c r="C62" s="32">
        <f>说明t_item_链接表!AB222</f>
        <v>6027</v>
      </c>
      <c r="D62" s="32" t="s">
        <v>425</v>
      </c>
      <c r="E62" s="32" t="str">
        <f>说明t_item_链接表!D222</f>
        <v>宝箱1时代2卡牌品质3部分2</v>
      </c>
      <c r="F62" s="43" t="s">
        <v>430</v>
      </c>
      <c r="G62" s="43"/>
      <c r="I62" t="str">
        <f>说明宝箱第2层!I29</f>
        <v>10201,1,0,0,0,1000;21120,1,0,0,0,1000;21140,1,0,0,0,1000;21150,1,0,0,0,1000;33210,1,0,0,0,1000;35210,1,0,0,0,1000</v>
      </c>
    </row>
    <row r="63" spans="3:9" ht="16.5" x14ac:dyDescent="0.2">
      <c r="C63" s="32">
        <f>说明t_item_链接表!AB223</f>
        <v>6028</v>
      </c>
      <c r="D63" s="32" t="s">
        <v>425</v>
      </c>
      <c r="E63" s="32" t="str">
        <f>说明t_item_链接表!D223</f>
        <v>宝箱1时代3卡牌品质3部分2</v>
      </c>
      <c r="F63" s="43" t="s">
        <v>430</v>
      </c>
      <c r="G63" s="43"/>
      <c r="I63" t="str">
        <f>说明宝箱第2层!I30</f>
        <v>10201,1,0,0,0,1000;10301,1,0,0,0,1000;21120,1,0,0,0,1000;21140,1,0,0,0,1000;21150,1,0,0,0,1000;32310,1,0,0,0,1000;34310,1,0,0,0,1000;33210,1,0,0,0,1000;35210,1,0,0,0,1000;35310,1,0,0,0,1000;47320,1,0,0,0,1000;47330,1,0,0,0,1000</v>
      </c>
    </row>
    <row r="64" spans="3:9" ht="16.5" x14ac:dyDescent="0.2">
      <c r="C64" s="32">
        <f>说明t_item_链接表!AB224</f>
        <v>6029</v>
      </c>
      <c r="D64" s="32" t="s">
        <v>425</v>
      </c>
      <c r="E64" s="32" t="str">
        <f>说明t_item_链接表!D224</f>
        <v>宝箱1时代4卡牌品质3部分2</v>
      </c>
      <c r="F64" s="43" t="s">
        <v>430</v>
      </c>
      <c r="G64" s="43"/>
      <c r="I64" t="str">
        <f>说明宝箱第2层!I31</f>
        <v>10201,1,0,0,0,1000;10301,1,0,0,0,1000;10400,1,0,0,0,1000;10401,1,0,0,0,1000;21120,1,0,0,0,1000;21140,1,0,0,0,1000;21150,1,0,0,0,1000;32310,1,0,0,0,1000;34310,1,0,0,0,1000;34410,1,0,0,0,1000;33210,1,0,0,0,1000;33410,1,0,0,0,1000;35210,1,0,0,0,1000;35310,1,0,0,0,1000;36410,1,0,0,0,1000;47320,1,0,0,0,1000;47330,1,0,0,0,1000;47410,1,0,0,0,1000</v>
      </c>
    </row>
    <row r="65" spans="3:9" ht="16.5" x14ac:dyDescent="0.2">
      <c r="C65" s="32">
        <f>说明t_item_链接表!AB225</f>
        <v>6030</v>
      </c>
      <c r="D65" s="32" t="s">
        <v>425</v>
      </c>
      <c r="E65" s="32" t="str">
        <f>说明t_item_链接表!D225</f>
        <v>宝箱1时代5卡牌品质3部分2</v>
      </c>
      <c r="F65" s="43" t="s">
        <v>430</v>
      </c>
      <c r="G65" s="43"/>
      <c r="I65" t="str">
        <f>说明宝箱第2层!I32</f>
        <v>10201,1,0,0,0,1000;10301,1,0,0,0,1000;10400,1,0,0,0,1000;10401,1,0,0,0,1000;10501,1,0,0,0,1000;21120,1,0,0,0,1000;21140,1,0,0,0,1000;21150,1,0,0,0,1000;32310,1,0,0,0,1000;34310,1,0,0,0,1000;34410,1,0,0,0,1000;33210,1,0,0,0,1000;33410,1,0,0,0,1000;35210,1,0,0,0,1000;35310,1,0,0,0,1000;36410,1,0,0,0,1000;47320,1,0,0,0,1000;47330,1,0,0,0,1000;47410,1,0,0,0,1000;47510,1,0,0,0,1000</v>
      </c>
    </row>
    <row r="66" spans="3:9" ht="16.5" x14ac:dyDescent="0.2">
      <c r="C66" s="32">
        <f>说明t_item_链接表!AB226</f>
        <v>6031</v>
      </c>
      <c r="D66" s="32" t="s">
        <v>425</v>
      </c>
      <c r="E66" s="32" t="str">
        <f>说明t_item_链接表!D226</f>
        <v>宝箱1时代1卡牌品质4部分1</v>
      </c>
      <c r="F66" s="43" t="s">
        <v>430</v>
      </c>
      <c r="G66" s="43"/>
      <c r="I66" t="str">
        <f>说明宝箱第2层!I33</f>
        <v/>
      </c>
    </row>
    <row r="67" spans="3:9" ht="16.5" x14ac:dyDescent="0.2">
      <c r="C67" s="32">
        <f>说明t_item_链接表!AB227</f>
        <v>6032</v>
      </c>
      <c r="D67" s="32" t="s">
        <v>425</v>
      </c>
      <c r="E67" s="32" t="str">
        <f>说明t_item_链接表!D227</f>
        <v>宝箱1时代2卡牌品质4部分1</v>
      </c>
      <c r="F67" s="43" t="s">
        <v>430</v>
      </c>
      <c r="G67" s="43"/>
      <c r="I67" t="str">
        <f>说明宝箱第2层!I34</f>
        <v/>
      </c>
    </row>
    <row r="68" spans="3:9" ht="16.5" x14ac:dyDescent="0.2">
      <c r="C68" s="32">
        <f>说明t_item_链接表!AB228</f>
        <v>6033</v>
      </c>
      <c r="D68" s="32" t="s">
        <v>425</v>
      </c>
      <c r="E68" s="32" t="str">
        <f>说明t_item_链接表!D228</f>
        <v>宝箱1时代3卡牌品质4部分1</v>
      </c>
      <c r="F68" s="43" t="s">
        <v>430</v>
      </c>
      <c r="G68" s="43"/>
      <c r="I68" t="str">
        <f>说明宝箱第2层!I35</f>
        <v/>
      </c>
    </row>
    <row r="69" spans="3:9" ht="16.5" x14ac:dyDescent="0.2">
      <c r="C69" s="32">
        <f>说明t_item_链接表!AB229</f>
        <v>6034</v>
      </c>
      <c r="D69" s="32" t="s">
        <v>425</v>
      </c>
      <c r="E69" s="32" t="str">
        <f>说明t_item_链接表!D229</f>
        <v>宝箱1时代4卡牌品质4部分1</v>
      </c>
      <c r="F69" s="43" t="s">
        <v>430</v>
      </c>
      <c r="G69" s="43"/>
      <c r="I69" t="str">
        <f>说明宝箱第2层!I36</f>
        <v/>
      </c>
    </row>
    <row r="70" spans="3:9" ht="16.5" x14ac:dyDescent="0.2">
      <c r="C70" s="32">
        <f>说明t_item_链接表!AB230</f>
        <v>6035</v>
      </c>
      <c r="D70" s="32" t="s">
        <v>425</v>
      </c>
      <c r="E70" s="32" t="str">
        <f>说明t_item_链接表!D230</f>
        <v>宝箱1时代5卡牌品质4部分1</v>
      </c>
      <c r="F70" s="43" t="s">
        <v>430</v>
      </c>
      <c r="G70" s="43"/>
      <c r="I70" t="str">
        <f>说明宝箱第2层!I37</f>
        <v/>
      </c>
    </row>
    <row r="71" spans="3:9" ht="16.5" x14ac:dyDescent="0.2">
      <c r="C71" s="32">
        <f>说明t_item_链接表!AB231</f>
        <v>6036</v>
      </c>
      <c r="D71" s="32" t="s">
        <v>425</v>
      </c>
      <c r="E71" s="32" t="str">
        <f>说明t_item_链接表!D231</f>
        <v>宝箱1时代1卡牌品质4部分2</v>
      </c>
      <c r="F71" s="43" t="s">
        <v>430</v>
      </c>
      <c r="G71" s="43"/>
      <c r="I71" t="str">
        <f>说明宝箱第2层!I38</f>
        <v/>
      </c>
    </row>
    <row r="72" spans="3:9" ht="16.5" x14ac:dyDescent="0.2">
      <c r="C72" s="32">
        <f>说明t_item_链接表!AB232</f>
        <v>6037</v>
      </c>
      <c r="D72" s="32" t="s">
        <v>425</v>
      </c>
      <c r="E72" s="32" t="str">
        <f>说明t_item_链接表!D232</f>
        <v>宝箱1时代2卡牌品质4部分2</v>
      </c>
      <c r="F72" s="43" t="s">
        <v>430</v>
      </c>
      <c r="G72" s="43"/>
      <c r="I72" t="str">
        <f>说明宝箱第2层!I39</f>
        <v/>
      </c>
    </row>
    <row r="73" spans="3:9" ht="16.5" x14ac:dyDescent="0.2">
      <c r="C73" s="32">
        <f>说明t_item_链接表!AB233</f>
        <v>6038</v>
      </c>
      <c r="D73" s="32" t="s">
        <v>425</v>
      </c>
      <c r="E73" s="32" t="str">
        <f>说明t_item_链接表!D233</f>
        <v>宝箱1时代3卡牌品质4部分2</v>
      </c>
      <c r="F73" s="43" t="s">
        <v>430</v>
      </c>
      <c r="G73" s="43"/>
      <c r="I73" t="str">
        <f>说明宝箱第2层!I40</f>
        <v/>
      </c>
    </row>
    <row r="74" spans="3:9" ht="16.5" x14ac:dyDescent="0.2">
      <c r="C74" s="32">
        <f>说明t_item_链接表!AB234</f>
        <v>6039</v>
      </c>
      <c r="D74" s="32" t="s">
        <v>425</v>
      </c>
      <c r="E74" s="32" t="str">
        <f>说明t_item_链接表!D234</f>
        <v>宝箱1时代4卡牌品质4部分2</v>
      </c>
      <c r="F74" s="43" t="s">
        <v>430</v>
      </c>
      <c r="G74" s="43"/>
      <c r="I74" t="str">
        <f>说明宝箱第2层!I41</f>
        <v/>
      </c>
    </row>
    <row r="75" spans="3:9" ht="16.5" x14ac:dyDescent="0.2">
      <c r="C75" s="32">
        <f>说明t_item_链接表!AB235</f>
        <v>6040</v>
      </c>
      <c r="D75" s="32" t="s">
        <v>425</v>
      </c>
      <c r="E75" s="32" t="str">
        <f>说明t_item_链接表!D235</f>
        <v>宝箱1时代5卡牌品质4部分2</v>
      </c>
      <c r="F75" s="43" t="s">
        <v>430</v>
      </c>
      <c r="G75" s="43"/>
      <c r="I75" t="str">
        <f>说明宝箱第2层!I42</f>
        <v/>
      </c>
    </row>
    <row r="76" spans="3:9" ht="16.5" x14ac:dyDescent="0.2">
      <c r="C76" s="32">
        <f>说明t_item_链接表!AB236</f>
        <v>6041</v>
      </c>
      <c r="D76" s="32" t="s">
        <v>425</v>
      </c>
      <c r="E76" s="32" t="str">
        <f>说明t_item_链接表!D236</f>
        <v>宝箱2时代1卡牌品质1部分3</v>
      </c>
      <c r="F76" s="43" t="s">
        <v>430</v>
      </c>
      <c r="G76" s="43"/>
      <c r="I76" t="str">
        <f>说明宝箱第2层!I43</f>
        <v>10200,3,0,0,0,1000;21110,3,0,0,0,1000;21130,3,0,0,0,1000;47210,3,0,0,0,1000</v>
      </c>
    </row>
    <row r="77" spans="3:9" ht="16.5" x14ac:dyDescent="0.2">
      <c r="C77" s="32">
        <f>说明t_item_链接表!AB237</f>
        <v>6042</v>
      </c>
      <c r="D77" s="32" t="s">
        <v>425</v>
      </c>
      <c r="E77" s="32" t="str">
        <f>说明t_item_链接表!D237</f>
        <v>宝箱2时代2卡牌品质1部分3</v>
      </c>
      <c r="F77" s="43" t="s">
        <v>430</v>
      </c>
      <c r="G77" s="43"/>
      <c r="I77" t="str">
        <f>说明宝箱第2层!I44</f>
        <v>10200,3,0,0,0,1000;10203,3,0,0,0,1000;21110,3,0,0,0,1000;21210,3,0,0,0,1000;21220,3,0,0,0,1000;21130,3,0,0,0,1000;21230,3,0,0,0,1000;21240,3,0,0,0,1000;47210,3,0,0,0,1000;47220,3,0,0,0,1000;47240,3,0,0,0,1000</v>
      </c>
    </row>
    <row r="78" spans="3:9" ht="16.5" x14ac:dyDescent="0.2">
      <c r="C78" s="32">
        <f>说明t_item_链接表!AB238</f>
        <v>6043</v>
      </c>
      <c r="D78" s="32" t="s">
        <v>425</v>
      </c>
      <c r="E78" s="32" t="str">
        <f>说明t_item_链接表!D238</f>
        <v>宝箱2时代3卡牌品质1部分3</v>
      </c>
      <c r="F78" s="43" t="s">
        <v>430</v>
      </c>
      <c r="G78" s="43"/>
      <c r="I78" t="str">
        <f>说明宝箱第2层!I45</f>
        <v>10200,3,0,0,0,1000;10203,3,0,0,0,1000;21110,3,0,0,0,1000;21210,3,0,0,0,1000;21310,3,0,0,0,1000;21220,3,0,0,0,1000;21320,3,0,0,0,1000;21130,3,0,0,0,1000;21230,3,0,0,0,1000;21330,3,0,0,0,1000;21240,3,0,0,0,1000;21340,3,0,0,0,1000;21350,3,0,0,0,1000;47210,3,0,0,0,1000;47220,3,0,0,0,1000;47240,3,0,0,0,1000</v>
      </c>
    </row>
    <row r="79" spans="3:9" ht="16.5" x14ac:dyDescent="0.2">
      <c r="C79" s="32">
        <f>说明t_item_链接表!AB239</f>
        <v>6044</v>
      </c>
      <c r="D79" s="32" t="s">
        <v>425</v>
      </c>
      <c r="E79" s="32" t="str">
        <f>说明t_item_链接表!D239</f>
        <v>宝箱2时代4卡牌品质1部分3</v>
      </c>
      <c r="F79" s="43" t="s">
        <v>430</v>
      </c>
      <c r="G79" s="43"/>
      <c r="I79" t="str">
        <f>说明宝箱第2层!I46</f>
        <v>10200,3,0,0,0,1000;10203,3,0,0,0,1000;21110,3,0,0,0,1000;21210,3,0,0,0,1000;21310,3,0,0,0,1000;21410,3,0,0,0,1000;21220,3,0,0,0,1000;21320,3,0,0,0,1000;21420,3,0,0,0,1000;21130,3,0,0,0,1000;21230,3,0,0,0,1000;21330,3,0,0,0,1000;21430,3,0,0,0,1000;21240,3,0,0,0,1000;21340,3,0,0,0,1000;21440,3,0,0,0,1000;21350,3,0,0,0,1000;47210,3,0,0,0,1000;47220,3,0,0,0,1000;47240,3,0,0,0,1000</v>
      </c>
    </row>
    <row r="80" spans="3:9" ht="16.5" x14ac:dyDescent="0.2">
      <c r="C80" s="32">
        <f>说明t_item_链接表!AB240</f>
        <v>6045</v>
      </c>
      <c r="D80" s="32" t="s">
        <v>425</v>
      </c>
      <c r="E80" s="32" t="str">
        <f>说明t_item_链接表!D240</f>
        <v>宝箱2时代5卡牌品质1部分3</v>
      </c>
      <c r="F80" s="43" t="s">
        <v>430</v>
      </c>
      <c r="G80" s="43"/>
      <c r="I80" t="str">
        <f>说明宝箱第2层!I47</f>
        <v>10200,3,0,0,0,1000;10203,3,0,0,0,1000;21110,3,0,0,0,1000;21210,3,0,0,0,1000;21310,3,0,0,0,1000;21410,3,0,0,0,1000;21510,3,0,0,0,1000;21220,3,0,0,0,1000;21320,3,0,0,0,1000;21420,3,0,0,0,1000;21520,3,0,0,0,1000;21130,3,0,0,0,1000;21230,3,0,0,0,1000;21330,3,0,0,0,1000;21430,3,0,0,0,1000;21530,3,0,0,0,1000;21240,3,0,0,0,1000;21340,3,0,0,0,1000;21440,3,0,0,0,1000;21540,3,0,0,0,1000;21350,3,0,0,0,1000;21550,3,0,0,0,1000;47210,3,0,0,0,1000;47220,3,0,0,0,1000;47240,3,0,0,0,1000</v>
      </c>
    </row>
    <row r="81" spans="3:9" ht="16.5" x14ac:dyDescent="0.2">
      <c r="C81" s="32">
        <f>说明t_item_链接表!AB241</f>
        <v>6046</v>
      </c>
      <c r="D81" s="32" t="s">
        <v>425</v>
      </c>
      <c r="E81" s="32" t="str">
        <f>说明t_item_链接表!D241</f>
        <v>宝箱2时代1卡牌品质1部分4</v>
      </c>
      <c r="F81" s="43" t="s">
        <v>430</v>
      </c>
      <c r="G81" s="43"/>
      <c r="I81" t="str">
        <f>说明宝箱第2层!I48</f>
        <v>10200,4,0,0,0,1000;21110,4,0,0,0,1000;21130,4,0,0,0,1000;47210,4,0,0,0,1000</v>
      </c>
    </row>
    <row r="82" spans="3:9" ht="16.5" x14ac:dyDescent="0.2">
      <c r="C82" s="32">
        <f>说明t_item_链接表!AB242</f>
        <v>6047</v>
      </c>
      <c r="D82" s="32" t="s">
        <v>425</v>
      </c>
      <c r="E82" s="32" t="str">
        <f>说明t_item_链接表!D242</f>
        <v>宝箱2时代2卡牌品质1部分4</v>
      </c>
      <c r="F82" s="43" t="s">
        <v>430</v>
      </c>
      <c r="G82" s="43"/>
      <c r="I82" t="str">
        <f>说明宝箱第2层!I49</f>
        <v>10200,4,0,0,0,1000;10203,4,0,0,0,1000;21110,4,0,0,0,1000;21210,4,0,0,0,1000;21220,4,0,0,0,1000;21130,4,0,0,0,1000;21230,4,0,0,0,1000;21240,4,0,0,0,1000;47210,4,0,0,0,1000;47220,4,0,0,0,1000;47240,4,0,0,0,1000</v>
      </c>
    </row>
    <row r="83" spans="3:9" ht="16.5" x14ac:dyDescent="0.2">
      <c r="C83" s="32">
        <f>说明t_item_链接表!AB243</f>
        <v>6048</v>
      </c>
      <c r="D83" s="32" t="s">
        <v>425</v>
      </c>
      <c r="E83" s="32" t="str">
        <f>说明t_item_链接表!D243</f>
        <v>宝箱2时代3卡牌品质1部分4</v>
      </c>
      <c r="F83" s="43" t="s">
        <v>430</v>
      </c>
      <c r="G83" s="43"/>
      <c r="I83" t="str">
        <f>说明宝箱第2层!I50</f>
        <v>10200,4,0,0,0,1000;10203,4,0,0,0,1000;21110,4,0,0,0,1000;21210,4,0,0,0,1000;21310,4,0,0,0,1000;21220,4,0,0,0,1000;21320,4,0,0,0,1000;21130,4,0,0,0,1000;21230,4,0,0,0,1000;21330,4,0,0,0,1000;21240,4,0,0,0,1000;21340,4,0,0,0,1000;21350,4,0,0,0,1000;47210,4,0,0,0,1000;47220,4,0,0,0,1000;47240,4,0,0,0,1000</v>
      </c>
    </row>
    <row r="84" spans="3:9" ht="16.5" x14ac:dyDescent="0.2">
      <c r="C84" s="32">
        <f>说明t_item_链接表!AB244</f>
        <v>6049</v>
      </c>
      <c r="D84" s="32" t="s">
        <v>425</v>
      </c>
      <c r="E84" s="32" t="str">
        <f>说明t_item_链接表!D244</f>
        <v>宝箱2时代4卡牌品质1部分4</v>
      </c>
      <c r="F84" s="43" t="s">
        <v>430</v>
      </c>
      <c r="G84" s="43"/>
      <c r="I84" t="str">
        <f>说明宝箱第2层!I51</f>
        <v>10200,4,0,0,0,1000;10203,4,0,0,0,1000;21110,4,0,0,0,1000;21210,4,0,0,0,1000;21310,4,0,0,0,1000;21410,4,0,0,0,1000;21220,4,0,0,0,1000;21320,4,0,0,0,1000;21420,4,0,0,0,1000;21130,4,0,0,0,1000;21230,4,0,0,0,1000;21330,4,0,0,0,1000;21430,4,0,0,0,1000;21240,4,0,0,0,1000;21340,4,0,0,0,1000;21440,4,0,0,0,1000;21350,4,0,0,0,1000;47210,4,0,0,0,1000;47220,4,0,0,0,1000;47240,4,0,0,0,1000</v>
      </c>
    </row>
    <row r="85" spans="3:9" ht="16.5" x14ac:dyDescent="0.2">
      <c r="C85" s="32">
        <f>说明t_item_链接表!AB245</f>
        <v>6050</v>
      </c>
      <c r="D85" s="32" t="s">
        <v>425</v>
      </c>
      <c r="E85" s="32" t="str">
        <f>说明t_item_链接表!D245</f>
        <v>宝箱2时代5卡牌品质1部分4</v>
      </c>
      <c r="F85" s="43" t="s">
        <v>430</v>
      </c>
      <c r="G85" s="43"/>
      <c r="I85" t="str">
        <f>说明宝箱第2层!I52</f>
        <v>10200,4,0,0,0,1000;10203,4,0,0,0,1000;21110,4,0,0,0,1000;21210,4,0,0,0,1000;21310,4,0,0,0,1000;21410,4,0,0,0,1000;21510,4,0,0,0,1000;21220,4,0,0,0,1000;21320,4,0,0,0,1000;21420,4,0,0,0,1000;21520,4,0,0,0,1000;21130,4,0,0,0,1000;21230,4,0,0,0,1000;21330,4,0,0,0,1000;21430,4,0,0,0,1000;21530,4,0,0,0,1000;21240,4,0,0,0,1000;21340,4,0,0,0,1000;21440,4,0,0,0,1000;21540,4,0,0,0,1000;21350,4,0,0,0,1000;21550,4,0,0,0,1000;47210,4,0,0,0,1000;47220,4,0,0,0,1000;47240,4,0,0,0,1000</v>
      </c>
    </row>
    <row r="86" spans="3:9" ht="16.5" x14ac:dyDescent="0.2">
      <c r="C86" s="32">
        <f>说明t_item_链接表!AB246</f>
        <v>6051</v>
      </c>
      <c r="D86" s="32" t="s">
        <v>425</v>
      </c>
      <c r="E86" s="32" t="str">
        <f>说明t_item_链接表!D246</f>
        <v>宝箱2时代1卡牌品质2部分3</v>
      </c>
      <c r="F86" s="43" t="s">
        <v>430</v>
      </c>
      <c r="G86" s="43"/>
      <c r="I86" t="str">
        <f>说明宝箱第2层!I53</f>
        <v>36210,4,0,0,0,1000;47230,4,0,0,0,1000</v>
      </c>
    </row>
    <row r="87" spans="3:9" ht="16.5" x14ac:dyDescent="0.2">
      <c r="C87" s="32">
        <f>说明t_item_链接表!AB247</f>
        <v>6052</v>
      </c>
      <c r="D87" s="32" t="s">
        <v>425</v>
      </c>
      <c r="E87" s="32" t="str">
        <f>说明t_item_链接表!D247</f>
        <v>宝箱2时代2卡牌品质2部分3</v>
      </c>
      <c r="F87" s="43" t="s">
        <v>430</v>
      </c>
      <c r="G87" s="43"/>
      <c r="I87" t="str">
        <f>说明宝箱第2层!I54</f>
        <v>10202,4,0,0,0,1000;21250,4,0,0,0,1000;32210,4,0,0,0,1000;36210,4,0,0,0,1000;47230,4,0,0,0,1000;47250,4,0,0,0,1000</v>
      </c>
    </row>
    <row r="88" spans="3:9" ht="16.5" x14ac:dyDescent="0.2">
      <c r="C88" s="32">
        <f>说明t_item_链接表!AB248</f>
        <v>6053</v>
      </c>
      <c r="D88" s="32" t="s">
        <v>425</v>
      </c>
      <c r="E88" s="32" t="str">
        <f>说明t_item_链接表!D248</f>
        <v>宝箱2时代3卡牌品质2部分3</v>
      </c>
      <c r="F88" s="43" t="s">
        <v>430</v>
      </c>
      <c r="G88" s="43"/>
      <c r="I88" t="str">
        <f>说明宝箱第2层!I55</f>
        <v>10202,4,0,0,0,1000;10300,4,0,0,0,1000;21250,4,0,0,0,1000;32210,4,0,0,0,1000;36210,4,0,0,0,1000;36310,4,0,0,0,1000;47230,4,0,0,0,1000;47250,4,0,0,0,1000;47310,4,0,0,0,1000</v>
      </c>
    </row>
    <row r="89" spans="3:9" ht="16.5" x14ac:dyDescent="0.2">
      <c r="C89" s="32">
        <f>说明t_item_链接表!AB249</f>
        <v>6054</v>
      </c>
      <c r="D89" s="32" t="s">
        <v>425</v>
      </c>
      <c r="E89" s="32" t="str">
        <f>说明t_item_链接表!D249</f>
        <v>宝箱2时代4卡牌品质2部分3</v>
      </c>
      <c r="F89" s="43" t="s">
        <v>430</v>
      </c>
      <c r="G89" s="43"/>
      <c r="I89" t="str">
        <f>说明宝箱第2层!I56</f>
        <v>10202,4,0,0,0,1000;10300,4,0,0,0,1000;10402,4,0,0,0,1000;21250,4,0,0,0,1000;21450,4,0,0,0,1000;32210,4,0,0,0,1000;32410,4,0,0,0,1000;35410,4,0,0,0,1000;36210,4,0,0,0,1000;36310,4,0,0,0,1000;47230,4,0,0,0,1000;47250,4,0,0,0,1000;47310,4,0,0,0,1000;47420,4,0,0,0,1000</v>
      </c>
    </row>
    <row r="90" spans="3:9" ht="16.5" x14ac:dyDescent="0.2">
      <c r="C90" s="32">
        <f>说明t_item_链接表!AB250</f>
        <v>6055</v>
      </c>
      <c r="D90" s="32" t="s">
        <v>425</v>
      </c>
      <c r="E90" s="32" t="str">
        <f>说明t_item_链接表!D250</f>
        <v>宝箱2时代5卡牌品质2部分3</v>
      </c>
      <c r="F90" s="43" t="s">
        <v>430</v>
      </c>
      <c r="G90" s="43"/>
      <c r="I90" t="str">
        <f>说明宝箱第2层!I57</f>
        <v>10202,4,0,0,0,1000;10300,4,0,0,0,1000;10402,4,0,0,0,1000;21250,4,0,0,0,1000;21450,4,0,0,0,1000;32210,4,0,0,0,1000;32410,4,0,0,0,1000;32510,4,0,0,0,1000;33510,4,0,0,0,1000;35410,4,0,0,0,1000;36210,4,0,0,0,1000;36310,4,0,0,0,1000;47230,4,0,0,0,1000;47250,4,0,0,0,1000;47310,4,0,0,0,1000;47420,4,0,0,0,1000;47520,4,0,0,0,1000</v>
      </c>
    </row>
    <row r="91" spans="3:9" ht="16.5" x14ac:dyDescent="0.2">
      <c r="C91" s="32">
        <f>说明t_item_链接表!AB251</f>
        <v>6056</v>
      </c>
      <c r="D91" s="32" t="s">
        <v>425</v>
      </c>
      <c r="E91" s="32" t="str">
        <f>说明t_item_链接表!D251</f>
        <v>宝箱2时代1卡牌品质2部分4</v>
      </c>
      <c r="F91" s="43" t="s">
        <v>430</v>
      </c>
      <c r="G91" s="43"/>
      <c r="I91" t="str">
        <f>说明宝箱第2层!I58</f>
        <v>36210,7,0,0,0,1000;47230,7,0,0,0,1000</v>
      </c>
    </row>
    <row r="92" spans="3:9" ht="16.5" x14ac:dyDescent="0.2">
      <c r="C92" s="32">
        <f>说明t_item_链接表!AB252</f>
        <v>6057</v>
      </c>
      <c r="D92" s="32" t="s">
        <v>425</v>
      </c>
      <c r="E92" s="32" t="str">
        <f>说明t_item_链接表!D252</f>
        <v>宝箱2时代2卡牌品质2部分4</v>
      </c>
      <c r="F92" s="43" t="s">
        <v>430</v>
      </c>
      <c r="G92" s="43"/>
      <c r="I92" t="str">
        <f>说明宝箱第2层!I59</f>
        <v>10202,7,0,0,0,1000;21250,7,0,0,0,1000;32210,7,0,0,0,1000;36210,7,0,0,0,1000;47230,7,0,0,0,1000;47250,7,0,0,0,1000</v>
      </c>
    </row>
    <row r="93" spans="3:9" ht="16.5" x14ac:dyDescent="0.2">
      <c r="C93" s="32">
        <f>说明t_item_链接表!AB253</f>
        <v>6058</v>
      </c>
      <c r="D93" s="32" t="s">
        <v>425</v>
      </c>
      <c r="E93" s="32" t="str">
        <f>说明t_item_链接表!D253</f>
        <v>宝箱2时代3卡牌品质2部分4</v>
      </c>
      <c r="F93" s="43" t="s">
        <v>430</v>
      </c>
      <c r="G93" s="43"/>
      <c r="I93" t="str">
        <f>说明宝箱第2层!I60</f>
        <v>10202,7,0,0,0,1000;10300,7,0,0,0,1000;21250,7,0,0,0,1000;32210,7,0,0,0,1000;36210,7,0,0,0,1000;36310,7,0,0,0,1000;47230,7,0,0,0,1000;47250,7,0,0,0,1000;47310,7,0,0,0,1000</v>
      </c>
    </row>
    <row r="94" spans="3:9" ht="16.5" x14ac:dyDescent="0.2">
      <c r="C94" s="32">
        <f>说明t_item_链接表!AB254</f>
        <v>6059</v>
      </c>
      <c r="D94" s="32" t="s">
        <v>425</v>
      </c>
      <c r="E94" s="32" t="str">
        <f>说明t_item_链接表!D254</f>
        <v>宝箱2时代4卡牌品质2部分4</v>
      </c>
      <c r="F94" s="43" t="s">
        <v>430</v>
      </c>
      <c r="G94" s="43"/>
      <c r="I94" t="str">
        <f>说明宝箱第2层!I61</f>
        <v>10202,7,0,0,0,1000;10300,7,0,0,0,1000;10402,7,0,0,0,1000;21250,7,0,0,0,1000;21450,7,0,0,0,1000;32210,7,0,0,0,1000;32410,7,0,0,0,1000;35410,7,0,0,0,1000;36210,7,0,0,0,1000;36310,7,0,0,0,1000;47230,7,0,0,0,1000;47250,7,0,0,0,1000;47310,7,0,0,0,1000;47420,7,0,0,0,1000</v>
      </c>
    </row>
    <row r="95" spans="3:9" ht="16.5" x14ac:dyDescent="0.2">
      <c r="C95" s="32">
        <f>说明t_item_链接表!AB255</f>
        <v>6060</v>
      </c>
      <c r="D95" s="32" t="s">
        <v>425</v>
      </c>
      <c r="E95" s="32" t="str">
        <f>说明t_item_链接表!D255</f>
        <v>宝箱2时代5卡牌品质2部分4</v>
      </c>
      <c r="F95" s="43" t="s">
        <v>430</v>
      </c>
      <c r="G95" s="43"/>
      <c r="I95" t="str">
        <f>说明宝箱第2层!I62</f>
        <v>10202,7,0,0,0,1000;10300,7,0,0,0,1000;10402,7,0,0,0,1000;21250,7,0,0,0,1000;21450,7,0,0,0,1000;32210,7,0,0,0,1000;32410,7,0,0,0,1000;32510,7,0,0,0,1000;33510,7,0,0,0,1000;35410,7,0,0,0,1000;36210,7,0,0,0,1000;36310,7,0,0,0,1000;47230,7,0,0,0,1000;47250,7,0,0,0,1000;47310,7,0,0,0,1000;47420,7,0,0,0,1000;47520,7,0,0,0,1000</v>
      </c>
    </row>
    <row r="96" spans="3:9" ht="16.5" x14ac:dyDescent="0.2">
      <c r="C96" s="32">
        <f>说明t_item_链接表!AB256</f>
        <v>6061</v>
      </c>
      <c r="D96" s="32" t="s">
        <v>425</v>
      </c>
      <c r="E96" s="32" t="str">
        <f>说明t_item_链接表!D256</f>
        <v>宝箱2时代1卡牌品质3部分3</v>
      </c>
      <c r="F96" s="43" t="s">
        <v>430</v>
      </c>
      <c r="G96" s="43"/>
      <c r="I96" t="str">
        <f>说明宝箱第2层!I63</f>
        <v>10201,3,0,0,0,1000;21120,3,0,0,0,1000;21140,3,0,0,0,1000;21150,3,0,0,0,1000;35210,3,0,0,0,1000</v>
      </c>
    </row>
    <row r="97" spans="3:9" ht="16.5" x14ac:dyDescent="0.2">
      <c r="C97" s="32">
        <f>说明t_item_链接表!AB257</f>
        <v>6062</v>
      </c>
      <c r="D97" s="32" t="s">
        <v>425</v>
      </c>
      <c r="E97" s="32" t="str">
        <f>说明t_item_链接表!D257</f>
        <v>宝箱2时代2卡牌品质3部分3</v>
      </c>
      <c r="F97" s="43" t="s">
        <v>430</v>
      </c>
      <c r="G97" s="43"/>
      <c r="I97" t="str">
        <f>说明宝箱第2层!I64</f>
        <v>10201,3,0,0,0,1000;21120,3,0,0,0,1000;21140,3,0,0,0,1000;21150,3,0,0,0,1000;33210,3,0,0,0,1000;35210,3,0,0,0,1000</v>
      </c>
    </row>
    <row r="98" spans="3:9" ht="16.5" x14ac:dyDescent="0.2">
      <c r="C98" s="32">
        <f>说明t_item_链接表!AB258</f>
        <v>6063</v>
      </c>
      <c r="D98" s="32" t="s">
        <v>425</v>
      </c>
      <c r="E98" s="32" t="str">
        <f>说明t_item_链接表!D258</f>
        <v>宝箱2时代3卡牌品质3部分3</v>
      </c>
      <c r="F98" s="43" t="s">
        <v>430</v>
      </c>
      <c r="G98" s="43"/>
      <c r="I98" t="str">
        <f>说明宝箱第2层!I65</f>
        <v>10201,3,0,0,0,1000;10301,3,0,0,0,1000;21120,3,0,0,0,1000;21140,3,0,0,0,1000;21150,3,0,0,0,1000;32310,3,0,0,0,1000;34310,3,0,0,0,1000;33210,3,0,0,0,1000;35210,3,0,0,0,1000;35310,3,0,0,0,1000;47320,3,0,0,0,1000;47330,3,0,0,0,1000</v>
      </c>
    </row>
    <row r="99" spans="3:9" ht="16.5" x14ac:dyDescent="0.2">
      <c r="C99" s="32">
        <f>说明t_item_链接表!AB259</f>
        <v>6064</v>
      </c>
      <c r="D99" s="32" t="s">
        <v>425</v>
      </c>
      <c r="E99" s="32" t="str">
        <f>说明t_item_链接表!D259</f>
        <v>宝箱2时代4卡牌品质3部分3</v>
      </c>
      <c r="F99" s="43" t="s">
        <v>430</v>
      </c>
      <c r="G99" s="43"/>
      <c r="I99" t="str">
        <f>说明宝箱第2层!I66</f>
        <v>10201,3,0,0,0,1000;10301,3,0,0,0,1000;10400,3,0,0,0,1000;10401,3,0,0,0,1000;21120,3,0,0,0,1000;21140,3,0,0,0,1000;21150,3,0,0,0,1000;32310,3,0,0,0,1000;34310,3,0,0,0,1000;34410,3,0,0,0,1000;33210,3,0,0,0,1000;33410,3,0,0,0,1000;35210,3,0,0,0,1000;35310,3,0,0,0,1000;36410,3,0,0,0,1000;47320,3,0,0,0,1000;47330,3,0,0,0,1000;47410,3,0,0,0,1000</v>
      </c>
    </row>
    <row r="100" spans="3:9" ht="16.5" x14ac:dyDescent="0.2">
      <c r="C100" s="32">
        <f>说明t_item_链接表!AB260</f>
        <v>6065</v>
      </c>
      <c r="D100" s="32" t="s">
        <v>425</v>
      </c>
      <c r="E100" s="32" t="str">
        <f>说明t_item_链接表!D260</f>
        <v>宝箱2时代5卡牌品质3部分3</v>
      </c>
      <c r="F100" s="43" t="s">
        <v>430</v>
      </c>
      <c r="G100" s="43"/>
      <c r="I100" t="str">
        <f>说明宝箱第2层!I67</f>
        <v>10201,3,0,0,0,1000;10301,3,0,0,0,1000;10400,3,0,0,0,1000;10401,3,0,0,0,1000;10501,3,0,0,0,1000;21120,3,0,0,0,1000;21140,3,0,0,0,1000;21150,3,0,0,0,1000;32310,3,0,0,0,1000;34310,3,0,0,0,1000;34410,3,0,0,0,1000;33210,3,0,0,0,1000;33410,3,0,0,0,1000;35210,3,0,0,0,1000;35310,3,0,0,0,1000;36410,3,0,0,0,1000;47320,3,0,0,0,1000;47330,3,0,0,0,1000;47410,3,0,0,0,1000;47510,3,0,0,0,1000</v>
      </c>
    </row>
    <row r="101" spans="3:9" ht="16.5" x14ac:dyDescent="0.2">
      <c r="C101" s="32">
        <f>说明t_item_链接表!AB261</f>
        <v>6066</v>
      </c>
      <c r="D101" s="32" t="s">
        <v>425</v>
      </c>
      <c r="E101" s="32" t="str">
        <f>说明t_item_链接表!D261</f>
        <v>宝箱2时代1卡牌品质3部分4</v>
      </c>
      <c r="F101" s="43" t="s">
        <v>430</v>
      </c>
      <c r="G101" s="43"/>
      <c r="I101" t="str">
        <f>说明宝箱第2层!I68</f>
        <v>10201,4,0,0,0,1000;21120,4,0,0,0,1000;21140,4,0,0,0,1000;21150,4,0,0,0,1000;35210,4,0,0,0,1000</v>
      </c>
    </row>
    <row r="102" spans="3:9" ht="16.5" x14ac:dyDescent="0.2">
      <c r="C102" s="32">
        <f>说明t_item_链接表!AB262</f>
        <v>6067</v>
      </c>
      <c r="D102" s="32" t="s">
        <v>425</v>
      </c>
      <c r="E102" s="32" t="str">
        <f>说明t_item_链接表!D262</f>
        <v>宝箱2时代2卡牌品质3部分4</v>
      </c>
      <c r="F102" s="43" t="s">
        <v>430</v>
      </c>
      <c r="G102" s="43"/>
      <c r="I102" t="str">
        <f>说明宝箱第2层!I69</f>
        <v>10201,4,0,0,0,1000;21120,4,0,0,0,1000;21140,4,0,0,0,1000;21150,4,0,0,0,1000;33210,4,0,0,0,1000;35210,4,0,0,0,1000</v>
      </c>
    </row>
    <row r="103" spans="3:9" ht="16.5" x14ac:dyDescent="0.2">
      <c r="C103" s="32">
        <f>说明t_item_链接表!AB263</f>
        <v>6068</v>
      </c>
      <c r="D103" s="32" t="s">
        <v>425</v>
      </c>
      <c r="E103" s="32" t="str">
        <f>说明t_item_链接表!D263</f>
        <v>宝箱2时代3卡牌品质3部分4</v>
      </c>
      <c r="F103" s="43" t="s">
        <v>430</v>
      </c>
      <c r="G103" s="43"/>
      <c r="I103" t="str">
        <f>说明宝箱第2层!I70</f>
        <v>10201,4,0,0,0,1000;10301,4,0,0,0,1000;21120,4,0,0,0,1000;21140,4,0,0,0,1000;21150,4,0,0,0,1000;32310,4,0,0,0,1000;34310,4,0,0,0,1000;33210,4,0,0,0,1000;35210,4,0,0,0,1000;35310,4,0,0,0,1000;47320,4,0,0,0,1000;47330,4,0,0,0,1000</v>
      </c>
    </row>
    <row r="104" spans="3:9" ht="16.5" x14ac:dyDescent="0.2">
      <c r="C104" s="32">
        <f>说明t_item_链接表!AB264</f>
        <v>6069</v>
      </c>
      <c r="D104" s="32" t="s">
        <v>425</v>
      </c>
      <c r="E104" s="32" t="str">
        <f>说明t_item_链接表!D264</f>
        <v>宝箱2时代4卡牌品质3部分4</v>
      </c>
      <c r="F104" s="43" t="s">
        <v>430</v>
      </c>
      <c r="G104" s="43"/>
      <c r="I104" t="str">
        <f>说明宝箱第2层!I71</f>
        <v>10201,4,0,0,0,1000;10301,4,0,0,0,1000;10400,4,0,0,0,1000;10401,4,0,0,0,1000;21120,4,0,0,0,1000;21140,4,0,0,0,1000;21150,4,0,0,0,1000;32310,4,0,0,0,1000;34310,4,0,0,0,1000;34410,4,0,0,0,1000;33210,4,0,0,0,1000;33410,4,0,0,0,1000;35210,4,0,0,0,1000;35310,4,0,0,0,1000;36410,4,0,0,0,1000;47320,4,0,0,0,1000;47330,4,0,0,0,1000;47410,4,0,0,0,1000</v>
      </c>
    </row>
    <row r="105" spans="3:9" ht="16.5" x14ac:dyDescent="0.2">
      <c r="C105" s="32">
        <f>说明t_item_链接表!AB265</f>
        <v>6070</v>
      </c>
      <c r="D105" s="32" t="s">
        <v>425</v>
      </c>
      <c r="E105" s="32" t="str">
        <f>说明t_item_链接表!D265</f>
        <v>宝箱2时代5卡牌品质3部分4</v>
      </c>
      <c r="F105" s="43" t="s">
        <v>430</v>
      </c>
      <c r="G105" s="43"/>
      <c r="I105" t="str">
        <f>说明宝箱第2层!I72</f>
        <v>10201,4,0,0,0,1000;10301,4,0,0,0,1000;10400,4,0,0,0,1000;10401,4,0,0,0,1000;10501,4,0,0,0,1000;21120,4,0,0,0,1000;21140,4,0,0,0,1000;21150,4,0,0,0,1000;32310,4,0,0,0,1000;34310,4,0,0,0,1000;34410,4,0,0,0,1000;33210,4,0,0,0,1000;33410,4,0,0,0,1000;35210,4,0,0,0,1000;35310,4,0,0,0,1000;36410,4,0,0,0,1000;47320,4,0,0,0,1000;47330,4,0,0,0,1000;47410,4,0,0,0,1000;47510,4,0,0,0,1000</v>
      </c>
    </row>
    <row r="106" spans="3:9" ht="16.5" x14ac:dyDescent="0.2">
      <c r="C106" s="32">
        <f>说明t_item_链接表!AB266</f>
        <v>6071</v>
      </c>
      <c r="D106" s="32" t="s">
        <v>425</v>
      </c>
      <c r="E106" s="32" t="str">
        <f>说明t_item_链接表!D266</f>
        <v>宝箱2时代1卡牌品质4部分3</v>
      </c>
      <c r="F106" s="43" t="s">
        <v>430</v>
      </c>
      <c r="G106" s="43"/>
      <c r="I106" t="str">
        <f>说明宝箱第2层!I73</f>
        <v>10204,1,0,0,0,1000;34210,1,0,0,0,1000</v>
      </c>
    </row>
    <row r="107" spans="3:9" ht="16.5" x14ac:dyDescent="0.2">
      <c r="C107" s="32">
        <f>说明t_item_链接表!AB267</f>
        <v>6072</v>
      </c>
      <c r="D107" s="32" t="s">
        <v>425</v>
      </c>
      <c r="E107" s="32" t="str">
        <f>说明t_item_链接表!D267</f>
        <v>宝箱2时代2卡牌品质4部分3</v>
      </c>
      <c r="F107" s="43" t="s">
        <v>430</v>
      </c>
      <c r="G107" s="43"/>
      <c r="I107" t="str">
        <f>说明宝箱第2层!I74</f>
        <v>10204,1,0,0,0,1000;34210,1,0,0,0,1000</v>
      </c>
    </row>
    <row r="108" spans="3:9" ht="16.5" x14ac:dyDescent="0.2">
      <c r="C108" s="32">
        <f>说明t_item_链接表!AB268</f>
        <v>6073</v>
      </c>
      <c r="D108" s="32" t="s">
        <v>425</v>
      </c>
      <c r="E108" s="32" t="str">
        <f>说明t_item_链接表!D268</f>
        <v>宝箱2时代3卡牌品质4部分3</v>
      </c>
      <c r="F108" s="43" t="s">
        <v>430</v>
      </c>
      <c r="G108" s="43"/>
      <c r="I108" t="str">
        <f>说明宝箱第2层!I75</f>
        <v>10204,1,0,0,0,1000;10302,1,0,0,0,1000;34210,1,0,0,0,1000;33310,1,0,0,0,1000</v>
      </c>
    </row>
    <row r="109" spans="3:9" ht="16.5" x14ac:dyDescent="0.2">
      <c r="C109" s="32">
        <f>说明t_item_链接表!AB269</f>
        <v>6074</v>
      </c>
      <c r="D109" s="32" t="s">
        <v>425</v>
      </c>
      <c r="E109" s="32" t="str">
        <f>说明t_item_链接表!D269</f>
        <v>宝箱2时代4卡牌品质4部分3</v>
      </c>
      <c r="F109" s="43" t="s">
        <v>430</v>
      </c>
      <c r="G109" s="43"/>
      <c r="I109" t="str">
        <f>说明宝箱第2层!I76</f>
        <v>10204,1,0,0,0,1000;10302,1,0,0,0,1000;34210,1,0,0,0,1000;33310,1,0,0,0,1000</v>
      </c>
    </row>
    <row r="110" spans="3:9" ht="16.5" x14ac:dyDescent="0.2">
      <c r="C110" s="32">
        <f>说明t_item_链接表!AB270</f>
        <v>6075</v>
      </c>
      <c r="D110" s="32" t="s">
        <v>425</v>
      </c>
      <c r="E110" s="32" t="str">
        <f>说明t_item_链接表!D270</f>
        <v>宝箱2时代5卡牌品质4部分3</v>
      </c>
      <c r="F110" s="43" t="s">
        <v>430</v>
      </c>
      <c r="G110" s="43"/>
      <c r="I110" t="str">
        <f>说明宝箱第2层!I77</f>
        <v>10204,1,0,0,0,1000;10302,1,0,0,0,1000;10500,1,0,0,0,1000;34210,1,0,0,0,1000;34510,1,0,0,0,1000;33310,1,0,0,0,1000;35510,1,0,0,0,1000;36510,1,0,0,0,1000</v>
      </c>
    </row>
    <row r="111" spans="3:9" ht="16.5" x14ac:dyDescent="0.2">
      <c r="C111" s="32">
        <f>说明t_item_链接表!AB271</f>
        <v>6076</v>
      </c>
      <c r="D111" s="32" t="s">
        <v>425</v>
      </c>
      <c r="E111" s="32" t="str">
        <f>说明t_item_链接表!D271</f>
        <v>宝箱2时代1卡牌品质4部分4</v>
      </c>
      <c r="F111" s="43" t="s">
        <v>430</v>
      </c>
      <c r="G111" s="43"/>
      <c r="I111" t="str">
        <f>说明宝箱第2层!I78</f>
        <v/>
      </c>
    </row>
    <row r="112" spans="3:9" ht="16.5" x14ac:dyDescent="0.2">
      <c r="C112" s="32">
        <f>说明t_item_链接表!AB272</f>
        <v>6077</v>
      </c>
      <c r="D112" s="32" t="s">
        <v>425</v>
      </c>
      <c r="E112" s="32" t="str">
        <f>说明t_item_链接表!D272</f>
        <v>宝箱2时代2卡牌品质4部分4</v>
      </c>
      <c r="F112" s="43" t="s">
        <v>430</v>
      </c>
      <c r="G112" s="43"/>
      <c r="I112" t="str">
        <f>说明宝箱第2层!I79</f>
        <v/>
      </c>
    </row>
    <row r="113" spans="3:9" ht="16.5" x14ac:dyDescent="0.2">
      <c r="C113" s="32">
        <f>说明t_item_链接表!AB273</f>
        <v>6078</v>
      </c>
      <c r="D113" s="32" t="s">
        <v>425</v>
      </c>
      <c r="E113" s="32" t="str">
        <f>说明t_item_链接表!D273</f>
        <v>宝箱2时代3卡牌品质4部分4</v>
      </c>
      <c r="F113" s="43" t="s">
        <v>430</v>
      </c>
      <c r="G113" s="43"/>
      <c r="I113" t="str">
        <f>说明宝箱第2层!I80</f>
        <v/>
      </c>
    </row>
    <row r="114" spans="3:9" ht="16.5" x14ac:dyDescent="0.2">
      <c r="C114" s="32">
        <f>说明t_item_链接表!AB274</f>
        <v>6079</v>
      </c>
      <c r="D114" s="32" t="s">
        <v>425</v>
      </c>
      <c r="E114" s="32" t="str">
        <f>说明t_item_链接表!D274</f>
        <v>宝箱2时代4卡牌品质4部分4</v>
      </c>
      <c r="F114" s="43" t="s">
        <v>430</v>
      </c>
      <c r="G114" s="43"/>
      <c r="I114" t="str">
        <f>说明宝箱第2层!I81</f>
        <v/>
      </c>
    </row>
    <row r="115" spans="3:9" ht="16.5" x14ac:dyDescent="0.2">
      <c r="C115" s="32">
        <f>说明t_item_链接表!AB275</f>
        <v>6080</v>
      </c>
      <c r="D115" s="32" t="s">
        <v>425</v>
      </c>
      <c r="E115" s="32" t="str">
        <f>说明t_item_链接表!D275</f>
        <v>宝箱2时代5卡牌品质4部分4</v>
      </c>
      <c r="F115" s="43" t="s">
        <v>430</v>
      </c>
      <c r="G115" s="43"/>
      <c r="I115" t="str">
        <f>说明宝箱第2层!I82</f>
        <v/>
      </c>
    </row>
    <row r="116" spans="3:9" ht="16.5" x14ac:dyDescent="0.2">
      <c r="C116" s="32">
        <f>说明t_item_链接表!AB276</f>
        <v>6081</v>
      </c>
      <c r="D116" s="32" t="s">
        <v>425</v>
      </c>
      <c r="E116" s="32" t="str">
        <f>说明t_item_链接表!D276</f>
        <v>宝箱3时代1卡牌品质1部分5</v>
      </c>
      <c r="F116" s="43" t="s">
        <v>430</v>
      </c>
      <c r="G116" s="43"/>
      <c r="I116" t="str">
        <f>说明宝箱第2层!I83</f>
        <v/>
      </c>
    </row>
    <row r="117" spans="3:9" ht="16.5" x14ac:dyDescent="0.2">
      <c r="C117" s="32">
        <f>说明t_item_链接表!AB277</f>
        <v>6082</v>
      </c>
      <c r="D117" s="32" t="s">
        <v>425</v>
      </c>
      <c r="E117" s="32" t="str">
        <f>说明t_item_链接表!D277</f>
        <v>宝箱3时代2卡牌品质1部分5</v>
      </c>
      <c r="F117" s="43" t="s">
        <v>430</v>
      </c>
      <c r="G117" s="43"/>
      <c r="I117" t="str">
        <f>说明宝箱第2层!I84</f>
        <v/>
      </c>
    </row>
    <row r="118" spans="3:9" ht="16.5" x14ac:dyDescent="0.2">
      <c r="C118" s="32">
        <f>说明t_item_链接表!AB278</f>
        <v>6083</v>
      </c>
      <c r="D118" s="32" t="s">
        <v>425</v>
      </c>
      <c r="E118" s="32" t="str">
        <f>说明t_item_链接表!D278</f>
        <v>宝箱3时代3卡牌品质1部分5</v>
      </c>
      <c r="F118" s="43" t="s">
        <v>430</v>
      </c>
      <c r="G118" s="43"/>
      <c r="I118" t="str">
        <f>说明宝箱第2层!I85</f>
        <v/>
      </c>
    </row>
    <row r="119" spans="3:9" ht="16.5" x14ac:dyDescent="0.2">
      <c r="C119" s="32">
        <f>说明t_item_链接表!AB279</f>
        <v>6084</v>
      </c>
      <c r="D119" s="32" t="s">
        <v>425</v>
      </c>
      <c r="E119" s="32" t="str">
        <f>说明t_item_链接表!D279</f>
        <v>宝箱3时代4卡牌品质1部分5</v>
      </c>
      <c r="F119" s="43" t="s">
        <v>430</v>
      </c>
      <c r="G119" s="43"/>
      <c r="I119" t="str">
        <f>说明宝箱第2层!I86</f>
        <v/>
      </c>
    </row>
    <row r="120" spans="3:9" ht="16.5" x14ac:dyDescent="0.2">
      <c r="C120" s="32">
        <f>说明t_item_链接表!AB280</f>
        <v>6085</v>
      </c>
      <c r="D120" s="32" t="s">
        <v>425</v>
      </c>
      <c r="E120" s="32" t="str">
        <f>说明t_item_链接表!D280</f>
        <v>宝箱3时代5卡牌品质1部分5</v>
      </c>
      <c r="F120" s="43" t="s">
        <v>430</v>
      </c>
      <c r="G120" s="43"/>
      <c r="I120" t="str">
        <f>说明宝箱第2层!I87</f>
        <v/>
      </c>
    </row>
    <row r="121" spans="3:9" ht="16.5" x14ac:dyDescent="0.2">
      <c r="C121" s="32">
        <f>说明t_item_链接表!AB281</f>
        <v>6086</v>
      </c>
      <c r="D121" s="32" t="s">
        <v>425</v>
      </c>
      <c r="E121" s="32" t="str">
        <f>说明t_item_链接表!D281</f>
        <v>宝箱3时代1卡牌品质1部分6</v>
      </c>
      <c r="F121" s="43" t="s">
        <v>430</v>
      </c>
      <c r="G121" s="43"/>
      <c r="I121" t="str">
        <f>说明宝箱第2层!I88</f>
        <v/>
      </c>
    </row>
    <row r="122" spans="3:9" ht="16.5" x14ac:dyDescent="0.2">
      <c r="C122" s="32">
        <f>说明t_item_链接表!AB282</f>
        <v>6087</v>
      </c>
      <c r="D122" s="32" t="s">
        <v>425</v>
      </c>
      <c r="E122" s="32" t="str">
        <f>说明t_item_链接表!D282</f>
        <v>宝箱3时代2卡牌品质1部分6</v>
      </c>
      <c r="F122" s="43" t="s">
        <v>430</v>
      </c>
      <c r="G122" s="43"/>
      <c r="I122" t="str">
        <f>说明宝箱第2层!I89</f>
        <v/>
      </c>
    </row>
    <row r="123" spans="3:9" ht="16.5" x14ac:dyDescent="0.2">
      <c r="C123" s="32">
        <f>说明t_item_链接表!AB283</f>
        <v>6088</v>
      </c>
      <c r="D123" s="32" t="s">
        <v>425</v>
      </c>
      <c r="E123" s="32" t="str">
        <f>说明t_item_链接表!D283</f>
        <v>宝箱3时代3卡牌品质1部分6</v>
      </c>
      <c r="F123" s="43" t="s">
        <v>430</v>
      </c>
      <c r="G123" s="43"/>
      <c r="I123" t="str">
        <f>说明宝箱第2层!I90</f>
        <v/>
      </c>
    </row>
    <row r="124" spans="3:9" ht="16.5" x14ac:dyDescent="0.2">
      <c r="C124" s="32">
        <f>说明t_item_链接表!AB284</f>
        <v>6089</v>
      </c>
      <c r="D124" s="32" t="s">
        <v>425</v>
      </c>
      <c r="E124" s="32" t="str">
        <f>说明t_item_链接表!D284</f>
        <v>宝箱3时代4卡牌品质1部分6</v>
      </c>
      <c r="F124" s="43" t="s">
        <v>430</v>
      </c>
      <c r="G124" s="43"/>
      <c r="I124" t="str">
        <f>说明宝箱第2层!I91</f>
        <v/>
      </c>
    </row>
    <row r="125" spans="3:9" ht="16.5" x14ac:dyDescent="0.2">
      <c r="C125" s="32">
        <f>说明t_item_链接表!AB285</f>
        <v>6090</v>
      </c>
      <c r="D125" s="32" t="s">
        <v>425</v>
      </c>
      <c r="E125" s="32" t="str">
        <f>说明t_item_链接表!D285</f>
        <v>宝箱3时代5卡牌品质1部分6</v>
      </c>
      <c r="F125" s="43" t="s">
        <v>430</v>
      </c>
      <c r="G125" s="43"/>
      <c r="I125" t="str">
        <f>说明宝箱第2层!I92</f>
        <v/>
      </c>
    </row>
    <row r="126" spans="3:9" ht="16.5" x14ac:dyDescent="0.2">
      <c r="C126" s="32">
        <f>说明t_item_链接表!AB286</f>
        <v>6091</v>
      </c>
      <c r="D126" s="32" t="s">
        <v>425</v>
      </c>
      <c r="E126" s="32" t="str">
        <f>说明t_item_链接表!D286</f>
        <v>宝箱3时代1卡牌品质2部分5</v>
      </c>
      <c r="F126" s="43" t="s">
        <v>430</v>
      </c>
      <c r="G126" s="43"/>
      <c r="I126" t="str">
        <f>说明宝箱第2层!I93</f>
        <v>36210,4,0,0,0,1000;47230,4,0,0,0,1000</v>
      </c>
    </row>
    <row r="127" spans="3:9" ht="16.5" x14ac:dyDescent="0.2">
      <c r="C127" s="32">
        <f>说明t_item_链接表!AB287</f>
        <v>6092</v>
      </c>
      <c r="D127" s="32" t="s">
        <v>425</v>
      </c>
      <c r="E127" s="32" t="str">
        <f>说明t_item_链接表!D287</f>
        <v>宝箱3时代2卡牌品质2部分5</v>
      </c>
      <c r="F127" s="43" t="s">
        <v>430</v>
      </c>
      <c r="G127" s="43"/>
      <c r="I127" t="str">
        <f>说明宝箱第2层!I94</f>
        <v>10202,4,0,0,0,1000;21250,4,0,0,0,1000;32210,4,0,0,0,1000;36210,4,0,0,0,1000;47230,4,0,0,0,1000;47250,4,0,0,0,1000</v>
      </c>
    </row>
    <row r="128" spans="3:9" ht="16.5" x14ac:dyDescent="0.2">
      <c r="C128" s="32">
        <f>说明t_item_链接表!AB288</f>
        <v>6093</v>
      </c>
      <c r="D128" s="32" t="s">
        <v>425</v>
      </c>
      <c r="E128" s="32" t="str">
        <f>说明t_item_链接表!D288</f>
        <v>宝箱3时代3卡牌品质2部分5</v>
      </c>
      <c r="F128" s="43" t="s">
        <v>430</v>
      </c>
      <c r="G128" s="43"/>
      <c r="I128" t="str">
        <f>说明宝箱第2层!I95</f>
        <v>10202,4,0,0,0,1000;10300,4,0,0,0,1000;21250,4,0,0,0,1000;32210,4,0,0,0,1000;36210,4,0,0,0,1000;36310,4,0,0,0,1000;47230,4,0,0,0,1000;47250,4,0,0,0,1000;47310,4,0,0,0,1000</v>
      </c>
    </row>
    <row r="129" spans="3:9" ht="16.5" x14ac:dyDescent="0.2">
      <c r="C129" s="32">
        <f>说明t_item_链接表!AB289</f>
        <v>6094</v>
      </c>
      <c r="D129" s="32" t="s">
        <v>425</v>
      </c>
      <c r="E129" s="32" t="str">
        <f>说明t_item_链接表!D289</f>
        <v>宝箱3时代4卡牌品质2部分5</v>
      </c>
      <c r="F129" s="43" t="s">
        <v>430</v>
      </c>
      <c r="G129" s="43"/>
      <c r="I129" t="str">
        <f>说明宝箱第2层!I96</f>
        <v>10202,4,0,0,0,1000;10300,4,0,0,0,1000;10402,4,0,0,0,1000;21250,4,0,0,0,1000;21450,4,0,0,0,1000;32210,4,0,0,0,1000;32410,4,0,0,0,1000;35410,4,0,0,0,1000;36210,4,0,0,0,1000;36310,4,0,0,0,1000;47230,4,0,0,0,1000;47250,4,0,0,0,1000;47310,4,0,0,0,1000;47420,4,0,0,0,1000</v>
      </c>
    </row>
    <row r="130" spans="3:9" ht="16.5" x14ac:dyDescent="0.2">
      <c r="C130" s="32">
        <f>说明t_item_链接表!AB290</f>
        <v>6095</v>
      </c>
      <c r="D130" s="32" t="s">
        <v>425</v>
      </c>
      <c r="E130" s="32" t="str">
        <f>说明t_item_链接表!D290</f>
        <v>宝箱3时代5卡牌品质2部分5</v>
      </c>
      <c r="F130" s="43" t="s">
        <v>430</v>
      </c>
      <c r="G130" s="43"/>
      <c r="I130" t="str">
        <f>说明宝箱第2层!I97</f>
        <v>10202,4,0,0,0,1000;10300,4,0,0,0,1000;10402,4,0,0,0,1000;21250,4,0,0,0,1000;21450,4,0,0,0,1000;32210,4,0,0,0,1000;32410,4,0,0,0,1000;32510,4,0,0,0,1000;33510,4,0,0,0,1000;35410,4,0,0,0,1000;36210,4,0,0,0,1000;36310,4,0,0,0,1000;47230,4,0,0,0,1000;47250,4,0,0,0,1000;47310,4,0,0,0,1000;47420,4,0,0,0,1000;47520,4,0,0,0,1000</v>
      </c>
    </row>
    <row r="131" spans="3:9" ht="16.5" x14ac:dyDescent="0.2">
      <c r="C131" s="32">
        <f>说明t_item_链接表!AB291</f>
        <v>6096</v>
      </c>
      <c r="D131" s="32" t="s">
        <v>425</v>
      </c>
      <c r="E131" s="32" t="str">
        <f>说明t_item_链接表!D291</f>
        <v>宝箱3时代1卡牌品质2部分6</v>
      </c>
      <c r="F131" s="43" t="s">
        <v>430</v>
      </c>
      <c r="G131" s="43"/>
      <c r="I131" t="str">
        <f>说明宝箱第2层!I98</f>
        <v>36210,7,0,0,0,1000;47230,7,0,0,0,1000</v>
      </c>
    </row>
    <row r="132" spans="3:9" ht="16.5" x14ac:dyDescent="0.2">
      <c r="C132" s="32">
        <f>说明t_item_链接表!AB292</f>
        <v>6097</v>
      </c>
      <c r="D132" s="32" t="s">
        <v>425</v>
      </c>
      <c r="E132" s="32" t="str">
        <f>说明t_item_链接表!D292</f>
        <v>宝箱3时代2卡牌品质2部分6</v>
      </c>
      <c r="F132" s="43" t="s">
        <v>430</v>
      </c>
      <c r="G132" s="43"/>
      <c r="I132" t="str">
        <f>说明宝箱第2层!I99</f>
        <v>10202,7,0,0,0,1000;21250,7,0,0,0,1000;32210,7,0,0,0,1000;36210,7,0,0,0,1000;47230,7,0,0,0,1000;47250,7,0,0,0,1000</v>
      </c>
    </row>
    <row r="133" spans="3:9" ht="16.5" x14ac:dyDescent="0.2">
      <c r="C133" s="32">
        <f>说明t_item_链接表!AB293</f>
        <v>6098</v>
      </c>
      <c r="D133" s="32" t="s">
        <v>425</v>
      </c>
      <c r="E133" s="32" t="str">
        <f>说明t_item_链接表!D293</f>
        <v>宝箱3时代3卡牌品质2部分6</v>
      </c>
      <c r="F133" s="43" t="s">
        <v>430</v>
      </c>
      <c r="G133" s="43"/>
      <c r="I133" t="str">
        <f>说明宝箱第2层!I100</f>
        <v>10202,7,0,0,0,1000;10300,7,0,0,0,1000;21250,7,0,0,0,1000;32210,7,0,0,0,1000;36210,7,0,0,0,1000;36310,7,0,0,0,1000;47230,7,0,0,0,1000;47250,7,0,0,0,1000;47310,7,0,0,0,1000</v>
      </c>
    </row>
    <row r="134" spans="3:9" ht="16.5" x14ac:dyDescent="0.2">
      <c r="C134" s="32">
        <f>说明t_item_链接表!AB294</f>
        <v>6099</v>
      </c>
      <c r="D134" s="32" t="s">
        <v>425</v>
      </c>
      <c r="E134" s="32" t="str">
        <f>说明t_item_链接表!D294</f>
        <v>宝箱3时代4卡牌品质2部分6</v>
      </c>
      <c r="F134" s="43" t="s">
        <v>430</v>
      </c>
      <c r="G134" s="43"/>
      <c r="I134" t="str">
        <f>说明宝箱第2层!I101</f>
        <v>10202,7,0,0,0,1000;10300,7,0,0,0,1000;10402,7,0,0,0,1000;21250,7,0,0,0,1000;21450,7,0,0,0,1000;32210,7,0,0,0,1000;32410,7,0,0,0,1000;35410,7,0,0,0,1000;36210,7,0,0,0,1000;36310,7,0,0,0,1000;47230,7,0,0,0,1000;47250,7,0,0,0,1000;47310,7,0,0,0,1000;47420,7,0,0,0,1000</v>
      </c>
    </row>
    <row r="135" spans="3:9" ht="16.5" x14ac:dyDescent="0.2">
      <c r="C135" s="32">
        <f>说明t_item_链接表!AB295</f>
        <v>6100</v>
      </c>
      <c r="D135" s="32" t="s">
        <v>425</v>
      </c>
      <c r="E135" s="32" t="str">
        <f>说明t_item_链接表!D295</f>
        <v>宝箱3时代5卡牌品质2部分6</v>
      </c>
      <c r="F135" s="43" t="s">
        <v>430</v>
      </c>
      <c r="G135" s="43"/>
      <c r="I135" t="str">
        <f>说明宝箱第2层!I102</f>
        <v>10202,7,0,0,0,1000;10300,7,0,0,0,1000;10402,7,0,0,0,1000;21250,7,0,0,0,1000;21450,7,0,0,0,1000;32210,7,0,0,0,1000;32410,7,0,0,0,1000;32510,7,0,0,0,1000;33510,7,0,0,0,1000;35410,7,0,0,0,1000;36210,7,0,0,0,1000;36310,7,0,0,0,1000;47230,7,0,0,0,1000;47250,7,0,0,0,1000;47310,7,0,0,0,1000;47420,7,0,0,0,1000;47520,7,0,0,0,1000</v>
      </c>
    </row>
    <row r="136" spans="3:9" ht="16.5" x14ac:dyDescent="0.2">
      <c r="C136" s="32">
        <f>说明t_item_链接表!AB296</f>
        <v>6101</v>
      </c>
      <c r="D136" s="32" t="s">
        <v>425</v>
      </c>
      <c r="E136" s="32" t="str">
        <f>说明t_item_链接表!D296</f>
        <v>宝箱3时代1卡牌品质3部分5</v>
      </c>
      <c r="F136" s="43" t="s">
        <v>430</v>
      </c>
      <c r="G136" s="43"/>
      <c r="I136" t="str">
        <f>说明宝箱第2层!I103</f>
        <v>10201,7,0,0,0,1000;21120,7,0,0,0,1000;21140,7,0,0,0,1000;21150,7,0,0,0,1000;35210,7,0,0,0,1000</v>
      </c>
    </row>
    <row r="137" spans="3:9" ht="16.5" x14ac:dyDescent="0.2">
      <c r="C137" s="32">
        <f>说明t_item_链接表!AB297</f>
        <v>6102</v>
      </c>
      <c r="D137" s="32" t="s">
        <v>425</v>
      </c>
      <c r="E137" s="32" t="str">
        <f>说明t_item_链接表!D297</f>
        <v>宝箱3时代2卡牌品质3部分5</v>
      </c>
      <c r="F137" s="43" t="s">
        <v>430</v>
      </c>
      <c r="G137" s="43"/>
      <c r="I137" t="str">
        <f>说明宝箱第2层!I104</f>
        <v>10201,7,0,0,0,1000;21120,7,0,0,0,1000;21140,7,0,0,0,1000;21150,7,0,0,0,1000;33210,7,0,0,0,1000;35210,7,0,0,0,1000</v>
      </c>
    </row>
    <row r="138" spans="3:9" ht="16.5" x14ac:dyDescent="0.2">
      <c r="C138" s="32">
        <f>说明t_item_链接表!AB298</f>
        <v>6103</v>
      </c>
      <c r="D138" s="32" t="s">
        <v>425</v>
      </c>
      <c r="E138" s="32" t="str">
        <f>说明t_item_链接表!D298</f>
        <v>宝箱3时代3卡牌品质3部分5</v>
      </c>
      <c r="F138" s="43" t="s">
        <v>430</v>
      </c>
      <c r="G138" s="43"/>
      <c r="I138" t="str">
        <f>说明宝箱第2层!I105</f>
        <v>10201,7,0,0,0,1000;10301,7,0,0,0,1000;21120,7,0,0,0,1000;21140,7,0,0,0,1000;21150,7,0,0,0,1000;32310,7,0,0,0,1000;34310,7,0,0,0,1000;33210,7,0,0,0,1000;35210,7,0,0,0,1000;35310,7,0,0,0,1000;47320,7,0,0,0,1000;47330,7,0,0,0,1000</v>
      </c>
    </row>
    <row r="139" spans="3:9" ht="16.5" x14ac:dyDescent="0.2">
      <c r="C139" s="32">
        <f>说明t_item_链接表!AB299</f>
        <v>6104</v>
      </c>
      <c r="D139" s="32" t="s">
        <v>425</v>
      </c>
      <c r="E139" s="32" t="str">
        <f>说明t_item_链接表!D299</f>
        <v>宝箱3时代4卡牌品质3部分5</v>
      </c>
      <c r="F139" s="43" t="s">
        <v>430</v>
      </c>
      <c r="G139" s="43"/>
      <c r="I139" t="str">
        <f>说明宝箱第2层!I106</f>
        <v>10201,7,0,0,0,1000;10301,7,0,0,0,1000;10400,7,0,0,0,1000;10401,7,0,0,0,1000;21120,7,0,0,0,1000;21140,7,0,0,0,1000;21150,7,0,0,0,1000;32310,7,0,0,0,1000;34310,7,0,0,0,1000;34410,7,0,0,0,1000;33210,7,0,0,0,1000;33410,7,0,0,0,1000;35210,7,0,0,0,1000;35310,7,0,0,0,1000;36410,7,0,0,0,1000;47320,7,0,0,0,1000;47330,7,0,0,0,1000;47410,7,0,0,0,1000</v>
      </c>
    </row>
    <row r="140" spans="3:9" ht="16.5" x14ac:dyDescent="0.2">
      <c r="C140" s="32">
        <f>说明t_item_链接表!AB300</f>
        <v>6105</v>
      </c>
      <c r="D140" s="32" t="s">
        <v>425</v>
      </c>
      <c r="E140" s="32" t="str">
        <f>说明t_item_链接表!D300</f>
        <v>宝箱3时代5卡牌品质3部分5</v>
      </c>
      <c r="F140" s="43" t="s">
        <v>430</v>
      </c>
      <c r="G140" s="43"/>
      <c r="I140" t="str">
        <f>说明宝箱第2层!I107</f>
        <v>10201,7,0,0,0,1000;10301,7,0,0,0,1000;10400,7,0,0,0,1000;10401,7,0,0,0,1000;10501,7,0,0,0,1000;21120,7,0,0,0,1000;21140,7,0,0,0,1000;21150,7,0,0,0,1000;32310,7,0,0,0,1000;34310,7,0,0,0,1000;34410,7,0,0,0,1000;33210,7,0,0,0,1000;33410,7,0,0,0,1000;35210,7,0,0,0,1000;35310,7,0,0,0,1000;36410,7,0,0,0,1000;47320,7,0,0,0,1000;47330,7,0,0,0,1000;47410,7,0,0,0,1000;47510,7,0,0,0,1000</v>
      </c>
    </row>
    <row r="141" spans="3:9" ht="16.5" x14ac:dyDescent="0.2">
      <c r="C141" s="32">
        <f>说明t_item_链接表!AB301</f>
        <v>6106</v>
      </c>
      <c r="D141" s="32" t="s">
        <v>425</v>
      </c>
      <c r="E141" s="32" t="str">
        <f>说明t_item_链接表!D301</f>
        <v>宝箱3时代1卡牌品质3部分6</v>
      </c>
      <c r="F141" s="43" t="s">
        <v>430</v>
      </c>
      <c r="G141" s="43"/>
      <c r="I141" t="str">
        <f>说明宝箱第2层!I108</f>
        <v>10201,9,0,0,0,1000;21120,9,0,0,0,1000;21140,9,0,0,0,1000;21150,9,0,0,0,1000;35210,9,0,0,0,1000</v>
      </c>
    </row>
    <row r="142" spans="3:9" ht="16.5" x14ac:dyDescent="0.2">
      <c r="C142" s="32">
        <f>说明t_item_链接表!AB302</f>
        <v>6107</v>
      </c>
      <c r="D142" s="32" t="s">
        <v>425</v>
      </c>
      <c r="E142" s="32" t="str">
        <f>说明t_item_链接表!D302</f>
        <v>宝箱3时代2卡牌品质3部分6</v>
      </c>
      <c r="F142" s="43" t="s">
        <v>430</v>
      </c>
      <c r="G142" s="43"/>
      <c r="I142" t="str">
        <f>说明宝箱第2层!I109</f>
        <v>10201,9,0,0,0,1000;21120,9,0,0,0,1000;21140,9,0,0,0,1000;21150,9,0,0,0,1000;33210,9,0,0,0,1000;35210,9,0,0,0,1000</v>
      </c>
    </row>
    <row r="143" spans="3:9" ht="16.5" x14ac:dyDescent="0.2">
      <c r="C143" s="32">
        <f>说明t_item_链接表!AB303</f>
        <v>6108</v>
      </c>
      <c r="D143" s="32" t="s">
        <v>425</v>
      </c>
      <c r="E143" s="32" t="str">
        <f>说明t_item_链接表!D303</f>
        <v>宝箱3时代3卡牌品质3部分6</v>
      </c>
      <c r="F143" s="43" t="s">
        <v>430</v>
      </c>
      <c r="G143" s="43"/>
      <c r="I143" t="str">
        <f>说明宝箱第2层!I110</f>
        <v>10201,9,0,0,0,1000;10301,9,0,0,0,1000;21120,9,0,0,0,1000;21140,9,0,0,0,1000;21150,9,0,0,0,1000;32310,9,0,0,0,1000;34310,9,0,0,0,1000;33210,9,0,0,0,1000;35210,9,0,0,0,1000;35310,9,0,0,0,1000;47320,9,0,0,0,1000;47330,9,0,0,0,1000</v>
      </c>
    </row>
    <row r="144" spans="3:9" ht="16.5" x14ac:dyDescent="0.2">
      <c r="C144" s="32">
        <f>说明t_item_链接表!AB304</f>
        <v>6109</v>
      </c>
      <c r="D144" s="32" t="s">
        <v>425</v>
      </c>
      <c r="E144" s="32" t="str">
        <f>说明t_item_链接表!D304</f>
        <v>宝箱3时代4卡牌品质3部分6</v>
      </c>
      <c r="F144" s="43" t="s">
        <v>430</v>
      </c>
      <c r="G144" s="43"/>
      <c r="I144" t="str">
        <f>说明宝箱第2层!I111</f>
        <v>10201,9,0,0,0,1000;10301,9,0,0,0,1000;10400,9,0,0,0,1000;10401,9,0,0,0,1000;21120,9,0,0,0,1000;21140,9,0,0,0,1000;21150,9,0,0,0,1000;32310,9,0,0,0,1000;34310,9,0,0,0,1000;34410,9,0,0,0,1000;33210,9,0,0,0,1000;33410,9,0,0,0,1000;35210,9,0,0,0,1000;35310,9,0,0,0,1000;36410,9,0,0,0,1000;47320,9,0,0,0,1000;47330,9,0,0,0,1000;47410,9,0,0,0,1000</v>
      </c>
    </row>
    <row r="145" spans="1:9" ht="16.5" x14ac:dyDescent="0.2">
      <c r="C145" s="32">
        <f>说明t_item_链接表!AB305</f>
        <v>6110</v>
      </c>
      <c r="D145" s="32" t="s">
        <v>425</v>
      </c>
      <c r="E145" s="32" t="str">
        <f>说明t_item_链接表!D305</f>
        <v>宝箱3时代5卡牌品质3部分6</v>
      </c>
      <c r="F145" s="43" t="s">
        <v>430</v>
      </c>
      <c r="G145" s="43"/>
      <c r="I145" t="str">
        <f>说明宝箱第2层!I112</f>
        <v>10201,9,0,0,0,1000;10301,9,0,0,0,1000;10400,9,0,0,0,1000;10401,9,0,0,0,1000;10501,9,0,0,0,1000;21120,9,0,0,0,1000;21140,9,0,0,0,1000;21150,9,0,0,0,1000;32310,9,0,0,0,1000;34310,9,0,0,0,1000;34410,9,0,0,0,1000;33210,9,0,0,0,1000;33410,9,0,0,0,1000;35210,9,0,0,0,1000;35310,9,0,0,0,1000;36410,9,0,0,0,1000;47320,9,0,0,0,1000;47330,9,0,0,0,1000;47410,9,0,0,0,1000;47510,9,0,0,0,1000</v>
      </c>
    </row>
    <row r="146" spans="1:9" ht="16.5" x14ac:dyDescent="0.2">
      <c r="C146" s="32">
        <f>说明t_item_链接表!AB306</f>
        <v>6111</v>
      </c>
      <c r="D146" s="32" t="s">
        <v>425</v>
      </c>
      <c r="E146" s="32" t="str">
        <f>说明t_item_链接表!D306</f>
        <v>宝箱3时代1卡牌品质4部分5</v>
      </c>
      <c r="F146" s="43" t="s">
        <v>430</v>
      </c>
      <c r="G146" s="43"/>
      <c r="I146" t="str">
        <f>说明宝箱第2层!I113</f>
        <v>10204,2,0,0,0,1000;34210,2,0,0,0,1000</v>
      </c>
    </row>
    <row r="147" spans="1:9" ht="16.5" x14ac:dyDescent="0.2">
      <c r="C147" s="32">
        <f>说明t_item_链接表!AB307</f>
        <v>6112</v>
      </c>
      <c r="D147" s="32" t="s">
        <v>425</v>
      </c>
      <c r="E147" s="32" t="str">
        <f>说明t_item_链接表!D307</f>
        <v>宝箱3时代2卡牌品质4部分5</v>
      </c>
      <c r="F147" s="43" t="s">
        <v>430</v>
      </c>
      <c r="G147" s="43"/>
      <c r="I147" t="str">
        <f>说明宝箱第2层!I114</f>
        <v>10204,2,0,0,0,1000;34210,2,0,0,0,1000</v>
      </c>
    </row>
    <row r="148" spans="1:9" ht="16.5" x14ac:dyDescent="0.2">
      <c r="C148" s="32">
        <f>说明t_item_链接表!AB308</f>
        <v>6113</v>
      </c>
      <c r="D148" s="32" t="s">
        <v>425</v>
      </c>
      <c r="E148" s="32" t="str">
        <f>说明t_item_链接表!D308</f>
        <v>宝箱3时代3卡牌品质4部分5</v>
      </c>
      <c r="F148" s="43" t="s">
        <v>430</v>
      </c>
      <c r="G148" s="43"/>
      <c r="I148" t="str">
        <f>说明宝箱第2层!I115</f>
        <v>10204,2,0,0,0,1000;10302,2,0,0,0,1000;34210,2,0,0,0,1000;33310,2,0,0,0,1000</v>
      </c>
    </row>
    <row r="149" spans="1:9" ht="16.5" x14ac:dyDescent="0.2">
      <c r="C149" s="32">
        <f>说明t_item_链接表!AB309</f>
        <v>6114</v>
      </c>
      <c r="D149" s="32" t="s">
        <v>425</v>
      </c>
      <c r="E149" s="32" t="str">
        <f>说明t_item_链接表!D309</f>
        <v>宝箱3时代4卡牌品质4部分5</v>
      </c>
      <c r="F149" s="43" t="s">
        <v>430</v>
      </c>
      <c r="G149" s="43"/>
      <c r="I149" t="str">
        <f>说明宝箱第2层!I116</f>
        <v>10204,2,0,0,0,1000;10302,2,0,0,0,1000;34210,2,0,0,0,1000;33310,2,0,0,0,1000</v>
      </c>
    </row>
    <row r="150" spans="1:9" ht="16.5" x14ac:dyDescent="0.2">
      <c r="C150" s="32">
        <f>说明t_item_链接表!AB310</f>
        <v>6115</v>
      </c>
      <c r="D150" s="32" t="s">
        <v>425</v>
      </c>
      <c r="E150" s="32" t="str">
        <f>说明t_item_链接表!D310</f>
        <v>宝箱3时代5卡牌品质4部分5</v>
      </c>
      <c r="F150" s="43" t="s">
        <v>430</v>
      </c>
      <c r="G150" s="43"/>
      <c r="I150" t="str">
        <f>说明宝箱第2层!I117</f>
        <v>10204,2,0,0,0,1000;10302,2,0,0,0,1000;10500,2,0,0,0,1000;34210,2,0,0,0,1000;34510,2,0,0,0,1000;33310,2,0,0,0,1000;35510,2,0,0,0,1000;36510,2,0,0,0,1000</v>
      </c>
    </row>
    <row r="151" spans="1:9" ht="16.5" x14ac:dyDescent="0.2">
      <c r="C151" s="32">
        <f>说明t_item_链接表!AB311</f>
        <v>6116</v>
      </c>
      <c r="D151" s="32" t="s">
        <v>425</v>
      </c>
      <c r="E151" s="32" t="str">
        <f>说明t_item_链接表!D311</f>
        <v>宝箱3时代1卡牌品质4部分6</v>
      </c>
      <c r="F151" s="43" t="s">
        <v>430</v>
      </c>
      <c r="G151" s="43"/>
      <c r="I151" t="str">
        <f>说明宝箱第2层!I118</f>
        <v>10204,1,0,0,0,1000;34210,1,0,0,0,1000</v>
      </c>
    </row>
    <row r="152" spans="1:9" ht="16.5" x14ac:dyDescent="0.2">
      <c r="C152" s="32">
        <f>说明t_item_链接表!AB312</f>
        <v>6117</v>
      </c>
      <c r="D152" s="32" t="s">
        <v>425</v>
      </c>
      <c r="E152" s="32" t="str">
        <f>说明t_item_链接表!D312</f>
        <v>宝箱3时代2卡牌品质4部分6</v>
      </c>
      <c r="F152" s="43" t="s">
        <v>430</v>
      </c>
      <c r="G152" s="43"/>
      <c r="I152" t="str">
        <f>说明宝箱第2层!I119</f>
        <v>10204,1,0,0,0,1000;34210,1,0,0,0,1000</v>
      </c>
    </row>
    <row r="153" spans="1:9" ht="16.5" x14ac:dyDescent="0.2">
      <c r="C153" s="32">
        <f>说明t_item_链接表!AB313</f>
        <v>6118</v>
      </c>
      <c r="D153" s="32" t="s">
        <v>425</v>
      </c>
      <c r="E153" s="32" t="str">
        <f>说明t_item_链接表!D313</f>
        <v>宝箱3时代3卡牌品质4部分6</v>
      </c>
      <c r="F153" s="43" t="s">
        <v>430</v>
      </c>
      <c r="G153" s="43"/>
      <c r="I153" t="str">
        <f>说明宝箱第2层!I120</f>
        <v>10204,1,0,0,0,1000;10302,1,0,0,0,1000;34210,1,0,0,0,1000;33310,1,0,0,0,1000</v>
      </c>
    </row>
    <row r="154" spans="1:9" ht="16.5" x14ac:dyDescent="0.2">
      <c r="C154" s="32">
        <f>说明t_item_链接表!AB314</f>
        <v>6119</v>
      </c>
      <c r="D154" s="32" t="s">
        <v>425</v>
      </c>
      <c r="E154" s="32" t="str">
        <f>说明t_item_链接表!D314</f>
        <v>宝箱3时代4卡牌品质4部分6</v>
      </c>
      <c r="F154" s="43" t="s">
        <v>430</v>
      </c>
      <c r="G154" s="43"/>
      <c r="I154" t="str">
        <f>说明宝箱第2层!I121</f>
        <v>10204,1,0,0,0,1000;10302,1,0,0,0,1000;34210,1,0,0,0,1000;33310,1,0,0,0,1000</v>
      </c>
    </row>
    <row r="155" spans="1:9" ht="16.5" x14ac:dyDescent="0.2">
      <c r="C155" s="32">
        <f>说明t_item_链接表!AB315</f>
        <v>6120</v>
      </c>
      <c r="D155" s="32" t="s">
        <v>425</v>
      </c>
      <c r="E155" s="32" t="str">
        <f>说明t_item_链接表!D315</f>
        <v>宝箱3时代5卡牌品质4部分6</v>
      </c>
      <c r="F155" s="43" t="s">
        <v>430</v>
      </c>
      <c r="G155" s="43"/>
      <c r="I155" t="str">
        <f>说明宝箱第2层!I122</f>
        <v>10204,1,0,0,0,1000;10302,1,0,0,0,1000;10500,1,0,0,0,1000;34210,1,0,0,0,1000;34510,1,0,0,0,1000;33310,1,0,0,0,1000;35510,1,0,0,0,1000;36510,1,0,0,0,1000</v>
      </c>
    </row>
    <row r="156" spans="1:9" ht="16.5" x14ac:dyDescent="0.2">
      <c r="A156">
        <v>1</v>
      </c>
      <c r="B156">
        <v>1</v>
      </c>
      <c r="C156" s="56">
        <v>200001</v>
      </c>
      <c r="D156" s="55" t="s">
        <v>771</v>
      </c>
      <c r="E156" s="55" t="s">
        <v>746</v>
      </c>
      <c r="F156" s="57" t="s">
        <v>430</v>
      </c>
      <c r="H156" t="str">
        <f t="array" ref="H156">_xlfn.TEXTJOIN(";",1,IF((说明t_item_链接表!$O$6:$O$451=A156)*(说明t_item_链接表!$I$6:$I$451=4)*(说明t_item_链接表!$AH$6:$AH$451&lt;=$B156),说明t_item_链接表!$AI$6:$AI$451,""))</f>
        <v>10200,8,0,0,0,100;21110,8,0,0,0,100;21130,8,0,0,0,100;47210,8,0,0,0,100</v>
      </c>
    </row>
    <row r="157" spans="1:9" ht="16.5" x14ac:dyDescent="0.2">
      <c r="A157">
        <v>1</v>
      </c>
      <c r="B157">
        <v>2</v>
      </c>
      <c r="C157" s="58">
        <v>200002</v>
      </c>
      <c r="D157" s="55" t="s">
        <v>771</v>
      </c>
      <c r="E157" s="55" t="s">
        <v>747</v>
      </c>
      <c r="F157" s="57" t="s">
        <v>430</v>
      </c>
      <c r="H157" t="str">
        <f t="array" ref="H157">_xlfn.TEXTJOIN(";",1,IF((说明t_item_链接表!$O$6:$O$451=A157)*(说明t_item_链接表!$I$6:$I$451=4)*(说明t_item_链接表!$AH$6:$AH$451&lt;=$B157),说明t_item_链接表!$AI$6:$AI$451,""))</f>
        <v>10200,8,0,0,0,100;10203,8,0,0,0,100;21110,8,0,0,0,100;21210,8,0,0,0,100;21220,8,0,0,0,100;21130,8,0,0,0,100;21230,8,0,0,0,100;21240,8,0,0,0,100;47210,8,0,0,0,100;47220,8,0,0,0,100;47240,8,0,0,0,100</v>
      </c>
    </row>
    <row r="158" spans="1:9" ht="16.5" x14ac:dyDescent="0.2">
      <c r="A158">
        <v>1</v>
      </c>
      <c r="B158">
        <v>3</v>
      </c>
      <c r="C158" s="58">
        <v>200003</v>
      </c>
      <c r="D158" s="55" t="s">
        <v>771</v>
      </c>
      <c r="E158" s="55" t="s">
        <v>748</v>
      </c>
      <c r="F158" s="57" t="s">
        <v>430</v>
      </c>
      <c r="H158" t="str">
        <f t="array" ref="H158">_xlfn.TEXTJOIN(";",1,IF((说明t_item_链接表!$O$6:$O$451=A158)*(说明t_item_链接表!$I$6:$I$451=4)*(说明t_item_链接表!$AH$6:$AH$451&lt;=$B158),说明t_item_链接表!$AI$6:$AI$451,""))</f>
        <v>10200,8,0,0,0,100;10203,8,0,0,0,100;21110,8,0,0,0,100;21210,8,0,0,0,100;21310,8,0,0,0,100;21220,8,0,0,0,100;21320,8,0,0,0,100;21130,8,0,0,0,100;21230,8,0,0,0,100;21330,8,0,0,0,100;21240,8,0,0,0,100;21340,8,0,0,0,100;21350,8,0,0,0,100;47210,8,0,0,0,100;47220,8,0,0,0,100;47240,8,0,0,0,100</v>
      </c>
    </row>
    <row r="159" spans="1:9" ht="16.5" x14ac:dyDescent="0.2">
      <c r="A159">
        <v>1</v>
      </c>
      <c r="B159">
        <v>4</v>
      </c>
      <c r="C159" s="58">
        <v>200004</v>
      </c>
      <c r="D159" s="55" t="s">
        <v>771</v>
      </c>
      <c r="E159" s="55" t="s">
        <v>749</v>
      </c>
      <c r="F159" s="57" t="s">
        <v>430</v>
      </c>
      <c r="H159" t="str">
        <f t="array" ref="H159">_xlfn.TEXTJOIN(";",1,IF((说明t_item_链接表!$O$6:$O$451=A159)*(说明t_item_链接表!$I$6:$I$451=4)*(说明t_item_链接表!$AH$6:$AH$451&lt;=$B159),说明t_item_链接表!$AI$6:$AI$451,""))</f>
        <v>10200,8,0,0,0,100;10203,8,0,0,0,100;21110,8,0,0,0,100;21210,8,0,0,0,100;21310,8,0,0,0,100;21410,8,0,0,0,100;21220,8,0,0,0,100;21320,8,0,0,0,100;21420,8,0,0,0,100;21130,8,0,0,0,100;21230,8,0,0,0,100;21330,8,0,0,0,100;21430,8,0,0,0,100;21240,8,0,0,0,100;21340,8,0,0,0,100;21440,8,0,0,0,100;21350,8,0,0,0,100;47210,8,0,0,0,100;47220,8,0,0,0,100;47240,8,0,0,0,100</v>
      </c>
    </row>
    <row r="160" spans="1:9" ht="16.5" x14ac:dyDescent="0.2">
      <c r="A160">
        <v>1</v>
      </c>
      <c r="B160">
        <v>5</v>
      </c>
      <c r="C160" s="58">
        <v>200005</v>
      </c>
      <c r="D160" s="55" t="s">
        <v>771</v>
      </c>
      <c r="E160" s="55" t="s">
        <v>750</v>
      </c>
      <c r="F160" s="57" t="s">
        <v>430</v>
      </c>
      <c r="H160" t="str">
        <f t="array" ref="H160">_xlfn.TEXTJOIN(";",1,IF((说明t_item_链接表!$O$6:$O$451=A160)*(说明t_item_链接表!$I$6:$I$451=4)*(说明t_item_链接表!$AH$6:$AH$451&lt;=$B160),说明t_item_链接表!$AI$6:$AI$451,""))</f>
        <v>10200,8,0,0,0,100;10203,8,0,0,0,100;21110,8,0,0,0,100;21210,8,0,0,0,100;21310,8,0,0,0,100;21410,8,0,0,0,100;21510,8,0,0,0,100;21220,8,0,0,0,100;21320,8,0,0,0,100;21420,8,0,0,0,100;21520,8,0,0,0,100;21130,8,0,0,0,100;21230,8,0,0,0,100;21330,8,0,0,0,100;21430,8,0,0,0,100;21530,8,0,0,0,100;21240,8,0,0,0,100;21340,8,0,0,0,100;21440,8,0,0,0,100;21540,8,0,0,0,100;21350,8,0,0,0,100;21550,8,0,0,0,100;47210,8,0,0,0,100;47220,8,0,0,0,100;47240,8,0,0,0,100</v>
      </c>
    </row>
    <row r="161" spans="1:8" ht="16.5" x14ac:dyDescent="0.2">
      <c r="A161">
        <v>2</v>
      </c>
      <c r="B161">
        <f>B156</f>
        <v>1</v>
      </c>
      <c r="C161" s="58">
        <v>200011</v>
      </c>
      <c r="D161" s="55" t="s">
        <v>771</v>
      </c>
      <c r="E161" s="55" t="s">
        <v>752</v>
      </c>
      <c r="F161" s="57" t="s">
        <v>430</v>
      </c>
      <c r="H161" t="str">
        <f t="array" ref="H161">_xlfn.TEXTJOIN(";",1,IF((说明t_item_链接表!$O$6:$O$451=A161)*(说明t_item_链接表!$I$6:$I$451=4)*(说明t_item_链接表!$AH$6:$AH$451&lt;=$B161),说明t_item_链接表!$AI$6:$AI$451,""))</f>
        <v>36210,3,0,0,0,100;47230,3,0,0,0,100</v>
      </c>
    </row>
    <row r="162" spans="1:8" ht="16.5" x14ac:dyDescent="0.2">
      <c r="A162">
        <v>2</v>
      </c>
      <c r="B162">
        <f t="shared" ref="B162:B170" si="0">B157</f>
        <v>2</v>
      </c>
      <c r="C162" s="58">
        <v>200012</v>
      </c>
      <c r="D162" s="55" t="s">
        <v>771</v>
      </c>
      <c r="E162" s="55" t="s">
        <v>753</v>
      </c>
      <c r="F162" s="57" t="s">
        <v>430</v>
      </c>
      <c r="H162" t="str">
        <f t="array" ref="H162">_xlfn.TEXTJOIN(";",1,IF((说明t_item_链接表!$O$6:$O$451=A162)*(说明t_item_链接表!$I$6:$I$451=4)*(说明t_item_链接表!$AH$6:$AH$451&lt;=$B162),说明t_item_链接表!$AI$6:$AI$451,""))</f>
        <v>10202,3,0,0,0,100;21250,3,0,0,0,100;32210,3,0,0,0,100;36210,3,0,0,0,100;47230,3,0,0,0,100;47250,3,0,0,0,100</v>
      </c>
    </row>
    <row r="163" spans="1:8" ht="16.5" x14ac:dyDescent="0.2">
      <c r="A163">
        <v>2</v>
      </c>
      <c r="B163">
        <f t="shared" si="0"/>
        <v>3</v>
      </c>
      <c r="C163" s="58">
        <v>200013</v>
      </c>
      <c r="D163" s="55" t="s">
        <v>771</v>
      </c>
      <c r="E163" s="55" t="s">
        <v>754</v>
      </c>
      <c r="F163" s="57" t="s">
        <v>430</v>
      </c>
      <c r="H163" t="str">
        <f t="array" ref="H163">_xlfn.TEXTJOIN(";",1,IF((说明t_item_链接表!$O$6:$O$451=A163)*(说明t_item_链接表!$I$6:$I$451=4)*(说明t_item_链接表!$AH$6:$AH$451&lt;=$B163),说明t_item_链接表!$AI$6:$AI$451,""))</f>
        <v>10202,3,0,0,0,100;10300,3,0,0,0,100;21250,3,0,0,0,100;32210,3,0,0,0,100;36210,3,0,0,0,100;36310,3,0,0,0,100;47230,3,0,0,0,100;47250,3,0,0,0,100;47310,3,0,0,0,100</v>
      </c>
    </row>
    <row r="164" spans="1:8" ht="16.5" x14ac:dyDescent="0.2">
      <c r="A164">
        <v>2</v>
      </c>
      <c r="B164">
        <f t="shared" si="0"/>
        <v>4</v>
      </c>
      <c r="C164" s="58">
        <v>200014</v>
      </c>
      <c r="D164" s="55" t="s">
        <v>771</v>
      </c>
      <c r="E164" s="55" t="s">
        <v>755</v>
      </c>
      <c r="F164" s="57" t="s">
        <v>430</v>
      </c>
      <c r="H164" t="str">
        <f t="array" ref="H164">_xlfn.TEXTJOIN(";",1,IF((说明t_item_链接表!$O$6:$O$451=A164)*(说明t_item_链接表!$I$6:$I$451=4)*(说明t_item_链接表!$AH$6:$AH$451&lt;=$B164),说明t_item_链接表!$AI$6:$AI$451,""))</f>
        <v>10202,3,0,0,0,100;10300,3,0,0,0,100;10402,3,0,0,0,100;21250,3,0,0,0,100;21450,3,0,0,0,100;32210,3,0,0,0,100;32410,3,0,0,0,100;35410,3,0,0,0,100;36210,3,0,0,0,100;36310,3,0,0,0,100;47230,3,0,0,0,100;47250,3,0,0,0,100;47310,3,0,0,0,100;47420,3,0,0,0,100</v>
      </c>
    </row>
    <row r="165" spans="1:8" ht="16.5" x14ac:dyDescent="0.2">
      <c r="A165">
        <v>2</v>
      </c>
      <c r="B165">
        <f t="shared" si="0"/>
        <v>5</v>
      </c>
      <c r="C165" s="58">
        <v>200015</v>
      </c>
      <c r="D165" s="55" t="s">
        <v>771</v>
      </c>
      <c r="E165" s="55" t="s">
        <v>756</v>
      </c>
      <c r="F165" s="57" t="s">
        <v>430</v>
      </c>
      <c r="H165" t="str">
        <f t="array" ref="H165">_xlfn.TEXTJOIN(";",1,IF((说明t_item_链接表!$O$6:$O$451=A165)*(说明t_item_链接表!$I$6:$I$451=4)*(说明t_item_链接表!$AH$6:$AH$451&lt;=$B165),说明t_item_链接表!$AI$6:$AI$451,""))</f>
        <v>10202,3,0,0,0,100;10300,3,0,0,0,100;10402,3,0,0,0,100;21250,3,0,0,0,100;21450,3,0,0,0,100;32210,3,0,0,0,100;32410,3,0,0,0,100;32510,3,0,0,0,100;33510,3,0,0,0,100;35410,3,0,0,0,100;36210,3,0,0,0,100;36310,3,0,0,0,100;47230,3,0,0,0,100;47250,3,0,0,0,100;47310,3,0,0,0,100;47420,3,0,0,0,100;47520,3,0,0,0,100</v>
      </c>
    </row>
    <row r="166" spans="1:8" ht="16.5" x14ac:dyDescent="0.2">
      <c r="A166">
        <v>3</v>
      </c>
      <c r="B166">
        <f t="shared" si="0"/>
        <v>1</v>
      </c>
      <c r="C166" s="58">
        <v>200021</v>
      </c>
      <c r="D166" s="55" t="s">
        <v>771</v>
      </c>
      <c r="E166" s="55" t="s">
        <v>758</v>
      </c>
      <c r="F166" s="57" t="s">
        <v>430</v>
      </c>
      <c r="H166" t="str">
        <f t="array" ref="H166">_xlfn.TEXTJOIN(";",1,IF((说明t_item_链接表!$O$6:$O$451=A166)*(说明t_item_链接表!$I$6:$I$451=4)*(说明t_item_链接表!$AH$6:$AH$451&lt;=$B166),说明t_item_链接表!$AI$6:$AI$451,""))</f>
        <v>10201,2,0,0,0,100;21120,2,0,0,0,100;21140,2,0,0,0,100;21150,2,0,0,0,100;35210,2,0,0,0,100</v>
      </c>
    </row>
    <row r="167" spans="1:8" ht="16.5" x14ac:dyDescent="0.2">
      <c r="A167">
        <v>3</v>
      </c>
      <c r="B167">
        <f t="shared" si="0"/>
        <v>2</v>
      </c>
      <c r="C167" s="58">
        <v>200022</v>
      </c>
      <c r="D167" s="55" t="s">
        <v>771</v>
      </c>
      <c r="E167" s="55" t="s">
        <v>759</v>
      </c>
      <c r="F167" s="57" t="s">
        <v>430</v>
      </c>
      <c r="H167" t="str">
        <f t="array" ref="H167">_xlfn.TEXTJOIN(";",1,IF((说明t_item_链接表!$O$6:$O$451=A167)*(说明t_item_链接表!$I$6:$I$451=4)*(说明t_item_链接表!$AH$6:$AH$451&lt;=$B167),说明t_item_链接表!$AI$6:$AI$451,""))</f>
        <v>10201,2,0,0,0,100;21120,2,0,0,0,100;21140,2,0,0,0,100;21150,2,0,0,0,100;33210,2,0,0,0,100;35210,2,0,0,0,100</v>
      </c>
    </row>
    <row r="168" spans="1:8" ht="16.5" x14ac:dyDescent="0.2">
      <c r="A168">
        <v>3</v>
      </c>
      <c r="B168">
        <f t="shared" si="0"/>
        <v>3</v>
      </c>
      <c r="C168" s="58">
        <v>200023</v>
      </c>
      <c r="D168" s="55" t="s">
        <v>771</v>
      </c>
      <c r="E168" s="55" t="s">
        <v>760</v>
      </c>
      <c r="F168" s="57" t="s">
        <v>430</v>
      </c>
      <c r="H168" t="str">
        <f t="array" ref="H168">_xlfn.TEXTJOIN(";",1,IF((说明t_item_链接表!$O$6:$O$451=A168)*(说明t_item_链接表!$I$6:$I$451=4)*(说明t_item_链接表!$AH$6:$AH$451&lt;=$B168),说明t_item_链接表!$AI$6:$AI$451,""))</f>
        <v>10201,2,0,0,0,100;10301,2,0,0,0,100;21120,2,0,0,0,100;21140,2,0,0,0,100;21150,2,0,0,0,100;32310,2,0,0,0,100;34310,2,0,0,0,100;33210,2,0,0,0,100;35210,2,0,0,0,100;35310,2,0,0,0,100;47320,2,0,0,0,100;47330,2,0,0,0,100</v>
      </c>
    </row>
    <row r="169" spans="1:8" ht="16.5" x14ac:dyDescent="0.2">
      <c r="A169">
        <v>3</v>
      </c>
      <c r="B169">
        <f t="shared" si="0"/>
        <v>4</v>
      </c>
      <c r="C169" s="58">
        <v>200024</v>
      </c>
      <c r="D169" s="55" t="s">
        <v>771</v>
      </c>
      <c r="E169" s="55" t="s">
        <v>761</v>
      </c>
      <c r="F169" s="57" t="s">
        <v>430</v>
      </c>
      <c r="H169" t="str">
        <f t="array" ref="H169">_xlfn.TEXTJOIN(";",1,IF((说明t_item_链接表!$O$6:$O$451=A169)*(说明t_item_链接表!$I$6:$I$451=4)*(说明t_item_链接表!$AH$6:$AH$451&lt;=$B169),说明t_item_链接表!$AI$6:$AI$451,""))</f>
        <v>10201,2,0,0,0,100;10301,2,0,0,0,100;10400,2,0,0,0,100;10401,2,0,0,0,100;21120,2,0,0,0,100;21140,2,0,0,0,100;21150,2,0,0,0,100;32310,2,0,0,0,100;34310,2,0,0,0,100;34410,2,0,0,0,100;33210,2,0,0,0,100;33410,2,0,0,0,100;35210,2,0,0,0,100;35310,2,0,0,0,100;36410,2,0,0,0,100;47320,2,0,0,0,100;47330,2,0,0,0,100;47410,2,0,0,0,100</v>
      </c>
    </row>
    <row r="170" spans="1:8" ht="16.5" x14ac:dyDescent="0.2">
      <c r="A170">
        <v>3</v>
      </c>
      <c r="B170">
        <f t="shared" si="0"/>
        <v>5</v>
      </c>
      <c r="C170" s="58">
        <v>200025</v>
      </c>
      <c r="D170" s="55" t="s">
        <v>771</v>
      </c>
      <c r="E170" s="55" t="s">
        <v>762</v>
      </c>
      <c r="F170" s="57" t="s">
        <v>430</v>
      </c>
      <c r="H170" t="str">
        <f t="array" ref="H170">_xlfn.TEXTJOIN(";",1,IF((说明t_item_链接表!$O$6:$O$451=A170)*(说明t_item_链接表!$I$6:$I$451=4)*(说明t_item_链接表!$AH$6:$AH$451&lt;=$B170),说明t_item_链接表!$AI$6:$AI$451,""))</f>
        <v>10201,2,0,0,0,100;10301,2,0,0,0,100;10400,2,0,0,0,100;10401,2,0,0,0,100;10501,2,0,0,0,100;21120,2,0,0,0,100;21140,2,0,0,0,100;21150,2,0,0,0,100;32310,2,0,0,0,100;34310,2,0,0,0,100;34410,2,0,0,0,100;33210,2,0,0,0,100;33410,2,0,0,0,100;35210,2,0,0,0,100;35310,2,0,0,0,100;36410,2,0,0,0,100;47320,2,0,0,0,100;47330,2,0,0,0,100;47410,2,0,0,0,100;47510,2,0,0,0,100</v>
      </c>
    </row>
  </sheetData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00"/>
  <sheetViews>
    <sheetView zoomScale="85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I11" sqref="I11"/>
    </sheetView>
  </sheetViews>
  <sheetFormatPr defaultRowHeight="14.25" x14ac:dyDescent="0.2"/>
  <cols>
    <col min="1" max="1" width="9" style="2"/>
    <col min="2" max="2" width="14.5" style="2" customWidth="1"/>
    <col min="3" max="3" width="19" style="2" customWidth="1"/>
    <col min="4" max="4" width="26.625" style="2" customWidth="1"/>
    <col min="5" max="5" width="13.625" style="2" customWidth="1"/>
    <col min="6" max="6" width="18.5" style="2" customWidth="1"/>
    <col min="7" max="7" width="13.625" style="2" customWidth="1"/>
    <col min="8" max="8" width="25.25" style="2" customWidth="1"/>
    <col min="9" max="9" width="61.25" style="2" customWidth="1"/>
    <col min="10" max="10" width="16.625" style="2" customWidth="1"/>
    <col min="11" max="12" width="15" style="2" customWidth="1"/>
    <col min="13" max="13" width="19.5" style="2" customWidth="1"/>
    <col min="14" max="14" width="28.75" style="2" customWidth="1"/>
    <col min="15" max="15" width="13.625" style="5" customWidth="1"/>
    <col min="16" max="16" width="24.25" style="5" customWidth="1"/>
    <col min="17" max="18" width="21.875" style="2" customWidth="1"/>
    <col min="19" max="25" width="28.125" style="2" customWidth="1"/>
    <col min="26" max="27" width="37.125" style="17" customWidth="1"/>
    <col min="28" max="28" width="37.125" style="2" customWidth="1"/>
    <col min="29" max="29" width="23.375" style="17" customWidth="1"/>
    <col min="30" max="30" width="23.75" style="2" customWidth="1"/>
    <col min="31" max="31" width="9" style="2"/>
    <col min="32" max="32" width="34.375" style="2" customWidth="1"/>
    <col min="33" max="33" width="20.5" style="2" customWidth="1"/>
    <col min="34" max="34" width="9" style="2"/>
    <col min="35" max="35" width="17.25" style="2" customWidth="1"/>
    <col min="36" max="16384" width="9" style="2"/>
  </cols>
  <sheetData>
    <row r="1" spans="1:35" ht="16.5" x14ac:dyDescent="0.2">
      <c r="A1" s="1">
        <v>1</v>
      </c>
      <c r="B1" s="1"/>
      <c r="C1" s="1"/>
      <c r="D1" s="1"/>
      <c r="E1" s="1"/>
      <c r="F1" s="1"/>
      <c r="G1" s="1"/>
      <c r="H1" s="13"/>
      <c r="I1" s="13"/>
      <c r="J1" s="13"/>
      <c r="K1" s="13"/>
      <c r="L1" s="1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7.25" x14ac:dyDescent="0.35">
      <c r="A2" s="1" t="s">
        <v>2</v>
      </c>
      <c r="B2" s="3" t="s">
        <v>3</v>
      </c>
      <c r="C2" s="1" t="s">
        <v>6</v>
      </c>
      <c r="D2" s="1"/>
      <c r="E2" s="3" t="s">
        <v>12</v>
      </c>
      <c r="F2" s="52" t="s">
        <v>728</v>
      </c>
      <c r="G2" s="3" t="s">
        <v>13</v>
      </c>
      <c r="H2" s="13" t="s">
        <v>96</v>
      </c>
      <c r="I2" s="21" t="s">
        <v>123</v>
      </c>
      <c r="J2" s="13" t="s">
        <v>97</v>
      </c>
      <c r="K2" s="13"/>
      <c r="L2" s="13"/>
      <c r="M2" s="3" t="s">
        <v>36</v>
      </c>
      <c r="N2" s="21" t="s">
        <v>124</v>
      </c>
      <c r="O2" s="3" t="s">
        <v>7</v>
      </c>
      <c r="P2" s="3" t="s">
        <v>37</v>
      </c>
      <c r="Q2" s="3" t="s">
        <v>32</v>
      </c>
      <c r="R2" s="21" t="s">
        <v>140</v>
      </c>
      <c r="S2" s="3"/>
      <c r="T2" s="21" t="s">
        <v>109</v>
      </c>
      <c r="U2" s="21" t="s">
        <v>141</v>
      </c>
      <c r="V2" s="3" t="s">
        <v>33</v>
      </c>
      <c r="W2" s="6" t="s">
        <v>35</v>
      </c>
      <c r="X2" s="6"/>
      <c r="Y2" s="6" t="s">
        <v>143</v>
      </c>
      <c r="Z2" s="24" t="s">
        <v>120</v>
      </c>
      <c r="AA2" s="30" t="s">
        <v>276</v>
      </c>
      <c r="AB2" s="11" t="s">
        <v>94</v>
      </c>
      <c r="AC2" s="17" t="s">
        <v>290</v>
      </c>
      <c r="AD2" s="27" t="s">
        <v>41</v>
      </c>
      <c r="AE2" s="27"/>
      <c r="AF2" s="27" t="s">
        <v>317</v>
      </c>
      <c r="AG2" s="2" t="s">
        <v>606</v>
      </c>
    </row>
    <row r="3" spans="1:35" ht="16.5" x14ac:dyDescent="0.2">
      <c r="A3" s="1"/>
      <c r="B3" s="1"/>
      <c r="C3" s="1"/>
      <c r="D3" s="1"/>
      <c r="E3" s="1"/>
      <c r="F3" s="21" t="s">
        <v>147</v>
      </c>
      <c r="G3" s="1"/>
      <c r="H3" s="13"/>
      <c r="I3" s="13"/>
      <c r="J3" s="13"/>
      <c r="K3" s="13"/>
      <c r="L3" s="13"/>
      <c r="M3" s="1"/>
      <c r="N3" s="21"/>
      <c r="O3" s="1"/>
      <c r="P3" s="1"/>
      <c r="Q3" s="1"/>
      <c r="R3" s="21" t="s">
        <v>147</v>
      </c>
      <c r="S3" s="1"/>
      <c r="T3" s="3" t="s">
        <v>8</v>
      </c>
      <c r="U3" s="3" t="s">
        <v>147</v>
      </c>
      <c r="V3" s="3" t="s">
        <v>8</v>
      </c>
      <c r="W3" s="1"/>
      <c r="X3" s="1"/>
      <c r="Y3" s="1"/>
      <c r="Z3" s="18" t="s">
        <v>8</v>
      </c>
      <c r="AA3" s="18" t="s">
        <v>8</v>
      </c>
      <c r="AC3" s="18" t="s">
        <v>8</v>
      </c>
      <c r="AF3" s="18"/>
    </row>
    <row r="4" spans="1:35" ht="16.5" x14ac:dyDescent="0.3">
      <c r="A4" s="1" t="s">
        <v>9</v>
      </c>
      <c r="B4" s="54" t="s">
        <v>741</v>
      </c>
      <c r="C4" s="1"/>
      <c r="D4" s="1"/>
      <c r="E4" s="1"/>
      <c r="F4" s="1"/>
      <c r="G4" s="1"/>
      <c r="H4" s="13"/>
      <c r="I4" s="13"/>
      <c r="J4" s="13"/>
      <c r="K4" s="13"/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F4" s="2" t="s">
        <v>318</v>
      </c>
      <c r="AG4" s="2" t="s">
        <v>607</v>
      </c>
      <c r="AI4" s="22" t="s">
        <v>764</v>
      </c>
    </row>
    <row r="5" spans="1:35" ht="61.5" customHeight="1" x14ac:dyDescent="0.2">
      <c r="A5" s="1" t="s">
        <v>10</v>
      </c>
      <c r="B5" s="1" t="s">
        <v>0</v>
      </c>
      <c r="C5" s="1" t="s">
        <v>11</v>
      </c>
      <c r="D5" s="1" t="s">
        <v>4</v>
      </c>
      <c r="E5" s="1" t="s">
        <v>5</v>
      </c>
      <c r="F5" s="52" t="s">
        <v>729</v>
      </c>
      <c r="G5" s="1" t="s">
        <v>1</v>
      </c>
      <c r="H5" s="49" t="s">
        <v>321</v>
      </c>
      <c r="I5" s="49" t="s">
        <v>663</v>
      </c>
      <c r="J5" s="14" t="s">
        <v>98</v>
      </c>
      <c r="K5" s="14" t="s">
        <v>98</v>
      </c>
      <c r="L5" s="20" t="s">
        <v>108</v>
      </c>
      <c r="M5" s="29" t="s">
        <v>281</v>
      </c>
      <c r="N5" s="25" t="s">
        <v>125</v>
      </c>
      <c r="O5" s="4" t="s">
        <v>40</v>
      </c>
      <c r="P5" s="4" t="s">
        <v>38</v>
      </c>
      <c r="Q5" s="4" t="s">
        <v>39</v>
      </c>
      <c r="R5" s="4" t="s">
        <v>158</v>
      </c>
      <c r="S5" s="4" t="s">
        <v>159</v>
      </c>
      <c r="T5" s="29" t="s">
        <v>282</v>
      </c>
      <c r="U5" s="20" t="s">
        <v>160</v>
      </c>
      <c r="V5" s="4" t="s">
        <v>34</v>
      </c>
      <c r="W5" s="25" t="s">
        <v>126</v>
      </c>
      <c r="X5" s="20" t="s">
        <v>115</v>
      </c>
      <c r="Y5" s="4" t="s">
        <v>164</v>
      </c>
      <c r="Z5" s="19" t="s">
        <v>93</v>
      </c>
      <c r="AA5" s="19" t="s">
        <v>277</v>
      </c>
      <c r="AB5" s="12" t="s">
        <v>95</v>
      </c>
      <c r="AC5" s="19" t="s">
        <v>292</v>
      </c>
      <c r="AD5" s="2" t="s">
        <v>42</v>
      </c>
      <c r="AE5" s="2" t="s">
        <v>278</v>
      </c>
      <c r="AF5" s="12" t="s">
        <v>393</v>
      </c>
      <c r="AG5" s="12" t="s">
        <v>608</v>
      </c>
      <c r="AH5" s="2" t="s">
        <v>772</v>
      </c>
      <c r="AI5" s="12" t="s">
        <v>763</v>
      </c>
    </row>
    <row r="6" spans="1:35" ht="16.5" x14ac:dyDescent="0.2">
      <c r="A6" s="1">
        <f>IF(t_item_说明表!A6="","",t_item_说明表!A6)</f>
        <v>1</v>
      </c>
      <c r="B6" s="1">
        <f>IF(t_item_说明表!B6="","",t_item_说明表!B6)</f>
        <v>-1</v>
      </c>
      <c r="C6" s="1">
        <f>IF(t_item_说明表!C6="","",t_item_说明表!C6)</f>
        <v>0</v>
      </c>
      <c r="D6" s="1" t="str">
        <f>IF(t_item_说明表!D6="","",t_item_说明表!D6)</f>
        <v>钻石</v>
      </c>
      <c r="E6" s="1">
        <f>IF(t_item_说明表!E6="","",t_item_说明表!E6)</f>
        <v>10000001</v>
      </c>
      <c r="F6" s="1">
        <f>IF(t_item_说明表!G6="","",t_item_说明表!G6)</f>
        <v>-1</v>
      </c>
      <c r="G6" s="1">
        <f>IF(t_item_说明表!H6="","",t_item_说明表!H6)</f>
        <v>11000001</v>
      </c>
      <c r="H6" s="1">
        <f>IF(t_item_说明表!I6="","",t_item_说明表!I6)</f>
        <v>1</v>
      </c>
      <c r="I6" s="1">
        <f>IF(t_item_说明表!J6="","",t_item_说明表!J6)</f>
        <v>0</v>
      </c>
      <c r="J6" s="1">
        <f>IF(t_item_说明表!K6="","",t_item_说明表!K6)</f>
        <v>74</v>
      </c>
      <c r="K6" s="1">
        <f>IF(t_item_说明表!L6="","",t_item_说明表!L6)</f>
        <v>33210006</v>
      </c>
      <c r="L6" s="1">
        <f>IF(t_item_说明表!M6="","",t_item_说明表!M6)</f>
        <v>1</v>
      </c>
      <c r="M6" s="1">
        <f>IF(t_item_说明表!N6="","",t_item_说明表!N6)</f>
        <v>-1</v>
      </c>
      <c r="N6" s="1">
        <f>IF(t_item_说明表!O6="","",t_item_说明表!O6)</f>
        <v>0</v>
      </c>
      <c r="O6" s="1">
        <f>IF(t_item_说明表!P6="","",t_item_说明表!P6)</f>
        <v>4</v>
      </c>
      <c r="P6" s="1" t="str">
        <f>IF(t_item_说明表!Q6="","",t_item_说明表!Q6)</f>
        <v/>
      </c>
      <c r="Q6" s="1">
        <f>IF(t_item_说明表!R6="","",t_item_说明表!R6)</f>
        <v>0</v>
      </c>
      <c r="R6" s="1" t="str">
        <f>IF(t_item_说明表!S6="","",t_item_说明表!S6)</f>
        <v>12,13</v>
      </c>
      <c r="S6" s="1" t="str">
        <f>IF(t_item_说明表!T6="","",t_item_说明表!T6)</f>
        <v>日常任务，周常任务</v>
      </c>
      <c r="T6" s="1">
        <f>IF(t_item_说明表!U6="","",t_item_说明表!U6)</f>
        <v>0</v>
      </c>
      <c r="U6" s="1" t="str">
        <f>IF(t_item_说明表!V6="","",t_item_说明表!V6)</f>
        <v/>
      </c>
      <c r="V6" s="1" t="str">
        <f>IF(t_item_说明表!W6="","",t_item_说明表!W6)</f>
        <v/>
      </c>
      <c r="W6" s="1" t="str">
        <f>IF(t_item_说明表!X6="","",t_item_说明表!X6)</f>
        <v/>
      </c>
      <c r="X6" s="1" t="str">
        <f>IF(t_item_说明表!Y6="","",t_item_说明表!Y6)</f>
        <v>钻石的描述</v>
      </c>
      <c r="Y6" s="1">
        <f>IF(t_item_说明表!Z6="","",t_item_说明表!Z6)</f>
        <v>0</v>
      </c>
      <c r="Z6" s="1" t="str">
        <f>IF(t_item_说明表!AA6="","",t_item_说明表!AA6)</f>
        <v/>
      </c>
      <c r="AA6" s="1" t="str">
        <f>IF(t_item_说明表!AB6="","",t_item_说明表!AB6)</f>
        <v/>
      </c>
      <c r="AB6" s="1" t="str">
        <f>IF(t_item_说明表!AC6="","",t_item_说明表!AC6)</f>
        <v/>
      </c>
      <c r="AC6" s="1" t="str">
        <f>IF(t_item_说明表!AD6="","",t_item_说明表!AD6)</f>
        <v/>
      </c>
      <c r="AD6" s="1" t="str">
        <f>IF(t_item_说明表!AE6="","",t_item_说明表!AE6)</f>
        <v/>
      </c>
      <c r="AE6" s="1">
        <f>IF(t_item_说明表!AF6="","",t_item_说明表!AF6)</f>
        <v>1</v>
      </c>
      <c r="AF6" s="1" t="str">
        <f>IF(t_item_说明表!AG6="","",t_item_说明表!AG6)</f>
        <v/>
      </c>
      <c r="AG6" s="1">
        <f>IF(t_item_说明表!AH6="","",t_item_说明表!AH6)</f>
        <v>1</v>
      </c>
    </row>
    <row r="7" spans="1:35" ht="16.5" x14ac:dyDescent="0.2">
      <c r="A7" s="1">
        <f>IF(t_item_说明表!A7="","",t_item_说明表!A7)</f>
        <v>2</v>
      </c>
      <c r="B7" s="1">
        <f>IF(t_item_说明表!B7="","",t_item_说明表!B7)</f>
        <v>-2</v>
      </c>
      <c r="C7" s="1">
        <f>IF(t_item_说明表!C7="","",t_item_说明表!C7)</f>
        <v>0</v>
      </c>
      <c r="D7" s="1" t="str">
        <f>IF(t_item_说明表!D7="","",t_item_说明表!D7)</f>
        <v>金币</v>
      </c>
      <c r="E7" s="1">
        <f>IF(t_item_说明表!E7="","",t_item_说明表!E7)</f>
        <v>10000002</v>
      </c>
      <c r="F7" s="1">
        <f>IF(t_item_说明表!G7="","",t_item_说明表!G7)</f>
        <v>-2</v>
      </c>
      <c r="G7" s="1">
        <f>IF(t_item_说明表!H7="","",t_item_说明表!H7)</f>
        <v>11000002</v>
      </c>
      <c r="H7" s="1">
        <f>IF(t_item_说明表!I7="","",t_item_说明表!I7)</f>
        <v>1</v>
      </c>
      <c r="I7" s="1">
        <f>IF(t_item_说明表!J7="","",t_item_说明表!J7)</f>
        <v>0</v>
      </c>
      <c r="J7" s="1">
        <f>IF(t_item_说明表!K7="","",t_item_说明表!K7)</f>
        <v>76</v>
      </c>
      <c r="K7" s="1">
        <f>IF(t_item_说明表!L7="","",t_item_说明表!L7)</f>
        <v>33420007</v>
      </c>
      <c r="L7" s="1">
        <f>IF(t_item_说明表!M7="","",t_item_说明表!M7)</f>
        <v>2</v>
      </c>
      <c r="M7" s="1">
        <f>IF(t_item_说明表!N7="","",t_item_说明表!N7)</f>
        <v>-1</v>
      </c>
      <c r="N7" s="1">
        <f>IF(t_item_说明表!O7="","",t_item_说明表!O7)</f>
        <v>0</v>
      </c>
      <c r="O7" s="1">
        <f>IF(t_item_说明表!P7="","",t_item_说明表!P7)</f>
        <v>3</v>
      </c>
      <c r="P7" s="1" t="str">
        <f>IF(t_item_说明表!Q7="","",t_item_说明表!Q7)</f>
        <v/>
      </c>
      <c r="Q7" s="1">
        <f>IF(t_item_说明表!R7="","",t_item_说明表!R7)</f>
        <v>0</v>
      </c>
      <c r="R7" s="1" t="str">
        <f>IF(t_item_说明表!S7="","",t_item_说明表!S7)</f>
        <v>38,33</v>
      </c>
      <c r="S7" s="1" t="str">
        <f>IF(t_item_说明表!T7="","",t_item_说明表!T7)</f>
        <v>征战，商城</v>
      </c>
      <c r="T7" s="1">
        <f>IF(t_item_说明表!U7="","",t_item_说明表!U7)</f>
        <v>0</v>
      </c>
      <c r="U7" s="1" t="str">
        <f>IF(t_item_说明表!V7="","",t_item_说明表!V7)</f>
        <v/>
      </c>
      <c r="V7" s="1" t="str">
        <f>IF(t_item_说明表!W7="","",t_item_说明表!W7)</f>
        <v/>
      </c>
      <c r="W7" s="1" t="str">
        <f>IF(t_item_说明表!X7="","",t_item_说明表!X7)</f>
        <v/>
      </c>
      <c r="X7" s="1" t="str">
        <f>IF(t_item_说明表!Y7="","",t_item_说明表!Y7)</f>
        <v>金币的描述</v>
      </c>
      <c r="Y7" s="1">
        <f>IF(t_item_说明表!Z7="","",t_item_说明表!Z7)</f>
        <v>0</v>
      </c>
      <c r="Z7" s="1" t="str">
        <f>IF(t_item_说明表!AA7="","",t_item_说明表!AA7)</f>
        <v/>
      </c>
      <c r="AA7" s="1" t="str">
        <f>IF(t_item_说明表!AB7="","",t_item_说明表!AB7)</f>
        <v/>
      </c>
      <c r="AB7" s="1" t="str">
        <f>IF(t_item_说明表!AC7="","",t_item_说明表!AC7)</f>
        <v/>
      </c>
      <c r="AC7" s="1" t="str">
        <f>IF(t_item_说明表!AD7="","",t_item_说明表!AD7)</f>
        <v/>
      </c>
      <c r="AD7" s="1" t="str">
        <f>IF(t_item_说明表!AE7="","",t_item_说明表!AE7)</f>
        <v/>
      </c>
      <c r="AE7" s="1">
        <f>IF(t_item_说明表!AF7="","",t_item_说明表!AF7)</f>
        <v>2</v>
      </c>
      <c r="AF7" s="1" t="str">
        <f>IF(t_item_说明表!AG7="","",t_item_说明表!AG7)</f>
        <v/>
      </c>
      <c r="AG7" s="1">
        <f>IF(t_item_说明表!AH7="","",t_item_说明表!AH7)</f>
        <v>2</v>
      </c>
    </row>
    <row r="8" spans="1:35" ht="16.5" x14ac:dyDescent="0.2">
      <c r="A8" s="1">
        <f>IF(t_item_说明表!A8="","",t_item_说明表!A8)</f>
        <v>3</v>
      </c>
      <c r="B8" s="1">
        <f>IF(t_item_说明表!B8="","",t_item_说明表!B8)</f>
        <v>-3</v>
      </c>
      <c r="C8" s="1">
        <f>IF(t_item_说明表!C8="","",t_item_说明表!C8)</f>
        <v>0</v>
      </c>
      <c r="D8" s="1" t="str">
        <f>IF(t_item_说明表!D8="","",t_item_说明表!D8)</f>
        <v>泉水</v>
      </c>
      <c r="E8" s="1">
        <f>IF(t_item_说明表!E8="","",t_item_说明表!E8)</f>
        <v>10000003</v>
      </c>
      <c r="F8" s="1">
        <f>IF(t_item_说明表!G8="","",t_item_说明表!G8)</f>
        <v>-3</v>
      </c>
      <c r="G8" s="1">
        <f>IF(t_item_说明表!H8="","",t_item_说明表!H8)</f>
        <v>11000003</v>
      </c>
      <c r="H8" s="1">
        <f>IF(t_item_说明表!I8="","",t_item_说明表!I8)</f>
        <v>1</v>
      </c>
      <c r="I8" s="1">
        <f>IF(t_item_说明表!J8="","",t_item_说明表!J8)</f>
        <v>0</v>
      </c>
      <c r="J8" s="1">
        <f>IF(t_item_说明表!K8="","",t_item_说明表!K8)</f>
        <v>77</v>
      </c>
      <c r="K8" s="1">
        <f>IF(t_item_说明表!L8="","",t_item_说明表!L8)</f>
        <v>33530008</v>
      </c>
      <c r="L8" s="1">
        <f>IF(t_item_说明表!M8="","",t_item_说明表!M8)</f>
        <v>3</v>
      </c>
      <c r="M8" s="1">
        <f>IF(t_item_说明表!N8="","",t_item_说明表!N8)</f>
        <v>-1</v>
      </c>
      <c r="N8" s="1">
        <f>IF(t_item_说明表!O8="","",t_item_说明表!O8)</f>
        <v>0</v>
      </c>
      <c r="O8" s="1">
        <f>IF(t_item_说明表!P8="","",t_item_说明表!P8)</f>
        <v>2</v>
      </c>
      <c r="P8" s="1" t="str">
        <f>IF(t_item_说明表!Q8="","",t_item_说明表!Q8)</f>
        <v/>
      </c>
      <c r="Q8" s="1">
        <f>IF(t_item_说明表!R8="","",t_item_说明表!R8)</f>
        <v>0</v>
      </c>
      <c r="R8" s="1">
        <f>IF(t_item_说明表!S8="","",t_item_说明表!S8)</f>
        <v>21</v>
      </c>
      <c r="S8" s="1" t="str">
        <f>IF(t_item_说明表!T8="","",t_item_说明表!T8)</f>
        <v>泉水补助</v>
      </c>
      <c r="T8" s="1">
        <f>IF(t_item_说明表!U8="","",t_item_说明表!U8)</f>
        <v>1</v>
      </c>
      <c r="U8" s="1" t="str">
        <f>IF(t_item_说明表!V8="","",t_item_说明表!V8)</f>
        <v/>
      </c>
      <c r="V8" s="1" t="str">
        <f>IF(t_item_说明表!W8="","",t_item_说明表!W8)</f>
        <v/>
      </c>
      <c r="W8" s="1" t="str">
        <f>IF(t_item_说明表!X8="","",t_item_说明表!X8)</f>
        <v/>
      </c>
      <c r="X8" s="1" t="str">
        <f>IF(t_item_说明表!Y8="","",t_item_说明表!Y8)</f>
        <v>泉水的描述</v>
      </c>
      <c r="Y8" s="1">
        <f>IF(t_item_说明表!Z8="","",t_item_说明表!Z8)</f>
        <v>0</v>
      </c>
      <c r="Z8" s="1" t="str">
        <f>IF(t_item_说明表!AA8="","",t_item_说明表!AA8)</f>
        <v/>
      </c>
      <c r="AA8" s="1" t="str">
        <f>IF(t_item_说明表!AB8="","",t_item_说明表!AB8)</f>
        <v/>
      </c>
      <c r="AB8" s="1" t="str">
        <f>IF(t_item_说明表!AC8="","",t_item_说明表!AC8)</f>
        <v/>
      </c>
      <c r="AC8" s="1" t="str">
        <f>IF(t_item_说明表!AD8="","",t_item_说明表!AD8)</f>
        <v/>
      </c>
      <c r="AD8" s="1" t="str">
        <f>IF(t_item_说明表!AE8="","",t_item_说明表!AE8)</f>
        <v/>
      </c>
      <c r="AE8" s="1">
        <f>IF(t_item_说明表!AF8="","",t_item_说明表!AF8)</f>
        <v>3</v>
      </c>
      <c r="AF8" s="1" t="str">
        <f>IF(t_item_说明表!AG8="","",t_item_说明表!AG8)</f>
        <v/>
      </c>
      <c r="AG8" s="1">
        <f>IF(t_item_说明表!AH8="","",t_item_说明表!AH8)</f>
        <v>3</v>
      </c>
    </row>
    <row r="9" spans="1:35" ht="16.5" x14ac:dyDescent="0.2">
      <c r="A9" s="1">
        <f>IF(t_item_说明表!A9="","",t_item_说明表!A9)</f>
        <v>4</v>
      </c>
      <c r="B9" s="1">
        <f>IF(t_item_说明表!B9="","",t_item_说明表!B9)</f>
        <v>-4</v>
      </c>
      <c r="C9" s="1">
        <f>IF(t_item_说明表!C9="","",t_item_说明表!C9)</f>
        <v>0</v>
      </c>
      <c r="D9" s="1" t="str">
        <f>IF(t_item_说明表!D9="","",t_item_说明表!D9)</f>
        <v>经验值</v>
      </c>
      <c r="E9" s="1">
        <f>IF(t_item_说明表!E9="","",t_item_说明表!E9)</f>
        <v>10000004</v>
      </c>
      <c r="F9" s="1">
        <f>IF(t_item_说明表!G9="","",t_item_说明表!G9)</f>
        <v>-4</v>
      </c>
      <c r="G9" s="1">
        <f>IF(t_item_说明表!H9="","",t_item_说明表!H9)</f>
        <v>11000004</v>
      </c>
      <c r="H9" s="1">
        <f>IF(t_item_说明表!I9="","",t_item_说明表!I9)</f>
        <v>0</v>
      </c>
      <c r="I9" s="1">
        <f>IF(t_item_说明表!J9="","",t_item_说明表!J9)</f>
        <v>0</v>
      </c>
      <c r="J9" s="1">
        <f>IF(t_item_说明表!K9="","",t_item_说明表!K9)</f>
        <v>78</v>
      </c>
      <c r="K9" s="1">
        <f>IF(t_item_说明表!L9="","",t_item_说明表!L9)</f>
        <v>33620009</v>
      </c>
      <c r="L9" s="1">
        <f>IF(t_item_说明表!M9="","",t_item_说明表!M9)</f>
        <v>4</v>
      </c>
      <c r="M9" s="1">
        <f>IF(t_item_说明表!N9="","",t_item_说明表!N9)</f>
        <v>-1</v>
      </c>
      <c r="N9" s="1">
        <f>IF(t_item_说明表!O9="","",t_item_说明表!O9)</f>
        <v>0</v>
      </c>
      <c r="O9" s="1">
        <f>IF(t_item_说明表!P9="","",t_item_说明表!P9)</f>
        <v>3</v>
      </c>
      <c r="P9" s="1" t="str">
        <f>IF(t_item_说明表!Q9="","",t_item_说明表!Q9)</f>
        <v/>
      </c>
      <c r="Q9" s="1">
        <f>IF(t_item_说明表!R9="","",t_item_说明表!R9)</f>
        <v>0</v>
      </c>
      <c r="R9" s="1" t="str">
        <f>IF(t_item_说明表!S9="","",t_item_说明表!S9)</f>
        <v/>
      </c>
      <c r="S9" s="1" t="str">
        <f>IF(t_item_说明表!T9="","",t_item_说明表!T9)</f>
        <v/>
      </c>
      <c r="T9" s="1">
        <f>IF(t_item_说明表!U9="","",t_item_说明表!U9)</f>
        <v>1</v>
      </c>
      <c r="U9" s="1" t="str">
        <f>IF(t_item_说明表!V9="","",t_item_说明表!V9)</f>
        <v/>
      </c>
      <c r="V9" s="1" t="str">
        <f>IF(t_item_说明表!W9="","",t_item_说明表!W9)</f>
        <v/>
      </c>
      <c r="W9" s="1" t="str">
        <f>IF(t_item_说明表!X9="","",t_item_说明表!X9)</f>
        <v/>
      </c>
      <c r="X9" s="1" t="str">
        <f>IF(t_item_说明表!Y9="","",t_item_说明表!Y9)</f>
        <v>经验值的描述</v>
      </c>
      <c r="Y9" s="1">
        <f>IF(t_item_说明表!Z9="","",t_item_说明表!Z9)</f>
        <v>0</v>
      </c>
      <c r="Z9" s="1" t="str">
        <f>IF(t_item_说明表!AA9="","",t_item_说明表!AA9)</f>
        <v/>
      </c>
      <c r="AA9" s="1" t="str">
        <f>IF(t_item_说明表!AB9="","",t_item_说明表!AB9)</f>
        <v/>
      </c>
      <c r="AB9" s="1" t="str">
        <f>IF(t_item_说明表!AC9="","",t_item_说明表!AC9)</f>
        <v/>
      </c>
      <c r="AC9" s="1" t="str">
        <f>IF(t_item_说明表!AD9="","",t_item_说明表!AD9)</f>
        <v/>
      </c>
      <c r="AD9" s="1" t="str">
        <f>IF(t_item_说明表!AE9="","",t_item_说明表!AE9)</f>
        <v/>
      </c>
      <c r="AE9" s="1" t="str">
        <f>IF(t_item_说明表!AF9="","",t_item_说明表!AF9)</f>
        <v/>
      </c>
      <c r="AF9" s="1" t="str">
        <f>IF(t_item_说明表!AG9="","",t_item_说明表!AG9)</f>
        <v/>
      </c>
      <c r="AG9" s="1" t="str">
        <f>IF(t_item_说明表!AH9="","",t_item_说明表!AH9)</f>
        <v/>
      </c>
    </row>
    <row r="10" spans="1:35" ht="16.5" x14ac:dyDescent="0.2">
      <c r="A10" s="1">
        <f>IF(t_item_说明表!A10="","",t_item_说明表!A10)</f>
        <v>5</v>
      </c>
      <c r="B10" s="1">
        <f>IF(t_item_说明表!B10="","",t_item_说明表!B10)</f>
        <v>-5</v>
      </c>
      <c r="C10" s="1">
        <f>IF(t_item_说明表!C10="","",t_item_说明表!C10)</f>
        <v>0</v>
      </c>
      <c r="D10" s="1" t="str">
        <f>IF(t_item_说明表!D10="","",t_item_说明表!D10)</f>
        <v>付费金币</v>
      </c>
      <c r="E10" s="1">
        <f>IF(t_item_说明表!E10="","",t_item_说明表!E10)</f>
        <v>10000005</v>
      </c>
      <c r="F10" s="1">
        <f>IF(t_item_说明表!G10="","",t_item_说明表!G10)</f>
        <v>-5</v>
      </c>
      <c r="G10" s="1">
        <f>IF(t_item_说明表!H10="","",t_item_说明表!H10)</f>
        <v>11000005</v>
      </c>
      <c r="H10" s="1">
        <f>IF(t_item_说明表!I10="","",t_item_说明表!I10)</f>
        <v>1</v>
      </c>
      <c r="I10" s="1">
        <f>IF(t_item_说明表!J10="","",t_item_说明表!J10)</f>
        <v>0</v>
      </c>
      <c r="J10" s="1">
        <f>IF(t_item_说明表!K10="","",t_item_说明表!K10)</f>
        <v>75</v>
      </c>
      <c r="K10" s="1">
        <f>IF(t_item_说明表!L10="","",t_item_说明表!L10)</f>
        <v>33210010</v>
      </c>
      <c r="L10" s="1">
        <f>IF(t_item_说明表!M10="","",t_item_说明表!M10)</f>
        <v>1</v>
      </c>
      <c r="M10" s="1">
        <f>IF(t_item_说明表!N10="","",t_item_说明表!N10)</f>
        <v>-1</v>
      </c>
      <c r="N10" s="1">
        <f>IF(t_item_说明表!O10="","",t_item_说明表!O10)</f>
        <v>0</v>
      </c>
      <c r="O10" s="1">
        <f>IF(t_item_说明表!P10="","",t_item_说明表!P10)</f>
        <v>4</v>
      </c>
      <c r="P10" s="1" t="str">
        <f>IF(t_item_说明表!Q10="","",t_item_说明表!Q10)</f>
        <v/>
      </c>
      <c r="Q10" s="1">
        <f>IF(t_item_说明表!R10="","",t_item_说明表!R10)</f>
        <v>0</v>
      </c>
      <c r="R10" s="1" t="str">
        <f>IF(t_item_说明表!S10="","",t_item_说明表!S10)</f>
        <v>33,31</v>
      </c>
      <c r="S10" s="1" t="str">
        <f>IF(t_item_说明表!T10="","",t_item_说明表!T10)</f>
        <v>商城</v>
      </c>
      <c r="T10" s="1">
        <f>IF(t_item_说明表!U10="","",t_item_说明表!U10)</f>
        <v>0</v>
      </c>
      <c r="U10" s="1" t="str">
        <f>IF(t_item_说明表!V10="","",t_item_说明表!V10)</f>
        <v/>
      </c>
      <c r="V10" s="1" t="str">
        <f>IF(t_item_说明表!W10="","",t_item_说明表!W10)</f>
        <v/>
      </c>
      <c r="W10" s="1" t="str">
        <f>IF(t_item_说明表!X10="","",t_item_说明表!X10)</f>
        <v/>
      </c>
      <c r="X10" s="1" t="str">
        <f>IF(t_item_说明表!Y10="","",t_item_说明表!Y10)</f>
        <v>付费金币的描述</v>
      </c>
      <c r="Y10" s="1">
        <f>IF(t_item_说明表!Z10="","",t_item_说明表!Z10)</f>
        <v>0</v>
      </c>
      <c r="Z10" s="1" t="str">
        <f>IF(t_item_说明表!AA10="","",t_item_说明表!AA10)</f>
        <v/>
      </c>
      <c r="AA10" s="1" t="str">
        <f>IF(t_item_说明表!AB10="","",t_item_说明表!AB10)</f>
        <v/>
      </c>
      <c r="AB10" s="1" t="str">
        <f>IF(t_item_说明表!AC10="","",t_item_说明表!AC10)</f>
        <v/>
      </c>
      <c r="AC10" s="1" t="str">
        <f>IF(t_item_说明表!AD10="","",t_item_说明表!AD10)</f>
        <v/>
      </c>
      <c r="AD10" s="1" t="str">
        <f>IF(t_item_说明表!AE10="","",t_item_说明表!AE10)</f>
        <v/>
      </c>
      <c r="AE10" s="1">
        <f>IF(t_item_说明表!AF10="","",t_item_说明表!AF10)</f>
        <v>1</v>
      </c>
      <c r="AF10" s="1" t="str">
        <f>IF(t_item_说明表!AG10="","",t_item_说明表!AG10)</f>
        <v/>
      </c>
      <c r="AG10" s="1">
        <f>IF(t_item_说明表!AH10="","",t_item_说明表!AH10)</f>
        <v>8</v>
      </c>
    </row>
    <row r="11" spans="1:35" ht="16.5" x14ac:dyDescent="0.2">
      <c r="A11" s="1">
        <f>IF(t_item_说明表!A11="","",t_item_说明表!A11)</f>
        <v>6</v>
      </c>
      <c r="B11" s="1">
        <f>IF(t_item_说明表!B11="","",t_item_说明表!B11)</f>
        <v>-101</v>
      </c>
      <c r="C11" s="1">
        <f>IF(t_item_说明表!C11="","",t_item_说明表!C11)</f>
        <v>0</v>
      </c>
      <c r="D11" s="1" t="str">
        <f>IF(t_item_说明表!D11="","",t_item_说明表!D11)</f>
        <v>食物</v>
      </c>
      <c r="E11" s="1">
        <f>IF(t_item_说明表!E11="","",t_item_说明表!E11)</f>
        <v>10000101</v>
      </c>
      <c r="F11" s="1">
        <f>IF(t_item_说明表!G11="","",t_item_说明表!G11)</f>
        <v>-101</v>
      </c>
      <c r="G11" s="1">
        <f>IF(t_item_说明表!H11="","",t_item_说明表!H11)</f>
        <v>11000101</v>
      </c>
      <c r="H11" s="1">
        <f>IF(t_item_说明表!I11="","",t_item_说明表!I11)</f>
        <v>2</v>
      </c>
      <c r="I11" s="1">
        <f>IF(t_item_说明表!J11="","",t_item_说明表!J11)</f>
        <v>0</v>
      </c>
      <c r="J11" s="1">
        <f>IF(t_item_说明表!K11="","",t_item_说明表!K11)</f>
        <v>79</v>
      </c>
      <c r="K11" s="1">
        <f>IF(t_item_说明表!L11="","",t_item_说明表!L11)</f>
        <v>33740011</v>
      </c>
      <c r="L11" s="1">
        <f>IF(t_item_说明表!M11="","",t_item_说明表!M11)</f>
        <v>11</v>
      </c>
      <c r="M11" s="1">
        <f>IF(t_item_说明表!N11="","",t_item_说明表!N11)</f>
        <v>-1</v>
      </c>
      <c r="N11" s="1">
        <f>IF(t_item_说明表!O11="","",t_item_说明表!O11)</f>
        <v>0</v>
      </c>
      <c r="O11" s="1">
        <f>IF(t_item_说明表!P11="","",t_item_说明表!P11)</f>
        <v>1</v>
      </c>
      <c r="P11" s="1" t="str">
        <f>IF(t_item_说明表!Q11="","",t_item_说明表!Q11)</f>
        <v/>
      </c>
      <c r="Q11" s="1">
        <f>IF(t_item_说明表!R11="","",t_item_说明表!R11)</f>
        <v>0</v>
      </c>
      <c r="R11" s="1">
        <f>IF(t_item_说明表!S11="","",t_item_说明表!S11)</f>
        <v>45</v>
      </c>
      <c r="S11" s="1" t="str">
        <f>IF(t_item_说明表!T11="","",t_item_说明表!T11)</f>
        <v>杂货店</v>
      </c>
      <c r="T11" s="1">
        <f>IF(t_item_说明表!U11="","",t_item_说明表!U11)</f>
        <v>0</v>
      </c>
      <c r="U11" s="1" t="str">
        <f>IF(t_item_说明表!V11="","",t_item_说明表!V11)</f>
        <v/>
      </c>
      <c r="V11" s="1" t="str">
        <f>IF(t_item_说明表!W11="","",t_item_说明表!W11)</f>
        <v/>
      </c>
      <c r="W11" s="1" t="str">
        <f>IF(t_item_说明表!X11="","",t_item_说明表!X11)</f>
        <v/>
      </c>
      <c r="X11" s="1" t="str">
        <f>IF(t_item_说明表!Y11="","",t_item_说明表!Y11)</f>
        <v>食物的描述</v>
      </c>
      <c r="Y11" s="1">
        <f>IF(t_item_说明表!Z11="","",t_item_说明表!Z11)</f>
        <v>0</v>
      </c>
      <c r="Z11" s="1" t="str">
        <f>IF(t_item_说明表!AA11="","",t_item_说明表!AA11)</f>
        <v/>
      </c>
      <c r="AA11" s="1" t="str">
        <f>IF(t_item_说明表!AB11="","",t_item_说明表!AB11)</f>
        <v/>
      </c>
      <c r="AB11" s="1" t="str">
        <f>IF(t_item_说明表!AC11="","",t_item_说明表!AC11)</f>
        <v/>
      </c>
      <c r="AC11" s="1" t="str">
        <f>IF(t_item_说明表!AD11="","",t_item_说明表!AD11)</f>
        <v/>
      </c>
      <c r="AD11" s="1" t="str">
        <f>IF(t_item_说明表!AE11="","",t_item_说明表!AE11)</f>
        <v/>
      </c>
      <c r="AE11" s="1">
        <f>IF(t_item_说明表!AF11="","",t_item_说明表!AF11)</f>
        <v>2</v>
      </c>
      <c r="AF11" s="1" t="str">
        <f>IF(t_item_说明表!AG11="","",t_item_说明表!AG11)</f>
        <v/>
      </c>
      <c r="AG11" s="1">
        <f>IF(t_item_说明表!AH11="","",t_item_说明表!AH11)</f>
        <v>4</v>
      </c>
    </row>
    <row r="12" spans="1:35" ht="16.5" x14ac:dyDescent="0.2">
      <c r="A12" s="1">
        <f>IF(t_item_说明表!A12="","",t_item_说明表!A12)</f>
        <v>7</v>
      </c>
      <c r="B12" s="1">
        <f>IF(t_item_说明表!B12="","",t_item_说明表!B12)</f>
        <v>-102</v>
      </c>
      <c r="C12" s="1">
        <f>IF(t_item_说明表!C12="","",t_item_说明表!C12)</f>
        <v>0</v>
      </c>
      <c r="D12" s="1" t="str">
        <f>IF(t_item_说明表!D12="","",t_item_说明表!D12)</f>
        <v>肉类</v>
      </c>
      <c r="E12" s="1">
        <f>IF(t_item_说明表!E12="","",t_item_说明表!E12)</f>
        <v>10000102</v>
      </c>
      <c r="F12" s="1">
        <f>IF(t_item_说明表!G12="","",t_item_说明表!G12)</f>
        <v>-102</v>
      </c>
      <c r="G12" s="1">
        <f>IF(t_item_说明表!H12="","",t_item_说明表!H12)</f>
        <v>11000102</v>
      </c>
      <c r="H12" s="1">
        <f>IF(t_item_说明表!I12="","",t_item_说明表!I12)</f>
        <v>2</v>
      </c>
      <c r="I12" s="1">
        <f>IF(t_item_说明表!J12="","",t_item_说明表!J12)</f>
        <v>0</v>
      </c>
      <c r="J12" s="1">
        <f>IF(t_item_说明表!K12="","",t_item_说明表!K12)</f>
        <v>80</v>
      </c>
      <c r="K12" s="1">
        <f>IF(t_item_说明表!L12="","",t_item_说明表!L12)</f>
        <v>33840012</v>
      </c>
      <c r="L12" s="1">
        <f>IF(t_item_说明表!M12="","",t_item_说明表!M12)</f>
        <v>12</v>
      </c>
      <c r="M12" s="1">
        <f>IF(t_item_说明表!N12="","",t_item_说明表!N12)</f>
        <v>-1</v>
      </c>
      <c r="N12" s="1">
        <f>IF(t_item_说明表!O12="","",t_item_说明表!O12)</f>
        <v>0</v>
      </c>
      <c r="O12" s="1">
        <f>IF(t_item_说明表!P12="","",t_item_说明表!P12)</f>
        <v>1</v>
      </c>
      <c r="P12" s="1" t="str">
        <f>IF(t_item_说明表!Q12="","",t_item_说明表!Q12)</f>
        <v/>
      </c>
      <c r="Q12" s="1">
        <f>IF(t_item_说明表!R12="","",t_item_说明表!R12)</f>
        <v>0</v>
      </c>
      <c r="R12" s="1">
        <f>IF(t_item_说明表!S12="","",t_item_说明表!S12)</f>
        <v>45</v>
      </c>
      <c r="S12" s="1" t="str">
        <f>IF(t_item_说明表!T12="","",t_item_说明表!T12)</f>
        <v>杂货店</v>
      </c>
      <c r="T12" s="1">
        <f>IF(t_item_说明表!U12="","",t_item_说明表!U12)</f>
        <v>0</v>
      </c>
      <c r="U12" s="1" t="str">
        <f>IF(t_item_说明表!V12="","",t_item_说明表!V12)</f>
        <v/>
      </c>
      <c r="V12" s="1" t="str">
        <f>IF(t_item_说明表!W12="","",t_item_说明表!W12)</f>
        <v/>
      </c>
      <c r="W12" s="1" t="str">
        <f>IF(t_item_说明表!X12="","",t_item_说明表!X12)</f>
        <v/>
      </c>
      <c r="X12" s="1" t="str">
        <f>IF(t_item_说明表!Y12="","",t_item_说明表!Y12)</f>
        <v>肉类的描述</v>
      </c>
      <c r="Y12" s="1">
        <f>IF(t_item_说明表!Z12="","",t_item_说明表!Z12)</f>
        <v>0</v>
      </c>
      <c r="Z12" s="1" t="str">
        <f>IF(t_item_说明表!AA12="","",t_item_说明表!AA12)</f>
        <v/>
      </c>
      <c r="AA12" s="1" t="str">
        <f>IF(t_item_说明表!AB12="","",t_item_说明表!AB12)</f>
        <v/>
      </c>
      <c r="AB12" s="1" t="str">
        <f>IF(t_item_说明表!AC12="","",t_item_说明表!AC12)</f>
        <v/>
      </c>
      <c r="AC12" s="1" t="str">
        <f>IF(t_item_说明表!AD12="","",t_item_说明表!AD12)</f>
        <v/>
      </c>
      <c r="AD12" s="1" t="str">
        <f>IF(t_item_说明表!AE12="","",t_item_说明表!AE12)</f>
        <v/>
      </c>
      <c r="AE12" s="1">
        <f>IF(t_item_说明表!AF12="","",t_item_说明表!AF12)</f>
        <v>2</v>
      </c>
      <c r="AF12" s="1" t="str">
        <f>IF(t_item_说明表!AG12="","",t_item_说明表!AG12)</f>
        <v/>
      </c>
      <c r="AG12" s="1">
        <f>IF(t_item_说明表!AH12="","",t_item_说明表!AH12)</f>
        <v>4</v>
      </c>
    </row>
    <row r="13" spans="1:35" ht="16.5" x14ac:dyDescent="0.2">
      <c r="A13" s="1">
        <f>IF(t_item_说明表!A13="","",t_item_说明表!A13)</f>
        <v>8</v>
      </c>
      <c r="B13" s="1">
        <f>IF(t_item_说明表!B13="","",t_item_说明表!B13)</f>
        <v>-103</v>
      </c>
      <c r="C13" s="1">
        <f>IF(t_item_说明表!C13="","",t_item_说明表!C13)</f>
        <v>0</v>
      </c>
      <c r="D13" s="1" t="str">
        <f>IF(t_item_说明表!D13="","",t_item_说明表!D13)</f>
        <v>木材</v>
      </c>
      <c r="E13" s="1">
        <f>IF(t_item_说明表!E13="","",t_item_说明表!E13)</f>
        <v>10000103</v>
      </c>
      <c r="F13" s="1">
        <f>IF(t_item_说明表!G13="","",t_item_说明表!G13)</f>
        <v>-103</v>
      </c>
      <c r="G13" s="1">
        <f>IF(t_item_说明表!H13="","",t_item_说明表!H13)</f>
        <v>11000103</v>
      </c>
      <c r="H13" s="1">
        <f>IF(t_item_说明表!I13="","",t_item_说明表!I13)</f>
        <v>2</v>
      </c>
      <c r="I13" s="1">
        <f>IF(t_item_说明表!J13="","",t_item_说明表!J13)</f>
        <v>0</v>
      </c>
      <c r="J13" s="1">
        <f>IF(t_item_说明表!K13="","",t_item_说明表!K13)</f>
        <v>81</v>
      </c>
      <c r="K13" s="1">
        <f>IF(t_item_说明表!L13="","",t_item_说明表!L13)</f>
        <v>33940013</v>
      </c>
      <c r="L13" s="1">
        <f>IF(t_item_说明表!M13="","",t_item_说明表!M13)</f>
        <v>13</v>
      </c>
      <c r="M13" s="1">
        <f>IF(t_item_说明表!N13="","",t_item_说明表!N13)</f>
        <v>-1</v>
      </c>
      <c r="N13" s="1">
        <f>IF(t_item_说明表!O13="","",t_item_说明表!O13)</f>
        <v>0</v>
      </c>
      <c r="O13" s="1">
        <f>IF(t_item_说明表!P13="","",t_item_说明表!P13)</f>
        <v>1</v>
      </c>
      <c r="P13" s="1" t="str">
        <f>IF(t_item_说明表!Q13="","",t_item_说明表!Q13)</f>
        <v/>
      </c>
      <c r="Q13" s="1">
        <f>IF(t_item_说明表!R13="","",t_item_说明表!R13)</f>
        <v>0</v>
      </c>
      <c r="R13" s="1">
        <f>IF(t_item_说明表!S13="","",t_item_说明表!S13)</f>
        <v>45</v>
      </c>
      <c r="S13" s="1" t="str">
        <f>IF(t_item_说明表!T13="","",t_item_说明表!T13)</f>
        <v>杂货店</v>
      </c>
      <c r="T13" s="1">
        <f>IF(t_item_说明表!U13="","",t_item_说明表!U13)</f>
        <v>0</v>
      </c>
      <c r="U13" s="1" t="str">
        <f>IF(t_item_说明表!V13="","",t_item_说明表!V13)</f>
        <v/>
      </c>
      <c r="V13" s="1" t="str">
        <f>IF(t_item_说明表!W13="","",t_item_说明表!W13)</f>
        <v/>
      </c>
      <c r="W13" s="1" t="str">
        <f>IF(t_item_说明表!X13="","",t_item_说明表!X13)</f>
        <v/>
      </c>
      <c r="X13" s="1" t="str">
        <f>IF(t_item_说明表!Y13="","",t_item_说明表!Y13)</f>
        <v>木材的描述</v>
      </c>
      <c r="Y13" s="1">
        <f>IF(t_item_说明表!Z13="","",t_item_说明表!Z13)</f>
        <v>0</v>
      </c>
      <c r="Z13" s="1" t="str">
        <f>IF(t_item_说明表!AA13="","",t_item_说明表!AA13)</f>
        <v/>
      </c>
      <c r="AA13" s="1" t="str">
        <f>IF(t_item_说明表!AB13="","",t_item_说明表!AB13)</f>
        <v/>
      </c>
      <c r="AB13" s="1" t="str">
        <f>IF(t_item_说明表!AC13="","",t_item_说明表!AC13)</f>
        <v/>
      </c>
      <c r="AC13" s="1" t="str">
        <f>IF(t_item_说明表!AD13="","",t_item_说明表!AD13)</f>
        <v/>
      </c>
      <c r="AD13" s="1" t="str">
        <f>IF(t_item_说明表!AE13="","",t_item_说明表!AE13)</f>
        <v/>
      </c>
      <c r="AE13" s="1">
        <f>IF(t_item_说明表!AF13="","",t_item_说明表!AF13)</f>
        <v>2</v>
      </c>
      <c r="AF13" s="1" t="str">
        <f>IF(t_item_说明表!AG13="","",t_item_说明表!AG13)</f>
        <v/>
      </c>
      <c r="AG13" s="1">
        <f>IF(t_item_说明表!AH13="","",t_item_说明表!AH13)</f>
        <v>4</v>
      </c>
    </row>
    <row r="14" spans="1:35" ht="16.5" x14ac:dyDescent="0.2">
      <c r="A14" s="1">
        <f>IF(t_item_说明表!A14="","",t_item_说明表!A14)</f>
        <v>9</v>
      </c>
      <c r="B14" s="1">
        <f>IF(t_item_说明表!B14="","",t_item_说明表!B14)</f>
        <v>-104</v>
      </c>
      <c r="C14" s="1">
        <f>IF(t_item_说明表!C14="","",t_item_说明表!C14)</f>
        <v>0</v>
      </c>
      <c r="D14" s="1" t="str">
        <f>IF(t_item_说明表!D14="","",t_item_说明表!D14)</f>
        <v>矿石</v>
      </c>
      <c r="E14" s="1">
        <f>IF(t_item_说明表!E14="","",t_item_说明表!E14)</f>
        <v>10000104</v>
      </c>
      <c r="F14" s="1">
        <f>IF(t_item_说明表!G14="","",t_item_说明表!G14)</f>
        <v>-104</v>
      </c>
      <c r="G14" s="1">
        <f>IF(t_item_说明表!H14="","",t_item_说明表!H14)</f>
        <v>11000104</v>
      </c>
      <c r="H14" s="1">
        <f>IF(t_item_说明表!I14="","",t_item_说明表!I14)</f>
        <v>2</v>
      </c>
      <c r="I14" s="1">
        <f>IF(t_item_说明表!J14="","",t_item_说明表!J14)</f>
        <v>0</v>
      </c>
      <c r="J14" s="1">
        <f>IF(t_item_说明表!K14="","",t_item_说明表!K14)</f>
        <v>82</v>
      </c>
      <c r="K14" s="1">
        <f>IF(t_item_说明表!L14="","",t_item_说明表!L14)</f>
        <v>34040014</v>
      </c>
      <c r="L14" s="1">
        <f>IF(t_item_说明表!M14="","",t_item_说明表!M14)</f>
        <v>14</v>
      </c>
      <c r="M14" s="1">
        <f>IF(t_item_说明表!N14="","",t_item_说明表!N14)</f>
        <v>-1</v>
      </c>
      <c r="N14" s="1">
        <f>IF(t_item_说明表!O14="","",t_item_说明表!O14)</f>
        <v>0</v>
      </c>
      <c r="O14" s="1">
        <f>IF(t_item_说明表!P14="","",t_item_说明表!P14)</f>
        <v>1</v>
      </c>
      <c r="P14" s="1" t="str">
        <f>IF(t_item_说明表!Q14="","",t_item_说明表!Q14)</f>
        <v/>
      </c>
      <c r="Q14" s="1">
        <f>IF(t_item_说明表!R14="","",t_item_说明表!R14)</f>
        <v>0</v>
      </c>
      <c r="R14" s="1">
        <f>IF(t_item_说明表!S14="","",t_item_说明表!S14)</f>
        <v>45</v>
      </c>
      <c r="S14" s="1" t="str">
        <f>IF(t_item_说明表!T14="","",t_item_说明表!T14)</f>
        <v>杂货店</v>
      </c>
      <c r="T14" s="1">
        <f>IF(t_item_说明表!U14="","",t_item_说明表!U14)</f>
        <v>0</v>
      </c>
      <c r="U14" s="1" t="str">
        <f>IF(t_item_说明表!V14="","",t_item_说明表!V14)</f>
        <v/>
      </c>
      <c r="V14" s="1" t="str">
        <f>IF(t_item_说明表!W14="","",t_item_说明表!W14)</f>
        <v/>
      </c>
      <c r="W14" s="1" t="str">
        <f>IF(t_item_说明表!X14="","",t_item_说明表!X14)</f>
        <v/>
      </c>
      <c r="X14" s="1" t="str">
        <f>IF(t_item_说明表!Y14="","",t_item_说明表!Y14)</f>
        <v>矿石的描述</v>
      </c>
      <c r="Y14" s="1">
        <f>IF(t_item_说明表!Z14="","",t_item_说明表!Z14)</f>
        <v>0</v>
      </c>
      <c r="Z14" s="1" t="str">
        <f>IF(t_item_说明表!AA14="","",t_item_说明表!AA14)</f>
        <v/>
      </c>
      <c r="AA14" s="1" t="str">
        <f>IF(t_item_说明表!AB14="","",t_item_说明表!AB14)</f>
        <v/>
      </c>
      <c r="AB14" s="1" t="str">
        <f>IF(t_item_说明表!AC14="","",t_item_说明表!AC14)</f>
        <v/>
      </c>
      <c r="AC14" s="1" t="str">
        <f>IF(t_item_说明表!AD14="","",t_item_说明表!AD14)</f>
        <v/>
      </c>
      <c r="AD14" s="1" t="str">
        <f>IF(t_item_说明表!AE14="","",t_item_说明表!AE14)</f>
        <v/>
      </c>
      <c r="AE14" s="1">
        <f>IF(t_item_说明表!AF14="","",t_item_说明表!AF14)</f>
        <v>2</v>
      </c>
      <c r="AF14" s="1" t="str">
        <f>IF(t_item_说明表!AG14="","",t_item_说明表!AG14)</f>
        <v/>
      </c>
      <c r="AG14" s="1">
        <f>IF(t_item_说明表!AH14="","",t_item_说明表!AH14)</f>
        <v>4</v>
      </c>
    </row>
    <row r="15" spans="1:35" ht="16.5" x14ac:dyDescent="0.2">
      <c r="A15" s="1">
        <f>IF(t_item_说明表!A15="","",t_item_说明表!A15)</f>
        <v>10</v>
      </c>
      <c r="B15" s="1">
        <f>IF(t_item_说明表!B15="","",t_item_说明表!B15)</f>
        <v>-201</v>
      </c>
      <c r="C15" s="1">
        <f>IF(t_item_说明表!C15="","",t_item_说明表!C15)</f>
        <v>0</v>
      </c>
      <c r="D15" s="1" t="str">
        <f>IF(t_item_说明表!D15="","",t_item_说明表!D15)</f>
        <v>日常活跃度</v>
      </c>
      <c r="E15" s="1">
        <f>IF(t_item_说明表!E15="","",t_item_说明表!E15)</f>
        <v>10000201</v>
      </c>
      <c r="F15" s="1">
        <f>IF(t_item_说明表!G15="","",t_item_说明表!G15)</f>
        <v>-201</v>
      </c>
      <c r="G15" s="1">
        <f>IF(t_item_说明表!H15="","",t_item_说明表!H15)</f>
        <v>11000201</v>
      </c>
      <c r="H15" s="1">
        <f>IF(t_item_说明表!I15="","",t_item_说明表!I15)</f>
        <v>0</v>
      </c>
      <c r="I15" s="1">
        <f>IF(t_item_说明表!J15="","",t_item_说明表!J15)</f>
        <v>0</v>
      </c>
      <c r="J15" s="1">
        <f>IF(t_item_说明表!K15="","",t_item_说明表!K15)</f>
        <v>83</v>
      </c>
      <c r="K15" s="1">
        <f>IF(t_item_说明表!L15="","",t_item_说明表!L15)</f>
        <v>34120015</v>
      </c>
      <c r="L15" s="1">
        <f>IF(t_item_说明表!M15="","",t_item_说明表!M15)</f>
        <v>101</v>
      </c>
      <c r="M15" s="1">
        <f>IF(t_item_说明表!N15="","",t_item_说明表!N15)</f>
        <v>-1</v>
      </c>
      <c r="N15" s="1">
        <f>IF(t_item_说明表!O15="","",t_item_说明表!O15)</f>
        <v>0</v>
      </c>
      <c r="O15" s="1">
        <f>IF(t_item_说明表!P15="","",t_item_说明表!P15)</f>
        <v>3</v>
      </c>
      <c r="P15" s="1" t="str">
        <f>IF(t_item_说明表!Q15="","",t_item_说明表!Q15)</f>
        <v/>
      </c>
      <c r="Q15" s="1">
        <f>IF(t_item_说明表!R15="","",t_item_说明表!R15)</f>
        <v>0</v>
      </c>
      <c r="R15" s="1" t="str">
        <f>IF(t_item_说明表!S15="","",t_item_说明表!S15)</f>
        <v/>
      </c>
      <c r="S15" s="1" t="str">
        <f>IF(t_item_说明表!T15="","",t_item_说明表!T15)</f>
        <v/>
      </c>
      <c r="T15" s="1">
        <f>IF(t_item_说明表!U15="","",t_item_说明表!U15)</f>
        <v>1</v>
      </c>
      <c r="U15" s="1" t="str">
        <f>IF(t_item_说明表!V15="","",t_item_说明表!V15)</f>
        <v/>
      </c>
      <c r="V15" s="1" t="str">
        <f>IF(t_item_说明表!W15="","",t_item_说明表!W15)</f>
        <v/>
      </c>
      <c r="W15" s="1" t="str">
        <f>IF(t_item_说明表!X15="","",t_item_说明表!X15)</f>
        <v/>
      </c>
      <c r="X15" s="1" t="str">
        <f>IF(t_item_说明表!Y15="","",t_item_说明表!Y15)</f>
        <v>日常活跃度的描述</v>
      </c>
      <c r="Y15" s="1">
        <f>IF(t_item_说明表!Z15="","",t_item_说明表!Z15)</f>
        <v>0</v>
      </c>
      <c r="Z15" s="1" t="str">
        <f>IF(t_item_说明表!AA15="","",t_item_说明表!AA15)</f>
        <v/>
      </c>
      <c r="AA15" s="1" t="str">
        <f>IF(t_item_说明表!AB15="","",t_item_说明表!AB15)</f>
        <v/>
      </c>
      <c r="AB15" s="1" t="str">
        <f>IF(t_item_说明表!AC15="","",t_item_说明表!AC15)</f>
        <v/>
      </c>
      <c r="AC15" s="1" t="str">
        <f>IF(t_item_说明表!AD15="","",t_item_说明表!AD15)</f>
        <v/>
      </c>
      <c r="AD15" s="1" t="str">
        <f>IF(t_item_说明表!AE15="","",t_item_说明表!AE15)</f>
        <v/>
      </c>
      <c r="AE15" s="1">
        <f>IF(t_item_说明表!AF15="","",t_item_说明表!AF15)</f>
        <v>0</v>
      </c>
      <c r="AF15" s="1" t="str">
        <f>IF(t_item_说明表!AG15="","",t_item_说明表!AG15)</f>
        <v/>
      </c>
      <c r="AG15" s="1">
        <f>IF(t_item_说明表!AH15="","",t_item_说明表!AH15)</f>
        <v>7</v>
      </c>
    </row>
    <row r="16" spans="1:35" ht="16.5" x14ac:dyDescent="0.2">
      <c r="A16" s="1">
        <f>IF(t_item_说明表!A16="","",t_item_说明表!A16)</f>
        <v>11</v>
      </c>
      <c r="B16" s="1">
        <f>IF(t_item_说明表!B16="","",t_item_说明表!B16)</f>
        <v>-202</v>
      </c>
      <c r="C16" s="1">
        <f>IF(t_item_说明表!C16="","",t_item_说明表!C16)</f>
        <v>0</v>
      </c>
      <c r="D16" s="1" t="str">
        <f>IF(t_item_说明表!D16="","",t_item_说明表!D16)</f>
        <v>周常活跃度</v>
      </c>
      <c r="E16" s="1">
        <f>IF(t_item_说明表!E16="","",t_item_说明表!E16)</f>
        <v>10000202</v>
      </c>
      <c r="F16" s="1">
        <f>IF(t_item_说明表!G16="","",t_item_说明表!G16)</f>
        <v>-202</v>
      </c>
      <c r="G16" s="1">
        <f>IF(t_item_说明表!H16="","",t_item_说明表!H16)</f>
        <v>11000202</v>
      </c>
      <c r="H16" s="1">
        <f>IF(t_item_说明表!I16="","",t_item_说明表!I16)</f>
        <v>0</v>
      </c>
      <c r="I16" s="1">
        <f>IF(t_item_说明表!J16="","",t_item_说明表!J16)</f>
        <v>0</v>
      </c>
      <c r="J16" s="1">
        <f>IF(t_item_说明表!K16="","",t_item_说明表!K16)</f>
        <v>84</v>
      </c>
      <c r="K16" s="1">
        <f>IF(t_item_说明表!L16="","",t_item_说明表!L16)</f>
        <v>34220016</v>
      </c>
      <c r="L16" s="1">
        <f>IF(t_item_说明表!M16="","",t_item_说明表!M16)</f>
        <v>102</v>
      </c>
      <c r="M16" s="1">
        <f>IF(t_item_说明表!N16="","",t_item_说明表!N16)</f>
        <v>-1</v>
      </c>
      <c r="N16" s="1">
        <f>IF(t_item_说明表!O16="","",t_item_说明表!O16)</f>
        <v>0</v>
      </c>
      <c r="O16" s="1">
        <f>IF(t_item_说明表!P16="","",t_item_说明表!P16)</f>
        <v>3</v>
      </c>
      <c r="P16" s="1" t="str">
        <f>IF(t_item_说明表!Q16="","",t_item_说明表!Q16)</f>
        <v/>
      </c>
      <c r="Q16" s="1">
        <f>IF(t_item_说明表!R16="","",t_item_说明表!R16)</f>
        <v>0</v>
      </c>
      <c r="R16" s="1" t="str">
        <f>IF(t_item_说明表!S16="","",t_item_说明表!S16)</f>
        <v/>
      </c>
      <c r="S16" s="1" t="str">
        <f>IF(t_item_说明表!T16="","",t_item_说明表!T16)</f>
        <v/>
      </c>
      <c r="T16" s="1">
        <f>IF(t_item_说明表!U16="","",t_item_说明表!U16)</f>
        <v>1</v>
      </c>
      <c r="U16" s="1" t="str">
        <f>IF(t_item_说明表!V16="","",t_item_说明表!V16)</f>
        <v/>
      </c>
      <c r="V16" s="1" t="str">
        <f>IF(t_item_说明表!W16="","",t_item_说明表!W16)</f>
        <v/>
      </c>
      <c r="W16" s="1" t="str">
        <f>IF(t_item_说明表!X16="","",t_item_说明表!X16)</f>
        <v/>
      </c>
      <c r="X16" s="1" t="str">
        <f>IF(t_item_说明表!Y16="","",t_item_说明表!Y16)</f>
        <v>周常活跃度的描述</v>
      </c>
      <c r="Y16" s="1">
        <f>IF(t_item_说明表!Z16="","",t_item_说明表!Z16)</f>
        <v>0</v>
      </c>
      <c r="Z16" s="1" t="str">
        <f>IF(t_item_说明表!AA16="","",t_item_说明表!AA16)</f>
        <v/>
      </c>
      <c r="AA16" s="1" t="str">
        <f>IF(t_item_说明表!AB16="","",t_item_说明表!AB16)</f>
        <v/>
      </c>
      <c r="AB16" s="1" t="str">
        <f>IF(t_item_说明表!AC16="","",t_item_说明表!AC16)</f>
        <v/>
      </c>
      <c r="AC16" s="1" t="str">
        <f>IF(t_item_说明表!AD16="","",t_item_说明表!AD16)</f>
        <v/>
      </c>
      <c r="AD16" s="1" t="str">
        <f>IF(t_item_说明表!AE16="","",t_item_说明表!AE16)</f>
        <v/>
      </c>
      <c r="AE16" s="1">
        <f>IF(t_item_说明表!AF16="","",t_item_说明表!AF16)</f>
        <v>0</v>
      </c>
      <c r="AF16" s="1" t="str">
        <f>IF(t_item_说明表!AG16="","",t_item_说明表!AG16)</f>
        <v/>
      </c>
      <c r="AG16" s="1">
        <f>IF(t_item_说明表!AH16="","",t_item_说明表!AH16)</f>
        <v>7</v>
      </c>
    </row>
    <row r="17" spans="1:33" ht="16.5" x14ac:dyDescent="0.2">
      <c r="A17" s="1">
        <f>IF(t_item_说明表!A17="","",t_item_说明表!A17)</f>
        <v>12</v>
      </c>
      <c r="B17" s="1">
        <f>IF(t_item_说明表!B17="","",t_item_说明表!B17)</f>
        <v>-203</v>
      </c>
      <c r="C17" s="1">
        <f>IF(t_item_说明表!C17="","",t_item_说明表!C17)</f>
        <v>0</v>
      </c>
      <c r="D17" s="1" t="str">
        <f>IF(t_item_说明表!D17="","",t_item_说明表!D17)</f>
        <v>通行证经验</v>
      </c>
      <c r="E17" s="1">
        <f>IF(t_item_说明表!E17="","",t_item_说明表!E17)</f>
        <v>10000203</v>
      </c>
      <c r="F17" s="1">
        <f>IF(t_item_说明表!G17="","",t_item_说明表!G17)</f>
        <v>-203</v>
      </c>
      <c r="G17" s="1">
        <f>IF(t_item_说明表!H17="","",t_item_说明表!H17)</f>
        <v>11000203</v>
      </c>
      <c r="H17" s="1">
        <f>IF(t_item_说明表!I17="","",t_item_说明表!I17)</f>
        <v>0</v>
      </c>
      <c r="I17" s="1">
        <f>IF(t_item_说明表!J17="","",t_item_说明表!J17)</f>
        <v>0</v>
      </c>
      <c r="J17" s="1">
        <f>IF(t_item_说明表!K17="","",t_item_说明表!K17)</f>
        <v>85</v>
      </c>
      <c r="K17" s="1">
        <f>IF(t_item_说明表!L17="","",t_item_说明表!L17)</f>
        <v>34320017</v>
      </c>
      <c r="L17" s="1">
        <f>IF(t_item_说明表!M17="","",t_item_说明表!M17)</f>
        <v>103</v>
      </c>
      <c r="M17" s="1">
        <f>IF(t_item_说明表!N17="","",t_item_说明表!N17)</f>
        <v>-1</v>
      </c>
      <c r="N17" s="1">
        <f>IF(t_item_说明表!O17="","",t_item_说明表!O17)</f>
        <v>0</v>
      </c>
      <c r="O17" s="1">
        <f>IF(t_item_说明表!P17="","",t_item_说明表!P17)</f>
        <v>3</v>
      </c>
      <c r="P17" s="1" t="str">
        <f>IF(t_item_说明表!Q17="","",t_item_说明表!Q17)</f>
        <v/>
      </c>
      <c r="Q17" s="1">
        <f>IF(t_item_说明表!R17="","",t_item_说明表!R17)</f>
        <v>0</v>
      </c>
      <c r="R17" s="1" t="str">
        <f>IF(t_item_说明表!S17="","",t_item_说明表!S17)</f>
        <v>12,13</v>
      </c>
      <c r="S17" s="1" t="str">
        <f>IF(t_item_说明表!T17="","",t_item_说明表!T17)</f>
        <v>日常任务，周常任务</v>
      </c>
      <c r="T17" s="1">
        <f>IF(t_item_说明表!U17="","",t_item_说明表!U17)</f>
        <v>1</v>
      </c>
      <c r="U17" s="1" t="str">
        <f>IF(t_item_说明表!V17="","",t_item_说明表!V17)</f>
        <v/>
      </c>
      <c r="V17" s="1" t="str">
        <f>IF(t_item_说明表!W17="","",t_item_说明表!W17)</f>
        <v/>
      </c>
      <c r="W17" s="1" t="str">
        <f>IF(t_item_说明表!X17="","",t_item_说明表!X17)</f>
        <v/>
      </c>
      <c r="X17" s="1" t="str">
        <f>IF(t_item_说明表!Y17="","",t_item_说明表!Y17)</f>
        <v>通行证经验的描述</v>
      </c>
      <c r="Y17" s="1">
        <f>IF(t_item_说明表!Z17="","",t_item_说明表!Z17)</f>
        <v>0</v>
      </c>
      <c r="Z17" s="1" t="str">
        <f>IF(t_item_说明表!AA17="","",t_item_说明表!AA17)</f>
        <v/>
      </c>
      <c r="AA17" s="1" t="str">
        <f>IF(t_item_说明表!AB17="","",t_item_说明表!AB17)</f>
        <v/>
      </c>
      <c r="AB17" s="1" t="str">
        <f>IF(t_item_说明表!AC17="","",t_item_说明表!AC17)</f>
        <v/>
      </c>
      <c r="AC17" s="1" t="str">
        <f>IF(t_item_说明表!AD17="","",t_item_说明表!AD17)</f>
        <v/>
      </c>
      <c r="AD17" s="1" t="str">
        <f>IF(t_item_说明表!AE17="","",t_item_说明表!AE17)</f>
        <v/>
      </c>
      <c r="AE17" s="1">
        <f>IF(t_item_说明表!AF17="","",t_item_说明表!AF17)</f>
        <v>0</v>
      </c>
      <c r="AF17" s="1" t="str">
        <f>IF(t_item_说明表!AG17="","",t_item_说明表!AG17)</f>
        <v/>
      </c>
      <c r="AG17" s="1">
        <f>IF(t_item_说明表!AH17="","",t_item_说明表!AH17)</f>
        <v>5</v>
      </c>
    </row>
    <row r="18" spans="1:33" ht="16.5" x14ac:dyDescent="0.2">
      <c r="A18" s="1">
        <f>IF(t_item_说明表!A18="","",t_item_说明表!A18)</f>
        <v>13</v>
      </c>
      <c r="B18" s="1">
        <f>IF(t_item_说明表!B18="","",t_item_说明表!B18)</f>
        <v>-204</v>
      </c>
      <c r="C18" s="1">
        <f>IF(t_item_说明表!C18="","",t_item_说明表!C18)</f>
        <v>0</v>
      </c>
      <c r="D18" s="1" t="str">
        <f>IF(t_item_说明表!D18="","",t_item_说明表!D18)</f>
        <v>七日积分</v>
      </c>
      <c r="E18" s="1">
        <f>IF(t_item_说明表!E18="","",t_item_说明表!E18)</f>
        <v>10000204</v>
      </c>
      <c r="F18" s="1">
        <f>IF(t_item_说明表!G18="","",t_item_说明表!G18)</f>
        <v>-204</v>
      </c>
      <c r="G18" s="1">
        <f>IF(t_item_说明表!H18="","",t_item_说明表!H18)</f>
        <v>11000204</v>
      </c>
      <c r="H18" s="1">
        <f>IF(t_item_说明表!I18="","",t_item_说明表!I18)</f>
        <v>0</v>
      </c>
      <c r="I18" s="1">
        <f>IF(t_item_说明表!J18="","",t_item_说明表!J18)</f>
        <v>0</v>
      </c>
      <c r="J18" s="1">
        <f>IF(t_item_说明表!K18="","",t_item_说明表!K18)</f>
        <v>86</v>
      </c>
      <c r="K18" s="1">
        <f>IF(t_item_说明表!L18="","",t_item_说明表!L18)</f>
        <v>34420018</v>
      </c>
      <c r="L18" s="1">
        <f>IF(t_item_说明表!M18="","",t_item_说明表!M18)</f>
        <v>104</v>
      </c>
      <c r="M18" s="1">
        <f>IF(t_item_说明表!N18="","",t_item_说明表!N18)</f>
        <v>-1</v>
      </c>
      <c r="N18" s="1">
        <f>IF(t_item_说明表!O18="","",t_item_说明表!O18)</f>
        <v>0</v>
      </c>
      <c r="O18" s="1">
        <f>IF(t_item_说明表!P18="","",t_item_说明表!P18)</f>
        <v>3</v>
      </c>
      <c r="P18" s="1" t="str">
        <f>IF(t_item_说明表!Q18="","",t_item_说明表!Q18)</f>
        <v/>
      </c>
      <c r="Q18" s="1">
        <f>IF(t_item_说明表!R18="","",t_item_说明表!R18)</f>
        <v>0</v>
      </c>
      <c r="R18" s="1" t="str">
        <f>IF(t_item_说明表!S18="","",t_item_说明表!S18)</f>
        <v/>
      </c>
      <c r="S18" s="1" t="str">
        <f>IF(t_item_说明表!T18="","",t_item_说明表!T18)</f>
        <v/>
      </c>
      <c r="T18" s="1">
        <f>IF(t_item_说明表!U18="","",t_item_说明表!U18)</f>
        <v>1</v>
      </c>
      <c r="U18" s="1" t="str">
        <f>IF(t_item_说明表!V18="","",t_item_说明表!V18)</f>
        <v/>
      </c>
      <c r="V18" s="1" t="str">
        <f>IF(t_item_说明表!W18="","",t_item_说明表!W18)</f>
        <v/>
      </c>
      <c r="W18" s="1" t="str">
        <f>IF(t_item_说明表!X18="","",t_item_说明表!X18)</f>
        <v/>
      </c>
      <c r="X18" s="1" t="str">
        <f>IF(t_item_说明表!Y18="","",t_item_说明表!Y18)</f>
        <v>七日积分的描述</v>
      </c>
      <c r="Y18" s="1">
        <f>IF(t_item_说明表!Z18="","",t_item_说明表!Z18)</f>
        <v>0</v>
      </c>
      <c r="Z18" s="1" t="str">
        <f>IF(t_item_说明表!AA18="","",t_item_说明表!AA18)</f>
        <v/>
      </c>
      <c r="AA18" s="1" t="str">
        <f>IF(t_item_说明表!AB18="","",t_item_说明表!AB18)</f>
        <v/>
      </c>
      <c r="AB18" s="1" t="str">
        <f>IF(t_item_说明表!AC18="","",t_item_说明表!AC18)</f>
        <v/>
      </c>
      <c r="AC18" s="1" t="str">
        <f>IF(t_item_说明表!AD18="","",t_item_说明表!AD18)</f>
        <v/>
      </c>
      <c r="AD18" s="1" t="str">
        <f>IF(t_item_说明表!AE18="","",t_item_说明表!AE18)</f>
        <v/>
      </c>
      <c r="AE18" s="1">
        <f>IF(t_item_说明表!AF18="","",t_item_说明表!AF18)</f>
        <v>0</v>
      </c>
      <c r="AF18" s="1" t="str">
        <f>IF(t_item_说明表!AG18="","",t_item_说明表!AG18)</f>
        <v/>
      </c>
      <c r="AG18" s="1" t="str">
        <f>IF(t_item_说明表!AH18="","",t_item_说明表!AH18)</f>
        <v/>
      </c>
    </row>
    <row r="19" spans="1:33" ht="16.5" x14ac:dyDescent="0.2">
      <c r="A19" s="1">
        <f>IF(t_item_说明表!A19="","",t_item_说明表!A19)</f>
        <v>14</v>
      </c>
      <c r="B19" s="1">
        <f>IF(t_item_说明表!B19="","",t_item_说明表!B19)</f>
        <v>-205</v>
      </c>
      <c r="C19" s="1">
        <f>IF(t_item_说明表!C19="","",t_item_说明表!C19)</f>
        <v>0</v>
      </c>
      <c r="D19" s="1" t="str">
        <f>IF(t_item_说明表!D19="","",t_item_说明表!D19)</f>
        <v>VIP经验</v>
      </c>
      <c r="E19" s="1">
        <f>IF(t_item_说明表!E19="","",t_item_说明表!E19)</f>
        <v>10000205</v>
      </c>
      <c r="F19" s="1">
        <f>IF(t_item_说明表!G19="","",t_item_说明表!G19)</f>
        <v>-205</v>
      </c>
      <c r="G19" s="1">
        <f>IF(t_item_说明表!H19="","",t_item_说明表!H19)</f>
        <v>11000205</v>
      </c>
      <c r="H19" s="1">
        <f>IF(t_item_说明表!I19="","",t_item_说明表!I19)</f>
        <v>0</v>
      </c>
      <c r="I19" s="1">
        <f>IF(t_item_说明表!J19="","",t_item_说明表!J19)</f>
        <v>0</v>
      </c>
      <c r="J19" s="1">
        <f>IF(t_item_说明表!K19="","",t_item_说明表!K19)</f>
        <v>87</v>
      </c>
      <c r="K19" s="1">
        <f>IF(t_item_说明表!L19="","",t_item_说明表!L19)</f>
        <v>34510019</v>
      </c>
      <c r="L19" s="1">
        <f>IF(t_item_说明表!M19="","",t_item_说明表!M19)</f>
        <v>105</v>
      </c>
      <c r="M19" s="1">
        <f>IF(t_item_说明表!N19="","",t_item_说明表!N19)</f>
        <v>-1</v>
      </c>
      <c r="N19" s="1">
        <f>IF(t_item_说明表!O19="","",t_item_说明表!O19)</f>
        <v>0</v>
      </c>
      <c r="O19" s="1">
        <f>IF(t_item_说明表!P19="","",t_item_说明表!P19)</f>
        <v>4</v>
      </c>
      <c r="P19" s="1" t="str">
        <f>IF(t_item_说明表!Q19="","",t_item_说明表!Q19)</f>
        <v/>
      </c>
      <c r="Q19" s="1">
        <f>IF(t_item_说明表!R19="","",t_item_说明表!R19)</f>
        <v>0</v>
      </c>
      <c r="R19" s="1" t="str">
        <f>IF(t_item_说明表!S19="","",t_item_说明表!S19)</f>
        <v/>
      </c>
      <c r="S19" s="1" t="str">
        <f>IF(t_item_说明表!T19="","",t_item_说明表!T19)</f>
        <v/>
      </c>
      <c r="T19" s="1">
        <f>IF(t_item_说明表!U19="","",t_item_说明表!U19)</f>
        <v>1</v>
      </c>
      <c r="U19" s="1" t="str">
        <f>IF(t_item_说明表!V19="","",t_item_说明表!V19)</f>
        <v/>
      </c>
      <c r="V19" s="1" t="str">
        <f>IF(t_item_说明表!W19="","",t_item_说明表!W19)</f>
        <v/>
      </c>
      <c r="W19" s="1" t="str">
        <f>IF(t_item_说明表!X19="","",t_item_说明表!X19)</f>
        <v/>
      </c>
      <c r="X19" s="1" t="str">
        <f>IF(t_item_说明表!Y19="","",t_item_说明表!Y19)</f>
        <v>VIP经验的描述</v>
      </c>
      <c r="Y19" s="1">
        <f>IF(t_item_说明表!Z19="","",t_item_说明表!Z19)</f>
        <v>0</v>
      </c>
      <c r="Z19" s="1" t="str">
        <f>IF(t_item_说明表!AA19="","",t_item_说明表!AA19)</f>
        <v/>
      </c>
      <c r="AA19" s="1" t="str">
        <f>IF(t_item_说明表!AB19="","",t_item_说明表!AB19)</f>
        <v/>
      </c>
      <c r="AB19" s="1" t="str">
        <f>IF(t_item_说明表!AC19="","",t_item_说明表!AC19)</f>
        <v/>
      </c>
      <c r="AC19" s="1" t="str">
        <f>IF(t_item_说明表!AD19="","",t_item_说明表!AD19)</f>
        <v/>
      </c>
      <c r="AD19" s="1" t="str">
        <f>IF(t_item_说明表!AE19="","",t_item_说明表!AE19)</f>
        <v/>
      </c>
      <c r="AE19" s="1">
        <f>IF(t_item_说明表!AF19="","",t_item_说明表!AF19)</f>
        <v>0</v>
      </c>
      <c r="AF19" s="1" t="str">
        <f>IF(t_item_说明表!AG19="","",t_item_说明表!AG19)</f>
        <v/>
      </c>
      <c r="AG19" s="1" t="str">
        <f>IF(t_item_说明表!AH19="","",t_item_说明表!AH19)</f>
        <v/>
      </c>
    </row>
    <row r="20" spans="1:33" ht="16.5" x14ac:dyDescent="0.2">
      <c r="A20" s="1">
        <f>IF(t_item_说明表!A20="","",t_item_说明表!A20)</f>
        <v>15</v>
      </c>
      <c r="B20" s="1">
        <f>IF(t_item_说明表!B20="","",t_item_说明表!B20)</f>
        <v>-300</v>
      </c>
      <c r="C20" s="1">
        <f>IF(t_item_说明表!C20="","",t_item_说明表!C20)</f>
        <v>0</v>
      </c>
      <c r="D20" s="1" t="str">
        <f>IF(t_item_说明表!D20="","",t_item_说明表!D20)</f>
        <v>贪婪币</v>
      </c>
      <c r="E20" s="1">
        <f>IF(t_item_说明表!E20="","",t_item_说明表!E20)</f>
        <v>10000300</v>
      </c>
      <c r="F20" s="1">
        <f>IF(t_item_说明表!G20="","",t_item_说明表!G20)</f>
        <v>-300</v>
      </c>
      <c r="G20" s="1">
        <f>IF(t_item_说明表!H20="","",t_item_说明表!H20)</f>
        <v>11000300</v>
      </c>
      <c r="H20" s="1">
        <f>IF(t_item_说明表!I20="","",t_item_说明表!I20)</f>
        <v>3</v>
      </c>
      <c r="I20" s="1">
        <f>IF(t_item_说明表!J20="","",t_item_说明表!J20)</f>
        <v>0</v>
      </c>
      <c r="J20" s="1">
        <f>IF(t_item_说明表!K20="","",t_item_说明表!K20)</f>
        <v>88</v>
      </c>
      <c r="K20" s="1">
        <f>IF(t_item_说明表!L20="","",t_item_说明表!L20)</f>
        <v>34610020</v>
      </c>
      <c r="L20" s="1">
        <f>IF(t_item_说明表!M20="","",t_item_说明表!M20)</f>
        <v>300</v>
      </c>
      <c r="M20" s="1">
        <f>IF(t_item_说明表!N20="","",t_item_说明表!N20)</f>
        <v>-1</v>
      </c>
      <c r="N20" s="1">
        <f>IF(t_item_说明表!O20="","",t_item_说明表!O20)</f>
        <v>0</v>
      </c>
      <c r="O20" s="1">
        <f>IF(t_item_说明表!P20="","",t_item_说明表!P20)</f>
        <v>4</v>
      </c>
      <c r="P20" s="1" t="str">
        <f>IF(t_item_说明表!Q20="","",t_item_说明表!Q20)</f>
        <v/>
      </c>
      <c r="Q20" s="1">
        <f>IF(t_item_说明表!R20="","",t_item_说明表!R20)</f>
        <v>0</v>
      </c>
      <c r="R20" s="1">
        <f>IF(t_item_说明表!S20="","",t_item_说明表!S20)</f>
        <v>19</v>
      </c>
      <c r="S20" s="1" t="str">
        <f>IF(t_item_说明表!T20="","",t_item_说明表!T20)</f>
        <v>魔像献祭</v>
      </c>
      <c r="T20" s="1">
        <f>IF(t_item_说明表!U20="","",t_item_说明表!U20)</f>
        <v>0</v>
      </c>
      <c r="U20" s="1" t="str">
        <f>IF(t_item_说明表!V20="","",t_item_说明表!V20)</f>
        <v/>
      </c>
      <c r="V20" s="1" t="str">
        <f>IF(t_item_说明表!W20="","",t_item_说明表!W20)</f>
        <v/>
      </c>
      <c r="W20" s="1" t="str">
        <f>IF(t_item_说明表!X20="","",t_item_说明表!X20)</f>
        <v/>
      </c>
      <c r="X20" s="1" t="str">
        <f>IF(t_item_说明表!Y20="","",t_item_说明表!Y20)</f>
        <v>贪婪币的描述</v>
      </c>
      <c r="Y20" s="1">
        <f>IF(t_item_说明表!Z20="","",t_item_说明表!Z20)</f>
        <v>0</v>
      </c>
      <c r="Z20" s="1" t="str">
        <f>IF(t_item_说明表!AA20="","",t_item_说明表!AA20)</f>
        <v/>
      </c>
      <c r="AA20" s="1" t="str">
        <f>IF(t_item_说明表!AB20="","",t_item_说明表!AB20)</f>
        <v/>
      </c>
      <c r="AB20" s="1" t="str">
        <f>IF(t_item_说明表!AC20="","",t_item_说明表!AC20)</f>
        <v/>
      </c>
      <c r="AC20" s="1" t="str">
        <f>IF(t_item_说明表!AD20="","",t_item_说明表!AD20)</f>
        <v/>
      </c>
      <c r="AD20" s="1" t="str">
        <f>IF(t_item_说明表!AE20="","",t_item_说明表!AE20)</f>
        <v/>
      </c>
      <c r="AE20" s="1">
        <f>IF(t_item_说明表!AF20="","",t_item_说明表!AF20)</f>
        <v>5</v>
      </c>
      <c r="AF20" s="1" t="str">
        <f>IF(t_item_说明表!AG20="","",t_item_说明表!AG20)</f>
        <v/>
      </c>
      <c r="AG20" s="1" t="str">
        <f>IF(t_item_说明表!AH20="","",t_item_说明表!AH20)</f>
        <v/>
      </c>
    </row>
    <row r="21" spans="1:33" ht="16.5" x14ac:dyDescent="0.2">
      <c r="A21" s="1">
        <f>IF(t_item_说明表!A23="","",t_item_说明表!A23)</f>
        <v>18</v>
      </c>
      <c r="B21" s="1">
        <f>IF(t_item_说明表!B23="","",t_item_说明表!B23)</f>
        <v>1001</v>
      </c>
      <c r="C21" s="1">
        <f>IF(t_item_说明表!C23="","",t_item_说明表!C23)</f>
        <v>0</v>
      </c>
      <c r="D21" s="1" t="str">
        <f>IF(t_item_说明表!D23="","",t_item_说明表!D23)</f>
        <v>加速1分钟</v>
      </c>
      <c r="E21" s="1">
        <f>IF(t_item_说明表!E23="","",t_item_说明表!E23)</f>
        <v>20001001</v>
      </c>
      <c r="F21" s="1">
        <f>IF(t_item_说明表!G23="","",t_item_说明表!G23)</f>
        <v>1001</v>
      </c>
      <c r="G21" s="1">
        <f>IF(t_item_说明表!H23="","",t_item_说明表!H23)</f>
        <v>21001001</v>
      </c>
      <c r="H21" s="1">
        <f>IF(t_item_说明表!I23="","",t_item_说明表!I23)</f>
        <v>400</v>
      </c>
      <c r="I21" s="1">
        <f>IF(t_item_说明表!J23="","",t_item_说明表!J23)</f>
        <v>1</v>
      </c>
      <c r="J21" s="1">
        <f>IF(t_item_说明表!K23="","",t_item_说明表!K23)</f>
        <v>163</v>
      </c>
      <c r="K21" s="1">
        <f>IF(t_item_说明表!L23="","",t_item_说明表!L23)</f>
        <v>143140023</v>
      </c>
      <c r="L21" s="1">
        <f>IF(t_item_说明表!M23="","",t_item_说明表!M23)</f>
        <v>1001</v>
      </c>
      <c r="M21" s="1">
        <f>IF(t_item_说明表!N23="","",t_item_说明表!N23)</f>
        <v>1</v>
      </c>
      <c r="N21" s="1">
        <f>IF(t_item_说明表!O23="","",t_item_说明表!O23)</f>
        <v>60</v>
      </c>
      <c r="O21" s="1">
        <f>IF(t_item_说明表!P23="","",t_item_说明表!P23)</f>
        <v>1</v>
      </c>
      <c r="P21" s="1" t="str">
        <f>IF(t_item_说明表!Q23="","",t_item_说明表!Q23)</f>
        <v/>
      </c>
      <c r="Q21" s="1">
        <f>IF(t_item_说明表!R23="","",t_item_说明表!R23)</f>
        <v>20</v>
      </c>
      <c r="R21" s="1" t="str">
        <f>IF(t_item_说明表!S23="","",t_item_说明表!S23)</f>
        <v/>
      </c>
      <c r="S21" s="1" t="str">
        <f>IF(t_item_说明表!T23="","",t_item_说明表!T23)</f>
        <v/>
      </c>
      <c r="T21" s="1">
        <f>IF(t_item_说明表!U23="","",t_item_说明表!U23)</f>
        <v>0</v>
      </c>
      <c r="U21" s="1">
        <f>IF(t_item_说明表!V23="","",t_item_说明表!V23)</f>
        <v>0</v>
      </c>
      <c r="V21" s="1" t="str">
        <f>IF(t_item_说明表!W23="","",t_item_说明表!W23)</f>
        <v/>
      </c>
      <c r="W21" s="1" t="str">
        <f>IF(t_item_说明表!X23="","",t_item_说明表!X23)</f>
        <v/>
      </c>
      <c r="X21" s="1" t="str">
        <f>IF(t_item_说明表!Y23="","",t_item_说明表!Y23)</f>
        <v>加速1分钟的描述</v>
      </c>
      <c r="Y21" s="1">
        <f>IF(t_item_说明表!Z23="","",t_item_说明表!Z23)</f>
        <v>0</v>
      </c>
      <c r="Z21" s="1" t="str">
        <f>IF(t_item_说明表!AA23="","",t_item_说明表!AA23)</f>
        <v/>
      </c>
      <c r="AA21" s="1" t="str">
        <f>IF(t_item_说明表!AB23="","",t_item_说明表!AB23)</f>
        <v/>
      </c>
      <c r="AB21" s="1" t="str">
        <f>IF(t_item_说明表!AC23="","",t_item_说明表!AC23)</f>
        <v/>
      </c>
      <c r="AC21" s="1" t="str">
        <f>IF(t_item_说明表!AD23="","",t_item_说明表!AD23)</f>
        <v>-1,1</v>
      </c>
      <c r="AD21" s="1" t="str">
        <f>IF(t_item_说明表!AE23="","",t_item_说明表!AE23)</f>
        <v/>
      </c>
      <c r="AE21" s="1">
        <f>IF(t_item_说明表!AF23="","",t_item_说明表!AF23)</f>
        <v>101</v>
      </c>
      <c r="AF21" s="1" t="str">
        <f>IF(t_item_说明表!AG23="","",t_item_说明表!AG23)</f>
        <v/>
      </c>
      <c r="AG21" s="1">
        <f>IF(t_item_说明表!AH23="","",t_item_说明表!AH23)</f>
        <v>5</v>
      </c>
    </row>
    <row r="22" spans="1:33" ht="16.5" x14ac:dyDescent="0.2">
      <c r="A22" s="1">
        <f>IF(t_item_说明表!A24="","",t_item_说明表!A24)</f>
        <v>19</v>
      </c>
      <c r="B22" s="1">
        <f>IF(t_item_说明表!B24="","",t_item_说明表!B24)</f>
        <v>1002</v>
      </c>
      <c r="C22" s="1">
        <f>IF(t_item_说明表!C24="","",t_item_说明表!C24)</f>
        <v>0</v>
      </c>
      <c r="D22" s="1" t="str">
        <f>IF(t_item_说明表!D24="","",t_item_说明表!D24)</f>
        <v>加速5分钟</v>
      </c>
      <c r="E22" s="1">
        <f>IF(t_item_说明表!E24="","",t_item_说明表!E24)</f>
        <v>20001002</v>
      </c>
      <c r="F22" s="1">
        <f>IF(t_item_说明表!G24="","",t_item_说明表!G24)</f>
        <v>1002</v>
      </c>
      <c r="G22" s="1">
        <f>IF(t_item_说明表!H24="","",t_item_说明表!H24)</f>
        <v>21001002</v>
      </c>
      <c r="H22" s="1">
        <f>IF(t_item_说明表!I24="","",t_item_说明表!I24)</f>
        <v>400</v>
      </c>
      <c r="I22" s="1">
        <f>IF(t_item_说明表!J24="","",t_item_说明表!J24)</f>
        <v>1</v>
      </c>
      <c r="J22" s="1">
        <f>IF(t_item_说明表!K24="","",t_item_说明表!K24)</f>
        <v>164</v>
      </c>
      <c r="K22" s="1">
        <f>IF(t_item_说明表!L24="","",t_item_说明表!L24)</f>
        <v>143140024</v>
      </c>
      <c r="L22" s="1">
        <f>IF(t_item_说明表!M24="","",t_item_说明表!M24)</f>
        <v>1001</v>
      </c>
      <c r="M22" s="1">
        <f>IF(t_item_说明表!N24="","",t_item_说明表!N24)</f>
        <v>1</v>
      </c>
      <c r="N22" s="1">
        <f>IF(t_item_说明表!O24="","",t_item_说明表!O24)</f>
        <v>300</v>
      </c>
      <c r="O22" s="1">
        <f>IF(t_item_说明表!P24="","",t_item_说明表!P24)</f>
        <v>1</v>
      </c>
      <c r="P22" s="1" t="str">
        <f>IF(t_item_说明表!Q24="","",t_item_说明表!Q24)</f>
        <v/>
      </c>
      <c r="Q22" s="1">
        <f>IF(t_item_说明表!R24="","",t_item_说明表!R24)</f>
        <v>20</v>
      </c>
      <c r="R22" s="1" t="str">
        <f>IF(t_item_说明表!S24="","",t_item_说明表!S24)</f>
        <v/>
      </c>
      <c r="S22" s="1" t="str">
        <f>IF(t_item_说明表!T24="","",t_item_说明表!T24)</f>
        <v/>
      </c>
      <c r="T22" s="1">
        <f>IF(t_item_说明表!U24="","",t_item_说明表!U24)</f>
        <v>0</v>
      </c>
      <c r="U22" s="1">
        <f>IF(t_item_说明表!V24="","",t_item_说明表!V24)</f>
        <v>0</v>
      </c>
      <c r="V22" s="1" t="str">
        <f>IF(t_item_说明表!W24="","",t_item_说明表!W24)</f>
        <v/>
      </c>
      <c r="W22" s="1" t="str">
        <f>IF(t_item_说明表!X24="","",t_item_说明表!X24)</f>
        <v/>
      </c>
      <c r="X22" s="1" t="str">
        <f>IF(t_item_说明表!Y24="","",t_item_说明表!Y24)</f>
        <v>加速5分钟的描述</v>
      </c>
      <c r="Y22" s="1">
        <f>IF(t_item_说明表!Z24="","",t_item_说明表!Z24)</f>
        <v>0</v>
      </c>
      <c r="Z22" s="1" t="str">
        <f>IF(t_item_说明表!AA24="","",t_item_说明表!AA24)</f>
        <v/>
      </c>
      <c r="AA22" s="1" t="str">
        <f>IF(t_item_说明表!AB24="","",t_item_说明表!AB24)</f>
        <v/>
      </c>
      <c r="AB22" s="1" t="str">
        <f>IF(t_item_说明表!AC24="","",t_item_说明表!AC24)</f>
        <v/>
      </c>
      <c r="AC22" s="1" t="str">
        <f>IF(t_item_说明表!AD24="","",t_item_说明表!AD24)</f>
        <v>-1,5</v>
      </c>
      <c r="AD22" s="1" t="str">
        <f>IF(t_item_说明表!AE24="","",t_item_说明表!AE24)</f>
        <v/>
      </c>
      <c r="AE22" s="1">
        <f>IF(t_item_说明表!AF24="","",t_item_说明表!AF24)</f>
        <v>102</v>
      </c>
      <c r="AF22" s="1" t="str">
        <f>IF(t_item_说明表!AG24="","",t_item_说明表!AG24)</f>
        <v/>
      </c>
      <c r="AG22" s="1">
        <f>IF(t_item_说明表!AH24="","",t_item_说明表!AH24)</f>
        <v>5</v>
      </c>
    </row>
    <row r="23" spans="1:33" ht="16.5" x14ac:dyDescent="0.2">
      <c r="A23" s="1">
        <f>IF(t_item_说明表!A25="","",t_item_说明表!A25)</f>
        <v>20</v>
      </c>
      <c r="B23" s="1">
        <f>IF(t_item_说明表!B25="","",t_item_说明表!B25)</f>
        <v>1003</v>
      </c>
      <c r="C23" s="1">
        <f>IF(t_item_说明表!C25="","",t_item_说明表!C25)</f>
        <v>0</v>
      </c>
      <c r="D23" s="1" t="str">
        <f>IF(t_item_说明表!D25="","",t_item_说明表!D25)</f>
        <v>加速15分钟</v>
      </c>
      <c r="E23" s="1">
        <f>IF(t_item_说明表!E25="","",t_item_说明表!E25)</f>
        <v>20001003</v>
      </c>
      <c r="F23" s="1">
        <f>IF(t_item_说明表!G25="","",t_item_说明表!G25)</f>
        <v>1003</v>
      </c>
      <c r="G23" s="1">
        <f>IF(t_item_说明表!H25="","",t_item_说明表!H25)</f>
        <v>21001003</v>
      </c>
      <c r="H23" s="1">
        <f>IF(t_item_说明表!I25="","",t_item_说明表!I25)</f>
        <v>400</v>
      </c>
      <c r="I23" s="1">
        <f>IF(t_item_说明表!J25="","",t_item_说明表!J25)</f>
        <v>1</v>
      </c>
      <c r="J23" s="1">
        <f>IF(t_item_说明表!K25="","",t_item_说明表!K25)</f>
        <v>161</v>
      </c>
      <c r="K23" s="1">
        <f>IF(t_item_说明表!L25="","",t_item_说明表!L25)</f>
        <v>143130025</v>
      </c>
      <c r="L23" s="1">
        <f>IF(t_item_说明表!M25="","",t_item_说明表!M25)</f>
        <v>1001</v>
      </c>
      <c r="M23" s="1">
        <f>IF(t_item_说明表!N25="","",t_item_说明表!N25)</f>
        <v>1</v>
      </c>
      <c r="N23" s="1">
        <f>IF(t_item_说明表!O25="","",t_item_说明表!O25)</f>
        <v>900</v>
      </c>
      <c r="O23" s="1">
        <f>IF(t_item_说明表!P25="","",t_item_说明表!P25)</f>
        <v>2</v>
      </c>
      <c r="P23" s="1" t="str">
        <f>IF(t_item_说明表!Q25="","",t_item_说明表!Q25)</f>
        <v/>
      </c>
      <c r="Q23" s="1">
        <f>IF(t_item_说明表!R25="","",t_item_说明表!R25)</f>
        <v>20</v>
      </c>
      <c r="R23" s="1" t="str">
        <f>IF(t_item_说明表!S25="","",t_item_说明表!S25)</f>
        <v/>
      </c>
      <c r="S23" s="1" t="str">
        <f>IF(t_item_说明表!T25="","",t_item_说明表!T25)</f>
        <v/>
      </c>
      <c r="T23" s="1">
        <f>IF(t_item_说明表!U25="","",t_item_说明表!U25)</f>
        <v>0</v>
      </c>
      <c r="U23" s="1">
        <f>IF(t_item_说明表!V25="","",t_item_说明表!V25)</f>
        <v>0</v>
      </c>
      <c r="V23" s="1" t="str">
        <f>IF(t_item_说明表!W25="","",t_item_说明表!W25)</f>
        <v/>
      </c>
      <c r="W23" s="1" t="str">
        <f>IF(t_item_说明表!X25="","",t_item_说明表!X25)</f>
        <v/>
      </c>
      <c r="X23" s="1" t="str">
        <f>IF(t_item_说明表!Y25="","",t_item_说明表!Y25)</f>
        <v>加速15分钟的描述</v>
      </c>
      <c r="Y23" s="1">
        <f>IF(t_item_说明表!Z25="","",t_item_说明表!Z25)</f>
        <v>0</v>
      </c>
      <c r="Z23" s="1" t="str">
        <f>IF(t_item_说明表!AA25="","",t_item_说明表!AA25)</f>
        <v/>
      </c>
      <c r="AA23" s="1" t="str">
        <f>IF(t_item_说明表!AB25="","",t_item_说明表!AB25)</f>
        <v/>
      </c>
      <c r="AB23" s="1" t="str">
        <f>IF(t_item_说明表!AC25="","",t_item_说明表!AC25)</f>
        <v/>
      </c>
      <c r="AC23" s="1" t="str">
        <f>IF(t_item_说明表!AD25="","",t_item_说明表!AD25)</f>
        <v>-1,15</v>
      </c>
      <c r="AD23" s="1" t="str">
        <f>IF(t_item_说明表!AE25="","",t_item_说明表!AE25)</f>
        <v/>
      </c>
      <c r="AE23" s="1">
        <f>IF(t_item_说明表!AF25="","",t_item_说明表!AF25)</f>
        <v>103</v>
      </c>
      <c r="AF23" s="1" t="str">
        <f>IF(t_item_说明表!AG25="","",t_item_说明表!AG25)</f>
        <v/>
      </c>
      <c r="AG23" s="1">
        <f>IF(t_item_说明表!AH25="","",t_item_说明表!AH25)</f>
        <v>5</v>
      </c>
    </row>
    <row r="24" spans="1:33" ht="16.5" x14ac:dyDescent="0.2">
      <c r="A24" s="1">
        <f>IF(t_item_说明表!A26="","",t_item_说明表!A26)</f>
        <v>21</v>
      </c>
      <c r="B24" s="1">
        <f>IF(t_item_说明表!B26="","",t_item_说明表!B26)</f>
        <v>1004</v>
      </c>
      <c r="C24" s="1">
        <f>IF(t_item_说明表!C26="","",t_item_说明表!C26)</f>
        <v>0</v>
      </c>
      <c r="D24" s="1" t="str">
        <f>IF(t_item_说明表!D26="","",t_item_说明表!D26)</f>
        <v>加速30分钟</v>
      </c>
      <c r="E24" s="1">
        <f>IF(t_item_说明表!E26="","",t_item_说明表!E26)</f>
        <v>20001004</v>
      </c>
      <c r="F24" s="1">
        <f>IF(t_item_说明表!G26="","",t_item_说明表!G26)</f>
        <v>1004</v>
      </c>
      <c r="G24" s="1">
        <f>IF(t_item_说明表!H26="","",t_item_说明表!H26)</f>
        <v>21001004</v>
      </c>
      <c r="H24" s="1">
        <f>IF(t_item_说明表!I26="","",t_item_说明表!I26)</f>
        <v>400</v>
      </c>
      <c r="I24" s="1">
        <f>IF(t_item_说明表!J26="","",t_item_说明表!J26)</f>
        <v>1</v>
      </c>
      <c r="J24" s="1">
        <f>IF(t_item_说明表!K26="","",t_item_说明表!K26)</f>
        <v>162</v>
      </c>
      <c r="K24" s="1">
        <f>IF(t_item_说明表!L26="","",t_item_说明表!L26)</f>
        <v>143130026</v>
      </c>
      <c r="L24" s="1">
        <f>IF(t_item_说明表!M26="","",t_item_说明表!M26)</f>
        <v>1001</v>
      </c>
      <c r="M24" s="1">
        <f>IF(t_item_说明表!N26="","",t_item_说明表!N26)</f>
        <v>1</v>
      </c>
      <c r="N24" s="1">
        <f>IF(t_item_说明表!O26="","",t_item_说明表!O26)</f>
        <v>1800</v>
      </c>
      <c r="O24" s="1">
        <f>IF(t_item_说明表!P26="","",t_item_说明表!P26)</f>
        <v>2</v>
      </c>
      <c r="P24" s="1" t="str">
        <f>IF(t_item_说明表!Q26="","",t_item_说明表!Q26)</f>
        <v/>
      </c>
      <c r="Q24" s="1">
        <f>IF(t_item_说明表!R26="","",t_item_说明表!R26)</f>
        <v>20</v>
      </c>
      <c r="R24" s="1" t="str">
        <f>IF(t_item_说明表!S26="","",t_item_说明表!S26)</f>
        <v/>
      </c>
      <c r="S24" s="1" t="str">
        <f>IF(t_item_说明表!T26="","",t_item_说明表!T26)</f>
        <v/>
      </c>
      <c r="T24" s="1">
        <f>IF(t_item_说明表!U26="","",t_item_说明表!U26)</f>
        <v>0</v>
      </c>
      <c r="U24" s="1">
        <f>IF(t_item_说明表!V26="","",t_item_说明表!V26)</f>
        <v>0</v>
      </c>
      <c r="V24" s="1" t="str">
        <f>IF(t_item_说明表!W26="","",t_item_说明表!W26)</f>
        <v/>
      </c>
      <c r="W24" s="1" t="str">
        <f>IF(t_item_说明表!X26="","",t_item_说明表!X26)</f>
        <v/>
      </c>
      <c r="X24" s="1" t="str">
        <f>IF(t_item_说明表!Y26="","",t_item_说明表!Y26)</f>
        <v>加速30分钟的描述</v>
      </c>
      <c r="Y24" s="1">
        <f>IF(t_item_说明表!Z26="","",t_item_说明表!Z26)</f>
        <v>0</v>
      </c>
      <c r="Z24" s="1" t="str">
        <f>IF(t_item_说明表!AA26="","",t_item_说明表!AA26)</f>
        <v/>
      </c>
      <c r="AA24" s="1" t="str">
        <f>IF(t_item_说明表!AB26="","",t_item_说明表!AB26)</f>
        <v/>
      </c>
      <c r="AB24" s="1" t="str">
        <f>IF(t_item_说明表!AC26="","",t_item_说明表!AC26)</f>
        <v/>
      </c>
      <c r="AC24" s="1" t="str">
        <f>IF(t_item_说明表!AD26="","",t_item_说明表!AD26)</f>
        <v>-1,30</v>
      </c>
      <c r="AD24" s="1" t="str">
        <f>IF(t_item_说明表!AE26="","",t_item_说明表!AE26)</f>
        <v/>
      </c>
      <c r="AE24" s="1">
        <f>IF(t_item_说明表!AF26="","",t_item_说明表!AF26)</f>
        <v>104</v>
      </c>
      <c r="AF24" s="1" t="str">
        <f>IF(t_item_说明表!AG26="","",t_item_说明表!AG26)</f>
        <v/>
      </c>
      <c r="AG24" s="1">
        <f>IF(t_item_说明表!AH26="","",t_item_说明表!AH26)</f>
        <v>5</v>
      </c>
    </row>
    <row r="25" spans="1:33" ht="16.5" x14ac:dyDescent="0.2">
      <c r="A25" s="1">
        <f>IF(t_item_说明表!A27="","",t_item_说明表!A27)</f>
        <v>22</v>
      </c>
      <c r="B25" s="1">
        <f>IF(t_item_说明表!B27="","",t_item_说明表!B27)</f>
        <v>1005</v>
      </c>
      <c r="C25" s="1">
        <f>IF(t_item_说明表!C27="","",t_item_说明表!C27)</f>
        <v>0</v>
      </c>
      <c r="D25" s="1" t="str">
        <f>IF(t_item_说明表!D27="","",t_item_说明表!D27)</f>
        <v>加速60分钟</v>
      </c>
      <c r="E25" s="1">
        <f>IF(t_item_说明表!E27="","",t_item_说明表!E27)</f>
        <v>20001005</v>
      </c>
      <c r="F25" s="1">
        <f>IF(t_item_说明表!G27="","",t_item_说明表!G27)</f>
        <v>1005</v>
      </c>
      <c r="G25" s="1">
        <f>IF(t_item_说明表!H27="","",t_item_说明表!H27)</f>
        <v>21001005</v>
      </c>
      <c r="H25" s="1">
        <f>IF(t_item_说明表!I27="","",t_item_说明表!I27)</f>
        <v>400</v>
      </c>
      <c r="I25" s="1">
        <f>IF(t_item_说明表!J27="","",t_item_说明表!J27)</f>
        <v>1</v>
      </c>
      <c r="J25" s="1">
        <f>IF(t_item_说明表!K27="","",t_item_说明表!K27)</f>
        <v>159</v>
      </c>
      <c r="K25" s="1">
        <f>IF(t_item_说明表!L27="","",t_item_说明表!L27)</f>
        <v>143120027</v>
      </c>
      <c r="L25" s="1">
        <f>IF(t_item_说明表!M27="","",t_item_说明表!M27)</f>
        <v>1001</v>
      </c>
      <c r="M25" s="1">
        <f>IF(t_item_说明表!N27="","",t_item_说明表!N27)</f>
        <v>1</v>
      </c>
      <c r="N25" s="1">
        <f>IF(t_item_说明表!O27="","",t_item_说明表!O27)</f>
        <v>3600</v>
      </c>
      <c r="O25" s="1">
        <f>IF(t_item_说明表!P27="","",t_item_说明表!P27)</f>
        <v>3</v>
      </c>
      <c r="P25" s="1" t="str">
        <f>IF(t_item_说明表!Q27="","",t_item_说明表!Q27)</f>
        <v/>
      </c>
      <c r="Q25" s="1">
        <f>IF(t_item_说明表!R27="","",t_item_说明表!R27)</f>
        <v>20</v>
      </c>
      <c r="R25" s="1" t="str">
        <f>IF(t_item_说明表!S27="","",t_item_说明表!S27)</f>
        <v/>
      </c>
      <c r="S25" s="1" t="str">
        <f>IF(t_item_说明表!T27="","",t_item_说明表!T27)</f>
        <v/>
      </c>
      <c r="T25" s="1">
        <f>IF(t_item_说明表!U27="","",t_item_说明表!U27)</f>
        <v>0</v>
      </c>
      <c r="U25" s="1">
        <f>IF(t_item_说明表!V27="","",t_item_说明表!V27)</f>
        <v>0</v>
      </c>
      <c r="V25" s="1" t="str">
        <f>IF(t_item_说明表!W27="","",t_item_说明表!W27)</f>
        <v/>
      </c>
      <c r="W25" s="1" t="str">
        <f>IF(t_item_说明表!X27="","",t_item_说明表!X27)</f>
        <v/>
      </c>
      <c r="X25" s="1" t="str">
        <f>IF(t_item_说明表!Y27="","",t_item_说明表!Y27)</f>
        <v>加速60分钟的描述</v>
      </c>
      <c r="Y25" s="1">
        <f>IF(t_item_说明表!Z27="","",t_item_说明表!Z27)</f>
        <v>0</v>
      </c>
      <c r="Z25" s="1" t="str">
        <f>IF(t_item_说明表!AA27="","",t_item_说明表!AA27)</f>
        <v/>
      </c>
      <c r="AA25" s="1" t="str">
        <f>IF(t_item_说明表!AB27="","",t_item_说明表!AB27)</f>
        <v/>
      </c>
      <c r="AB25" s="1" t="str">
        <f>IF(t_item_说明表!AC27="","",t_item_说明表!AC27)</f>
        <v/>
      </c>
      <c r="AC25" s="1" t="str">
        <f>IF(t_item_说明表!AD27="","",t_item_说明表!AD27)</f>
        <v>-1,60</v>
      </c>
      <c r="AD25" s="1" t="str">
        <f>IF(t_item_说明表!AE27="","",t_item_说明表!AE27)</f>
        <v/>
      </c>
      <c r="AE25" s="1">
        <f>IF(t_item_说明表!AF27="","",t_item_说明表!AF27)</f>
        <v>105</v>
      </c>
      <c r="AF25" s="1" t="str">
        <f>IF(t_item_说明表!AG27="","",t_item_说明表!AG27)</f>
        <v/>
      </c>
      <c r="AG25" s="1">
        <f>IF(t_item_说明表!AH27="","",t_item_说明表!AH27)</f>
        <v>5</v>
      </c>
    </row>
    <row r="26" spans="1:33" ht="16.5" x14ac:dyDescent="0.2">
      <c r="A26" s="1">
        <f>IF(t_item_说明表!A28="","",t_item_说明表!A28)</f>
        <v>23</v>
      </c>
      <c r="B26" s="1">
        <f>IF(t_item_说明表!B28="","",t_item_说明表!B28)</f>
        <v>1006</v>
      </c>
      <c r="C26" s="1">
        <f>IF(t_item_说明表!C28="","",t_item_说明表!C28)</f>
        <v>0</v>
      </c>
      <c r="D26" s="1" t="str">
        <f>IF(t_item_说明表!D28="","",t_item_说明表!D28)</f>
        <v>加速3小时</v>
      </c>
      <c r="E26" s="1">
        <f>IF(t_item_说明表!E28="","",t_item_说明表!E28)</f>
        <v>20001006</v>
      </c>
      <c r="F26" s="1">
        <f>IF(t_item_说明表!G28="","",t_item_说明表!G28)</f>
        <v>1006</v>
      </c>
      <c r="G26" s="1">
        <f>IF(t_item_说明表!H28="","",t_item_说明表!H28)</f>
        <v>21001006</v>
      </c>
      <c r="H26" s="1">
        <f>IF(t_item_说明表!I28="","",t_item_说明表!I28)</f>
        <v>400</v>
      </c>
      <c r="I26" s="1">
        <f>IF(t_item_说明表!J28="","",t_item_说明表!J28)</f>
        <v>1</v>
      </c>
      <c r="J26" s="1">
        <f>IF(t_item_说明表!K28="","",t_item_说明表!K28)</f>
        <v>160</v>
      </c>
      <c r="K26" s="1">
        <f>IF(t_item_说明表!L28="","",t_item_说明表!L28)</f>
        <v>143120028</v>
      </c>
      <c r="L26" s="1">
        <f>IF(t_item_说明表!M28="","",t_item_说明表!M28)</f>
        <v>1001</v>
      </c>
      <c r="M26" s="1">
        <f>IF(t_item_说明表!N28="","",t_item_说明表!N28)</f>
        <v>1</v>
      </c>
      <c r="N26" s="1">
        <f>IF(t_item_说明表!O28="","",t_item_说明表!O28)</f>
        <v>10800</v>
      </c>
      <c r="O26" s="1">
        <f>IF(t_item_说明表!P28="","",t_item_说明表!P28)</f>
        <v>3</v>
      </c>
      <c r="P26" s="1" t="str">
        <f>IF(t_item_说明表!Q28="","",t_item_说明表!Q28)</f>
        <v/>
      </c>
      <c r="Q26" s="1">
        <f>IF(t_item_说明表!R28="","",t_item_说明表!R28)</f>
        <v>10</v>
      </c>
      <c r="R26" s="1" t="str">
        <f>IF(t_item_说明表!S28="","",t_item_说明表!S28)</f>
        <v/>
      </c>
      <c r="S26" s="1" t="str">
        <f>IF(t_item_说明表!T28="","",t_item_说明表!T28)</f>
        <v/>
      </c>
      <c r="T26" s="1">
        <f>IF(t_item_说明表!U28="","",t_item_说明表!U28)</f>
        <v>0</v>
      </c>
      <c r="U26" s="1">
        <f>IF(t_item_说明表!V28="","",t_item_说明表!V28)</f>
        <v>0</v>
      </c>
      <c r="V26" s="1" t="str">
        <f>IF(t_item_说明表!W28="","",t_item_说明表!W28)</f>
        <v/>
      </c>
      <c r="W26" s="1" t="str">
        <f>IF(t_item_说明表!X28="","",t_item_说明表!X28)</f>
        <v/>
      </c>
      <c r="X26" s="1" t="str">
        <f>IF(t_item_说明表!Y28="","",t_item_说明表!Y28)</f>
        <v>加速3小时的描述</v>
      </c>
      <c r="Y26" s="1">
        <f>IF(t_item_说明表!Z28="","",t_item_说明表!Z28)</f>
        <v>0</v>
      </c>
      <c r="Z26" s="1" t="str">
        <f>IF(t_item_说明表!AA28="","",t_item_说明表!AA28)</f>
        <v/>
      </c>
      <c r="AA26" s="1" t="str">
        <f>IF(t_item_说明表!AB28="","",t_item_说明表!AB28)</f>
        <v/>
      </c>
      <c r="AB26" s="1" t="str">
        <f>IF(t_item_说明表!AC28="","",t_item_说明表!AC28)</f>
        <v/>
      </c>
      <c r="AC26" s="1" t="str">
        <f>IF(t_item_说明表!AD28="","",t_item_说明表!AD28)</f>
        <v>-1,180</v>
      </c>
      <c r="AD26" s="1" t="str">
        <f>IF(t_item_说明表!AE28="","",t_item_说明表!AE28)</f>
        <v/>
      </c>
      <c r="AE26" s="1">
        <f>IF(t_item_说明表!AF28="","",t_item_说明表!AF28)</f>
        <v>106</v>
      </c>
      <c r="AF26" s="1" t="str">
        <f>IF(t_item_说明表!AG28="","",t_item_说明表!AG28)</f>
        <v/>
      </c>
      <c r="AG26" s="1">
        <f>IF(t_item_说明表!AH28="","",t_item_说明表!AH28)</f>
        <v>5</v>
      </c>
    </row>
    <row r="27" spans="1:33" ht="16.5" x14ac:dyDescent="0.2">
      <c r="A27" s="1">
        <f>IF(t_item_说明表!A29="","",t_item_说明表!A29)</f>
        <v>24</v>
      </c>
      <c r="B27" s="1">
        <f>IF(t_item_说明表!B29="","",t_item_说明表!B29)</f>
        <v>1007</v>
      </c>
      <c r="C27" s="1">
        <f>IF(t_item_说明表!C29="","",t_item_说明表!C29)</f>
        <v>0</v>
      </c>
      <c r="D27" s="1" t="str">
        <f>IF(t_item_说明表!D29="","",t_item_说明表!D29)</f>
        <v>加速6小时</v>
      </c>
      <c r="E27" s="1">
        <f>IF(t_item_说明表!E29="","",t_item_说明表!E29)</f>
        <v>20001007</v>
      </c>
      <c r="F27" s="1">
        <f>IF(t_item_说明表!G29="","",t_item_说明表!G29)</f>
        <v>1007</v>
      </c>
      <c r="G27" s="1">
        <f>IF(t_item_说明表!H29="","",t_item_说明表!H29)</f>
        <v>21001007</v>
      </c>
      <c r="H27" s="1">
        <f>IF(t_item_说明表!I29="","",t_item_说明表!I29)</f>
        <v>400</v>
      </c>
      <c r="I27" s="1">
        <f>IF(t_item_说明表!J29="","",t_item_说明表!J29)</f>
        <v>1</v>
      </c>
      <c r="J27" s="1">
        <f>IF(t_item_说明表!K29="","",t_item_说明表!K29)</f>
        <v>153</v>
      </c>
      <c r="K27" s="1">
        <f>IF(t_item_说明表!L29="","",t_item_说明表!L29)</f>
        <v>143110029</v>
      </c>
      <c r="L27" s="1">
        <f>IF(t_item_说明表!M29="","",t_item_说明表!M29)</f>
        <v>1001</v>
      </c>
      <c r="M27" s="1">
        <f>IF(t_item_说明表!N29="","",t_item_说明表!N29)</f>
        <v>1</v>
      </c>
      <c r="N27" s="1">
        <f>IF(t_item_说明表!O29="","",t_item_说明表!O29)</f>
        <v>21600</v>
      </c>
      <c r="O27" s="1">
        <f>IF(t_item_说明表!P29="","",t_item_说明表!P29)</f>
        <v>4</v>
      </c>
      <c r="P27" s="1" t="str">
        <f>IF(t_item_说明表!Q29="","",t_item_说明表!Q29)</f>
        <v/>
      </c>
      <c r="Q27" s="1">
        <f>IF(t_item_说明表!R29="","",t_item_说明表!R29)</f>
        <v>10</v>
      </c>
      <c r="R27" s="1" t="str">
        <f>IF(t_item_说明表!S29="","",t_item_说明表!S29)</f>
        <v/>
      </c>
      <c r="S27" s="1" t="str">
        <f>IF(t_item_说明表!T29="","",t_item_说明表!T29)</f>
        <v/>
      </c>
      <c r="T27" s="1">
        <f>IF(t_item_说明表!U29="","",t_item_说明表!U29)</f>
        <v>0</v>
      </c>
      <c r="U27" s="1">
        <f>IF(t_item_说明表!V29="","",t_item_说明表!V29)</f>
        <v>0</v>
      </c>
      <c r="V27" s="1" t="str">
        <f>IF(t_item_说明表!W29="","",t_item_说明表!W29)</f>
        <v/>
      </c>
      <c r="W27" s="1" t="str">
        <f>IF(t_item_说明表!X29="","",t_item_说明表!X29)</f>
        <v/>
      </c>
      <c r="X27" s="1" t="str">
        <f>IF(t_item_说明表!Y29="","",t_item_说明表!Y29)</f>
        <v>加速6小时的描述</v>
      </c>
      <c r="Y27" s="1">
        <f>IF(t_item_说明表!Z29="","",t_item_说明表!Z29)</f>
        <v>0</v>
      </c>
      <c r="Z27" s="1" t="str">
        <f>IF(t_item_说明表!AA29="","",t_item_说明表!AA29)</f>
        <v/>
      </c>
      <c r="AA27" s="1" t="str">
        <f>IF(t_item_说明表!AB29="","",t_item_说明表!AB29)</f>
        <v/>
      </c>
      <c r="AB27" s="1" t="str">
        <f>IF(t_item_说明表!AC29="","",t_item_说明表!AC29)</f>
        <v/>
      </c>
      <c r="AC27" s="1" t="str">
        <f>IF(t_item_说明表!AD29="","",t_item_说明表!AD29)</f>
        <v>-1,360</v>
      </c>
      <c r="AD27" s="1" t="str">
        <f>IF(t_item_说明表!AE29="","",t_item_说明表!AE29)</f>
        <v/>
      </c>
      <c r="AE27" s="1">
        <f>IF(t_item_说明表!AF29="","",t_item_说明表!AF29)</f>
        <v>107</v>
      </c>
      <c r="AF27" s="1" t="str">
        <f>IF(t_item_说明表!AG29="","",t_item_说明表!AG29)</f>
        <v/>
      </c>
      <c r="AG27" s="1">
        <f>IF(t_item_说明表!AH29="","",t_item_说明表!AH29)</f>
        <v>5</v>
      </c>
    </row>
    <row r="28" spans="1:33" ht="16.5" x14ac:dyDescent="0.2">
      <c r="A28" s="1">
        <f>IF(t_item_说明表!A30="","",t_item_说明表!A30)</f>
        <v>25</v>
      </c>
      <c r="B28" s="1">
        <f>IF(t_item_说明表!B30="","",t_item_说明表!B30)</f>
        <v>1008</v>
      </c>
      <c r="C28" s="1">
        <f>IF(t_item_说明表!C30="","",t_item_说明表!C30)</f>
        <v>0</v>
      </c>
      <c r="D28" s="1" t="str">
        <f>IF(t_item_说明表!D30="","",t_item_说明表!D30)</f>
        <v>加速8小时</v>
      </c>
      <c r="E28" s="1">
        <f>IF(t_item_说明表!E30="","",t_item_说明表!E30)</f>
        <v>20001008</v>
      </c>
      <c r="F28" s="1">
        <f>IF(t_item_说明表!G30="","",t_item_说明表!G30)</f>
        <v>1008</v>
      </c>
      <c r="G28" s="1">
        <f>IF(t_item_说明表!H30="","",t_item_说明表!H30)</f>
        <v>21001008</v>
      </c>
      <c r="H28" s="1">
        <f>IF(t_item_说明表!I30="","",t_item_说明表!I30)</f>
        <v>400</v>
      </c>
      <c r="I28" s="1">
        <f>IF(t_item_说明表!J30="","",t_item_说明表!J30)</f>
        <v>1</v>
      </c>
      <c r="J28" s="1">
        <f>IF(t_item_说明表!K30="","",t_item_说明表!K30)</f>
        <v>154</v>
      </c>
      <c r="K28" s="1">
        <f>IF(t_item_说明表!L30="","",t_item_说明表!L30)</f>
        <v>143110030</v>
      </c>
      <c r="L28" s="1">
        <f>IF(t_item_说明表!M30="","",t_item_说明表!M30)</f>
        <v>1001</v>
      </c>
      <c r="M28" s="1">
        <f>IF(t_item_说明表!N30="","",t_item_说明表!N30)</f>
        <v>1</v>
      </c>
      <c r="N28" s="1">
        <f>IF(t_item_说明表!O30="","",t_item_说明表!O30)</f>
        <v>28800</v>
      </c>
      <c r="O28" s="1">
        <f>IF(t_item_说明表!P30="","",t_item_说明表!P30)</f>
        <v>4</v>
      </c>
      <c r="P28" s="1" t="str">
        <f>IF(t_item_说明表!Q30="","",t_item_说明表!Q30)</f>
        <v/>
      </c>
      <c r="Q28" s="1">
        <f>IF(t_item_说明表!R30="","",t_item_说明表!R30)</f>
        <v>10</v>
      </c>
      <c r="R28" s="1" t="str">
        <f>IF(t_item_说明表!S30="","",t_item_说明表!S30)</f>
        <v/>
      </c>
      <c r="S28" s="1" t="str">
        <f>IF(t_item_说明表!T30="","",t_item_说明表!T30)</f>
        <v/>
      </c>
      <c r="T28" s="1">
        <f>IF(t_item_说明表!U30="","",t_item_说明表!U30)</f>
        <v>0</v>
      </c>
      <c r="U28" s="1">
        <f>IF(t_item_说明表!V30="","",t_item_说明表!V30)</f>
        <v>0</v>
      </c>
      <c r="V28" s="1" t="str">
        <f>IF(t_item_说明表!W30="","",t_item_说明表!W30)</f>
        <v/>
      </c>
      <c r="W28" s="1" t="str">
        <f>IF(t_item_说明表!X30="","",t_item_说明表!X30)</f>
        <v/>
      </c>
      <c r="X28" s="1" t="str">
        <f>IF(t_item_说明表!Y30="","",t_item_说明表!Y30)</f>
        <v>加速8小时的描述</v>
      </c>
      <c r="Y28" s="1">
        <f>IF(t_item_说明表!Z30="","",t_item_说明表!Z30)</f>
        <v>0</v>
      </c>
      <c r="Z28" s="1" t="str">
        <f>IF(t_item_说明表!AA30="","",t_item_说明表!AA30)</f>
        <v/>
      </c>
      <c r="AA28" s="1" t="str">
        <f>IF(t_item_说明表!AB30="","",t_item_说明表!AB30)</f>
        <v/>
      </c>
      <c r="AB28" s="1" t="str">
        <f>IF(t_item_说明表!AC30="","",t_item_说明表!AC30)</f>
        <v/>
      </c>
      <c r="AC28" s="1" t="str">
        <f>IF(t_item_说明表!AD30="","",t_item_说明表!AD30)</f>
        <v>-1,480</v>
      </c>
      <c r="AD28" s="1" t="str">
        <f>IF(t_item_说明表!AE30="","",t_item_说明表!AE30)</f>
        <v/>
      </c>
      <c r="AE28" s="1">
        <f>IF(t_item_说明表!AF30="","",t_item_说明表!AF30)</f>
        <v>108</v>
      </c>
      <c r="AF28" s="1" t="str">
        <f>IF(t_item_说明表!AG30="","",t_item_说明表!AG30)</f>
        <v/>
      </c>
      <c r="AG28" s="1">
        <f>IF(t_item_说明表!AH30="","",t_item_说明表!AH30)</f>
        <v>5</v>
      </c>
    </row>
    <row r="29" spans="1:33" ht="16.5" x14ac:dyDescent="0.2">
      <c r="A29" s="1">
        <f>IF(t_item_说明表!A31="","",t_item_说明表!A31)</f>
        <v>26</v>
      </c>
      <c r="B29" s="1">
        <f>IF(t_item_说明表!B31="","",t_item_说明表!B31)</f>
        <v>1009</v>
      </c>
      <c r="C29" s="1">
        <f>IF(t_item_说明表!C31="","",t_item_说明表!C31)</f>
        <v>0</v>
      </c>
      <c r="D29" s="1" t="str">
        <f>IF(t_item_说明表!D31="","",t_item_说明表!D31)</f>
        <v>加速12小时</v>
      </c>
      <c r="E29" s="1">
        <f>IF(t_item_说明表!E31="","",t_item_说明表!E31)</f>
        <v>20001009</v>
      </c>
      <c r="F29" s="1">
        <f>IF(t_item_说明表!G31="","",t_item_说明表!G31)</f>
        <v>1009</v>
      </c>
      <c r="G29" s="1">
        <f>IF(t_item_说明表!H31="","",t_item_说明表!H31)</f>
        <v>21001009</v>
      </c>
      <c r="H29" s="1">
        <f>IF(t_item_说明表!I31="","",t_item_说明表!I31)</f>
        <v>400</v>
      </c>
      <c r="I29" s="1">
        <f>IF(t_item_说明表!J31="","",t_item_说明表!J31)</f>
        <v>1</v>
      </c>
      <c r="J29" s="1">
        <f>IF(t_item_说明表!K31="","",t_item_说明表!K31)</f>
        <v>155</v>
      </c>
      <c r="K29" s="1">
        <f>IF(t_item_说明表!L31="","",t_item_说明表!L31)</f>
        <v>143110031</v>
      </c>
      <c r="L29" s="1">
        <f>IF(t_item_说明表!M31="","",t_item_说明表!M31)</f>
        <v>1001</v>
      </c>
      <c r="M29" s="1">
        <f>IF(t_item_说明表!N31="","",t_item_说明表!N31)</f>
        <v>1</v>
      </c>
      <c r="N29" s="1">
        <f>IF(t_item_说明表!O31="","",t_item_说明表!O31)</f>
        <v>43200</v>
      </c>
      <c r="O29" s="1">
        <f>IF(t_item_说明表!P31="","",t_item_说明表!P31)</f>
        <v>4</v>
      </c>
      <c r="P29" s="1" t="str">
        <f>IF(t_item_说明表!Q31="","",t_item_说明表!Q31)</f>
        <v/>
      </c>
      <c r="Q29" s="1">
        <f>IF(t_item_说明表!R31="","",t_item_说明表!R31)</f>
        <v>10</v>
      </c>
      <c r="R29" s="1" t="str">
        <f>IF(t_item_说明表!S31="","",t_item_说明表!S31)</f>
        <v/>
      </c>
      <c r="S29" s="1" t="str">
        <f>IF(t_item_说明表!T31="","",t_item_说明表!T31)</f>
        <v/>
      </c>
      <c r="T29" s="1">
        <f>IF(t_item_说明表!U31="","",t_item_说明表!U31)</f>
        <v>0</v>
      </c>
      <c r="U29" s="1">
        <f>IF(t_item_说明表!V31="","",t_item_说明表!V31)</f>
        <v>0</v>
      </c>
      <c r="V29" s="1" t="str">
        <f>IF(t_item_说明表!W31="","",t_item_说明表!W31)</f>
        <v/>
      </c>
      <c r="W29" s="1" t="str">
        <f>IF(t_item_说明表!X31="","",t_item_说明表!X31)</f>
        <v/>
      </c>
      <c r="X29" s="1" t="str">
        <f>IF(t_item_说明表!Y31="","",t_item_说明表!Y31)</f>
        <v>加速12小时的描述</v>
      </c>
      <c r="Y29" s="1">
        <f>IF(t_item_说明表!Z31="","",t_item_说明表!Z31)</f>
        <v>0</v>
      </c>
      <c r="Z29" s="1" t="str">
        <f>IF(t_item_说明表!AA31="","",t_item_说明表!AA31)</f>
        <v/>
      </c>
      <c r="AA29" s="1" t="str">
        <f>IF(t_item_说明表!AB31="","",t_item_说明表!AB31)</f>
        <v/>
      </c>
      <c r="AB29" s="1" t="str">
        <f>IF(t_item_说明表!AC31="","",t_item_说明表!AC31)</f>
        <v/>
      </c>
      <c r="AC29" s="1" t="str">
        <f>IF(t_item_说明表!AD31="","",t_item_说明表!AD31)</f>
        <v>-1,720</v>
      </c>
      <c r="AD29" s="1" t="str">
        <f>IF(t_item_说明表!AE31="","",t_item_说明表!AE31)</f>
        <v/>
      </c>
      <c r="AE29" s="1">
        <f>IF(t_item_说明表!AF31="","",t_item_说明表!AF31)</f>
        <v>109</v>
      </c>
      <c r="AF29" s="1" t="str">
        <f>IF(t_item_说明表!AG31="","",t_item_说明表!AG31)</f>
        <v/>
      </c>
      <c r="AG29" s="1">
        <f>IF(t_item_说明表!AH31="","",t_item_说明表!AH31)</f>
        <v>5</v>
      </c>
    </row>
    <row r="30" spans="1:33" ht="16.5" x14ac:dyDescent="0.2">
      <c r="A30" s="1">
        <f>IF(t_item_说明表!A32="","",t_item_说明表!A32)</f>
        <v>27</v>
      </c>
      <c r="B30" s="1">
        <f>IF(t_item_说明表!B32="","",t_item_说明表!B32)</f>
        <v>1010</v>
      </c>
      <c r="C30" s="1">
        <f>IF(t_item_说明表!C32="","",t_item_说明表!C32)</f>
        <v>0</v>
      </c>
      <c r="D30" s="1" t="str">
        <f>IF(t_item_说明表!D32="","",t_item_说明表!D32)</f>
        <v>加速16小时</v>
      </c>
      <c r="E30" s="1">
        <f>IF(t_item_说明表!E32="","",t_item_说明表!E32)</f>
        <v>20001010</v>
      </c>
      <c r="F30" s="1">
        <f>IF(t_item_说明表!G32="","",t_item_说明表!G32)</f>
        <v>1010</v>
      </c>
      <c r="G30" s="1">
        <f>IF(t_item_说明表!H32="","",t_item_说明表!H32)</f>
        <v>21001010</v>
      </c>
      <c r="H30" s="1">
        <f>IF(t_item_说明表!I32="","",t_item_说明表!I32)</f>
        <v>400</v>
      </c>
      <c r="I30" s="1">
        <f>IF(t_item_说明表!J32="","",t_item_说明表!J32)</f>
        <v>1</v>
      </c>
      <c r="J30" s="1">
        <f>IF(t_item_说明表!K32="","",t_item_说明表!K32)</f>
        <v>156</v>
      </c>
      <c r="K30" s="1">
        <f>IF(t_item_说明表!L32="","",t_item_说明表!L32)</f>
        <v>143110032</v>
      </c>
      <c r="L30" s="1">
        <f>IF(t_item_说明表!M32="","",t_item_说明表!M32)</f>
        <v>1001</v>
      </c>
      <c r="M30" s="1">
        <f>IF(t_item_说明表!N32="","",t_item_说明表!N32)</f>
        <v>1</v>
      </c>
      <c r="N30" s="1">
        <f>IF(t_item_说明表!O32="","",t_item_说明表!O32)</f>
        <v>57600</v>
      </c>
      <c r="O30" s="1">
        <f>IF(t_item_说明表!P32="","",t_item_说明表!P32)</f>
        <v>4</v>
      </c>
      <c r="P30" s="1" t="str">
        <f>IF(t_item_说明表!Q32="","",t_item_说明表!Q32)</f>
        <v/>
      </c>
      <c r="Q30" s="1">
        <f>IF(t_item_说明表!R32="","",t_item_说明表!R32)</f>
        <v>10</v>
      </c>
      <c r="R30" s="1" t="str">
        <f>IF(t_item_说明表!S32="","",t_item_说明表!S32)</f>
        <v/>
      </c>
      <c r="S30" s="1" t="str">
        <f>IF(t_item_说明表!T32="","",t_item_说明表!T32)</f>
        <v/>
      </c>
      <c r="T30" s="1">
        <f>IF(t_item_说明表!U32="","",t_item_说明表!U32)</f>
        <v>0</v>
      </c>
      <c r="U30" s="1">
        <f>IF(t_item_说明表!V32="","",t_item_说明表!V32)</f>
        <v>0</v>
      </c>
      <c r="V30" s="1" t="str">
        <f>IF(t_item_说明表!W32="","",t_item_说明表!W32)</f>
        <v/>
      </c>
      <c r="W30" s="1" t="str">
        <f>IF(t_item_说明表!X32="","",t_item_说明表!X32)</f>
        <v/>
      </c>
      <c r="X30" s="1" t="str">
        <f>IF(t_item_说明表!Y32="","",t_item_说明表!Y32)</f>
        <v>加速16小时的描述</v>
      </c>
      <c r="Y30" s="1">
        <f>IF(t_item_说明表!Z32="","",t_item_说明表!Z32)</f>
        <v>0</v>
      </c>
      <c r="Z30" s="1" t="str">
        <f>IF(t_item_说明表!AA32="","",t_item_说明表!AA32)</f>
        <v/>
      </c>
      <c r="AA30" s="1" t="str">
        <f>IF(t_item_说明表!AB32="","",t_item_说明表!AB32)</f>
        <v/>
      </c>
      <c r="AB30" s="1" t="str">
        <f>IF(t_item_说明表!AC32="","",t_item_说明表!AC32)</f>
        <v/>
      </c>
      <c r="AC30" s="1" t="str">
        <f>IF(t_item_说明表!AD32="","",t_item_说明表!AD32)</f>
        <v>-1,960</v>
      </c>
      <c r="AD30" s="1" t="str">
        <f>IF(t_item_说明表!AE32="","",t_item_说明表!AE32)</f>
        <v/>
      </c>
      <c r="AE30" s="1">
        <f>IF(t_item_说明表!AF32="","",t_item_说明表!AF32)</f>
        <v>110</v>
      </c>
      <c r="AF30" s="1" t="str">
        <f>IF(t_item_说明表!AG32="","",t_item_说明表!AG32)</f>
        <v/>
      </c>
      <c r="AG30" s="1">
        <f>IF(t_item_说明表!AH32="","",t_item_说明表!AH32)</f>
        <v>5</v>
      </c>
    </row>
    <row r="31" spans="1:33" ht="16.5" x14ac:dyDescent="0.2">
      <c r="A31" s="1">
        <f>IF(t_item_说明表!A33="","",t_item_说明表!A33)</f>
        <v>28</v>
      </c>
      <c r="B31" s="1">
        <f>IF(t_item_说明表!B33="","",t_item_说明表!B33)</f>
        <v>1011</v>
      </c>
      <c r="C31" s="1">
        <f>IF(t_item_说明表!C33="","",t_item_说明表!C33)</f>
        <v>0</v>
      </c>
      <c r="D31" s="1" t="str">
        <f>IF(t_item_说明表!D33="","",t_item_说明表!D33)</f>
        <v>加速1天</v>
      </c>
      <c r="E31" s="1">
        <f>IF(t_item_说明表!E33="","",t_item_说明表!E33)</f>
        <v>20001011</v>
      </c>
      <c r="F31" s="1">
        <f>IF(t_item_说明表!G33="","",t_item_说明表!G33)</f>
        <v>1011</v>
      </c>
      <c r="G31" s="1">
        <f>IF(t_item_说明表!H33="","",t_item_说明表!H33)</f>
        <v>21001011</v>
      </c>
      <c r="H31" s="1">
        <f>IF(t_item_说明表!I33="","",t_item_说明表!I33)</f>
        <v>400</v>
      </c>
      <c r="I31" s="1">
        <f>IF(t_item_说明表!J33="","",t_item_说明表!J33)</f>
        <v>1</v>
      </c>
      <c r="J31" s="1">
        <f>IF(t_item_说明表!K33="","",t_item_说明表!K33)</f>
        <v>157</v>
      </c>
      <c r="K31" s="1">
        <f>IF(t_item_说明表!L33="","",t_item_说明表!L33)</f>
        <v>143110033</v>
      </c>
      <c r="L31" s="1">
        <f>IF(t_item_说明表!M33="","",t_item_说明表!M33)</f>
        <v>1001</v>
      </c>
      <c r="M31" s="1">
        <f>IF(t_item_说明表!N33="","",t_item_说明表!N33)</f>
        <v>1</v>
      </c>
      <c r="N31" s="1">
        <f>IF(t_item_说明表!O33="","",t_item_说明表!O33)</f>
        <v>86400</v>
      </c>
      <c r="O31" s="1">
        <f>IF(t_item_说明表!P33="","",t_item_说明表!P33)</f>
        <v>4</v>
      </c>
      <c r="P31" s="1" t="str">
        <f>IF(t_item_说明表!Q33="","",t_item_说明表!Q33)</f>
        <v/>
      </c>
      <c r="Q31" s="1">
        <f>IF(t_item_说明表!R33="","",t_item_说明表!R33)</f>
        <v>8</v>
      </c>
      <c r="R31" s="1" t="str">
        <f>IF(t_item_说明表!S33="","",t_item_说明表!S33)</f>
        <v/>
      </c>
      <c r="S31" s="1" t="str">
        <f>IF(t_item_说明表!T33="","",t_item_说明表!T33)</f>
        <v/>
      </c>
      <c r="T31" s="1">
        <f>IF(t_item_说明表!U33="","",t_item_说明表!U33)</f>
        <v>0</v>
      </c>
      <c r="U31" s="1">
        <f>IF(t_item_说明表!V33="","",t_item_说明表!V33)</f>
        <v>0</v>
      </c>
      <c r="V31" s="1" t="str">
        <f>IF(t_item_说明表!W33="","",t_item_说明表!W33)</f>
        <v/>
      </c>
      <c r="W31" s="1" t="str">
        <f>IF(t_item_说明表!X33="","",t_item_说明表!X33)</f>
        <v/>
      </c>
      <c r="X31" s="1" t="str">
        <f>IF(t_item_说明表!Y33="","",t_item_说明表!Y33)</f>
        <v>加速1天的描述</v>
      </c>
      <c r="Y31" s="1">
        <f>IF(t_item_说明表!Z33="","",t_item_说明表!Z33)</f>
        <v>0</v>
      </c>
      <c r="Z31" s="1" t="str">
        <f>IF(t_item_说明表!AA33="","",t_item_说明表!AA33)</f>
        <v/>
      </c>
      <c r="AA31" s="1" t="str">
        <f>IF(t_item_说明表!AB33="","",t_item_说明表!AB33)</f>
        <v/>
      </c>
      <c r="AB31" s="1" t="str">
        <f>IF(t_item_说明表!AC33="","",t_item_说明表!AC33)</f>
        <v/>
      </c>
      <c r="AC31" s="1" t="str">
        <f>IF(t_item_说明表!AD33="","",t_item_说明表!AD33)</f>
        <v>-1,1440</v>
      </c>
      <c r="AD31" s="1" t="str">
        <f>IF(t_item_说明表!AE33="","",t_item_说明表!AE33)</f>
        <v/>
      </c>
      <c r="AE31" s="1">
        <f>IF(t_item_说明表!AF33="","",t_item_说明表!AF33)</f>
        <v>111</v>
      </c>
      <c r="AF31" s="1" t="str">
        <f>IF(t_item_说明表!AG33="","",t_item_说明表!AG33)</f>
        <v/>
      </c>
      <c r="AG31" s="1">
        <f>IF(t_item_说明表!AH33="","",t_item_说明表!AH33)</f>
        <v>5</v>
      </c>
    </row>
    <row r="32" spans="1:33" ht="16.5" x14ac:dyDescent="0.2">
      <c r="A32" s="1">
        <f>IF(t_item_说明表!A34="","",t_item_说明表!A34)</f>
        <v>29</v>
      </c>
      <c r="B32" s="1">
        <f>IF(t_item_说明表!B34="","",t_item_说明表!B34)</f>
        <v>1012</v>
      </c>
      <c r="C32" s="1">
        <f>IF(t_item_说明表!C34="","",t_item_说明表!C34)</f>
        <v>0</v>
      </c>
      <c r="D32" s="1" t="str">
        <f>IF(t_item_说明表!D34="","",t_item_说明表!D34)</f>
        <v>加速3天</v>
      </c>
      <c r="E32" s="1">
        <f>IF(t_item_说明表!E34="","",t_item_说明表!E34)</f>
        <v>20001012</v>
      </c>
      <c r="F32" s="1">
        <f>IF(t_item_说明表!G34="","",t_item_说明表!G34)</f>
        <v>1012</v>
      </c>
      <c r="G32" s="1">
        <f>IF(t_item_说明表!H34="","",t_item_说明表!H34)</f>
        <v>21001012</v>
      </c>
      <c r="H32" s="1">
        <f>IF(t_item_说明表!I34="","",t_item_说明表!I34)</f>
        <v>400</v>
      </c>
      <c r="I32" s="1">
        <f>IF(t_item_说明表!J34="","",t_item_说明表!J34)</f>
        <v>1</v>
      </c>
      <c r="J32" s="1">
        <f>IF(t_item_说明表!K34="","",t_item_说明表!K34)</f>
        <v>158</v>
      </c>
      <c r="K32" s="1">
        <f>IF(t_item_说明表!L34="","",t_item_说明表!L34)</f>
        <v>143110034</v>
      </c>
      <c r="L32" s="1">
        <f>IF(t_item_说明表!M34="","",t_item_说明表!M34)</f>
        <v>1001</v>
      </c>
      <c r="M32" s="1">
        <f>IF(t_item_说明表!N34="","",t_item_说明表!N34)</f>
        <v>1</v>
      </c>
      <c r="N32" s="1">
        <f>IF(t_item_说明表!O34="","",t_item_说明表!O34)</f>
        <v>259200</v>
      </c>
      <c r="O32" s="1">
        <f>IF(t_item_说明表!P34="","",t_item_说明表!P34)</f>
        <v>4</v>
      </c>
      <c r="P32" s="1" t="str">
        <f>IF(t_item_说明表!Q34="","",t_item_说明表!Q34)</f>
        <v/>
      </c>
      <c r="Q32" s="1">
        <f>IF(t_item_说明表!R34="","",t_item_说明表!R34)</f>
        <v>5</v>
      </c>
      <c r="R32" s="1" t="str">
        <f>IF(t_item_说明表!S34="","",t_item_说明表!S34)</f>
        <v/>
      </c>
      <c r="S32" s="1" t="str">
        <f>IF(t_item_说明表!T34="","",t_item_说明表!T34)</f>
        <v/>
      </c>
      <c r="T32" s="1">
        <f>IF(t_item_说明表!U34="","",t_item_说明表!U34)</f>
        <v>0</v>
      </c>
      <c r="U32" s="1">
        <f>IF(t_item_说明表!V34="","",t_item_说明表!V34)</f>
        <v>0</v>
      </c>
      <c r="V32" s="1" t="str">
        <f>IF(t_item_说明表!W34="","",t_item_说明表!W34)</f>
        <v/>
      </c>
      <c r="W32" s="1" t="str">
        <f>IF(t_item_说明表!X34="","",t_item_说明表!X34)</f>
        <v/>
      </c>
      <c r="X32" s="1" t="str">
        <f>IF(t_item_说明表!Y34="","",t_item_说明表!Y34)</f>
        <v>加速3天的描述</v>
      </c>
      <c r="Y32" s="1">
        <f>IF(t_item_说明表!Z34="","",t_item_说明表!Z34)</f>
        <v>0</v>
      </c>
      <c r="Z32" s="1" t="str">
        <f>IF(t_item_说明表!AA34="","",t_item_说明表!AA34)</f>
        <v/>
      </c>
      <c r="AA32" s="1" t="str">
        <f>IF(t_item_说明表!AB34="","",t_item_说明表!AB34)</f>
        <v/>
      </c>
      <c r="AB32" s="1" t="str">
        <f>IF(t_item_说明表!AC34="","",t_item_说明表!AC34)</f>
        <v/>
      </c>
      <c r="AC32" s="1" t="str">
        <f>IF(t_item_说明表!AD34="","",t_item_说明表!AD34)</f>
        <v>-1,4320</v>
      </c>
      <c r="AD32" s="1" t="str">
        <f>IF(t_item_说明表!AE34="","",t_item_说明表!AE34)</f>
        <v/>
      </c>
      <c r="AE32" s="1">
        <f>IF(t_item_说明表!AF34="","",t_item_说明表!AF34)</f>
        <v>112</v>
      </c>
      <c r="AF32" s="1" t="str">
        <f>IF(t_item_说明表!AG34="","",t_item_说明表!AG34)</f>
        <v/>
      </c>
      <c r="AG32" s="1">
        <f>IF(t_item_说明表!AH34="","",t_item_说明表!AH34)</f>
        <v>5</v>
      </c>
    </row>
    <row r="33" spans="1:33" ht="16.5" x14ac:dyDescent="0.2">
      <c r="A33" s="1">
        <f>IF(t_item_说明表!A35="","",t_item_说明表!A35)</f>
        <v>30</v>
      </c>
      <c r="B33" s="1">
        <f>IF(t_item_说明表!B35="","",t_item_说明表!B35)</f>
        <v>2001</v>
      </c>
      <c r="C33" s="1">
        <f>IF(t_item_说明表!C35="","",t_item_说明表!C35)</f>
        <v>0</v>
      </c>
      <c r="D33" s="1" t="str">
        <f>IF(t_item_说明表!D35="","",t_item_说明表!D35)</f>
        <v>获得10钻石</v>
      </c>
      <c r="E33" s="1">
        <f>IF(t_item_说明表!E35="","",t_item_说明表!E35)</f>
        <v>20002001</v>
      </c>
      <c r="F33" s="1">
        <f>IF(t_item_说明表!G35="","",t_item_说明表!G35)</f>
        <v>2001</v>
      </c>
      <c r="G33" s="1">
        <f>IF(t_item_说明表!H35="","",t_item_说明表!H35)</f>
        <v>21002001</v>
      </c>
      <c r="H33" s="1">
        <f>IF(t_item_说明表!I35="","",t_item_说明表!I35)</f>
        <v>101</v>
      </c>
      <c r="I33" s="1">
        <f>IF(t_item_说明表!J35="","",t_item_说明表!J35)</f>
        <v>2</v>
      </c>
      <c r="J33" s="1">
        <f>IF(t_item_说明表!K35="","",t_item_说明表!K35)</f>
        <v>202</v>
      </c>
      <c r="K33" s="1">
        <f>IF(t_item_说明表!L35="","",t_item_说明表!L35)</f>
        <v>200140035</v>
      </c>
      <c r="L33" s="1">
        <f>IF(t_item_说明表!M35="","",t_item_说明表!M35)</f>
        <v>0</v>
      </c>
      <c r="M33" s="1">
        <f>IF(t_item_说明表!N35="","",t_item_说明表!N35)</f>
        <v>2</v>
      </c>
      <c r="N33" s="1">
        <f>IF(t_item_说明表!O35="","",t_item_说明表!O35)</f>
        <v>0</v>
      </c>
      <c r="O33" s="1">
        <f>IF(t_item_说明表!P35="","",t_item_说明表!P35)</f>
        <v>1</v>
      </c>
      <c r="P33" s="1" t="str">
        <f>IF(t_item_说明表!Q35="","",t_item_说明表!Q35)</f>
        <v/>
      </c>
      <c r="Q33" s="1">
        <f>IF(t_item_说明表!R35="","",t_item_说明表!R35)</f>
        <v>9999</v>
      </c>
      <c r="R33" s="1" t="str">
        <f>IF(t_item_说明表!S35="","",t_item_说明表!S35)</f>
        <v/>
      </c>
      <c r="S33" s="1" t="str">
        <f>IF(t_item_说明表!T35="","",t_item_说明表!T35)</f>
        <v/>
      </c>
      <c r="T33" s="1">
        <f>IF(t_item_说明表!U35="","",t_item_说明表!U35)</f>
        <v>10</v>
      </c>
      <c r="U33" s="1">
        <f>IF(t_item_说明表!V35="","",t_item_说明表!V35)</f>
        <v>0</v>
      </c>
      <c r="V33" s="1" t="str">
        <f>IF(t_item_说明表!W35="","",t_item_说明表!W35)</f>
        <v/>
      </c>
      <c r="W33" s="1" t="str">
        <f>IF(t_item_说明表!X35="","",t_item_说明表!X35)</f>
        <v/>
      </c>
      <c r="X33" s="1" t="str">
        <f>IF(t_item_说明表!Y35="","",t_item_说明表!Y35)</f>
        <v>获得10钻石的描述</v>
      </c>
      <c r="Y33" s="1">
        <f>IF(t_item_说明表!Z35="","",t_item_说明表!Z35)</f>
        <v>0</v>
      </c>
      <c r="Z33" s="1" t="str">
        <f>IF(t_item_说明表!AA35="","",t_item_说明表!AA35)</f>
        <v>-1,10</v>
      </c>
      <c r="AA33" s="1" t="str">
        <f>IF(t_item_说明表!AB35="","",t_item_说明表!AB35)</f>
        <v/>
      </c>
      <c r="AB33" s="1" t="str">
        <f>IF(t_item_说明表!AC35="","",t_item_说明表!AC35)</f>
        <v/>
      </c>
      <c r="AC33" s="1" t="str">
        <f>IF(t_item_说明表!AD35="","",t_item_说明表!AD35)</f>
        <v/>
      </c>
      <c r="AD33" s="1" t="str">
        <f>IF(t_item_说明表!AE35="","",t_item_说明表!AE35)</f>
        <v/>
      </c>
      <c r="AE33" s="1">
        <f>IF(t_item_说明表!AF35="","",t_item_说明表!AF35)</f>
        <v>201</v>
      </c>
      <c r="AF33" s="1" t="str">
        <f>IF(t_item_说明表!AG35="","",t_item_说明表!AG35)</f>
        <v/>
      </c>
      <c r="AG33" s="1">
        <f>IF(t_item_说明表!AH35="","",t_item_说明表!AH35)</f>
        <v>5</v>
      </c>
    </row>
    <row r="34" spans="1:33" ht="16.5" x14ac:dyDescent="0.2">
      <c r="A34" s="1">
        <f>IF(t_item_说明表!A36="","",t_item_说明表!A36)</f>
        <v>31</v>
      </c>
      <c r="B34" s="1">
        <f>IF(t_item_说明表!B36="","",t_item_说明表!B36)</f>
        <v>2101</v>
      </c>
      <c r="C34" s="1">
        <f>IF(t_item_说明表!C36="","",t_item_说明表!C36)</f>
        <v>0</v>
      </c>
      <c r="D34" s="1" t="str">
        <f>IF(t_item_说明表!D36="","",t_item_说明表!D36)</f>
        <v>获得10金币</v>
      </c>
      <c r="E34" s="1">
        <f>IF(t_item_说明表!E36="","",t_item_说明表!E36)</f>
        <v>20002101</v>
      </c>
      <c r="F34" s="1">
        <f>IF(t_item_说明表!G36="","",t_item_说明表!G36)</f>
        <v>2101</v>
      </c>
      <c r="G34" s="1">
        <f>IF(t_item_说明表!H36="","",t_item_说明表!H36)</f>
        <v>21002101</v>
      </c>
      <c r="H34" s="1">
        <f>IF(t_item_说明表!I36="","",t_item_说明表!I36)</f>
        <v>102</v>
      </c>
      <c r="I34" s="1">
        <f>IF(t_item_说明表!J36="","",t_item_说明表!J36)</f>
        <v>2</v>
      </c>
      <c r="J34" s="1">
        <f>IF(t_item_说明表!K36="","",t_item_说明表!K36)</f>
        <v>203</v>
      </c>
      <c r="K34" s="1">
        <f>IF(t_item_说明表!L36="","",t_item_说明表!L36)</f>
        <v>200140036</v>
      </c>
      <c r="L34" s="1">
        <f>IF(t_item_说明表!M36="","",t_item_说明表!M36)</f>
        <v>0</v>
      </c>
      <c r="M34" s="1">
        <f>IF(t_item_说明表!N36="","",t_item_说明表!N36)</f>
        <v>2</v>
      </c>
      <c r="N34" s="1">
        <f>IF(t_item_说明表!O36="","",t_item_说明表!O36)</f>
        <v>0</v>
      </c>
      <c r="O34" s="1">
        <f>IF(t_item_说明表!P36="","",t_item_说明表!P36)</f>
        <v>1</v>
      </c>
      <c r="P34" s="1" t="str">
        <f>IF(t_item_说明表!Q36="","",t_item_说明表!Q36)</f>
        <v/>
      </c>
      <c r="Q34" s="1">
        <f>IF(t_item_说明表!R36="","",t_item_说明表!R36)</f>
        <v>9999</v>
      </c>
      <c r="R34" s="1" t="str">
        <f>IF(t_item_说明表!S36="","",t_item_说明表!S36)</f>
        <v/>
      </c>
      <c r="S34" s="1" t="str">
        <f>IF(t_item_说明表!T36="","",t_item_说明表!T36)</f>
        <v/>
      </c>
      <c r="T34" s="1">
        <f>IF(t_item_说明表!U36="","",t_item_说明表!U36)</f>
        <v>10</v>
      </c>
      <c r="U34" s="1">
        <f>IF(t_item_说明表!V36="","",t_item_说明表!V36)</f>
        <v>0</v>
      </c>
      <c r="V34" s="1" t="str">
        <f>IF(t_item_说明表!W36="","",t_item_说明表!W36)</f>
        <v/>
      </c>
      <c r="W34" s="1" t="str">
        <f>IF(t_item_说明表!X36="","",t_item_说明表!X36)</f>
        <v/>
      </c>
      <c r="X34" s="1" t="str">
        <f>IF(t_item_说明表!Y36="","",t_item_说明表!Y36)</f>
        <v>获得10金币的描述</v>
      </c>
      <c r="Y34" s="1">
        <f>IF(t_item_说明表!Z36="","",t_item_说明表!Z36)</f>
        <v>0</v>
      </c>
      <c r="Z34" s="1" t="str">
        <f>IF(t_item_说明表!AA36="","",t_item_说明表!AA36)</f>
        <v>-2,10</v>
      </c>
      <c r="AA34" s="1" t="str">
        <f>IF(t_item_说明表!AB36="","",t_item_说明表!AB36)</f>
        <v/>
      </c>
      <c r="AB34" s="1" t="str">
        <f>IF(t_item_说明表!AC36="","",t_item_说明表!AC36)</f>
        <v/>
      </c>
      <c r="AC34" s="1" t="str">
        <f>IF(t_item_说明表!AD36="","",t_item_说明表!AD36)</f>
        <v/>
      </c>
      <c r="AD34" s="1" t="str">
        <f>IF(t_item_说明表!AE36="","",t_item_说明表!AE36)</f>
        <v/>
      </c>
      <c r="AE34" s="1">
        <f>IF(t_item_说明表!AF36="","",t_item_说明表!AF36)</f>
        <v>202</v>
      </c>
      <c r="AF34" s="1" t="str">
        <f>IF(t_item_说明表!AG36="","",t_item_说明表!AG36)</f>
        <v/>
      </c>
      <c r="AG34" s="1">
        <f>IF(t_item_说明表!AH36="","",t_item_说明表!AH36)</f>
        <v>5</v>
      </c>
    </row>
    <row r="35" spans="1:33" ht="16.5" x14ac:dyDescent="0.2">
      <c r="A35" s="1">
        <f>IF(t_item_说明表!A37="","",t_item_说明表!A37)</f>
        <v>32</v>
      </c>
      <c r="B35" s="1">
        <f>IF(t_item_说明表!B37="","",t_item_说明表!B37)</f>
        <v>2102</v>
      </c>
      <c r="C35" s="1">
        <f>IF(t_item_说明表!C37="","",t_item_说明表!C37)</f>
        <v>0</v>
      </c>
      <c r="D35" s="1" t="str">
        <f>IF(t_item_说明表!D37="","",t_item_说明表!D37)</f>
        <v>2小时金币挂机（测试）</v>
      </c>
      <c r="E35" s="1">
        <f>IF(t_item_说明表!E37="","",t_item_说明表!E37)</f>
        <v>20002102</v>
      </c>
      <c r="F35" s="1">
        <f>IF(t_item_说明表!G37="","",t_item_说明表!G37)</f>
        <v>2102</v>
      </c>
      <c r="G35" s="1">
        <f>IF(t_item_说明表!H37="","",t_item_说明表!H37)</f>
        <v>21002102</v>
      </c>
      <c r="H35" s="1">
        <f>IF(t_item_说明表!I37="","",t_item_说明表!I37)</f>
        <v>6</v>
      </c>
      <c r="I35" s="1">
        <f>IF(t_item_说明表!J37="","",t_item_说明表!J37)</f>
        <v>6</v>
      </c>
      <c r="J35" s="1">
        <f>IF(t_item_说明表!K37="","",t_item_说明表!K37)</f>
        <v>195</v>
      </c>
      <c r="K35" s="1">
        <f>IF(t_item_说明表!L37="","",t_item_说明表!L37)</f>
        <v>200130037</v>
      </c>
      <c r="L35" s="1">
        <f>IF(t_item_说明表!M37="","",t_item_说明表!M37)</f>
        <v>0</v>
      </c>
      <c r="M35" s="1">
        <f>IF(t_item_说明表!N37="","",t_item_说明表!N37)</f>
        <v>2</v>
      </c>
      <c r="N35" s="1">
        <f>IF(t_item_说明表!O37="","",t_item_说明表!O37)</f>
        <v>0</v>
      </c>
      <c r="O35" s="1">
        <f>IF(t_item_说明表!P37="","",t_item_说明表!P37)</f>
        <v>2</v>
      </c>
      <c r="P35" s="1" t="str">
        <f>IF(t_item_说明表!Q37="","",t_item_说明表!Q37)</f>
        <v/>
      </c>
      <c r="Q35" s="1">
        <f>IF(t_item_说明表!R37="","",t_item_说明表!R37)</f>
        <v>9999</v>
      </c>
      <c r="R35" s="1" t="str">
        <f>IF(t_item_说明表!S37="","",t_item_说明表!S37)</f>
        <v/>
      </c>
      <c r="S35" s="1" t="str">
        <f>IF(t_item_说明表!T37="","",t_item_说明表!T37)</f>
        <v/>
      </c>
      <c r="T35" s="1">
        <f>IF(t_item_说明表!U37="","",t_item_说明表!U37)</f>
        <v>10</v>
      </c>
      <c r="U35" s="1">
        <f>IF(t_item_说明表!V37="","",t_item_说明表!V37)</f>
        <v>0</v>
      </c>
      <c r="V35" s="1" t="str">
        <f>IF(t_item_说明表!W37="","",t_item_说明表!W37)</f>
        <v/>
      </c>
      <c r="W35" s="1" t="str">
        <f>IF(t_item_说明表!X37="","",t_item_说明表!X37)</f>
        <v/>
      </c>
      <c r="X35" s="1" t="str">
        <f>IF(t_item_说明表!Y37="","",t_item_说明表!Y37)</f>
        <v>2小时金币挂机（测试）的描述</v>
      </c>
      <c r="Y35" s="1">
        <f>IF(t_item_说明表!Z37="","",t_item_说明表!Z37)</f>
        <v>0</v>
      </c>
      <c r="Z35" s="1" t="str">
        <f>IF(t_item_说明表!AA37="","",t_item_说明表!AA37)</f>
        <v/>
      </c>
      <c r="AA35" s="1" t="str">
        <f>IF(t_item_说明表!AB37="","",t_item_说明表!AB37)</f>
        <v>-2,7200</v>
      </c>
      <c r="AB35" s="1" t="str">
        <f>IF(t_item_说明表!AC37="","",t_item_说明表!AC37)</f>
        <v/>
      </c>
      <c r="AC35" s="1" t="str">
        <f>IF(t_item_说明表!AD37="","",t_item_说明表!AD37)</f>
        <v/>
      </c>
      <c r="AD35" s="1" t="str">
        <f>IF(t_item_说明表!AE37="","",t_item_说明表!AE37)</f>
        <v/>
      </c>
      <c r="AE35" s="1">
        <f>IF(t_item_说明表!AF37="","",t_item_说明表!AF37)</f>
        <v>202</v>
      </c>
      <c r="AF35" s="1" t="str">
        <f>IF(t_item_说明表!AG37="","",t_item_说明表!AG37)</f>
        <v/>
      </c>
      <c r="AG35" s="1">
        <f>IF(t_item_说明表!AH37="","",t_item_说明表!AH37)</f>
        <v>5</v>
      </c>
    </row>
    <row r="36" spans="1:33" ht="16.5" x14ac:dyDescent="0.2">
      <c r="A36" s="1">
        <f>IF(t_item_说明表!A38="","",t_item_说明表!A38)</f>
        <v>33</v>
      </c>
      <c r="B36" s="1">
        <f>IF(t_item_说明表!B38="","",t_item_说明表!B38)</f>
        <v>2201</v>
      </c>
      <c r="C36" s="1">
        <f>IF(t_item_说明表!C38="","",t_item_说明表!C38)</f>
        <v>0</v>
      </c>
      <c r="D36" s="1" t="str">
        <f>IF(t_item_说明表!D38="","",t_item_说明表!D38)</f>
        <v>获得10泉水</v>
      </c>
      <c r="E36" s="1">
        <f>IF(t_item_说明表!E38="","",t_item_说明表!E38)</f>
        <v>20002201</v>
      </c>
      <c r="F36" s="1">
        <f>IF(t_item_说明表!G38="","",t_item_说明表!G38)</f>
        <v>2201</v>
      </c>
      <c r="G36" s="1">
        <f>IF(t_item_说明表!H38="","",t_item_说明表!H38)</f>
        <v>21002201</v>
      </c>
      <c r="H36" s="1">
        <f>IF(t_item_说明表!I38="","",t_item_说明表!I38)</f>
        <v>103</v>
      </c>
      <c r="I36" s="1">
        <f>IF(t_item_说明表!J38="","",t_item_说明表!J38)</f>
        <v>2</v>
      </c>
      <c r="J36" s="1">
        <f>IF(t_item_说明表!K38="","",t_item_说明表!K38)</f>
        <v>204</v>
      </c>
      <c r="K36" s="1">
        <f>IF(t_item_说明表!L38="","",t_item_说明表!L38)</f>
        <v>200140038</v>
      </c>
      <c r="L36" s="1">
        <f>IF(t_item_说明表!M38="","",t_item_说明表!M38)</f>
        <v>0</v>
      </c>
      <c r="M36" s="1">
        <f>IF(t_item_说明表!N38="","",t_item_说明表!N38)</f>
        <v>2</v>
      </c>
      <c r="N36" s="1">
        <f>IF(t_item_说明表!O38="","",t_item_说明表!O38)</f>
        <v>0</v>
      </c>
      <c r="O36" s="1">
        <f>IF(t_item_说明表!P38="","",t_item_说明表!P38)</f>
        <v>1</v>
      </c>
      <c r="P36" s="1" t="str">
        <f>IF(t_item_说明表!Q38="","",t_item_说明表!Q38)</f>
        <v/>
      </c>
      <c r="Q36" s="1">
        <f>IF(t_item_说明表!R38="","",t_item_说明表!R38)</f>
        <v>9999</v>
      </c>
      <c r="R36" s="1" t="str">
        <f>IF(t_item_说明表!S38="","",t_item_说明表!S38)</f>
        <v/>
      </c>
      <c r="S36" s="1" t="str">
        <f>IF(t_item_说明表!T38="","",t_item_说明表!T38)</f>
        <v/>
      </c>
      <c r="T36" s="1">
        <f>IF(t_item_说明表!U38="","",t_item_说明表!U38)</f>
        <v>10</v>
      </c>
      <c r="U36" s="1">
        <f>IF(t_item_说明表!V38="","",t_item_说明表!V38)</f>
        <v>0</v>
      </c>
      <c r="V36" s="1" t="str">
        <f>IF(t_item_说明表!W38="","",t_item_说明表!W38)</f>
        <v/>
      </c>
      <c r="W36" s="1" t="str">
        <f>IF(t_item_说明表!X38="","",t_item_说明表!X38)</f>
        <v/>
      </c>
      <c r="X36" s="1" t="str">
        <f>IF(t_item_说明表!Y38="","",t_item_说明表!Y38)</f>
        <v>获得10泉水的描述</v>
      </c>
      <c r="Y36" s="1">
        <f>IF(t_item_说明表!Z38="","",t_item_说明表!Z38)</f>
        <v>0</v>
      </c>
      <c r="Z36" s="1" t="str">
        <f>IF(t_item_说明表!AA38="","",t_item_说明表!AA38)</f>
        <v>-3,10</v>
      </c>
      <c r="AA36" s="1" t="str">
        <f>IF(t_item_说明表!AB38="","",t_item_说明表!AB38)</f>
        <v/>
      </c>
      <c r="AB36" s="1" t="str">
        <f>IF(t_item_说明表!AC38="","",t_item_说明表!AC38)</f>
        <v/>
      </c>
      <c r="AC36" s="1" t="str">
        <f>IF(t_item_说明表!AD38="","",t_item_说明表!AD38)</f>
        <v/>
      </c>
      <c r="AD36" s="1" t="str">
        <f>IF(t_item_说明表!AE38="","",t_item_说明表!AE38)</f>
        <v/>
      </c>
      <c r="AE36" s="1">
        <f>IF(t_item_说明表!AF38="","",t_item_说明表!AF38)</f>
        <v>203</v>
      </c>
      <c r="AF36" s="1" t="str">
        <f>IF(t_item_说明表!AG38="","",t_item_说明表!AG38)</f>
        <v/>
      </c>
      <c r="AG36" s="1">
        <f>IF(t_item_说明表!AH38="","",t_item_说明表!AH38)</f>
        <v>5</v>
      </c>
    </row>
    <row r="37" spans="1:33" ht="16.5" x14ac:dyDescent="0.2">
      <c r="A37" s="1">
        <f>IF(t_item_说明表!A39="","",t_item_说明表!A39)</f>
        <v>34</v>
      </c>
      <c r="B37" s="1">
        <f>IF(t_item_说明表!B39="","",t_item_说明表!B39)</f>
        <v>2301</v>
      </c>
      <c r="C37" s="1">
        <f>IF(t_item_说明表!C39="","",t_item_说明表!C39)</f>
        <v>0</v>
      </c>
      <c r="D37" s="1" t="str">
        <f>IF(t_item_说明表!D39="","",t_item_说明表!D39)</f>
        <v>1小时挂机银币</v>
      </c>
      <c r="E37" s="1">
        <f>IF(t_item_说明表!E39="","",t_item_说明表!E39)</f>
        <v>20002301</v>
      </c>
      <c r="F37" s="1">
        <f>IF(t_item_说明表!G39="","",t_item_说明表!G39)</f>
        <v>2301</v>
      </c>
      <c r="G37" s="1">
        <f>IF(t_item_说明表!H39="","",t_item_说明表!H39)</f>
        <v>21002301</v>
      </c>
      <c r="H37" s="1">
        <f>IF(t_item_说明表!I39="","",t_item_说明表!I39)</f>
        <v>6</v>
      </c>
      <c r="I37" s="1">
        <f>IF(t_item_说明表!J39="","",t_item_说明表!J39)</f>
        <v>6</v>
      </c>
      <c r="J37" s="1">
        <f>IF(t_item_说明表!K39="","",t_item_说明表!K39)</f>
        <v>205</v>
      </c>
      <c r="K37" s="1">
        <f>IF(t_item_说明表!L39="","",t_item_说明表!L39)</f>
        <v>200140039</v>
      </c>
      <c r="L37" s="1">
        <f>IF(t_item_说明表!M39="","",t_item_说明表!M39)</f>
        <v>0</v>
      </c>
      <c r="M37" s="1">
        <f>IF(t_item_说明表!N39="","",t_item_说明表!N39)</f>
        <v>2</v>
      </c>
      <c r="N37" s="1">
        <f>IF(t_item_说明表!O39="","",t_item_说明表!O39)</f>
        <v>0</v>
      </c>
      <c r="O37" s="1">
        <f>IF(t_item_说明表!P39="","",t_item_说明表!P39)</f>
        <v>1</v>
      </c>
      <c r="P37" s="1" t="str">
        <f>IF(t_item_说明表!Q39="","",t_item_说明表!Q39)</f>
        <v/>
      </c>
      <c r="Q37" s="1">
        <f>IF(t_item_说明表!R39="","",t_item_说明表!R39)</f>
        <v>99</v>
      </c>
      <c r="R37" s="1" t="str">
        <f>IF(t_item_说明表!S39="","",t_item_说明表!S39)</f>
        <v/>
      </c>
      <c r="S37" s="1" t="str">
        <f>IF(t_item_说明表!T39="","",t_item_说明表!T39)</f>
        <v/>
      </c>
      <c r="T37" s="1">
        <f>IF(t_item_说明表!U39="","",t_item_说明表!U39)</f>
        <v>10</v>
      </c>
      <c r="U37" s="1">
        <f>IF(t_item_说明表!V39="","",t_item_说明表!V39)</f>
        <v>0</v>
      </c>
      <c r="V37" s="1" t="str">
        <f>IF(t_item_说明表!W39="","",t_item_说明表!W39)</f>
        <v/>
      </c>
      <c r="W37" s="1" t="str">
        <f>IF(t_item_说明表!X39="","",t_item_说明表!X39)</f>
        <v/>
      </c>
      <c r="X37" s="1" t="str">
        <f>IF(t_item_说明表!Y39="","",t_item_说明表!Y39)</f>
        <v>1小时挂机银币的描述</v>
      </c>
      <c r="Y37" s="1">
        <f>IF(t_item_说明表!Z39="","",t_item_说明表!Z39)</f>
        <v>0</v>
      </c>
      <c r="Z37" s="1" t="str">
        <f>IF(t_item_说明表!AA39="","",t_item_说明表!AA39)</f>
        <v/>
      </c>
      <c r="AA37" s="1" t="str">
        <f>IF(t_item_说明表!AB39="","",t_item_说明表!AB39)</f>
        <v>-2,3600</v>
      </c>
      <c r="AB37" s="1" t="str">
        <f>IF(t_item_说明表!AC39="","",t_item_说明表!AC39)</f>
        <v/>
      </c>
      <c r="AC37" s="1" t="str">
        <f>IF(t_item_说明表!AD39="","",t_item_说明表!AD39)</f>
        <v/>
      </c>
      <c r="AD37" s="1" t="str">
        <f>IF(t_item_说明表!AE39="","",t_item_说明表!AE39)</f>
        <v/>
      </c>
      <c r="AE37" s="1">
        <f>IF(t_item_说明表!AF39="","",t_item_说明表!AF39)</f>
        <v>4001</v>
      </c>
      <c r="AF37" s="1" t="str">
        <f>IF(t_item_说明表!AG39="","",t_item_说明表!AG39)</f>
        <v/>
      </c>
      <c r="AG37" s="1">
        <f>IF(t_item_说明表!AH39="","",t_item_说明表!AH39)</f>
        <v>5</v>
      </c>
    </row>
    <row r="38" spans="1:33" ht="16.5" x14ac:dyDescent="0.2">
      <c r="A38" s="1">
        <f>IF(t_item_说明表!A40="","",t_item_说明表!A40)</f>
        <v>35</v>
      </c>
      <c r="B38" s="1">
        <f>IF(t_item_说明表!B40="","",t_item_说明表!B40)</f>
        <v>2302</v>
      </c>
      <c r="C38" s="1">
        <f>IF(t_item_说明表!C40="","",t_item_说明表!C40)</f>
        <v>0</v>
      </c>
      <c r="D38" s="1" t="str">
        <f>IF(t_item_说明表!D40="","",t_item_说明表!D40)</f>
        <v>3小时挂机银币</v>
      </c>
      <c r="E38" s="1">
        <f>IF(t_item_说明表!E40="","",t_item_说明表!E40)</f>
        <v>20002302</v>
      </c>
      <c r="F38" s="1">
        <f>IF(t_item_说明表!G40="","",t_item_说明表!G40)</f>
        <v>2301</v>
      </c>
      <c r="G38" s="1">
        <f>IF(t_item_说明表!H40="","",t_item_说明表!H40)</f>
        <v>21002302</v>
      </c>
      <c r="H38" s="1">
        <f>IF(t_item_说明表!I40="","",t_item_说明表!I40)</f>
        <v>6</v>
      </c>
      <c r="I38" s="1">
        <f>IF(t_item_说明表!J40="","",t_item_说明表!J40)</f>
        <v>6</v>
      </c>
      <c r="J38" s="1">
        <f>IF(t_item_说明表!K40="","",t_item_说明表!K40)</f>
        <v>196</v>
      </c>
      <c r="K38" s="1">
        <f>IF(t_item_说明表!L40="","",t_item_说明表!L40)</f>
        <v>200130040</v>
      </c>
      <c r="L38" s="1">
        <f>IF(t_item_说明表!M40="","",t_item_说明表!M40)</f>
        <v>0</v>
      </c>
      <c r="M38" s="1">
        <f>IF(t_item_说明表!N40="","",t_item_说明表!N40)</f>
        <v>2</v>
      </c>
      <c r="N38" s="1">
        <f>IF(t_item_说明表!O40="","",t_item_说明表!O40)</f>
        <v>0</v>
      </c>
      <c r="O38" s="1">
        <f>IF(t_item_说明表!P40="","",t_item_说明表!P40)</f>
        <v>2</v>
      </c>
      <c r="P38" s="1" t="str">
        <f>IF(t_item_说明表!Q40="","",t_item_说明表!Q40)</f>
        <v/>
      </c>
      <c r="Q38" s="1">
        <f>IF(t_item_说明表!R40="","",t_item_说明表!R40)</f>
        <v>99</v>
      </c>
      <c r="R38" s="1" t="str">
        <f>IF(t_item_说明表!S40="","",t_item_说明表!S40)</f>
        <v/>
      </c>
      <c r="S38" s="1" t="str">
        <f>IF(t_item_说明表!T40="","",t_item_说明表!T40)</f>
        <v/>
      </c>
      <c r="T38" s="1">
        <f>IF(t_item_说明表!U40="","",t_item_说明表!U40)</f>
        <v>10</v>
      </c>
      <c r="U38" s="1">
        <f>IF(t_item_说明表!V40="","",t_item_说明表!V40)</f>
        <v>0</v>
      </c>
      <c r="V38" s="1" t="str">
        <f>IF(t_item_说明表!W40="","",t_item_说明表!W40)</f>
        <v/>
      </c>
      <c r="W38" s="1" t="str">
        <f>IF(t_item_说明表!X40="","",t_item_说明表!X40)</f>
        <v/>
      </c>
      <c r="X38" s="1" t="str">
        <f>IF(t_item_说明表!Y40="","",t_item_说明表!Y40)</f>
        <v>3小时挂机银币的描述</v>
      </c>
      <c r="Y38" s="1">
        <f>IF(t_item_说明表!Z40="","",t_item_说明表!Z40)</f>
        <v>0</v>
      </c>
      <c r="Z38" s="1" t="str">
        <f>IF(t_item_说明表!AA40="","",t_item_说明表!AA40)</f>
        <v/>
      </c>
      <c r="AA38" s="1" t="str">
        <f>IF(t_item_说明表!AB40="","",t_item_说明表!AB40)</f>
        <v>-2,10800</v>
      </c>
      <c r="AB38" s="1" t="str">
        <f>IF(t_item_说明表!AC40="","",t_item_说明表!AC40)</f>
        <v/>
      </c>
      <c r="AC38" s="1" t="str">
        <f>IF(t_item_说明表!AD40="","",t_item_说明表!AD40)</f>
        <v/>
      </c>
      <c r="AD38" s="1" t="str">
        <f>IF(t_item_说明表!AE40="","",t_item_说明表!AE40)</f>
        <v/>
      </c>
      <c r="AE38" s="1">
        <f>IF(t_item_说明表!AF40="","",t_item_说明表!AF40)</f>
        <v>4002</v>
      </c>
      <c r="AF38" s="1" t="str">
        <f>IF(t_item_说明表!AG40="","",t_item_说明表!AG40)</f>
        <v/>
      </c>
      <c r="AG38" s="1">
        <f>IF(t_item_说明表!AH40="","",t_item_说明表!AH40)</f>
        <v>5</v>
      </c>
    </row>
    <row r="39" spans="1:33" ht="16.5" x14ac:dyDescent="0.2">
      <c r="A39" s="1">
        <f>IF(t_item_说明表!A41="","",t_item_说明表!A41)</f>
        <v>36</v>
      </c>
      <c r="B39" s="1">
        <f>IF(t_item_说明表!B41="","",t_item_说明表!B41)</f>
        <v>2303</v>
      </c>
      <c r="C39" s="1">
        <f>IF(t_item_说明表!C41="","",t_item_说明表!C41)</f>
        <v>0</v>
      </c>
      <c r="D39" s="1" t="str">
        <f>IF(t_item_说明表!D41="","",t_item_说明表!D41)</f>
        <v>6小时挂机银币</v>
      </c>
      <c r="E39" s="1">
        <f>IF(t_item_说明表!E41="","",t_item_说明表!E41)</f>
        <v>20002303</v>
      </c>
      <c r="F39" s="1">
        <f>IF(t_item_说明表!G41="","",t_item_说明表!G41)</f>
        <v>2301</v>
      </c>
      <c r="G39" s="1">
        <f>IF(t_item_说明表!H41="","",t_item_说明表!H41)</f>
        <v>21002303</v>
      </c>
      <c r="H39" s="1">
        <f>IF(t_item_说明表!I41="","",t_item_说明表!I41)</f>
        <v>6</v>
      </c>
      <c r="I39" s="1">
        <f>IF(t_item_说明表!J41="","",t_item_说明表!J41)</f>
        <v>6</v>
      </c>
      <c r="J39" s="1">
        <f>IF(t_item_说明表!K41="","",t_item_说明表!K41)</f>
        <v>190</v>
      </c>
      <c r="K39" s="1">
        <f>IF(t_item_说明表!L41="","",t_item_说明表!L41)</f>
        <v>200120041</v>
      </c>
      <c r="L39" s="1">
        <f>IF(t_item_说明表!M41="","",t_item_说明表!M41)</f>
        <v>0</v>
      </c>
      <c r="M39" s="1">
        <f>IF(t_item_说明表!N41="","",t_item_说明表!N41)</f>
        <v>2</v>
      </c>
      <c r="N39" s="1">
        <f>IF(t_item_说明表!O41="","",t_item_说明表!O41)</f>
        <v>0</v>
      </c>
      <c r="O39" s="1">
        <f>IF(t_item_说明表!P41="","",t_item_说明表!P41)</f>
        <v>3</v>
      </c>
      <c r="P39" s="1" t="str">
        <f>IF(t_item_说明表!Q41="","",t_item_说明表!Q41)</f>
        <v/>
      </c>
      <c r="Q39" s="1">
        <f>IF(t_item_说明表!R41="","",t_item_说明表!R41)</f>
        <v>99</v>
      </c>
      <c r="R39" s="1" t="str">
        <f>IF(t_item_说明表!S41="","",t_item_说明表!S41)</f>
        <v/>
      </c>
      <c r="S39" s="1" t="str">
        <f>IF(t_item_说明表!T41="","",t_item_说明表!T41)</f>
        <v/>
      </c>
      <c r="T39" s="1">
        <f>IF(t_item_说明表!U41="","",t_item_说明表!U41)</f>
        <v>10</v>
      </c>
      <c r="U39" s="1">
        <f>IF(t_item_说明表!V41="","",t_item_说明表!V41)</f>
        <v>0</v>
      </c>
      <c r="V39" s="1" t="str">
        <f>IF(t_item_说明表!W41="","",t_item_说明表!W41)</f>
        <v/>
      </c>
      <c r="W39" s="1" t="str">
        <f>IF(t_item_说明表!X41="","",t_item_说明表!X41)</f>
        <v/>
      </c>
      <c r="X39" s="1" t="str">
        <f>IF(t_item_说明表!Y41="","",t_item_说明表!Y41)</f>
        <v>6小时挂机银币的描述</v>
      </c>
      <c r="Y39" s="1">
        <f>IF(t_item_说明表!Z41="","",t_item_说明表!Z41)</f>
        <v>0</v>
      </c>
      <c r="Z39" s="1" t="str">
        <f>IF(t_item_说明表!AA41="","",t_item_说明表!AA41)</f>
        <v/>
      </c>
      <c r="AA39" s="1" t="str">
        <f>IF(t_item_说明表!AB41="","",t_item_说明表!AB41)</f>
        <v>-2,21600</v>
      </c>
      <c r="AB39" s="1" t="str">
        <f>IF(t_item_说明表!AC41="","",t_item_说明表!AC41)</f>
        <v/>
      </c>
      <c r="AC39" s="1" t="str">
        <f>IF(t_item_说明表!AD41="","",t_item_说明表!AD41)</f>
        <v/>
      </c>
      <c r="AD39" s="1" t="str">
        <f>IF(t_item_说明表!AE41="","",t_item_说明表!AE41)</f>
        <v/>
      </c>
      <c r="AE39" s="1">
        <f>IF(t_item_说明表!AF41="","",t_item_说明表!AF41)</f>
        <v>4003</v>
      </c>
      <c r="AF39" s="1" t="str">
        <f>IF(t_item_说明表!AG41="","",t_item_说明表!AG41)</f>
        <v/>
      </c>
      <c r="AG39" s="1">
        <f>IF(t_item_说明表!AH41="","",t_item_说明表!AH41)</f>
        <v>5</v>
      </c>
    </row>
    <row r="40" spans="1:33" ht="16.5" x14ac:dyDescent="0.2">
      <c r="A40" s="1">
        <f>IF(t_item_说明表!A42="","",t_item_说明表!A42)</f>
        <v>37</v>
      </c>
      <c r="B40" s="1">
        <f>IF(t_item_说明表!B42="","",t_item_说明表!B42)</f>
        <v>2304</v>
      </c>
      <c r="C40" s="1">
        <f>IF(t_item_说明表!C42="","",t_item_说明表!C42)</f>
        <v>0</v>
      </c>
      <c r="D40" s="1" t="str">
        <f>IF(t_item_说明表!D42="","",t_item_说明表!D42)</f>
        <v>8小时挂机银币</v>
      </c>
      <c r="E40" s="1">
        <f>IF(t_item_说明表!E42="","",t_item_说明表!E42)</f>
        <v>20002304</v>
      </c>
      <c r="F40" s="1">
        <f>IF(t_item_说明表!G42="","",t_item_说明表!G42)</f>
        <v>2301</v>
      </c>
      <c r="G40" s="1">
        <f>IF(t_item_说明表!H42="","",t_item_说明表!H42)</f>
        <v>21002304</v>
      </c>
      <c r="H40" s="1">
        <f>IF(t_item_说明表!I42="","",t_item_说明表!I42)</f>
        <v>6</v>
      </c>
      <c r="I40" s="1">
        <f>IF(t_item_说明表!J42="","",t_item_说明表!J42)</f>
        <v>6</v>
      </c>
      <c r="J40" s="1">
        <f>IF(t_item_说明表!K42="","",t_item_说明表!K42)</f>
        <v>165</v>
      </c>
      <c r="K40" s="1">
        <f>IF(t_item_说明表!L42="","",t_item_说明表!L42)</f>
        <v>200110042</v>
      </c>
      <c r="L40" s="1">
        <f>IF(t_item_说明表!M42="","",t_item_说明表!M42)</f>
        <v>0</v>
      </c>
      <c r="M40" s="1">
        <f>IF(t_item_说明表!N42="","",t_item_说明表!N42)</f>
        <v>2</v>
      </c>
      <c r="N40" s="1">
        <f>IF(t_item_说明表!O42="","",t_item_说明表!O42)</f>
        <v>0</v>
      </c>
      <c r="O40" s="1">
        <f>IF(t_item_说明表!P42="","",t_item_说明表!P42)</f>
        <v>4</v>
      </c>
      <c r="P40" s="1" t="str">
        <f>IF(t_item_说明表!Q42="","",t_item_说明表!Q42)</f>
        <v/>
      </c>
      <c r="Q40" s="1">
        <f>IF(t_item_说明表!R42="","",t_item_说明表!R42)</f>
        <v>99</v>
      </c>
      <c r="R40" s="1" t="str">
        <f>IF(t_item_说明表!S42="","",t_item_说明表!S42)</f>
        <v/>
      </c>
      <c r="S40" s="1" t="str">
        <f>IF(t_item_说明表!T42="","",t_item_说明表!T42)</f>
        <v/>
      </c>
      <c r="T40" s="1">
        <f>IF(t_item_说明表!U42="","",t_item_说明表!U42)</f>
        <v>10</v>
      </c>
      <c r="U40" s="1">
        <f>IF(t_item_说明表!V42="","",t_item_说明表!V42)</f>
        <v>0</v>
      </c>
      <c r="V40" s="1" t="str">
        <f>IF(t_item_说明表!W42="","",t_item_说明表!W42)</f>
        <v/>
      </c>
      <c r="W40" s="1" t="str">
        <f>IF(t_item_说明表!X42="","",t_item_说明表!X42)</f>
        <v/>
      </c>
      <c r="X40" s="1" t="str">
        <f>IF(t_item_说明表!Y42="","",t_item_说明表!Y42)</f>
        <v>8小时挂机银币的描述</v>
      </c>
      <c r="Y40" s="1">
        <f>IF(t_item_说明表!Z42="","",t_item_说明表!Z42)</f>
        <v>0</v>
      </c>
      <c r="Z40" s="1" t="str">
        <f>IF(t_item_说明表!AA42="","",t_item_说明表!AA42)</f>
        <v/>
      </c>
      <c r="AA40" s="1" t="str">
        <f>IF(t_item_说明表!AB42="","",t_item_说明表!AB42)</f>
        <v>-2,28800</v>
      </c>
      <c r="AB40" s="1" t="str">
        <f>IF(t_item_说明表!AC42="","",t_item_说明表!AC42)</f>
        <v/>
      </c>
      <c r="AC40" s="1" t="str">
        <f>IF(t_item_说明表!AD42="","",t_item_说明表!AD42)</f>
        <v/>
      </c>
      <c r="AD40" s="1" t="str">
        <f>IF(t_item_说明表!AE42="","",t_item_说明表!AE42)</f>
        <v/>
      </c>
      <c r="AE40" s="1">
        <f>IF(t_item_说明表!AF42="","",t_item_说明表!AF42)</f>
        <v>4004</v>
      </c>
      <c r="AF40" s="1" t="str">
        <f>IF(t_item_说明表!AG42="","",t_item_说明表!AG42)</f>
        <v/>
      </c>
      <c r="AG40" s="1">
        <f>IF(t_item_说明表!AH42="","",t_item_说明表!AH42)</f>
        <v>5</v>
      </c>
    </row>
    <row r="41" spans="1:33" ht="16.5" x14ac:dyDescent="0.2">
      <c r="A41" s="1">
        <f>IF(t_item_说明表!A43="","",t_item_说明表!A43)</f>
        <v>38</v>
      </c>
      <c r="B41" s="1">
        <f>IF(t_item_说明表!B43="","",t_item_说明表!B43)</f>
        <v>2305</v>
      </c>
      <c r="C41" s="1">
        <f>IF(t_item_说明表!C43="","",t_item_说明表!C43)</f>
        <v>0</v>
      </c>
      <c r="D41" s="1" t="str">
        <f>IF(t_item_说明表!D43="","",t_item_说明表!D43)</f>
        <v>12小时挂机银币</v>
      </c>
      <c r="E41" s="1">
        <f>IF(t_item_说明表!E43="","",t_item_说明表!E43)</f>
        <v>20002305</v>
      </c>
      <c r="F41" s="1">
        <f>IF(t_item_说明表!G43="","",t_item_说明表!G43)</f>
        <v>2301</v>
      </c>
      <c r="G41" s="1">
        <f>IF(t_item_说明表!H43="","",t_item_说明表!H43)</f>
        <v>21002305</v>
      </c>
      <c r="H41" s="1">
        <f>IF(t_item_说明表!I43="","",t_item_说明表!I43)</f>
        <v>6</v>
      </c>
      <c r="I41" s="1">
        <f>IF(t_item_说明表!J43="","",t_item_说明表!J43)</f>
        <v>6</v>
      </c>
      <c r="J41" s="1">
        <f>IF(t_item_说明表!K43="","",t_item_说明表!K43)</f>
        <v>166</v>
      </c>
      <c r="K41" s="1">
        <f>IF(t_item_说明表!L43="","",t_item_说明表!L43)</f>
        <v>200110043</v>
      </c>
      <c r="L41" s="1">
        <f>IF(t_item_说明表!M43="","",t_item_说明表!M43)</f>
        <v>0</v>
      </c>
      <c r="M41" s="1">
        <f>IF(t_item_说明表!N43="","",t_item_说明表!N43)</f>
        <v>2</v>
      </c>
      <c r="N41" s="1">
        <f>IF(t_item_说明表!O43="","",t_item_说明表!O43)</f>
        <v>0</v>
      </c>
      <c r="O41" s="1">
        <f>IF(t_item_说明表!P43="","",t_item_说明表!P43)</f>
        <v>4</v>
      </c>
      <c r="P41" s="1" t="str">
        <f>IF(t_item_说明表!Q43="","",t_item_说明表!Q43)</f>
        <v/>
      </c>
      <c r="Q41" s="1">
        <f>IF(t_item_说明表!R43="","",t_item_说明表!R43)</f>
        <v>99</v>
      </c>
      <c r="R41" s="1" t="str">
        <f>IF(t_item_说明表!S43="","",t_item_说明表!S43)</f>
        <v/>
      </c>
      <c r="S41" s="1" t="str">
        <f>IF(t_item_说明表!T43="","",t_item_说明表!T43)</f>
        <v/>
      </c>
      <c r="T41" s="1">
        <f>IF(t_item_说明表!U43="","",t_item_说明表!U43)</f>
        <v>10</v>
      </c>
      <c r="U41" s="1">
        <f>IF(t_item_说明表!V43="","",t_item_说明表!V43)</f>
        <v>0</v>
      </c>
      <c r="V41" s="1" t="str">
        <f>IF(t_item_说明表!W43="","",t_item_说明表!W43)</f>
        <v/>
      </c>
      <c r="W41" s="1" t="str">
        <f>IF(t_item_说明表!X43="","",t_item_说明表!X43)</f>
        <v/>
      </c>
      <c r="X41" s="1" t="str">
        <f>IF(t_item_说明表!Y43="","",t_item_说明表!Y43)</f>
        <v>12小时挂机银币的描述</v>
      </c>
      <c r="Y41" s="1">
        <f>IF(t_item_说明表!Z43="","",t_item_说明表!Z43)</f>
        <v>0</v>
      </c>
      <c r="Z41" s="1" t="str">
        <f>IF(t_item_说明表!AA43="","",t_item_说明表!AA43)</f>
        <v/>
      </c>
      <c r="AA41" s="1" t="str">
        <f>IF(t_item_说明表!AB43="","",t_item_说明表!AB43)</f>
        <v>-2,43200</v>
      </c>
      <c r="AB41" s="1" t="str">
        <f>IF(t_item_说明表!AC43="","",t_item_说明表!AC43)</f>
        <v/>
      </c>
      <c r="AC41" s="1" t="str">
        <f>IF(t_item_说明表!AD43="","",t_item_说明表!AD43)</f>
        <v/>
      </c>
      <c r="AD41" s="1" t="str">
        <f>IF(t_item_说明表!AE43="","",t_item_说明表!AE43)</f>
        <v/>
      </c>
      <c r="AE41" s="1">
        <f>IF(t_item_说明表!AF43="","",t_item_说明表!AF43)</f>
        <v>4005</v>
      </c>
      <c r="AF41" s="1" t="str">
        <f>IF(t_item_说明表!AG43="","",t_item_说明表!AG43)</f>
        <v/>
      </c>
      <c r="AG41" s="1">
        <f>IF(t_item_说明表!AH43="","",t_item_说明表!AH43)</f>
        <v>5</v>
      </c>
    </row>
    <row r="42" spans="1:33" ht="16.5" x14ac:dyDescent="0.2">
      <c r="A42" s="1">
        <f>IF(t_item_说明表!A44="","",t_item_说明表!A44)</f>
        <v>39</v>
      </c>
      <c r="B42" s="1">
        <f>IF(t_item_说明表!B44="","",t_item_说明表!B44)</f>
        <v>2306</v>
      </c>
      <c r="C42" s="1">
        <f>IF(t_item_说明表!C44="","",t_item_说明表!C44)</f>
        <v>0</v>
      </c>
      <c r="D42" s="1" t="str">
        <f>IF(t_item_说明表!D44="","",t_item_说明表!D44)</f>
        <v>16小时挂机银币</v>
      </c>
      <c r="E42" s="1">
        <f>IF(t_item_说明表!E44="","",t_item_说明表!E44)</f>
        <v>20002306</v>
      </c>
      <c r="F42" s="1">
        <f>IF(t_item_说明表!G44="","",t_item_说明表!G44)</f>
        <v>2301</v>
      </c>
      <c r="G42" s="1">
        <f>IF(t_item_说明表!H44="","",t_item_说明表!H44)</f>
        <v>21002306</v>
      </c>
      <c r="H42" s="1">
        <f>IF(t_item_说明表!I44="","",t_item_说明表!I44)</f>
        <v>6</v>
      </c>
      <c r="I42" s="1">
        <f>IF(t_item_说明表!J44="","",t_item_说明表!J44)</f>
        <v>6</v>
      </c>
      <c r="J42" s="1">
        <f>IF(t_item_说明表!K44="","",t_item_说明表!K44)</f>
        <v>167</v>
      </c>
      <c r="K42" s="1">
        <f>IF(t_item_说明表!L44="","",t_item_说明表!L44)</f>
        <v>200110044</v>
      </c>
      <c r="L42" s="1">
        <f>IF(t_item_说明表!M44="","",t_item_说明表!M44)</f>
        <v>0</v>
      </c>
      <c r="M42" s="1">
        <f>IF(t_item_说明表!N44="","",t_item_说明表!N44)</f>
        <v>2</v>
      </c>
      <c r="N42" s="1">
        <f>IF(t_item_说明表!O44="","",t_item_说明表!O44)</f>
        <v>0</v>
      </c>
      <c r="O42" s="1">
        <f>IF(t_item_说明表!P44="","",t_item_说明表!P44)</f>
        <v>4</v>
      </c>
      <c r="P42" s="1" t="str">
        <f>IF(t_item_说明表!Q44="","",t_item_说明表!Q44)</f>
        <v/>
      </c>
      <c r="Q42" s="1">
        <f>IF(t_item_说明表!R44="","",t_item_说明表!R44)</f>
        <v>99</v>
      </c>
      <c r="R42" s="1" t="str">
        <f>IF(t_item_说明表!S44="","",t_item_说明表!S44)</f>
        <v/>
      </c>
      <c r="S42" s="1" t="str">
        <f>IF(t_item_说明表!T44="","",t_item_说明表!T44)</f>
        <v/>
      </c>
      <c r="T42" s="1">
        <f>IF(t_item_说明表!U44="","",t_item_说明表!U44)</f>
        <v>10</v>
      </c>
      <c r="U42" s="1">
        <f>IF(t_item_说明表!V44="","",t_item_说明表!V44)</f>
        <v>0</v>
      </c>
      <c r="V42" s="1" t="str">
        <f>IF(t_item_说明表!W44="","",t_item_说明表!W44)</f>
        <v/>
      </c>
      <c r="W42" s="1" t="str">
        <f>IF(t_item_说明表!X44="","",t_item_说明表!X44)</f>
        <v/>
      </c>
      <c r="X42" s="1" t="str">
        <f>IF(t_item_说明表!Y44="","",t_item_说明表!Y44)</f>
        <v>16小时挂机银币的描述</v>
      </c>
      <c r="Y42" s="1">
        <f>IF(t_item_说明表!Z44="","",t_item_说明表!Z44)</f>
        <v>0</v>
      </c>
      <c r="Z42" s="1" t="str">
        <f>IF(t_item_说明表!AA44="","",t_item_说明表!AA44)</f>
        <v/>
      </c>
      <c r="AA42" s="1" t="str">
        <f>IF(t_item_说明表!AB44="","",t_item_说明表!AB44)</f>
        <v>-2,57600</v>
      </c>
      <c r="AB42" s="1" t="str">
        <f>IF(t_item_说明表!AC44="","",t_item_说明表!AC44)</f>
        <v/>
      </c>
      <c r="AC42" s="1" t="str">
        <f>IF(t_item_说明表!AD44="","",t_item_说明表!AD44)</f>
        <v/>
      </c>
      <c r="AD42" s="1" t="str">
        <f>IF(t_item_说明表!AE44="","",t_item_说明表!AE44)</f>
        <v/>
      </c>
      <c r="AE42" s="1">
        <f>IF(t_item_说明表!AF44="","",t_item_说明表!AF44)</f>
        <v>4006</v>
      </c>
      <c r="AF42" s="1" t="str">
        <f>IF(t_item_说明表!AG44="","",t_item_说明表!AG44)</f>
        <v/>
      </c>
      <c r="AG42" s="1">
        <f>IF(t_item_说明表!AH44="","",t_item_说明表!AH44)</f>
        <v>5</v>
      </c>
    </row>
    <row r="43" spans="1:33" ht="16.5" x14ac:dyDescent="0.2">
      <c r="A43" s="1">
        <f>IF(t_item_说明表!A45="","",t_item_说明表!A45)</f>
        <v>40</v>
      </c>
      <c r="B43" s="1">
        <f>IF(t_item_说明表!B45="","",t_item_说明表!B45)</f>
        <v>2307</v>
      </c>
      <c r="C43" s="1">
        <f>IF(t_item_说明表!C45="","",t_item_说明表!C45)</f>
        <v>0</v>
      </c>
      <c r="D43" s="1" t="str">
        <f>IF(t_item_说明表!D45="","",t_item_说明表!D45)</f>
        <v>1天挂机银币</v>
      </c>
      <c r="E43" s="1">
        <f>IF(t_item_说明表!E45="","",t_item_说明表!E45)</f>
        <v>20002307</v>
      </c>
      <c r="F43" s="1">
        <f>IF(t_item_说明表!G45="","",t_item_说明表!G45)</f>
        <v>2301</v>
      </c>
      <c r="G43" s="1">
        <f>IF(t_item_说明表!H45="","",t_item_说明表!H45)</f>
        <v>21002307</v>
      </c>
      <c r="H43" s="1">
        <f>IF(t_item_说明表!I45="","",t_item_说明表!I45)</f>
        <v>6</v>
      </c>
      <c r="I43" s="1">
        <f>IF(t_item_说明表!J45="","",t_item_说明表!J45)</f>
        <v>6</v>
      </c>
      <c r="J43" s="1">
        <f>IF(t_item_说明表!K45="","",t_item_说明表!K45)</f>
        <v>168</v>
      </c>
      <c r="K43" s="1">
        <f>IF(t_item_说明表!L45="","",t_item_说明表!L45)</f>
        <v>200110045</v>
      </c>
      <c r="L43" s="1">
        <f>IF(t_item_说明表!M45="","",t_item_说明表!M45)</f>
        <v>0</v>
      </c>
      <c r="M43" s="1">
        <f>IF(t_item_说明表!N45="","",t_item_说明表!N45)</f>
        <v>2</v>
      </c>
      <c r="N43" s="1">
        <f>IF(t_item_说明表!O45="","",t_item_说明表!O45)</f>
        <v>0</v>
      </c>
      <c r="O43" s="1">
        <f>IF(t_item_说明表!P45="","",t_item_说明表!P45)</f>
        <v>4</v>
      </c>
      <c r="P43" s="1" t="str">
        <f>IF(t_item_说明表!Q45="","",t_item_说明表!Q45)</f>
        <v/>
      </c>
      <c r="Q43" s="1">
        <f>IF(t_item_说明表!R45="","",t_item_说明表!R45)</f>
        <v>99</v>
      </c>
      <c r="R43" s="1" t="str">
        <f>IF(t_item_说明表!S45="","",t_item_说明表!S45)</f>
        <v/>
      </c>
      <c r="S43" s="1" t="str">
        <f>IF(t_item_说明表!T45="","",t_item_说明表!T45)</f>
        <v/>
      </c>
      <c r="T43" s="1">
        <f>IF(t_item_说明表!U45="","",t_item_说明表!U45)</f>
        <v>10</v>
      </c>
      <c r="U43" s="1">
        <f>IF(t_item_说明表!V45="","",t_item_说明表!V45)</f>
        <v>0</v>
      </c>
      <c r="V43" s="1" t="str">
        <f>IF(t_item_说明表!W45="","",t_item_说明表!W45)</f>
        <v/>
      </c>
      <c r="W43" s="1" t="str">
        <f>IF(t_item_说明表!X45="","",t_item_说明表!X45)</f>
        <v/>
      </c>
      <c r="X43" s="1" t="str">
        <f>IF(t_item_说明表!Y45="","",t_item_说明表!Y45)</f>
        <v>1天挂机银币的描述</v>
      </c>
      <c r="Y43" s="1">
        <f>IF(t_item_说明表!Z45="","",t_item_说明表!Z45)</f>
        <v>0</v>
      </c>
      <c r="Z43" s="1" t="str">
        <f>IF(t_item_说明表!AA45="","",t_item_说明表!AA45)</f>
        <v/>
      </c>
      <c r="AA43" s="1" t="str">
        <f>IF(t_item_说明表!AB45="","",t_item_说明表!AB45)</f>
        <v>-2,86400</v>
      </c>
      <c r="AB43" s="1" t="str">
        <f>IF(t_item_说明表!AC45="","",t_item_说明表!AC45)</f>
        <v/>
      </c>
      <c r="AC43" s="1" t="str">
        <f>IF(t_item_说明表!AD45="","",t_item_说明表!AD45)</f>
        <v/>
      </c>
      <c r="AD43" s="1" t="str">
        <f>IF(t_item_说明表!AE45="","",t_item_说明表!AE45)</f>
        <v/>
      </c>
      <c r="AE43" s="1">
        <f>IF(t_item_说明表!AF45="","",t_item_说明表!AF45)</f>
        <v>4007</v>
      </c>
      <c r="AF43" s="1" t="str">
        <f>IF(t_item_说明表!AG45="","",t_item_说明表!AG45)</f>
        <v/>
      </c>
      <c r="AG43" s="1">
        <f>IF(t_item_说明表!AH45="","",t_item_说明表!AH45)</f>
        <v>5</v>
      </c>
    </row>
    <row r="44" spans="1:33" ht="16.5" x14ac:dyDescent="0.2">
      <c r="A44" s="1">
        <f>IF(t_item_说明表!A46="","",t_item_说明表!A46)</f>
        <v>41</v>
      </c>
      <c r="B44" s="1">
        <f>IF(t_item_说明表!B46="","",t_item_说明表!B46)</f>
        <v>2308</v>
      </c>
      <c r="C44" s="1">
        <f>IF(t_item_说明表!C46="","",t_item_说明表!C46)</f>
        <v>0</v>
      </c>
      <c r="D44" s="1" t="str">
        <f>IF(t_item_说明表!D46="","",t_item_说明表!D46)</f>
        <v>3天挂机银币</v>
      </c>
      <c r="E44" s="1">
        <f>IF(t_item_说明表!E46="","",t_item_说明表!E46)</f>
        <v>20002308</v>
      </c>
      <c r="F44" s="1">
        <f>IF(t_item_说明表!G46="","",t_item_说明表!G46)</f>
        <v>2301</v>
      </c>
      <c r="G44" s="1">
        <f>IF(t_item_说明表!H46="","",t_item_说明表!H46)</f>
        <v>21002308</v>
      </c>
      <c r="H44" s="1">
        <f>IF(t_item_说明表!I46="","",t_item_说明表!I46)</f>
        <v>6</v>
      </c>
      <c r="I44" s="1">
        <f>IF(t_item_说明表!J46="","",t_item_说明表!J46)</f>
        <v>6</v>
      </c>
      <c r="J44" s="1">
        <f>IF(t_item_说明表!K46="","",t_item_说明表!K46)</f>
        <v>169</v>
      </c>
      <c r="K44" s="1">
        <f>IF(t_item_说明表!L46="","",t_item_说明表!L46)</f>
        <v>200110046</v>
      </c>
      <c r="L44" s="1">
        <f>IF(t_item_说明表!M46="","",t_item_说明表!M46)</f>
        <v>0</v>
      </c>
      <c r="M44" s="1">
        <f>IF(t_item_说明表!N46="","",t_item_说明表!N46)</f>
        <v>2</v>
      </c>
      <c r="N44" s="1">
        <f>IF(t_item_说明表!O46="","",t_item_说明表!O46)</f>
        <v>0</v>
      </c>
      <c r="O44" s="1">
        <f>IF(t_item_说明表!P46="","",t_item_说明表!P46)</f>
        <v>4</v>
      </c>
      <c r="P44" s="1" t="str">
        <f>IF(t_item_说明表!Q46="","",t_item_说明表!Q46)</f>
        <v/>
      </c>
      <c r="Q44" s="1">
        <f>IF(t_item_说明表!R46="","",t_item_说明表!R46)</f>
        <v>99</v>
      </c>
      <c r="R44" s="1" t="str">
        <f>IF(t_item_说明表!S46="","",t_item_说明表!S46)</f>
        <v/>
      </c>
      <c r="S44" s="1" t="str">
        <f>IF(t_item_说明表!T46="","",t_item_说明表!T46)</f>
        <v/>
      </c>
      <c r="T44" s="1">
        <f>IF(t_item_说明表!U46="","",t_item_说明表!U46)</f>
        <v>10</v>
      </c>
      <c r="U44" s="1">
        <f>IF(t_item_说明表!V46="","",t_item_说明表!V46)</f>
        <v>0</v>
      </c>
      <c r="V44" s="1" t="str">
        <f>IF(t_item_说明表!W46="","",t_item_说明表!W46)</f>
        <v/>
      </c>
      <c r="W44" s="1" t="str">
        <f>IF(t_item_说明表!X46="","",t_item_说明表!X46)</f>
        <v/>
      </c>
      <c r="X44" s="1" t="str">
        <f>IF(t_item_说明表!Y46="","",t_item_说明表!Y46)</f>
        <v>3天挂机银币的描述</v>
      </c>
      <c r="Y44" s="1">
        <f>IF(t_item_说明表!Z46="","",t_item_说明表!Z46)</f>
        <v>0</v>
      </c>
      <c r="Z44" s="1" t="str">
        <f>IF(t_item_说明表!AA46="","",t_item_说明表!AA46)</f>
        <v/>
      </c>
      <c r="AA44" s="1" t="str">
        <f>IF(t_item_说明表!AB46="","",t_item_说明表!AB46)</f>
        <v>-2,259200</v>
      </c>
      <c r="AB44" s="1" t="str">
        <f>IF(t_item_说明表!AC46="","",t_item_说明表!AC46)</f>
        <v/>
      </c>
      <c r="AC44" s="1" t="str">
        <f>IF(t_item_说明表!AD46="","",t_item_说明表!AD46)</f>
        <v/>
      </c>
      <c r="AD44" s="1" t="str">
        <f>IF(t_item_说明表!AE46="","",t_item_说明表!AE46)</f>
        <v/>
      </c>
      <c r="AE44" s="1">
        <f>IF(t_item_说明表!AF46="","",t_item_说明表!AF46)</f>
        <v>4008</v>
      </c>
      <c r="AF44" s="1" t="str">
        <f>IF(t_item_说明表!AG46="","",t_item_说明表!AG46)</f>
        <v/>
      </c>
      <c r="AG44" s="1">
        <f>IF(t_item_说明表!AH46="","",t_item_说明表!AH46)</f>
        <v>5</v>
      </c>
    </row>
    <row r="45" spans="1:33" ht="16.5" x14ac:dyDescent="0.2">
      <c r="A45" s="1">
        <f>IF(t_item_说明表!A47="","",t_item_说明表!A47)</f>
        <v>42</v>
      </c>
      <c r="B45" s="1">
        <f>IF(t_item_说明表!B47="","",t_item_说明表!B47)</f>
        <v>2401</v>
      </c>
      <c r="C45" s="1">
        <f>IF(t_item_说明表!C47="","",t_item_说明表!C47)</f>
        <v>0</v>
      </c>
      <c r="D45" s="1" t="str">
        <f>IF(t_item_说明表!D47="","",t_item_说明表!D47)</f>
        <v>1小时挂机食物</v>
      </c>
      <c r="E45" s="1">
        <f>IF(t_item_说明表!E47="","",t_item_说明表!E47)</f>
        <v>20002401</v>
      </c>
      <c r="F45" s="1">
        <f>IF(t_item_说明表!G47="","",t_item_说明表!G47)</f>
        <v>2401</v>
      </c>
      <c r="G45" s="1">
        <f>IF(t_item_说明表!H47="","",t_item_说明表!H47)</f>
        <v>21002401</v>
      </c>
      <c r="H45" s="1">
        <f>IF(t_item_说明表!I47="","",t_item_说明表!I47)</f>
        <v>6</v>
      </c>
      <c r="I45" s="1">
        <f>IF(t_item_说明表!J47="","",t_item_说明表!J47)</f>
        <v>6</v>
      </c>
      <c r="J45" s="1">
        <f>IF(t_item_说明表!K47="","",t_item_说明表!K47)</f>
        <v>206</v>
      </c>
      <c r="K45" s="1">
        <f>IF(t_item_说明表!L47="","",t_item_说明表!L47)</f>
        <v>200140047</v>
      </c>
      <c r="L45" s="1">
        <f>IF(t_item_说明表!M47="","",t_item_说明表!M47)</f>
        <v>0</v>
      </c>
      <c r="M45" s="1">
        <f>IF(t_item_说明表!N47="","",t_item_说明表!N47)</f>
        <v>2</v>
      </c>
      <c r="N45" s="1">
        <f>IF(t_item_说明表!O47="","",t_item_说明表!O47)</f>
        <v>0</v>
      </c>
      <c r="O45" s="1">
        <f>IF(t_item_说明表!P47="","",t_item_说明表!P47)</f>
        <v>1</v>
      </c>
      <c r="P45" s="1" t="str">
        <f>IF(t_item_说明表!Q47="","",t_item_说明表!Q47)</f>
        <v/>
      </c>
      <c r="Q45" s="1">
        <f>IF(t_item_说明表!R47="","",t_item_说明表!R47)</f>
        <v>99</v>
      </c>
      <c r="R45" s="1" t="str">
        <f>IF(t_item_说明表!S47="","",t_item_说明表!S47)</f>
        <v/>
      </c>
      <c r="S45" s="1" t="str">
        <f>IF(t_item_说明表!T47="","",t_item_说明表!T47)</f>
        <v/>
      </c>
      <c r="T45" s="1">
        <f>IF(t_item_说明表!U47="","",t_item_说明表!U47)</f>
        <v>10</v>
      </c>
      <c r="U45" s="1">
        <f>IF(t_item_说明表!V47="","",t_item_说明表!V47)</f>
        <v>0</v>
      </c>
      <c r="V45" s="1" t="str">
        <f>IF(t_item_说明表!W47="","",t_item_说明表!W47)</f>
        <v/>
      </c>
      <c r="W45" s="1" t="str">
        <f>IF(t_item_说明表!X47="","",t_item_说明表!X47)</f>
        <v/>
      </c>
      <c r="X45" s="1" t="str">
        <f>IF(t_item_说明表!Y47="","",t_item_说明表!Y47)</f>
        <v>1小时挂机食物的描述</v>
      </c>
      <c r="Y45" s="1">
        <f>IF(t_item_说明表!Z47="","",t_item_说明表!Z47)</f>
        <v>0</v>
      </c>
      <c r="Z45" s="1" t="str">
        <f>IF(t_item_说明表!AA47="","",t_item_说明表!AA47)</f>
        <v/>
      </c>
      <c r="AA45" s="1" t="str">
        <f>IF(t_item_说明表!AB47="","",t_item_说明表!AB47)</f>
        <v>-101,3600</v>
      </c>
      <c r="AB45" s="1" t="str">
        <f>IF(t_item_说明表!AC47="","",t_item_说明表!AC47)</f>
        <v/>
      </c>
      <c r="AC45" s="1" t="str">
        <f>IF(t_item_说明表!AD47="","",t_item_说明表!AD47)</f>
        <v/>
      </c>
      <c r="AD45" s="1" t="str">
        <f>IF(t_item_说明表!AE47="","",t_item_说明表!AE47)</f>
        <v/>
      </c>
      <c r="AE45" s="1">
        <f>IF(t_item_说明表!AF47="","",t_item_说明表!AF47)</f>
        <v>4001</v>
      </c>
      <c r="AF45" s="1" t="str">
        <f>IF(t_item_说明表!AG47="","",t_item_说明表!AG47)</f>
        <v/>
      </c>
      <c r="AG45" s="1">
        <f>IF(t_item_说明表!AH47="","",t_item_说明表!AH47)</f>
        <v>5</v>
      </c>
    </row>
    <row r="46" spans="1:33" ht="16.5" x14ac:dyDescent="0.2">
      <c r="A46" s="1">
        <f>IF(t_item_说明表!A48="","",t_item_说明表!A48)</f>
        <v>43</v>
      </c>
      <c r="B46" s="1">
        <f>IF(t_item_说明表!B48="","",t_item_说明表!B48)</f>
        <v>2402</v>
      </c>
      <c r="C46" s="1">
        <f>IF(t_item_说明表!C48="","",t_item_说明表!C48)</f>
        <v>0</v>
      </c>
      <c r="D46" s="1" t="str">
        <f>IF(t_item_说明表!D48="","",t_item_说明表!D48)</f>
        <v>3小时挂机食物</v>
      </c>
      <c r="E46" s="1">
        <f>IF(t_item_说明表!E48="","",t_item_说明表!E48)</f>
        <v>20002402</v>
      </c>
      <c r="F46" s="1">
        <f>IF(t_item_说明表!G48="","",t_item_说明表!G48)</f>
        <v>2401</v>
      </c>
      <c r="G46" s="1">
        <f>IF(t_item_说明表!H48="","",t_item_说明表!H48)</f>
        <v>21002402</v>
      </c>
      <c r="H46" s="1">
        <f>IF(t_item_说明表!I48="","",t_item_说明表!I48)</f>
        <v>6</v>
      </c>
      <c r="I46" s="1">
        <f>IF(t_item_说明表!J48="","",t_item_说明表!J48)</f>
        <v>6</v>
      </c>
      <c r="J46" s="1">
        <f>IF(t_item_说明表!K48="","",t_item_说明表!K48)</f>
        <v>197</v>
      </c>
      <c r="K46" s="1">
        <f>IF(t_item_说明表!L48="","",t_item_说明表!L48)</f>
        <v>200130048</v>
      </c>
      <c r="L46" s="1">
        <f>IF(t_item_说明表!M48="","",t_item_说明表!M48)</f>
        <v>0</v>
      </c>
      <c r="M46" s="1">
        <f>IF(t_item_说明表!N48="","",t_item_说明表!N48)</f>
        <v>2</v>
      </c>
      <c r="N46" s="1">
        <f>IF(t_item_说明表!O48="","",t_item_说明表!O48)</f>
        <v>0</v>
      </c>
      <c r="O46" s="1">
        <f>IF(t_item_说明表!P48="","",t_item_说明表!P48)</f>
        <v>2</v>
      </c>
      <c r="P46" s="1" t="str">
        <f>IF(t_item_说明表!Q48="","",t_item_说明表!Q48)</f>
        <v/>
      </c>
      <c r="Q46" s="1">
        <f>IF(t_item_说明表!R48="","",t_item_说明表!R48)</f>
        <v>99</v>
      </c>
      <c r="R46" s="1" t="str">
        <f>IF(t_item_说明表!S48="","",t_item_说明表!S48)</f>
        <v/>
      </c>
      <c r="S46" s="1" t="str">
        <f>IF(t_item_说明表!T48="","",t_item_说明表!T48)</f>
        <v/>
      </c>
      <c r="T46" s="1">
        <f>IF(t_item_说明表!U48="","",t_item_说明表!U48)</f>
        <v>10</v>
      </c>
      <c r="U46" s="1">
        <f>IF(t_item_说明表!V48="","",t_item_说明表!V48)</f>
        <v>0</v>
      </c>
      <c r="V46" s="1" t="str">
        <f>IF(t_item_说明表!W48="","",t_item_说明表!W48)</f>
        <v/>
      </c>
      <c r="W46" s="1" t="str">
        <f>IF(t_item_说明表!X48="","",t_item_说明表!X48)</f>
        <v/>
      </c>
      <c r="X46" s="1" t="str">
        <f>IF(t_item_说明表!Y48="","",t_item_说明表!Y48)</f>
        <v>3小时挂机食物的描述</v>
      </c>
      <c r="Y46" s="1">
        <f>IF(t_item_说明表!Z48="","",t_item_说明表!Z48)</f>
        <v>0</v>
      </c>
      <c r="Z46" s="1" t="str">
        <f>IF(t_item_说明表!AA48="","",t_item_说明表!AA48)</f>
        <v/>
      </c>
      <c r="AA46" s="1" t="str">
        <f>IF(t_item_说明表!AB48="","",t_item_说明表!AB48)</f>
        <v>-101,10800</v>
      </c>
      <c r="AB46" s="1" t="str">
        <f>IF(t_item_说明表!AC48="","",t_item_说明表!AC48)</f>
        <v/>
      </c>
      <c r="AC46" s="1" t="str">
        <f>IF(t_item_说明表!AD48="","",t_item_说明表!AD48)</f>
        <v/>
      </c>
      <c r="AD46" s="1" t="str">
        <f>IF(t_item_说明表!AE48="","",t_item_说明表!AE48)</f>
        <v/>
      </c>
      <c r="AE46" s="1">
        <f>IF(t_item_说明表!AF48="","",t_item_说明表!AF48)</f>
        <v>4002</v>
      </c>
      <c r="AF46" s="1" t="str">
        <f>IF(t_item_说明表!AG48="","",t_item_说明表!AG48)</f>
        <v/>
      </c>
      <c r="AG46" s="1">
        <f>IF(t_item_说明表!AH48="","",t_item_说明表!AH48)</f>
        <v>5</v>
      </c>
    </row>
    <row r="47" spans="1:33" ht="16.5" x14ac:dyDescent="0.2">
      <c r="A47" s="1">
        <f>IF(t_item_说明表!A49="","",t_item_说明表!A49)</f>
        <v>44</v>
      </c>
      <c r="B47" s="1">
        <f>IF(t_item_说明表!B49="","",t_item_说明表!B49)</f>
        <v>2403</v>
      </c>
      <c r="C47" s="1">
        <f>IF(t_item_说明表!C49="","",t_item_说明表!C49)</f>
        <v>0</v>
      </c>
      <c r="D47" s="1" t="str">
        <f>IF(t_item_说明表!D49="","",t_item_说明表!D49)</f>
        <v>6小时挂机食物</v>
      </c>
      <c r="E47" s="1">
        <f>IF(t_item_说明表!E49="","",t_item_说明表!E49)</f>
        <v>20002403</v>
      </c>
      <c r="F47" s="1">
        <f>IF(t_item_说明表!G49="","",t_item_说明表!G49)</f>
        <v>2401</v>
      </c>
      <c r="G47" s="1">
        <f>IF(t_item_说明表!H49="","",t_item_说明表!H49)</f>
        <v>21002403</v>
      </c>
      <c r="H47" s="1">
        <f>IF(t_item_说明表!I49="","",t_item_说明表!I49)</f>
        <v>6</v>
      </c>
      <c r="I47" s="1">
        <f>IF(t_item_说明表!J49="","",t_item_说明表!J49)</f>
        <v>6</v>
      </c>
      <c r="J47" s="1">
        <f>IF(t_item_说明表!K49="","",t_item_说明表!K49)</f>
        <v>191</v>
      </c>
      <c r="K47" s="1">
        <f>IF(t_item_说明表!L49="","",t_item_说明表!L49)</f>
        <v>200120049</v>
      </c>
      <c r="L47" s="1">
        <f>IF(t_item_说明表!M49="","",t_item_说明表!M49)</f>
        <v>0</v>
      </c>
      <c r="M47" s="1">
        <f>IF(t_item_说明表!N49="","",t_item_说明表!N49)</f>
        <v>2</v>
      </c>
      <c r="N47" s="1">
        <f>IF(t_item_说明表!O49="","",t_item_说明表!O49)</f>
        <v>0</v>
      </c>
      <c r="O47" s="1">
        <f>IF(t_item_说明表!P49="","",t_item_说明表!P49)</f>
        <v>3</v>
      </c>
      <c r="P47" s="1" t="str">
        <f>IF(t_item_说明表!Q49="","",t_item_说明表!Q49)</f>
        <v/>
      </c>
      <c r="Q47" s="1">
        <f>IF(t_item_说明表!R49="","",t_item_说明表!R49)</f>
        <v>99</v>
      </c>
      <c r="R47" s="1" t="str">
        <f>IF(t_item_说明表!S49="","",t_item_说明表!S49)</f>
        <v/>
      </c>
      <c r="S47" s="1" t="str">
        <f>IF(t_item_说明表!T49="","",t_item_说明表!T49)</f>
        <v/>
      </c>
      <c r="T47" s="1">
        <f>IF(t_item_说明表!U49="","",t_item_说明表!U49)</f>
        <v>10</v>
      </c>
      <c r="U47" s="1">
        <f>IF(t_item_说明表!V49="","",t_item_说明表!V49)</f>
        <v>0</v>
      </c>
      <c r="V47" s="1" t="str">
        <f>IF(t_item_说明表!W49="","",t_item_说明表!W49)</f>
        <v/>
      </c>
      <c r="W47" s="1" t="str">
        <f>IF(t_item_说明表!X49="","",t_item_说明表!X49)</f>
        <v/>
      </c>
      <c r="X47" s="1" t="str">
        <f>IF(t_item_说明表!Y49="","",t_item_说明表!Y49)</f>
        <v>6小时挂机食物的描述</v>
      </c>
      <c r="Y47" s="1">
        <f>IF(t_item_说明表!Z49="","",t_item_说明表!Z49)</f>
        <v>0</v>
      </c>
      <c r="Z47" s="1" t="str">
        <f>IF(t_item_说明表!AA49="","",t_item_说明表!AA49)</f>
        <v/>
      </c>
      <c r="AA47" s="1" t="str">
        <f>IF(t_item_说明表!AB49="","",t_item_说明表!AB49)</f>
        <v>-101,21600</v>
      </c>
      <c r="AB47" s="1" t="str">
        <f>IF(t_item_说明表!AC49="","",t_item_说明表!AC49)</f>
        <v/>
      </c>
      <c r="AC47" s="1" t="str">
        <f>IF(t_item_说明表!AD49="","",t_item_说明表!AD49)</f>
        <v/>
      </c>
      <c r="AD47" s="1" t="str">
        <f>IF(t_item_说明表!AE49="","",t_item_说明表!AE49)</f>
        <v/>
      </c>
      <c r="AE47" s="1">
        <f>IF(t_item_说明表!AF49="","",t_item_说明表!AF49)</f>
        <v>4003</v>
      </c>
      <c r="AF47" s="1" t="str">
        <f>IF(t_item_说明表!AG49="","",t_item_说明表!AG49)</f>
        <v/>
      </c>
      <c r="AG47" s="1">
        <f>IF(t_item_说明表!AH49="","",t_item_说明表!AH49)</f>
        <v>5</v>
      </c>
    </row>
    <row r="48" spans="1:33" ht="16.5" x14ac:dyDescent="0.2">
      <c r="A48" s="1">
        <f>IF(t_item_说明表!A50="","",t_item_说明表!A50)</f>
        <v>45</v>
      </c>
      <c r="B48" s="1">
        <f>IF(t_item_说明表!B50="","",t_item_说明表!B50)</f>
        <v>2404</v>
      </c>
      <c r="C48" s="1">
        <f>IF(t_item_说明表!C50="","",t_item_说明表!C50)</f>
        <v>0</v>
      </c>
      <c r="D48" s="1" t="str">
        <f>IF(t_item_说明表!D50="","",t_item_说明表!D50)</f>
        <v>8小时挂机食物</v>
      </c>
      <c r="E48" s="1">
        <f>IF(t_item_说明表!E50="","",t_item_说明表!E50)</f>
        <v>20002404</v>
      </c>
      <c r="F48" s="1">
        <f>IF(t_item_说明表!G50="","",t_item_说明表!G50)</f>
        <v>2401</v>
      </c>
      <c r="G48" s="1">
        <f>IF(t_item_说明表!H50="","",t_item_说明表!H50)</f>
        <v>21002404</v>
      </c>
      <c r="H48" s="1">
        <f>IF(t_item_说明表!I50="","",t_item_说明表!I50)</f>
        <v>6</v>
      </c>
      <c r="I48" s="1">
        <f>IF(t_item_说明表!J50="","",t_item_说明表!J50)</f>
        <v>6</v>
      </c>
      <c r="J48" s="1">
        <f>IF(t_item_说明表!K50="","",t_item_说明表!K50)</f>
        <v>170</v>
      </c>
      <c r="K48" s="1">
        <f>IF(t_item_说明表!L50="","",t_item_说明表!L50)</f>
        <v>200110050</v>
      </c>
      <c r="L48" s="1">
        <f>IF(t_item_说明表!M50="","",t_item_说明表!M50)</f>
        <v>0</v>
      </c>
      <c r="M48" s="1">
        <f>IF(t_item_说明表!N50="","",t_item_说明表!N50)</f>
        <v>2</v>
      </c>
      <c r="N48" s="1">
        <f>IF(t_item_说明表!O50="","",t_item_说明表!O50)</f>
        <v>0</v>
      </c>
      <c r="O48" s="1">
        <f>IF(t_item_说明表!P50="","",t_item_说明表!P50)</f>
        <v>4</v>
      </c>
      <c r="P48" s="1" t="str">
        <f>IF(t_item_说明表!Q50="","",t_item_说明表!Q50)</f>
        <v/>
      </c>
      <c r="Q48" s="1">
        <f>IF(t_item_说明表!R50="","",t_item_说明表!R50)</f>
        <v>99</v>
      </c>
      <c r="R48" s="1" t="str">
        <f>IF(t_item_说明表!S50="","",t_item_说明表!S50)</f>
        <v/>
      </c>
      <c r="S48" s="1" t="str">
        <f>IF(t_item_说明表!T50="","",t_item_说明表!T50)</f>
        <v/>
      </c>
      <c r="T48" s="1">
        <f>IF(t_item_说明表!U50="","",t_item_说明表!U50)</f>
        <v>10</v>
      </c>
      <c r="U48" s="1">
        <f>IF(t_item_说明表!V50="","",t_item_说明表!V50)</f>
        <v>0</v>
      </c>
      <c r="V48" s="1" t="str">
        <f>IF(t_item_说明表!W50="","",t_item_说明表!W50)</f>
        <v/>
      </c>
      <c r="W48" s="1" t="str">
        <f>IF(t_item_说明表!X50="","",t_item_说明表!X50)</f>
        <v/>
      </c>
      <c r="X48" s="1" t="str">
        <f>IF(t_item_说明表!Y50="","",t_item_说明表!Y50)</f>
        <v>8小时挂机食物的描述</v>
      </c>
      <c r="Y48" s="1">
        <f>IF(t_item_说明表!Z50="","",t_item_说明表!Z50)</f>
        <v>0</v>
      </c>
      <c r="Z48" s="1" t="str">
        <f>IF(t_item_说明表!AA50="","",t_item_说明表!AA50)</f>
        <v/>
      </c>
      <c r="AA48" s="1" t="str">
        <f>IF(t_item_说明表!AB50="","",t_item_说明表!AB50)</f>
        <v>-101,28800</v>
      </c>
      <c r="AB48" s="1" t="str">
        <f>IF(t_item_说明表!AC50="","",t_item_说明表!AC50)</f>
        <v/>
      </c>
      <c r="AC48" s="1" t="str">
        <f>IF(t_item_说明表!AD50="","",t_item_说明表!AD50)</f>
        <v/>
      </c>
      <c r="AD48" s="1" t="str">
        <f>IF(t_item_说明表!AE50="","",t_item_说明表!AE50)</f>
        <v/>
      </c>
      <c r="AE48" s="1">
        <f>IF(t_item_说明表!AF50="","",t_item_说明表!AF50)</f>
        <v>4004</v>
      </c>
      <c r="AF48" s="1" t="str">
        <f>IF(t_item_说明表!AG50="","",t_item_说明表!AG50)</f>
        <v/>
      </c>
      <c r="AG48" s="1">
        <f>IF(t_item_说明表!AH50="","",t_item_说明表!AH50)</f>
        <v>5</v>
      </c>
    </row>
    <row r="49" spans="1:33" ht="16.5" x14ac:dyDescent="0.2">
      <c r="A49" s="1">
        <f>IF(t_item_说明表!A51="","",t_item_说明表!A51)</f>
        <v>46</v>
      </c>
      <c r="B49" s="1">
        <f>IF(t_item_说明表!B51="","",t_item_说明表!B51)</f>
        <v>2405</v>
      </c>
      <c r="C49" s="1">
        <f>IF(t_item_说明表!C51="","",t_item_说明表!C51)</f>
        <v>0</v>
      </c>
      <c r="D49" s="1" t="str">
        <f>IF(t_item_说明表!D51="","",t_item_说明表!D51)</f>
        <v>12小时挂机食物</v>
      </c>
      <c r="E49" s="1">
        <f>IF(t_item_说明表!E51="","",t_item_说明表!E51)</f>
        <v>20002405</v>
      </c>
      <c r="F49" s="1">
        <f>IF(t_item_说明表!G51="","",t_item_说明表!G51)</f>
        <v>2401</v>
      </c>
      <c r="G49" s="1">
        <f>IF(t_item_说明表!H51="","",t_item_说明表!H51)</f>
        <v>21002405</v>
      </c>
      <c r="H49" s="1">
        <f>IF(t_item_说明表!I51="","",t_item_说明表!I51)</f>
        <v>6</v>
      </c>
      <c r="I49" s="1">
        <f>IF(t_item_说明表!J51="","",t_item_说明表!J51)</f>
        <v>6</v>
      </c>
      <c r="J49" s="1">
        <f>IF(t_item_说明表!K51="","",t_item_说明表!K51)</f>
        <v>171</v>
      </c>
      <c r="K49" s="1">
        <f>IF(t_item_说明表!L51="","",t_item_说明表!L51)</f>
        <v>200110051</v>
      </c>
      <c r="L49" s="1">
        <f>IF(t_item_说明表!M51="","",t_item_说明表!M51)</f>
        <v>0</v>
      </c>
      <c r="M49" s="1">
        <f>IF(t_item_说明表!N51="","",t_item_说明表!N51)</f>
        <v>2</v>
      </c>
      <c r="N49" s="1">
        <f>IF(t_item_说明表!O51="","",t_item_说明表!O51)</f>
        <v>0</v>
      </c>
      <c r="O49" s="1">
        <f>IF(t_item_说明表!P51="","",t_item_说明表!P51)</f>
        <v>4</v>
      </c>
      <c r="P49" s="1" t="str">
        <f>IF(t_item_说明表!Q51="","",t_item_说明表!Q51)</f>
        <v/>
      </c>
      <c r="Q49" s="1">
        <f>IF(t_item_说明表!R51="","",t_item_说明表!R51)</f>
        <v>99</v>
      </c>
      <c r="R49" s="1" t="str">
        <f>IF(t_item_说明表!S51="","",t_item_说明表!S51)</f>
        <v/>
      </c>
      <c r="S49" s="1" t="str">
        <f>IF(t_item_说明表!T51="","",t_item_说明表!T51)</f>
        <v/>
      </c>
      <c r="T49" s="1">
        <f>IF(t_item_说明表!U51="","",t_item_说明表!U51)</f>
        <v>10</v>
      </c>
      <c r="U49" s="1">
        <f>IF(t_item_说明表!V51="","",t_item_说明表!V51)</f>
        <v>0</v>
      </c>
      <c r="V49" s="1" t="str">
        <f>IF(t_item_说明表!W51="","",t_item_说明表!W51)</f>
        <v/>
      </c>
      <c r="W49" s="1" t="str">
        <f>IF(t_item_说明表!X51="","",t_item_说明表!X51)</f>
        <v/>
      </c>
      <c r="X49" s="1" t="str">
        <f>IF(t_item_说明表!Y51="","",t_item_说明表!Y51)</f>
        <v>12小时挂机食物的描述</v>
      </c>
      <c r="Y49" s="1">
        <f>IF(t_item_说明表!Z51="","",t_item_说明表!Z51)</f>
        <v>0</v>
      </c>
      <c r="Z49" s="1" t="str">
        <f>IF(t_item_说明表!AA51="","",t_item_说明表!AA51)</f>
        <v/>
      </c>
      <c r="AA49" s="1" t="str">
        <f>IF(t_item_说明表!AB51="","",t_item_说明表!AB51)</f>
        <v>-101,43200</v>
      </c>
      <c r="AB49" s="1" t="str">
        <f>IF(t_item_说明表!AC51="","",t_item_说明表!AC51)</f>
        <v/>
      </c>
      <c r="AC49" s="1" t="str">
        <f>IF(t_item_说明表!AD51="","",t_item_说明表!AD51)</f>
        <v/>
      </c>
      <c r="AD49" s="1" t="str">
        <f>IF(t_item_说明表!AE51="","",t_item_说明表!AE51)</f>
        <v/>
      </c>
      <c r="AE49" s="1">
        <f>IF(t_item_说明表!AF51="","",t_item_说明表!AF51)</f>
        <v>4005</v>
      </c>
      <c r="AF49" s="1" t="str">
        <f>IF(t_item_说明表!AG51="","",t_item_说明表!AG51)</f>
        <v/>
      </c>
      <c r="AG49" s="1">
        <f>IF(t_item_说明表!AH51="","",t_item_说明表!AH51)</f>
        <v>5</v>
      </c>
    </row>
    <row r="50" spans="1:33" ht="16.5" x14ac:dyDescent="0.2">
      <c r="A50" s="1">
        <f>IF(t_item_说明表!A52="","",t_item_说明表!A52)</f>
        <v>47</v>
      </c>
      <c r="B50" s="1">
        <f>IF(t_item_说明表!B52="","",t_item_说明表!B52)</f>
        <v>2406</v>
      </c>
      <c r="C50" s="1">
        <f>IF(t_item_说明表!C52="","",t_item_说明表!C52)</f>
        <v>0</v>
      </c>
      <c r="D50" s="1" t="str">
        <f>IF(t_item_说明表!D52="","",t_item_说明表!D52)</f>
        <v>16小时挂机食物</v>
      </c>
      <c r="E50" s="1">
        <f>IF(t_item_说明表!E52="","",t_item_说明表!E52)</f>
        <v>20002406</v>
      </c>
      <c r="F50" s="1">
        <f>IF(t_item_说明表!G52="","",t_item_说明表!G52)</f>
        <v>2401</v>
      </c>
      <c r="G50" s="1">
        <f>IF(t_item_说明表!H52="","",t_item_说明表!H52)</f>
        <v>21002406</v>
      </c>
      <c r="H50" s="1">
        <f>IF(t_item_说明表!I52="","",t_item_说明表!I52)</f>
        <v>6</v>
      </c>
      <c r="I50" s="1">
        <f>IF(t_item_说明表!J52="","",t_item_说明表!J52)</f>
        <v>6</v>
      </c>
      <c r="J50" s="1">
        <f>IF(t_item_说明表!K52="","",t_item_说明表!K52)</f>
        <v>172</v>
      </c>
      <c r="K50" s="1">
        <f>IF(t_item_说明表!L52="","",t_item_说明表!L52)</f>
        <v>200110052</v>
      </c>
      <c r="L50" s="1">
        <f>IF(t_item_说明表!M52="","",t_item_说明表!M52)</f>
        <v>0</v>
      </c>
      <c r="M50" s="1">
        <f>IF(t_item_说明表!N52="","",t_item_说明表!N52)</f>
        <v>2</v>
      </c>
      <c r="N50" s="1">
        <f>IF(t_item_说明表!O52="","",t_item_说明表!O52)</f>
        <v>0</v>
      </c>
      <c r="O50" s="1">
        <f>IF(t_item_说明表!P52="","",t_item_说明表!P52)</f>
        <v>4</v>
      </c>
      <c r="P50" s="1" t="str">
        <f>IF(t_item_说明表!Q52="","",t_item_说明表!Q52)</f>
        <v/>
      </c>
      <c r="Q50" s="1">
        <f>IF(t_item_说明表!R52="","",t_item_说明表!R52)</f>
        <v>99</v>
      </c>
      <c r="R50" s="1" t="str">
        <f>IF(t_item_说明表!S52="","",t_item_说明表!S52)</f>
        <v/>
      </c>
      <c r="S50" s="1" t="str">
        <f>IF(t_item_说明表!T52="","",t_item_说明表!T52)</f>
        <v/>
      </c>
      <c r="T50" s="1">
        <f>IF(t_item_说明表!U52="","",t_item_说明表!U52)</f>
        <v>10</v>
      </c>
      <c r="U50" s="1">
        <f>IF(t_item_说明表!V52="","",t_item_说明表!V52)</f>
        <v>0</v>
      </c>
      <c r="V50" s="1" t="str">
        <f>IF(t_item_说明表!W52="","",t_item_说明表!W52)</f>
        <v/>
      </c>
      <c r="W50" s="1" t="str">
        <f>IF(t_item_说明表!X52="","",t_item_说明表!X52)</f>
        <v/>
      </c>
      <c r="X50" s="1" t="str">
        <f>IF(t_item_说明表!Y52="","",t_item_说明表!Y52)</f>
        <v>16小时挂机食物的描述</v>
      </c>
      <c r="Y50" s="1">
        <f>IF(t_item_说明表!Z52="","",t_item_说明表!Z52)</f>
        <v>0</v>
      </c>
      <c r="Z50" s="1" t="str">
        <f>IF(t_item_说明表!AA52="","",t_item_说明表!AA52)</f>
        <v/>
      </c>
      <c r="AA50" s="1" t="str">
        <f>IF(t_item_说明表!AB52="","",t_item_说明表!AB52)</f>
        <v>-101,57600</v>
      </c>
      <c r="AB50" s="1" t="str">
        <f>IF(t_item_说明表!AC52="","",t_item_说明表!AC52)</f>
        <v/>
      </c>
      <c r="AC50" s="1" t="str">
        <f>IF(t_item_说明表!AD52="","",t_item_说明表!AD52)</f>
        <v/>
      </c>
      <c r="AD50" s="1" t="str">
        <f>IF(t_item_说明表!AE52="","",t_item_说明表!AE52)</f>
        <v/>
      </c>
      <c r="AE50" s="1">
        <f>IF(t_item_说明表!AF52="","",t_item_说明表!AF52)</f>
        <v>4006</v>
      </c>
      <c r="AF50" s="1" t="str">
        <f>IF(t_item_说明表!AG52="","",t_item_说明表!AG52)</f>
        <v/>
      </c>
      <c r="AG50" s="1">
        <f>IF(t_item_说明表!AH52="","",t_item_说明表!AH52)</f>
        <v>5</v>
      </c>
    </row>
    <row r="51" spans="1:33" ht="16.5" x14ac:dyDescent="0.2">
      <c r="A51" s="1">
        <f>IF(t_item_说明表!A53="","",t_item_说明表!A53)</f>
        <v>48</v>
      </c>
      <c r="B51" s="1">
        <f>IF(t_item_说明表!B53="","",t_item_说明表!B53)</f>
        <v>2407</v>
      </c>
      <c r="C51" s="1">
        <f>IF(t_item_说明表!C53="","",t_item_说明表!C53)</f>
        <v>0</v>
      </c>
      <c r="D51" s="1" t="str">
        <f>IF(t_item_说明表!D53="","",t_item_说明表!D53)</f>
        <v>1天挂机食物</v>
      </c>
      <c r="E51" s="1">
        <f>IF(t_item_说明表!E53="","",t_item_说明表!E53)</f>
        <v>20002407</v>
      </c>
      <c r="F51" s="1">
        <f>IF(t_item_说明表!G53="","",t_item_说明表!G53)</f>
        <v>2401</v>
      </c>
      <c r="G51" s="1">
        <f>IF(t_item_说明表!H53="","",t_item_说明表!H53)</f>
        <v>21002407</v>
      </c>
      <c r="H51" s="1">
        <f>IF(t_item_说明表!I53="","",t_item_说明表!I53)</f>
        <v>6</v>
      </c>
      <c r="I51" s="1">
        <f>IF(t_item_说明表!J53="","",t_item_说明表!J53)</f>
        <v>6</v>
      </c>
      <c r="J51" s="1">
        <f>IF(t_item_说明表!K53="","",t_item_说明表!K53)</f>
        <v>173</v>
      </c>
      <c r="K51" s="1">
        <f>IF(t_item_说明表!L53="","",t_item_说明表!L53)</f>
        <v>200110053</v>
      </c>
      <c r="L51" s="1">
        <f>IF(t_item_说明表!M53="","",t_item_说明表!M53)</f>
        <v>0</v>
      </c>
      <c r="M51" s="1">
        <f>IF(t_item_说明表!N53="","",t_item_说明表!N53)</f>
        <v>2</v>
      </c>
      <c r="N51" s="1">
        <f>IF(t_item_说明表!O53="","",t_item_说明表!O53)</f>
        <v>0</v>
      </c>
      <c r="O51" s="1">
        <f>IF(t_item_说明表!P53="","",t_item_说明表!P53)</f>
        <v>4</v>
      </c>
      <c r="P51" s="1" t="str">
        <f>IF(t_item_说明表!Q53="","",t_item_说明表!Q53)</f>
        <v/>
      </c>
      <c r="Q51" s="1">
        <f>IF(t_item_说明表!R53="","",t_item_说明表!R53)</f>
        <v>99</v>
      </c>
      <c r="R51" s="1" t="str">
        <f>IF(t_item_说明表!S53="","",t_item_说明表!S53)</f>
        <v/>
      </c>
      <c r="S51" s="1" t="str">
        <f>IF(t_item_说明表!T53="","",t_item_说明表!T53)</f>
        <v/>
      </c>
      <c r="T51" s="1">
        <f>IF(t_item_说明表!U53="","",t_item_说明表!U53)</f>
        <v>10</v>
      </c>
      <c r="U51" s="1">
        <f>IF(t_item_说明表!V53="","",t_item_说明表!V53)</f>
        <v>0</v>
      </c>
      <c r="V51" s="1" t="str">
        <f>IF(t_item_说明表!W53="","",t_item_说明表!W53)</f>
        <v/>
      </c>
      <c r="W51" s="1" t="str">
        <f>IF(t_item_说明表!X53="","",t_item_说明表!X53)</f>
        <v/>
      </c>
      <c r="X51" s="1" t="str">
        <f>IF(t_item_说明表!Y53="","",t_item_说明表!Y53)</f>
        <v>1天挂机食物的描述</v>
      </c>
      <c r="Y51" s="1">
        <f>IF(t_item_说明表!Z53="","",t_item_说明表!Z53)</f>
        <v>0</v>
      </c>
      <c r="Z51" s="1" t="str">
        <f>IF(t_item_说明表!AA53="","",t_item_说明表!AA53)</f>
        <v/>
      </c>
      <c r="AA51" s="1" t="str">
        <f>IF(t_item_说明表!AB53="","",t_item_说明表!AB53)</f>
        <v>-101,86400</v>
      </c>
      <c r="AB51" s="1" t="str">
        <f>IF(t_item_说明表!AC53="","",t_item_说明表!AC53)</f>
        <v/>
      </c>
      <c r="AC51" s="1" t="str">
        <f>IF(t_item_说明表!AD53="","",t_item_说明表!AD53)</f>
        <v/>
      </c>
      <c r="AD51" s="1" t="str">
        <f>IF(t_item_说明表!AE53="","",t_item_说明表!AE53)</f>
        <v/>
      </c>
      <c r="AE51" s="1">
        <f>IF(t_item_说明表!AF53="","",t_item_说明表!AF53)</f>
        <v>4007</v>
      </c>
      <c r="AF51" s="1" t="str">
        <f>IF(t_item_说明表!AG53="","",t_item_说明表!AG53)</f>
        <v/>
      </c>
      <c r="AG51" s="1">
        <f>IF(t_item_说明表!AH53="","",t_item_说明表!AH53)</f>
        <v>5</v>
      </c>
    </row>
    <row r="52" spans="1:33" ht="16.5" x14ac:dyDescent="0.2">
      <c r="A52" s="1">
        <f>IF(t_item_说明表!A54="","",t_item_说明表!A54)</f>
        <v>49</v>
      </c>
      <c r="B52" s="1">
        <f>IF(t_item_说明表!B54="","",t_item_说明表!B54)</f>
        <v>2408</v>
      </c>
      <c r="C52" s="1">
        <f>IF(t_item_说明表!C54="","",t_item_说明表!C54)</f>
        <v>0</v>
      </c>
      <c r="D52" s="1" t="str">
        <f>IF(t_item_说明表!D54="","",t_item_说明表!D54)</f>
        <v>3天挂机食物</v>
      </c>
      <c r="E52" s="1">
        <f>IF(t_item_说明表!E54="","",t_item_说明表!E54)</f>
        <v>20002408</v>
      </c>
      <c r="F52" s="1">
        <f>IF(t_item_说明表!G54="","",t_item_说明表!G54)</f>
        <v>2401</v>
      </c>
      <c r="G52" s="1">
        <f>IF(t_item_说明表!H54="","",t_item_说明表!H54)</f>
        <v>21002408</v>
      </c>
      <c r="H52" s="1">
        <f>IF(t_item_说明表!I54="","",t_item_说明表!I54)</f>
        <v>6</v>
      </c>
      <c r="I52" s="1">
        <f>IF(t_item_说明表!J54="","",t_item_说明表!J54)</f>
        <v>6</v>
      </c>
      <c r="J52" s="1">
        <f>IF(t_item_说明表!K54="","",t_item_说明表!K54)</f>
        <v>174</v>
      </c>
      <c r="K52" s="1">
        <f>IF(t_item_说明表!L54="","",t_item_说明表!L54)</f>
        <v>200110054</v>
      </c>
      <c r="L52" s="1">
        <f>IF(t_item_说明表!M54="","",t_item_说明表!M54)</f>
        <v>0</v>
      </c>
      <c r="M52" s="1">
        <f>IF(t_item_说明表!N54="","",t_item_说明表!N54)</f>
        <v>2</v>
      </c>
      <c r="N52" s="1">
        <f>IF(t_item_说明表!O54="","",t_item_说明表!O54)</f>
        <v>0</v>
      </c>
      <c r="O52" s="1">
        <f>IF(t_item_说明表!P54="","",t_item_说明表!P54)</f>
        <v>4</v>
      </c>
      <c r="P52" s="1" t="str">
        <f>IF(t_item_说明表!Q54="","",t_item_说明表!Q54)</f>
        <v/>
      </c>
      <c r="Q52" s="1">
        <f>IF(t_item_说明表!R54="","",t_item_说明表!R54)</f>
        <v>99</v>
      </c>
      <c r="R52" s="1" t="str">
        <f>IF(t_item_说明表!S54="","",t_item_说明表!S54)</f>
        <v/>
      </c>
      <c r="S52" s="1" t="str">
        <f>IF(t_item_说明表!T54="","",t_item_说明表!T54)</f>
        <v/>
      </c>
      <c r="T52" s="1">
        <f>IF(t_item_说明表!U54="","",t_item_说明表!U54)</f>
        <v>10</v>
      </c>
      <c r="U52" s="1">
        <f>IF(t_item_说明表!V54="","",t_item_说明表!V54)</f>
        <v>0</v>
      </c>
      <c r="V52" s="1" t="str">
        <f>IF(t_item_说明表!W54="","",t_item_说明表!W54)</f>
        <v/>
      </c>
      <c r="W52" s="1" t="str">
        <f>IF(t_item_说明表!X54="","",t_item_说明表!X54)</f>
        <v/>
      </c>
      <c r="X52" s="1" t="str">
        <f>IF(t_item_说明表!Y54="","",t_item_说明表!Y54)</f>
        <v>3天挂机食物的描述</v>
      </c>
      <c r="Y52" s="1">
        <f>IF(t_item_说明表!Z54="","",t_item_说明表!Z54)</f>
        <v>0</v>
      </c>
      <c r="Z52" s="1" t="str">
        <f>IF(t_item_说明表!AA54="","",t_item_说明表!AA54)</f>
        <v/>
      </c>
      <c r="AA52" s="1" t="str">
        <f>IF(t_item_说明表!AB54="","",t_item_说明表!AB54)</f>
        <v>-101,259200</v>
      </c>
      <c r="AB52" s="1" t="str">
        <f>IF(t_item_说明表!AC54="","",t_item_说明表!AC54)</f>
        <v/>
      </c>
      <c r="AC52" s="1" t="str">
        <f>IF(t_item_说明表!AD54="","",t_item_说明表!AD54)</f>
        <v/>
      </c>
      <c r="AD52" s="1" t="str">
        <f>IF(t_item_说明表!AE54="","",t_item_说明表!AE54)</f>
        <v/>
      </c>
      <c r="AE52" s="1">
        <f>IF(t_item_说明表!AF54="","",t_item_说明表!AF54)</f>
        <v>4008</v>
      </c>
      <c r="AF52" s="1" t="str">
        <f>IF(t_item_说明表!AG54="","",t_item_说明表!AG54)</f>
        <v/>
      </c>
      <c r="AG52" s="1">
        <f>IF(t_item_说明表!AH54="","",t_item_说明表!AH54)</f>
        <v>5</v>
      </c>
    </row>
    <row r="53" spans="1:33" ht="16.5" x14ac:dyDescent="0.2">
      <c r="A53" s="1">
        <f>IF(t_item_说明表!A55="","",t_item_说明表!A55)</f>
        <v>50</v>
      </c>
      <c r="B53" s="1">
        <f>IF(t_item_说明表!B55="","",t_item_说明表!B55)</f>
        <v>2501</v>
      </c>
      <c r="C53" s="1">
        <f>IF(t_item_说明表!C55="","",t_item_说明表!C55)</f>
        <v>0</v>
      </c>
      <c r="D53" s="1" t="str">
        <f>IF(t_item_说明表!D55="","",t_item_说明表!D55)</f>
        <v>1小时挂机肉类</v>
      </c>
      <c r="E53" s="1">
        <f>IF(t_item_说明表!E55="","",t_item_说明表!E55)</f>
        <v>20002501</v>
      </c>
      <c r="F53" s="1">
        <f>IF(t_item_说明表!G55="","",t_item_说明表!G55)</f>
        <v>2501</v>
      </c>
      <c r="G53" s="1">
        <f>IF(t_item_说明表!H55="","",t_item_说明表!H55)</f>
        <v>21002501</v>
      </c>
      <c r="H53" s="1">
        <f>IF(t_item_说明表!I55="","",t_item_说明表!I55)</f>
        <v>6</v>
      </c>
      <c r="I53" s="1">
        <f>IF(t_item_说明表!J55="","",t_item_说明表!J55)</f>
        <v>6</v>
      </c>
      <c r="J53" s="1">
        <f>IF(t_item_说明表!K55="","",t_item_说明表!K55)</f>
        <v>207</v>
      </c>
      <c r="K53" s="1">
        <f>IF(t_item_说明表!L55="","",t_item_说明表!L55)</f>
        <v>200140055</v>
      </c>
      <c r="L53" s="1">
        <f>IF(t_item_说明表!M55="","",t_item_说明表!M55)</f>
        <v>0</v>
      </c>
      <c r="M53" s="1">
        <f>IF(t_item_说明表!N55="","",t_item_说明表!N55)</f>
        <v>2</v>
      </c>
      <c r="N53" s="1">
        <f>IF(t_item_说明表!O55="","",t_item_说明表!O55)</f>
        <v>0</v>
      </c>
      <c r="O53" s="1">
        <f>IF(t_item_说明表!P55="","",t_item_说明表!P55)</f>
        <v>1</v>
      </c>
      <c r="P53" s="1" t="str">
        <f>IF(t_item_说明表!Q55="","",t_item_说明表!Q55)</f>
        <v/>
      </c>
      <c r="Q53" s="1">
        <f>IF(t_item_说明表!R55="","",t_item_说明表!R55)</f>
        <v>99</v>
      </c>
      <c r="R53" s="1" t="str">
        <f>IF(t_item_说明表!S55="","",t_item_说明表!S55)</f>
        <v/>
      </c>
      <c r="S53" s="1" t="str">
        <f>IF(t_item_说明表!T55="","",t_item_说明表!T55)</f>
        <v/>
      </c>
      <c r="T53" s="1">
        <f>IF(t_item_说明表!U55="","",t_item_说明表!U55)</f>
        <v>10</v>
      </c>
      <c r="U53" s="1">
        <f>IF(t_item_说明表!V55="","",t_item_说明表!V55)</f>
        <v>0</v>
      </c>
      <c r="V53" s="1" t="str">
        <f>IF(t_item_说明表!W55="","",t_item_说明表!W55)</f>
        <v/>
      </c>
      <c r="W53" s="1" t="str">
        <f>IF(t_item_说明表!X55="","",t_item_说明表!X55)</f>
        <v/>
      </c>
      <c r="X53" s="1" t="str">
        <f>IF(t_item_说明表!Y55="","",t_item_说明表!Y55)</f>
        <v>1小时挂机肉类的描述</v>
      </c>
      <c r="Y53" s="1">
        <f>IF(t_item_说明表!Z55="","",t_item_说明表!Z55)</f>
        <v>0</v>
      </c>
      <c r="Z53" s="1" t="str">
        <f>IF(t_item_说明表!AA55="","",t_item_说明表!AA55)</f>
        <v/>
      </c>
      <c r="AA53" s="1" t="str">
        <f>IF(t_item_说明表!AB55="","",t_item_说明表!AB55)</f>
        <v>-102,3600</v>
      </c>
      <c r="AB53" s="1" t="str">
        <f>IF(t_item_说明表!AC55="","",t_item_说明表!AC55)</f>
        <v/>
      </c>
      <c r="AC53" s="1" t="str">
        <f>IF(t_item_说明表!AD55="","",t_item_说明表!AD55)</f>
        <v/>
      </c>
      <c r="AD53" s="1" t="str">
        <f>IF(t_item_说明表!AE55="","",t_item_说明表!AE55)</f>
        <v/>
      </c>
      <c r="AE53" s="1">
        <f>IF(t_item_说明表!AF55="","",t_item_说明表!AF55)</f>
        <v>4001</v>
      </c>
      <c r="AF53" s="1" t="str">
        <f>IF(t_item_说明表!AG55="","",t_item_说明表!AG55)</f>
        <v/>
      </c>
      <c r="AG53" s="1">
        <f>IF(t_item_说明表!AH55="","",t_item_说明表!AH55)</f>
        <v>5</v>
      </c>
    </row>
    <row r="54" spans="1:33" ht="16.5" x14ac:dyDescent="0.2">
      <c r="A54" s="1">
        <f>IF(t_item_说明表!A56="","",t_item_说明表!A56)</f>
        <v>51</v>
      </c>
      <c r="B54" s="1">
        <f>IF(t_item_说明表!B56="","",t_item_说明表!B56)</f>
        <v>2502</v>
      </c>
      <c r="C54" s="1">
        <f>IF(t_item_说明表!C56="","",t_item_说明表!C56)</f>
        <v>0</v>
      </c>
      <c r="D54" s="1" t="str">
        <f>IF(t_item_说明表!D56="","",t_item_说明表!D56)</f>
        <v>3小时挂机肉类</v>
      </c>
      <c r="E54" s="1">
        <f>IF(t_item_说明表!E56="","",t_item_说明表!E56)</f>
        <v>20002502</v>
      </c>
      <c r="F54" s="1">
        <f>IF(t_item_说明表!G56="","",t_item_说明表!G56)</f>
        <v>2501</v>
      </c>
      <c r="G54" s="1">
        <f>IF(t_item_说明表!H56="","",t_item_说明表!H56)</f>
        <v>21002502</v>
      </c>
      <c r="H54" s="1">
        <f>IF(t_item_说明表!I56="","",t_item_说明表!I56)</f>
        <v>6</v>
      </c>
      <c r="I54" s="1">
        <f>IF(t_item_说明表!J56="","",t_item_说明表!J56)</f>
        <v>6</v>
      </c>
      <c r="J54" s="1">
        <f>IF(t_item_说明表!K56="","",t_item_说明表!K56)</f>
        <v>198</v>
      </c>
      <c r="K54" s="1">
        <f>IF(t_item_说明表!L56="","",t_item_说明表!L56)</f>
        <v>200130056</v>
      </c>
      <c r="L54" s="1">
        <f>IF(t_item_说明表!M56="","",t_item_说明表!M56)</f>
        <v>0</v>
      </c>
      <c r="M54" s="1">
        <f>IF(t_item_说明表!N56="","",t_item_说明表!N56)</f>
        <v>2</v>
      </c>
      <c r="N54" s="1">
        <f>IF(t_item_说明表!O56="","",t_item_说明表!O56)</f>
        <v>0</v>
      </c>
      <c r="O54" s="1">
        <f>IF(t_item_说明表!P56="","",t_item_说明表!P56)</f>
        <v>2</v>
      </c>
      <c r="P54" s="1" t="str">
        <f>IF(t_item_说明表!Q56="","",t_item_说明表!Q56)</f>
        <v/>
      </c>
      <c r="Q54" s="1">
        <f>IF(t_item_说明表!R56="","",t_item_说明表!R56)</f>
        <v>99</v>
      </c>
      <c r="R54" s="1" t="str">
        <f>IF(t_item_说明表!S56="","",t_item_说明表!S56)</f>
        <v/>
      </c>
      <c r="S54" s="1" t="str">
        <f>IF(t_item_说明表!T56="","",t_item_说明表!T56)</f>
        <v/>
      </c>
      <c r="T54" s="1">
        <f>IF(t_item_说明表!U56="","",t_item_说明表!U56)</f>
        <v>10</v>
      </c>
      <c r="U54" s="1">
        <f>IF(t_item_说明表!V56="","",t_item_说明表!V56)</f>
        <v>0</v>
      </c>
      <c r="V54" s="1" t="str">
        <f>IF(t_item_说明表!W56="","",t_item_说明表!W56)</f>
        <v/>
      </c>
      <c r="W54" s="1" t="str">
        <f>IF(t_item_说明表!X56="","",t_item_说明表!X56)</f>
        <v/>
      </c>
      <c r="X54" s="1" t="str">
        <f>IF(t_item_说明表!Y56="","",t_item_说明表!Y56)</f>
        <v>3小时挂机肉类的描述</v>
      </c>
      <c r="Y54" s="1">
        <f>IF(t_item_说明表!Z56="","",t_item_说明表!Z56)</f>
        <v>0</v>
      </c>
      <c r="Z54" s="1" t="str">
        <f>IF(t_item_说明表!AA56="","",t_item_说明表!AA56)</f>
        <v/>
      </c>
      <c r="AA54" s="1" t="str">
        <f>IF(t_item_说明表!AB56="","",t_item_说明表!AB56)</f>
        <v>-102,10800</v>
      </c>
      <c r="AB54" s="1" t="str">
        <f>IF(t_item_说明表!AC56="","",t_item_说明表!AC56)</f>
        <v/>
      </c>
      <c r="AC54" s="1" t="str">
        <f>IF(t_item_说明表!AD56="","",t_item_说明表!AD56)</f>
        <v/>
      </c>
      <c r="AD54" s="1" t="str">
        <f>IF(t_item_说明表!AE56="","",t_item_说明表!AE56)</f>
        <v/>
      </c>
      <c r="AE54" s="1">
        <f>IF(t_item_说明表!AF56="","",t_item_说明表!AF56)</f>
        <v>4002</v>
      </c>
      <c r="AF54" s="1" t="str">
        <f>IF(t_item_说明表!AG56="","",t_item_说明表!AG56)</f>
        <v/>
      </c>
      <c r="AG54" s="1">
        <f>IF(t_item_说明表!AH56="","",t_item_说明表!AH56)</f>
        <v>5</v>
      </c>
    </row>
    <row r="55" spans="1:33" ht="16.5" x14ac:dyDescent="0.2">
      <c r="A55" s="1">
        <f>IF(t_item_说明表!A57="","",t_item_说明表!A57)</f>
        <v>52</v>
      </c>
      <c r="B55" s="1">
        <f>IF(t_item_说明表!B57="","",t_item_说明表!B57)</f>
        <v>2503</v>
      </c>
      <c r="C55" s="1">
        <f>IF(t_item_说明表!C57="","",t_item_说明表!C57)</f>
        <v>0</v>
      </c>
      <c r="D55" s="1" t="str">
        <f>IF(t_item_说明表!D57="","",t_item_说明表!D57)</f>
        <v>6小时挂机肉类</v>
      </c>
      <c r="E55" s="1">
        <f>IF(t_item_说明表!E57="","",t_item_说明表!E57)</f>
        <v>20002503</v>
      </c>
      <c r="F55" s="1">
        <f>IF(t_item_说明表!G57="","",t_item_说明表!G57)</f>
        <v>2501</v>
      </c>
      <c r="G55" s="1">
        <f>IF(t_item_说明表!H57="","",t_item_说明表!H57)</f>
        <v>21002503</v>
      </c>
      <c r="H55" s="1">
        <f>IF(t_item_说明表!I57="","",t_item_说明表!I57)</f>
        <v>6</v>
      </c>
      <c r="I55" s="1">
        <f>IF(t_item_说明表!J57="","",t_item_说明表!J57)</f>
        <v>6</v>
      </c>
      <c r="J55" s="1">
        <f>IF(t_item_说明表!K57="","",t_item_说明表!K57)</f>
        <v>192</v>
      </c>
      <c r="K55" s="1">
        <f>IF(t_item_说明表!L57="","",t_item_说明表!L57)</f>
        <v>200120057</v>
      </c>
      <c r="L55" s="1">
        <f>IF(t_item_说明表!M57="","",t_item_说明表!M57)</f>
        <v>0</v>
      </c>
      <c r="M55" s="1">
        <f>IF(t_item_说明表!N57="","",t_item_说明表!N57)</f>
        <v>2</v>
      </c>
      <c r="N55" s="1">
        <f>IF(t_item_说明表!O57="","",t_item_说明表!O57)</f>
        <v>0</v>
      </c>
      <c r="O55" s="1">
        <f>IF(t_item_说明表!P57="","",t_item_说明表!P57)</f>
        <v>3</v>
      </c>
      <c r="P55" s="1" t="str">
        <f>IF(t_item_说明表!Q57="","",t_item_说明表!Q57)</f>
        <v/>
      </c>
      <c r="Q55" s="1">
        <f>IF(t_item_说明表!R57="","",t_item_说明表!R57)</f>
        <v>99</v>
      </c>
      <c r="R55" s="1" t="str">
        <f>IF(t_item_说明表!S57="","",t_item_说明表!S57)</f>
        <v/>
      </c>
      <c r="S55" s="1" t="str">
        <f>IF(t_item_说明表!T57="","",t_item_说明表!T57)</f>
        <v/>
      </c>
      <c r="T55" s="1">
        <f>IF(t_item_说明表!U57="","",t_item_说明表!U57)</f>
        <v>10</v>
      </c>
      <c r="U55" s="1">
        <f>IF(t_item_说明表!V57="","",t_item_说明表!V57)</f>
        <v>0</v>
      </c>
      <c r="V55" s="1" t="str">
        <f>IF(t_item_说明表!W57="","",t_item_说明表!W57)</f>
        <v/>
      </c>
      <c r="W55" s="1" t="str">
        <f>IF(t_item_说明表!X57="","",t_item_说明表!X57)</f>
        <v/>
      </c>
      <c r="X55" s="1" t="str">
        <f>IF(t_item_说明表!Y57="","",t_item_说明表!Y57)</f>
        <v>6小时挂机肉类的描述</v>
      </c>
      <c r="Y55" s="1">
        <f>IF(t_item_说明表!Z57="","",t_item_说明表!Z57)</f>
        <v>0</v>
      </c>
      <c r="Z55" s="1" t="str">
        <f>IF(t_item_说明表!AA57="","",t_item_说明表!AA57)</f>
        <v/>
      </c>
      <c r="AA55" s="1" t="str">
        <f>IF(t_item_说明表!AB57="","",t_item_说明表!AB57)</f>
        <v>-102,21600</v>
      </c>
      <c r="AB55" s="1" t="str">
        <f>IF(t_item_说明表!AC57="","",t_item_说明表!AC57)</f>
        <v/>
      </c>
      <c r="AC55" s="1" t="str">
        <f>IF(t_item_说明表!AD57="","",t_item_说明表!AD57)</f>
        <v/>
      </c>
      <c r="AD55" s="1" t="str">
        <f>IF(t_item_说明表!AE57="","",t_item_说明表!AE57)</f>
        <v/>
      </c>
      <c r="AE55" s="1">
        <f>IF(t_item_说明表!AF57="","",t_item_说明表!AF57)</f>
        <v>4003</v>
      </c>
      <c r="AF55" s="1" t="str">
        <f>IF(t_item_说明表!AG57="","",t_item_说明表!AG57)</f>
        <v/>
      </c>
      <c r="AG55" s="1">
        <f>IF(t_item_说明表!AH57="","",t_item_说明表!AH57)</f>
        <v>5</v>
      </c>
    </row>
    <row r="56" spans="1:33" ht="16.5" x14ac:dyDescent="0.2">
      <c r="A56" s="1">
        <f>IF(t_item_说明表!A58="","",t_item_说明表!A58)</f>
        <v>53</v>
      </c>
      <c r="B56" s="1">
        <f>IF(t_item_说明表!B58="","",t_item_说明表!B58)</f>
        <v>2504</v>
      </c>
      <c r="C56" s="1">
        <f>IF(t_item_说明表!C58="","",t_item_说明表!C58)</f>
        <v>0</v>
      </c>
      <c r="D56" s="1" t="str">
        <f>IF(t_item_说明表!D58="","",t_item_说明表!D58)</f>
        <v>8小时挂机肉类</v>
      </c>
      <c r="E56" s="1">
        <f>IF(t_item_说明表!E58="","",t_item_说明表!E58)</f>
        <v>20002504</v>
      </c>
      <c r="F56" s="1">
        <f>IF(t_item_说明表!G58="","",t_item_说明表!G58)</f>
        <v>2501</v>
      </c>
      <c r="G56" s="1">
        <f>IF(t_item_说明表!H58="","",t_item_说明表!H58)</f>
        <v>21002504</v>
      </c>
      <c r="H56" s="1">
        <f>IF(t_item_说明表!I58="","",t_item_说明表!I58)</f>
        <v>6</v>
      </c>
      <c r="I56" s="1">
        <f>IF(t_item_说明表!J58="","",t_item_说明表!J58)</f>
        <v>6</v>
      </c>
      <c r="J56" s="1">
        <f>IF(t_item_说明表!K58="","",t_item_说明表!K58)</f>
        <v>175</v>
      </c>
      <c r="K56" s="1">
        <f>IF(t_item_说明表!L58="","",t_item_说明表!L58)</f>
        <v>200110058</v>
      </c>
      <c r="L56" s="1">
        <f>IF(t_item_说明表!M58="","",t_item_说明表!M58)</f>
        <v>0</v>
      </c>
      <c r="M56" s="1">
        <f>IF(t_item_说明表!N58="","",t_item_说明表!N58)</f>
        <v>2</v>
      </c>
      <c r="N56" s="1">
        <f>IF(t_item_说明表!O58="","",t_item_说明表!O58)</f>
        <v>0</v>
      </c>
      <c r="O56" s="1">
        <f>IF(t_item_说明表!P58="","",t_item_说明表!P58)</f>
        <v>4</v>
      </c>
      <c r="P56" s="1" t="str">
        <f>IF(t_item_说明表!Q58="","",t_item_说明表!Q58)</f>
        <v/>
      </c>
      <c r="Q56" s="1">
        <f>IF(t_item_说明表!R58="","",t_item_说明表!R58)</f>
        <v>99</v>
      </c>
      <c r="R56" s="1" t="str">
        <f>IF(t_item_说明表!S58="","",t_item_说明表!S58)</f>
        <v/>
      </c>
      <c r="S56" s="1" t="str">
        <f>IF(t_item_说明表!T58="","",t_item_说明表!T58)</f>
        <v/>
      </c>
      <c r="T56" s="1">
        <f>IF(t_item_说明表!U58="","",t_item_说明表!U58)</f>
        <v>10</v>
      </c>
      <c r="U56" s="1">
        <f>IF(t_item_说明表!V58="","",t_item_说明表!V58)</f>
        <v>0</v>
      </c>
      <c r="V56" s="1" t="str">
        <f>IF(t_item_说明表!W58="","",t_item_说明表!W58)</f>
        <v/>
      </c>
      <c r="W56" s="1" t="str">
        <f>IF(t_item_说明表!X58="","",t_item_说明表!X58)</f>
        <v/>
      </c>
      <c r="X56" s="1" t="str">
        <f>IF(t_item_说明表!Y58="","",t_item_说明表!Y58)</f>
        <v>8小时挂机肉类的描述</v>
      </c>
      <c r="Y56" s="1">
        <f>IF(t_item_说明表!Z58="","",t_item_说明表!Z58)</f>
        <v>0</v>
      </c>
      <c r="Z56" s="1" t="str">
        <f>IF(t_item_说明表!AA58="","",t_item_说明表!AA58)</f>
        <v/>
      </c>
      <c r="AA56" s="1" t="str">
        <f>IF(t_item_说明表!AB58="","",t_item_说明表!AB58)</f>
        <v>-102,28800</v>
      </c>
      <c r="AB56" s="1" t="str">
        <f>IF(t_item_说明表!AC58="","",t_item_说明表!AC58)</f>
        <v/>
      </c>
      <c r="AC56" s="1" t="str">
        <f>IF(t_item_说明表!AD58="","",t_item_说明表!AD58)</f>
        <v/>
      </c>
      <c r="AD56" s="1" t="str">
        <f>IF(t_item_说明表!AE58="","",t_item_说明表!AE58)</f>
        <v/>
      </c>
      <c r="AE56" s="1">
        <f>IF(t_item_说明表!AF58="","",t_item_说明表!AF58)</f>
        <v>4004</v>
      </c>
      <c r="AF56" s="1" t="str">
        <f>IF(t_item_说明表!AG58="","",t_item_说明表!AG58)</f>
        <v/>
      </c>
      <c r="AG56" s="1">
        <f>IF(t_item_说明表!AH58="","",t_item_说明表!AH58)</f>
        <v>5</v>
      </c>
    </row>
    <row r="57" spans="1:33" ht="16.5" x14ac:dyDescent="0.2">
      <c r="A57" s="1">
        <f>IF(t_item_说明表!A59="","",t_item_说明表!A59)</f>
        <v>54</v>
      </c>
      <c r="B57" s="1">
        <f>IF(t_item_说明表!B59="","",t_item_说明表!B59)</f>
        <v>2505</v>
      </c>
      <c r="C57" s="1">
        <f>IF(t_item_说明表!C59="","",t_item_说明表!C59)</f>
        <v>0</v>
      </c>
      <c r="D57" s="1" t="str">
        <f>IF(t_item_说明表!D59="","",t_item_说明表!D59)</f>
        <v>12小时挂机肉类</v>
      </c>
      <c r="E57" s="1">
        <f>IF(t_item_说明表!E59="","",t_item_说明表!E59)</f>
        <v>20002505</v>
      </c>
      <c r="F57" s="1">
        <f>IF(t_item_说明表!G59="","",t_item_说明表!G59)</f>
        <v>2501</v>
      </c>
      <c r="G57" s="1">
        <f>IF(t_item_说明表!H59="","",t_item_说明表!H59)</f>
        <v>21002505</v>
      </c>
      <c r="H57" s="1">
        <f>IF(t_item_说明表!I59="","",t_item_说明表!I59)</f>
        <v>6</v>
      </c>
      <c r="I57" s="1">
        <f>IF(t_item_说明表!J59="","",t_item_说明表!J59)</f>
        <v>6</v>
      </c>
      <c r="J57" s="1">
        <f>IF(t_item_说明表!K59="","",t_item_说明表!K59)</f>
        <v>176</v>
      </c>
      <c r="K57" s="1">
        <f>IF(t_item_说明表!L59="","",t_item_说明表!L59)</f>
        <v>200110059</v>
      </c>
      <c r="L57" s="1">
        <f>IF(t_item_说明表!M59="","",t_item_说明表!M59)</f>
        <v>0</v>
      </c>
      <c r="M57" s="1">
        <f>IF(t_item_说明表!N59="","",t_item_说明表!N59)</f>
        <v>2</v>
      </c>
      <c r="N57" s="1">
        <f>IF(t_item_说明表!O59="","",t_item_说明表!O59)</f>
        <v>0</v>
      </c>
      <c r="O57" s="1">
        <f>IF(t_item_说明表!P59="","",t_item_说明表!P59)</f>
        <v>4</v>
      </c>
      <c r="P57" s="1" t="str">
        <f>IF(t_item_说明表!Q59="","",t_item_说明表!Q59)</f>
        <v/>
      </c>
      <c r="Q57" s="1">
        <f>IF(t_item_说明表!R59="","",t_item_说明表!R59)</f>
        <v>99</v>
      </c>
      <c r="R57" s="1" t="str">
        <f>IF(t_item_说明表!S59="","",t_item_说明表!S59)</f>
        <v/>
      </c>
      <c r="S57" s="1" t="str">
        <f>IF(t_item_说明表!T59="","",t_item_说明表!T59)</f>
        <v/>
      </c>
      <c r="T57" s="1">
        <f>IF(t_item_说明表!U59="","",t_item_说明表!U59)</f>
        <v>10</v>
      </c>
      <c r="U57" s="1">
        <f>IF(t_item_说明表!V59="","",t_item_说明表!V59)</f>
        <v>0</v>
      </c>
      <c r="V57" s="1" t="str">
        <f>IF(t_item_说明表!W59="","",t_item_说明表!W59)</f>
        <v/>
      </c>
      <c r="W57" s="1" t="str">
        <f>IF(t_item_说明表!X59="","",t_item_说明表!X59)</f>
        <v/>
      </c>
      <c r="X57" s="1" t="str">
        <f>IF(t_item_说明表!Y59="","",t_item_说明表!Y59)</f>
        <v>12小时挂机肉类的描述</v>
      </c>
      <c r="Y57" s="1">
        <f>IF(t_item_说明表!Z59="","",t_item_说明表!Z59)</f>
        <v>0</v>
      </c>
      <c r="Z57" s="1" t="str">
        <f>IF(t_item_说明表!AA59="","",t_item_说明表!AA59)</f>
        <v/>
      </c>
      <c r="AA57" s="1" t="str">
        <f>IF(t_item_说明表!AB59="","",t_item_说明表!AB59)</f>
        <v>-102,43200</v>
      </c>
      <c r="AB57" s="1" t="str">
        <f>IF(t_item_说明表!AC59="","",t_item_说明表!AC59)</f>
        <v/>
      </c>
      <c r="AC57" s="1" t="str">
        <f>IF(t_item_说明表!AD59="","",t_item_说明表!AD59)</f>
        <v/>
      </c>
      <c r="AD57" s="1" t="str">
        <f>IF(t_item_说明表!AE59="","",t_item_说明表!AE59)</f>
        <v/>
      </c>
      <c r="AE57" s="1">
        <f>IF(t_item_说明表!AF59="","",t_item_说明表!AF59)</f>
        <v>4005</v>
      </c>
      <c r="AF57" s="1" t="str">
        <f>IF(t_item_说明表!AG59="","",t_item_说明表!AG59)</f>
        <v/>
      </c>
      <c r="AG57" s="1">
        <f>IF(t_item_说明表!AH59="","",t_item_说明表!AH59)</f>
        <v>5</v>
      </c>
    </row>
    <row r="58" spans="1:33" ht="16.5" x14ac:dyDescent="0.2">
      <c r="A58" s="1">
        <f>IF(t_item_说明表!A60="","",t_item_说明表!A60)</f>
        <v>55</v>
      </c>
      <c r="B58" s="1">
        <f>IF(t_item_说明表!B60="","",t_item_说明表!B60)</f>
        <v>2506</v>
      </c>
      <c r="C58" s="1">
        <f>IF(t_item_说明表!C60="","",t_item_说明表!C60)</f>
        <v>0</v>
      </c>
      <c r="D58" s="1" t="str">
        <f>IF(t_item_说明表!D60="","",t_item_说明表!D60)</f>
        <v>16小时挂机肉类</v>
      </c>
      <c r="E58" s="1">
        <f>IF(t_item_说明表!E60="","",t_item_说明表!E60)</f>
        <v>20002506</v>
      </c>
      <c r="F58" s="1">
        <f>IF(t_item_说明表!G60="","",t_item_说明表!G60)</f>
        <v>2501</v>
      </c>
      <c r="G58" s="1">
        <f>IF(t_item_说明表!H60="","",t_item_说明表!H60)</f>
        <v>21002506</v>
      </c>
      <c r="H58" s="1">
        <f>IF(t_item_说明表!I60="","",t_item_说明表!I60)</f>
        <v>6</v>
      </c>
      <c r="I58" s="1">
        <f>IF(t_item_说明表!J60="","",t_item_说明表!J60)</f>
        <v>6</v>
      </c>
      <c r="J58" s="1">
        <f>IF(t_item_说明表!K60="","",t_item_说明表!K60)</f>
        <v>177</v>
      </c>
      <c r="K58" s="1">
        <f>IF(t_item_说明表!L60="","",t_item_说明表!L60)</f>
        <v>200110060</v>
      </c>
      <c r="L58" s="1">
        <f>IF(t_item_说明表!M60="","",t_item_说明表!M60)</f>
        <v>0</v>
      </c>
      <c r="M58" s="1">
        <f>IF(t_item_说明表!N60="","",t_item_说明表!N60)</f>
        <v>2</v>
      </c>
      <c r="N58" s="1">
        <f>IF(t_item_说明表!O60="","",t_item_说明表!O60)</f>
        <v>0</v>
      </c>
      <c r="O58" s="1">
        <f>IF(t_item_说明表!P60="","",t_item_说明表!P60)</f>
        <v>4</v>
      </c>
      <c r="P58" s="1" t="str">
        <f>IF(t_item_说明表!Q60="","",t_item_说明表!Q60)</f>
        <v/>
      </c>
      <c r="Q58" s="1">
        <f>IF(t_item_说明表!R60="","",t_item_说明表!R60)</f>
        <v>99</v>
      </c>
      <c r="R58" s="1" t="str">
        <f>IF(t_item_说明表!S60="","",t_item_说明表!S60)</f>
        <v/>
      </c>
      <c r="S58" s="1" t="str">
        <f>IF(t_item_说明表!T60="","",t_item_说明表!T60)</f>
        <v/>
      </c>
      <c r="T58" s="1">
        <f>IF(t_item_说明表!U60="","",t_item_说明表!U60)</f>
        <v>10</v>
      </c>
      <c r="U58" s="1">
        <f>IF(t_item_说明表!V60="","",t_item_说明表!V60)</f>
        <v>0</v>
      </c>
      <c r="V58" s="1" t="str">
        <f>IF(t_item_说明表!W60="","",t_item_说明表!W60)</f>
        <v/>
      </c>
      <c r="W58" s="1" t="str">
        <f>IF(t_item_说明表!X60="","",t_item_说明表!X60)</f>
        <v/>
      </c>
      <c r="X58" s="1" t="str">
        <f>IF(t_item_说明表!Y60="","",t_item_说明表!Y60)</f>
        <v>16小时挂机肉类的描述</v>
      </c>
      <c r="Y58" s="1">
        <f>IF(t_item_说明表!Z60="","",t_item_说明表!Z60)</f>
        <v>0</v>
      </c>
      <c r="Z58" s="1" t="str">
        <f>IF(t_item_说明表!AA60="","",t_item_说明表!AA60)</f>
        <v/>
      </c>
      <c r="AA58" s="1" t="str">
        <f>IF(t_item_说明表!AB60="","",t_item_说明表!AB60)</f>
        <v>-102,57600</v>
      </c>
      <c r="AB58" s="1" t="str">
        <f>IF(t_item_说明表!AC60="","",t_item_说明表!AC60)</f>
        <v/>
      </c>
      <c r="AC58" s="1" t="str">
        <f>IF(t_item_说明表!AD60="","",t_item_说明表!AD60)</f>
        <v/>
      </c>
      <c r="AD58" s="1" t="str">
        <f>IF(t_item_说明表!AE60="","",t_item_说明表!AE60)</f>
        <v/>
      </c>
      <c r="AE58" s="1">
        <f>IF(t_item_说明表!AF60="","",t_item_说明表!AF60)</f>
        <v>4006</v>
      </c>
      <c r="AF58" s="1" t="str">
        <f>IF(t_item_说明表!AG60="","",t_item_说明表!AG60)</f>
        <v/>
      </c>
      <c r="AG58" s="1">
        <f>IF(t_item_说明表!AH60="","",t_item_说明表!AH60)</f>
        <v>5</v>
      </c>
    </row>
    <row r="59" spans="1:33" ht="16.5" x14ac:dyDescent="0.2">
      <c r="A59" s="1">
        <f>IF(t_item_说明表!A61="","",t_item_说明表!A61)</f>
        <v>56</v>
      </c>
      <c r="B59" s="1">
        <f>IF(t_item_说明表!B61="","",t_item_说明表!B61)</f>
        <v>2507</v>
      </c>
      <c r="C59" s="1">
        <f>IF(t_item_说明表!C61="","",t_item_说明表!C61)</f>
        <v>0</v>
      </c>
      <c r="D59" s="1" t="str">
        <f>IF(t_item_说明表!D61="","",t_item_说明表!D61)</f>
        <v>1天挂机肉类</v>
      </c>
      <c r="E59" s="1">
        <f>IF(t_item_说明表!E61="","",t_item_说明表!E61)</f>
        <v>20002507</v>
      </c>
      <c r="F59" s="1">
        <f>IF(t_item_说明表!G61="","",t_item_说明表!G61)</f>
        <v>2501</v>
      </c>
      <c r="G59" s="1">
        <f>IF(t_item_说明表!H61="","",t_item_说明表!H61)</f>
        <v>21002507</v>
      </c>
      <c r="H59" s="1">
        <f>IF(t_item_说明表!I61="","",t_item_说明表!I61)</f>
        <v>6</v>
      </c>
      <c r="I59" s="1">
        <f>IF(t_item_说明表!J61="","",t_item_说明表!J61)</f>
        <v>6</v>
      </c>
      <c r="J59" s="1">
        <f>IF(t_item_说明表!K61="","",t_item_说明表!K61)</f>
        <v>178</v>
      </c>
      <c r="K59" s="1">
        <f>IF(t_item_说明表!L61="","",t_item_说明表!L61)</f>
        <v>200110061</v>
      </c>
      <c r="L59" s="1">
        <f>IF(t_item_说明表!M61="","",t_item_说明表!M61)</f>
        <v>0</v>
      </c>
      <c r="M59" s="1">
        <f>IF(t_item_说明表!N61="","",t_item_说明表!N61)</f>
        <v>2</v>
      </c>
      <c r="N59" s="1">
        <f>IF(t_item_说明表!O61="","",t_item_说明表!O61)</f>
        <v>0</v>
      </c>
      <c r="O59" s="1">
        <f>IF(t_item_说明表!P61="","",t_item_说明表!P61)</f>
        <v>4</v>
      </c>
      <c r="P59" s="1" t="str">
        <f>IF(t_item_说明表!Q61="","",t_item_说明表!Q61)</f>
        <v/>
      </c>
      <c r="Q59" s="1">
        <f>IF(t_item_说明表!R61="","",t_item_说明表!R61)</f>
        <v>99</v>
      </c>
      <c r="R59" s="1" t="str">
        <f>IF(t_item_说明表!S61="","",t_item_说明表!S61)</f>
        <v/>
      </c>
      <c r="S59" s="1" t="str">
        <f>IF(t_item_说明表!T61="","",t_item_说明表!T61)</f>
        <v/>
      </c>
      <c r="T59" s="1">
        <f>IF(t_item_说明表!U61="","",t_item_说明表!U61)</f>
        <v>10</v>
      </c>
      <c r="U59" s="1">
        <f>IF(t_item_说明表!V61="","",t_item_说明表!V61)</f>
        <v>0</v>
      </c>
      <c r="V59" s="1" t="str">
        <f>IF(t_item_说明表!W61="","",t_item_说明表!W61)</f>
        <v/>
      </c>
      <c r="W59" s="1" t="str">
        <f>IF(t_item_说明表!X61="","",t_item_说明表!X61)</f>
        <v/>
      </c>
      <c r="X59" s="1" t="str">
        <f>IF(t_item_说明表!Y61="","",t_item_说明表!Y61)</f>
        <v>1天挂机肉类的描述</v>
      </c>
      <c r="Y59" s="1">
        <f>IF(t_item_说明表!Z61="","",t_item_说明表!Z61)</f>
        <v>0</v>
      </c>
      <c r="Z59" s="1" t="str">
        <f>IF(t_item_说明表!AA61="","",t_item_说明表!AA61)</f>
        <v/>
      </c>
      <c r="AA59" s="1" t="str">
        <f>IF(t_item_说明表!AB61="","",t_item_说明表!AB61)</f>
        <v>-102,86400</v>
      </c>
      <c r="AB59" s="1" t="str">
        <f>IF(t_item_说明表!AC61="","",t_item_说明表!AC61)</f>
        <v/>
      </c>
      <c r="AC59" s="1" t="str">
        <f>IF(t_item_说明表!AD61="","",t_item_说明表!AD61)</f>
        <v/>
      </c>
      <c r="AD59" s="1" t="str">
        <f>IF(t_item_说明表!AE61="","",t_item_说明表!AE61)</f>
        <v/>
      </c>
      <c r="AE59" s="1">
        <f>IF(t_item_说明表!AF61="","",t_item_说明表!AF61)</f>
        <v>4007</v>
      </c>
      <c r="AF59" s="1" t="str">
        <f>IF(t_item_说明表!AG61="","",t_item_说明表!AG61)</f>
        <v/>
      </c>
      <c r="AG59" s="1">
        <f>IF(t_item_说明表!AH61="","",t_item_说明表!AH61)</f>
        <v>5</v>
      </c>
    </row>
    <row r="60" spans="1:33" ht="16.5" x14ac:dyDescent="0.2">
      <c r="A60" s="1">
        <f>IF(t_item_说明表!A62="","",t_item_说明表!A62)</f>
        <v>57</v>
      </c>
      <c r="B60" s="1">
        <f>IF(t_item_说明表!B62="","",t_item_说明表!B62)</f>
        <v>2508</v>
      </c>
      <c r="C60" s="1">
        <f>IF(t_item_说明表!C62="","",t_item_说明表!C62)</f>
        <v>0</v>
      </c>
      <c r="D60" s="1" t="str">
        <f>IF(t_item_说明表!D62="","",t_item_说明表!D62)</f>
        <v>3天挂机肉类</v>
      </c>
      <c r="E60" s="1">
        <f>IF(t_item_说明表!E62="","",t_item_说明表!E62)</f>
        <v>20002508</v>
      </c>
      <c r="F60" s="1">
        <f>IF(t_item_说明表!G62="","",t_item_说明表!G62)</f>
        <v>2501</v>
      </c>
      <c r="G60" s="1">
        <f>IF(t_item_说明表!H62="","",t_item_说明表!H62)</f>
        <v>21002508</v>
      </c>
      <c r="H60" s="1">
        <f>IF(t_item_说明表!I62="","",t_item_说明表!I62)</f>
        <v>6</v>
      </c>
      <c r="I60" s="1">
        <f>IF(t_item_说明表!J62="","",t_item_说明表!J62)</f>
        <v>6</v>
      </c>
      <c r="J60" s="1">
        <f>IF(t_item_说明表!K62="","",t_item_说明表!K62)</f>
        <v>179</v>
      </c>
      <c r="K60" s="1">
        <f>IF(t_item_说明表!L62="","",t_item_说明表!L62)</f>
        <v>200110062</v>
      </c>
      <c r="L60" s="1">
        <f>IF(t_item_说明表!M62="","",t_item_说明表!M62)</f>
        <v>0</v>
      </c>
      <c r="M60" s="1">
        <f>IF(t_item_说明表!N62="","",t_item_说明表!N62)</f>
        <v>2</v>
      </c>
      <c r="N60" s="1">
        <f>IF(t_item_说明表!O62="","",t_item_说明表!O62)</f>
        <v>0</v>
      </c>
      <c r="O60" s="1">
        <f>IF(t_item_说明表!P62="","",t_item_说明表!P62)</f>
        <v>4</v>
      </c>
      <c r="P60" s="1" t="str">
        <f>IF(t_item_说明表!Q62="","",t_item_说明表!Q62)</f>
        <v/>
      </c>
      <c r="Q60" s="1">
        <f>IF(t_item_说明表!R62="","",t_item_说明表!R62)</f>
        <v>99</v>
      </c>
      <c r="R60" s="1" t="str">
        <f>IF(t_item_说明表!S62="","",t_item_说明表!S62)</f>
        <v/>
      </c>
      <c r="S60" s="1" t="str">
        <f>IF(t_item_说明表!T62="","",t_item_说明表!T62)</f>
        <v/>
      </c>
      <c r="T60" s="1">
        <f>IF(t_item_说明表!U62="","",t_item_说明表!U62)</f>
        <v>10</v>
      </c>
      <c r="U60" s="1">
        <f>IF(t_item_说明表!V62="","",t_item_说明表!V62)</f>
        <v>0</v>
      </c>
      <c r="V60" s="1" t="str">
        <f>IF(t_item_说明表!W62="","",t_item_说明表!W62)</f>
        <v/>
      </c>
      <c r="W60" s="1" t="str">
        <f>IF(t_item_说明表!X62="","",t_item_说明表!X62)</f>
        <v/>
      </c>
      <c r="X60" s="1" t="str">
        <f>IF(t_item_说明表!Y62="","",t_item_说明表!Y62)</f>
        <v>3天挂机肉类的描述</v>
      </c>
      <c r="Y60" s="1">
        <f>IF(t_item_说明表!Z62="","",t_item_说明表!Z62)</f>
        <v>0</v>
      </c>
      <c r="Z60" s="1" t="str">
        <f>IF(t_item_说明表!AA62="","",t_item_说明表!AA62)</f>
        <v/>
      </c>
      <c r="AA60" s="1" t="str">
        <f>IF(t_item_说明表!AB62="","",t_item_说明表!AB62)</f>
        <v>-102,259200</v>
      </c>
      <c r="AB60" s="1" t="str">
        <f>IF(t_item_说明表!AC62="","",t_item_说明表!AC62)</f>
        <v/>
      </c>
      <c r="AC60" s="1" t="str">
        <f>IF(t_item_说明表!AD62="","",t_item_说明表!AD62)</f>
        <v/>
      </c>
      <c r="AD60" s="1" t="str">
        <f>IF(t_item_说明表!AE62="","",t_item_说明表!AE62)</f>
        <v/>
      </c>
      <c r="AE60" s="1">
        <f>IF(t_item_说明表!AF62="","",t_item_说明表!AF62)</f>
        <v>4008</v>
      </c>
      <c r="AF60" s="1" t="str">
        <f>IF(t_item_说明表!AG62="","",t_item_说明表!AG62)</f>
        <v/>
      </c>
      <c r="AG60" s="1">
        <f>IF(t_item_说明表!AH62="","",t_item_说明表!AH62)</f>
        <v>5</v>
      </c>
    </row>
    <row r="61" spans="1:33" ht="16.5" x14ac:dyDescent="0.2">
      <c r="A61" s="1">
        <f>IF(t_item_说明表!A63="","",t_item_说明表!A63)</f>
        <v>58</v>
      </c>
      <c r="B61" s="1">
        <f>IF(t_item_说明表!B63="","",t_item_说明表!B63)</f>
        <v>2601</v>
      </c>
      <c r="C61" s="1">
        <f>IF(t_item_说明表!C63="","",t_item_说明表!C63)</f>
        <v>0</v>
      </c>
      <c r="D61" s="1" t="str">
        <f>IF(t_item_说明表!D63="","",t_item_说明表!D63)</f>
        <v>1小时挂机木材</v>
      </c>
      <c r="E61" s="1">
        <f>IF(t_item_说明表!E63="","",t_item_说明表!E63)</f>
        <v>20002601</v>
      </c>
      <c r="F61" s="1">
        <f>IF(t_item_说明表!G63="","",t_item_说明表!G63)</f>
        <v>2601</v>
      </c>
      <c r="G61" s="1">
        <f>IF(t_item_说明表!H63="","",t_item_说明表!H63)</f>
        <v>21002601</v>
      </c>
      <c r="H61" s="1">
        <f>IF(t_item_说明表!I63="","",t_item_说明表!I63)</f>
        <v>6</v>
      </c>
      <c r="I61" s="1">
        <f>IF(t_item_说明表!J63="","",t_item_说明表!J63)</f>
        <v>6</v>
      </c>
      <c r="J61" s="1">
        <f>IF(t_item_说明表!K63="","",t_item_说明表!K63)</f>
        <v>208</v>
      </c>
      <c r="K61" s="1">
        <f>IF(t_item_说明表!L63="","",t_item_说明表!L63)</f>
        <v>200140063</v>
      </c>
      <c r="L61" s="1">
        <f>IF(t_item_说明表!M63="","",t_item_说明表!M63)</f>
        <v>0</v>
      </c>
      <c r="M61" s="1">
        <f>IF(t_item_说明表!N63="","",t_item_说明表!N63)</f>
        <v>2</v>
      </c>
      <c r="N61" s="1">
        <f>IF(t_item_说明表!O63="","",t_item_说明表!O63)</f>
        <v>0</v>
      </c>
      <c r="O61" s="1">
        <f>IF(t_item_说明表!P63="","",t_item_说明表!P63)</f>
        <v>1</v>
      </c>
      <c r="P61" s="1" t="str">
        <f>IF(t_item_说明表!Q63="","",t_item_说明表!Q63)</f>
        <v/>
      </c>
      <c r="Q61" s="1">
        <f>IF(t_item_说明表!R63="","",t_item_说明表!R63)</f>
        <v>99</v>
      </c>
      <c r="R61" s="1" t="str">
        <f>IF(t_item_说明表!S63="","",t_item_说明表!S63)</f>
        <v/>
      </c>
      <c r="S61" s="1" t="str">
        <f>IF(t_item_说明表!T63="","",t_item_说明表!T63)</f>
        <v/>
      </c>
      <c r="T61" s="1">
        <f>IF(t_item_说明表!U63="","",t_item_说明表!U63)</f>
        <v>10</v>
      </c>
      <c r="U61" s="1">
        <f>IF(t_item_说明表!V63="","",t_item_说明表!V63)</f>
        <v>0</v>
      </c>
      <c r="V61" s="1" t="str">
        <f>IF(t_item_说明表!W63="","",t_item_说明表!W63)</f>
        <v/>
      </c>
      <c r="W61" s="1" t="str">
        <f>IF(t_item_说明表!X63="","",t_item_说明表!X63)</f>
        <v/>
      </c>
      <c r="X61" s="1" t="str">
        <f>IF(t_item_说明表!Y63="","",t_item_说明表!Y63)</f>
        <v>1小时挂机木材的描述</v>
      </c>
      <c r="Y61" s="1">
        <f>IF(t_item_说明表!Z63="","",t_item_说明表!Z63)</f>
        <v>0</v>
      </c>
      <c r="Z61" s="1" t="str">
        <f>IF(t_item_说明表!AA63="","",t_item_说明表!AA63)</f>
        <v/>
      </c>
      <c r="AA61" s="1" t="str">
        <f>IF(t_item_说明表!AB63="","",t_item_说明表!AB63)</f>
        <v>-103,3600</v>
      </c>
      <c r="AB61" s="1" t="str">
        <f>IF(t_item_说明表!AC63="","",t_item_说明表!AC63)</f>
        <v/>
      </c>
      <c r="AC61" s="1" t="str">
        <f>IF(t_item_说明表!AD63="","",t_item_说明表!AD63)</f>
        <v/>
      </c>
      <c r="AD61" s="1" t="str">
        <f>IF(t_item_说明表!AE63="","",t_item_说明表!AE63)</f>
        <v/>
      </c>
      <c r="AE61" s="1">
        <f>IF(t_item_说明表!AF63="","",t_item_说明表!AF63)</f>
        <v>4001</v>
      </c>
      <c r="AF61" s="1" t="str">
        <f>IF(t_item_说明表!AG63="","",t_item_说明表!AG63)</f>
        <v/>
      </c>
      <c r="AG61" s="1">
        <f>IF(t_item_说明表!AH63="","",t_item_说明表!AH63)</f>
        <v>5</v>
      </c>
    </row>
    <row r="62" spans="1:33" ht="16.5" x14ac:dyDescent="0.2">
      <c r="A62" s="1">
        <f>IF(t_item_说明表!A64="","",t_item_说明表!A64)</f>
        <v>59</v>
      </c>
      <c r="B62" s="1">
        <f>IF(t_item_说明表!B64="","",t_item_说明表!B64)</f>
        <v>2602</v>
      </c>
      <c r="C62" s="1">
        <f>IF(t_item_说明表!C64="","",t_item_说明表!C64)</f>
        <v>0</v>
      </c>
      <c r="D62" s="1" t="str">
        <f>IF(t_item_说明表!D64="","",t_item_说明表!D64)</f>
        <v>3小时挂机木材</v>
      </c>
      <c r="E62" s="1">
        <f>IF(t_item_说明表!E64="","",t_item_说明表!E64)</f>
        <v>20002602</v>
      </c>
      <c r="F62" s="1">
        <f>IF(t_item_说明表!G64="","",t_item_说明表!G64)</f>
        <v>2601</v>
      </c>
      <c r="G62" s="1">
        <f>IF(t_item_说明表!H64="","",t_item_说明表!H64)</f>
        <v>21002602</v>
      </c>
      <c r="H62" s="1">
        <f>IF(t_item_说明表!I64="","",t_item_说明表!I64)</f>
        <v>6</v>
      </c>
      <c r="I62" s="1">
        <f>IF(t_item_说明表!J64="","",t_item_说明表!J64)</f>
        <v>6</v>
      </c>
      <c r="J62" s="1">
        <f>IF(t_item_说明表!K64="","",t_item_说明表!K64)</f>
        <v>199</v>
      </c>
      <c r="K62" s="1">
        <f>IF(t_item_说明表!L64="","",t_item_说明表!L64)</f>
        <v>200130064</v>
      </c>
      <c r="L62" s="1">
        <f>IF(t_item_说明表!M64="","",t_item_说明表!M64)</f>
        <v>0</v>
      </c>
      <c r="M62" s="1">
        <f>IF(t_item_说明表!N64="","",t_item_说明表!N64)</f>
        <v>2</v>
      </c>
      <c r="N62" s="1">
        <f>IF(t_item_说明表!O64="","",t_item_说明表!O64)</f>
        <v>0</v>
      </c>
      <c r="O62" s="1">
        <f>IF(t_item_说明表!P64="","",t_item_说明表!P64)</f>
        <v>2</v>
      </c>
      <c r="P62" s="1" t="str">
        <f>IF(t_item_说明表!Q64="","",t_item_说明表!Q64)</f>
        <v/>
      </c>
      <c r="Q62" s="1">
        <f>IF(t_item_说明表!R64="","",t_item_说明表!R64)</f>
        <v>99</v>
      </c>
      <c r="R62" s="1" t="str">
        <f>IF(t_item_说明表!S64="","",t_item_说明表!S64)</f>
        <v/>
      </c>
      <c r="S62" s="1" t="str">
        <f>IF(t_item_说明表!T64="","",t_item_说明表!T64)</f>
        <v/>
      </c>
      <c r="T62" s="1">
        <f>IF(t_item_说明表!U64="","",t_item_说明表!U64)</f>
        <v>10</v>
      </c>
      <c r="U62" s="1">
        <f>IF(t_item_说明表!V64="","",t_item_说明表!V64)</f>
        <v>0</v>
      </c>
      <c r="V62" s="1" t="str">
        <f>IF(t_item_说明表!W64="","",t_item_说明表!W64)</f>
        <v/>
      </c>
      <c r="W62" s="1" t="str">
        <f>IF(t_item_说明表!X64="","",t_item_说明表!X64)</f>
        <v/>
      </c>
      <c r="X62" s="1" t="str">
        <f>IF(t_item_说明表!Y64="","",t_item_说明表!Y64)</f>
        <v>3小时挂机木材的描述</v>
      </c>
      <c r="Y62" s="1">
        <f>IF(t_item_说明表!Z64="","",t_item_说明表!Z64)</f>
        <v>0</v>
      </c>
      <c r="Z62" s="1" t="str">
        <f>IF(t_item_说明表!AA64="","",t_item_说明表!AA64)</f>
        <v/>
      </c>
      <c r="AA62" s="1" t="str">
        <f>IF(t_item_说明表!AB64="","",t_item_说明表!AB64)</f>
        <v>-103,10800</v>
      </c>
      <c r="AB62" s="1" t="str">
        <f>IF(t_item_说明表!AC64="","",t_item_说明表!AC64)</f>
        <v/>
      </c>
      <c r="AC62" s="1" t="str">
        <f>IF(t_item_说明表!AD64="","",t_item_说明表!AD64)</f>
        <v/>
      </c>
      <c r="AD62" s="1" t="str">
        <f>IF(t_item_说明表!AE64="","",t_item_说明表!AE64)</f>
        <v/>
      </c>
      <c r="AE62" s="1">
        <f>IF(t_item_说明表!AF64="","",t_item_说明表!AF64)</f>
        <v>4002</v>
      </c>
      <c r="AF62" s="1" t="str">
        <f>IF(t_item_说明表!AG64="","",t_item_说明表!AG64)</f>
        <v/>
      </c>
      <c r="AG62" s="1">
        <f>IF(t_item_说明表!AH64="","",t_item_说明表!AH64)</f>
        <v>5</v>
      </c>
    </row>
    <row r="63" spans="1:33" ht="16.5" x14ac:dyDescent="0.2">
      <c r="A63" s="1">
        <f>IF(t_item_说明表!A65="","",t_item_说明表!A65)</f>
        <v>60</v>
      </c>
      <c r="B63" s="1">
        <f>IF(t_item_说明表!B65="","",t_item_说明表!B65)</f>
        <v>2603</v>
      </c>
      <c r="C63" s="1">
        <f>IF(t_item_说明表!C65="","",t_item_说明表!C65)</f>
        <v>0</v>
      </c>
      <c r="D63" s="1" t="str">
        <f>IF(t_item_说明表!D65="","",t_item_说明表!D65)</f>
        <v>6小时挂机木材</v>
      </c>
      <c r="E63" s="1">
        <f>IF(t_item_说明表!E65="","",t_item_说明表!E65)</f>
        <v>20002603</v>
      </c>
      <c r="F63" s="1">
        <f>IF(t_item_说明表!G65="","",t_item_说明表!G65)</f>
        <v>2601</v>
      </c>
      <c r="G63" s="1">
        <f>IF(t_item_说明表!H65="","",t_item_说明表!H65)</f>
        <v>21002603</v>
      </c>
      <c r="H63" s="1">
        <f>IF(t_item_说明表!I65="","",t_item_说明表!I65)</f>
        <v>6</v>
      </c>
      <c r="I63" s="1">
        <f>IF(t_item_说明表!J65="","",t_item_说明表!J65)</f>
        <v>6</v>
      </c>
      <c r="J63" s="1">
        <f>IF(t_item_说明表!K65="","",t_item_说明表!K65)</f>
        <v>193</v>
      </c>
      <c r="K63" s="1">
        <f>IF(t_item_说明表!L65="","",t_item_说明表!L65)</f>
        <v>200120065</v>
      </c>
      <c r="L63" s="1">
        <f>IF(t_item_说明表!M65="","",t_item_说明表!M65)</f>
        <v>0</v>
      </c>
      <c r="M63" s="1">
        <f>IF(t_item_说明表!N65="","",t_item_说明表!N65)</f>
        <v>2</v>
      </c>
      <c r="N63" s="1">
        <f>IF(t_item_说明表!O65="","",t_item_说明表!O65)</f>
        <v>0</v>
      </c>
      <c r="O63" s="1">
        <f>IF(t_item_说明表!P65="","",t_item_说明表!P65)</f>
        <v>3</v>
      </c>
      <c r="P63" s="1" t="str">
        <f>IF(t_item_说明表!Q65="","",t_item_说明表!Q65)</f>
        <v/>
      </c>
      <c r="Q63" s="1">
        <f>IF(t_item_说明表!R65="","",t_item_说明表!R65)</f>
        <v>99</v>
      </c>
      <c r="R63" s="1" t="str">
        <f>IF(t_item_说明表!S65="","",t_item_说明表!S65)</f>
        <v/>
      </c>
      <c r="S63" s="1" t="str">
        <f>IF(t_item_说明表!T65="","",t_item_说明表!T65)</f>
        <v/>
      </c>
      <c r="T63" s="1">
        <f>IF(t_item_说明表!U65="","",t_item_说明表!U65)</f>
        <v>10</v>
      </c>
      <c r="U63" s="1">
        <f>IF(t_item_说明表!V65="","",t_item_说明表!V65)</f>
        <v>0</v>
      </c>
      <c r="V63" s="1" t="str">
        <f>IF(t_item_说明表!W65="","",t_item_说明表!W65)</f>
        <v/>
      </c>
      <c r="W63" s="1" t="str">
        <f>IF(t_item_说明表!X65="","",t_item_说明表!X65)</f>
        <v/>
      </c>
      <c r="X63" s="1" t="str">
        <f>IF(t_item_说明表!Y65="","",t_item_说明表!Y65)</f>
        <v>6小时挂机木材的描述</v>
      </c>
      <c r="Y63" s="1">
        <f>IF(t_item_说明表!Z65="","",t_item_说明表!Z65)</f>
        <v>0</v>
      </c>
      <c r="Z63" s="1" t="str">
        <f>IF(t_item_说明表!AA65="","",t_item_说明表!AA65)</f>
        <v/>
      </c>
      <c r="AA63" s="1" t="str">
        <f>IF(t_item_说明表!AB65="","",t_item_说明表!AB65)</f>
        <v>-103,21600</v>
      </c>
      <c r="AB63" s="1" t="str">
        <f>IF(t_item_说明表!AC65="","",t_item_说明表!AC65)</f>
        <v/>
      </c>
      <c r="AC63" s="1" t="str">
        <f>IF(t_item_说明表!AD65="","",t_item_说明表!AD65)</f>
        <v/>
      </c>
      <c r="AD63" s="1" t="str">
        <f>IF(t_item_说明表!AE65="","",t_item_说明表!AE65)</f>
        <v/>
      </c>
      <c r="AE63" s="1">
        <f>IF(t_item_说明表!AF65="","",t_item_说明表!AF65)</f>
        <v>4003</v>
      </c>
      <c r="AF63" s="1" t="str">
        <f>IF(t_item_说明表!AG65="","",t_item_说明表!AG65)</f>
        <v/>
      </c>
      <c r="AG63" s="1">
        <f>IF(t_item_说明表!AH65="","",t_item_说明表!AH65)</f>
        <v>5</v>
      </c>
    </row>
    <row r="64" spans="1:33" ht="16.5" x14ac:dyDescent="0.2">
      <c r="A64" s="1">
        <f>IF(t_item_说明表!A66="","",t_item_说明表!A66)</f>
        <v>61</v>
      </c>
      <c r="B64" s="1">
        <f>IF(t_item_说明表!B66="","",t_item_说明表!B66)</f>
        <v>2604</v>
      </c>
      <c r="C64" s="1">
        <f>IF(t_item_说明表!C66="","",t_item_说明表!C66)</f>
        <v>0</v>
      </c>
      <c r="D64" s="1" t="str">
        <f>IF(t_item_说明表!D66="","",t_item_说明表!D66)</f>
        <v>8小时挂机木材</v>
      </c>
      <c r="E64" s="1">
        <f>IF(t_item_说明表!E66="","",t_item_说明表!E66)</f>
        <v>20002604</v>
      </c>
      <c r="F64" s="1">
        <f>IF(t_item_说明表!G66="","",t_item_说明表!G66)</f>
        <v>2601</v>
      </c>
      <c r="G64" s="1">
        <f>IF(t_item_说明表!H66="","",t_item_说明表!H66)</f>
        <v>21002604</v>
      </c>
      <c r="H64" s="1">
        <f>IF(t_item_说明表!I66="","",t_item_说明表!I66)</f>
        <v>6</v>
      </c>
      <c r="I64" s="1">
        <f>IF(t_item_说明表!J66="","",t_item_说明表!J66)</f>
        <v>6</v>
      </c>
      <c r="J64" s="1">
        <f>IF(t_item_说明表!K66="","",t_item_说明表!K66)</f>
        <v>180</v>
      </c>
      <c r="K64" s="1">
        <f>IF(t_item_说明表!L66="","",t_item_说明表!L66)</f>
        <v>200110066</v>
      </c>
      <c r="L64" s="1">
        <f>IF(t_item_说明表!M66="","",t_item_说明表!M66)</f>
        <v>0</v>
      </c>
      <c r="M64" s="1">
        <f>IF(t_item_说明表!N66="","",t_item_说明表!N66)</f>
        <v>2</v>
      </c>
      <c r="N64" s="1">
        <f>IF(t_item_说明表!O66="","",t_item_说明表!O66)</f>
        <v>0</v>
      </c>
      <c r="O64" s="1">
        <f>IF(t_item_说明表!P66="","",t_item_说明表!P66)</f>
        <v>4</v>
      </c>
      <c r="P64" s="1" t="str">
        <f>IF(t_item_说明表!Q66="","",t_item_说明表!Q66)</f>
        <v/>
      </c>
      <c r="Q64" s="1">
        <f>IF(t_item_说明表!R66="","",t_item_说明表!R66)</f>
        <v>99</v>
      </c>
      <c r="R64" s="1" t="str">
        <f>IF(t_item_说明表!S66="","",t_item_说明表!S66)</f>
        <v/>
      </c>
      <c r="S64" s="1" t="str">
        <f>IF(t_item_说明表!T66="","",t_item_说明表!T66)</f>
        <v/>
      </c>
      <c r="T64" s="1">
        <f>IF(t_item_说明表!U66="","",t_item_说明表!U66)</f>
        <v>10</v>
      </c>
      <c r="U64" s="1">
        <f>IF(t_item_说明表!V66="","",t_item_说明表!V66)</f>
        <v>0</v>
      </c>
      <c r="V64" s="1" t="str">
        <f>IF(t_item_说明表!W66="","",t_item_说明表!W66)</f>
        <v/>
      </c>
      <c r="W64" s="1" t="str">
        <f>IF(t_item_说明表!X66="","",t_item_说明表!X66)</f>
        <v/>
      </c>
      <c r="X64" s="1" t="str">
        <f>IF(t_item_说明表!Y66="","",t_item_说明表!Y66)</f>
        <v>8小时挂机木材的描述</v>
      </c>
      <c r="Y64" s="1">
        <f>IF(t_item_说明表!Z66="","",t_item_说明表!Z66)</f>
        <v>0</v>
      </c>
      <c r="Z64" s="1" t="str">
        <f>IF(t_item_说明表!AA66="","",t_item_说明表!AA66)</f>
        <v/>
      </c>
      <c r="AA64" s="1" t="str">
        <f>IF(t_item_说明表!AB66="","",t_item_说明表!AB66)</f>
        <v>-103,28800</v>
      </c>
      <c r="AB64" s="1" t="str">
        <f>IF(t_item_说明表!AC66="","",t_item_说明表!AC66)</f>
        <v/>
      </c>
      <c r="AC64" s="1" t="str">
        <f>IF(t_item_说明表!AD66="","",t_item_说明表!AD66)</f>
        <v/>
      </c>
      <c r="AD64" s="1" t="str">
        <f>IF(t_item_说明表!AE66="","",t_item_说明表!AE66)</f>
        <v/>
      </c>
      <c r="AE64" s="1">
        <f>IF(t_item_说明表!AF66="","",t_item_说明表!AF66)</f>
        <v>4004</v>
      </c>
      <c r="AF64" s="1" t="str">
        <f>IF(t_item_说明表!AG66="","",t_item_说明表!AG66)</f>
        <v/>
      </c>
      <c r="AG64" s="1">
        <f>IF(t_item_说明表!AH66="","",t_item_说明表!AH66)</f>
        <v>5</v>
      </c>
    </row>
    <row r="65" spans="1:33" ht="16.5" x14ac:dyDescent="0.2">
      <c r="A65" s="1">
        <f>IF(t_item_说明表!A67="","",t_item_说明表!A67)</f>
        <v>62</v>
      </c>
      <c r="B65" s="1">
        <f>IF(t_item_说明表!B67="","",t_item_说明表!B67)</f>
        <v>2605</v>
      </c>
      <c r="C65" s="1">
        <f>IF(t_item_说明表!C67="","",t_item_说明表!C67)</f>
        <v>0</v>
      </c>
      <c r="D65" s="1" t="str">
        <f>IF(t_item_说明表!D67="","",t_item_说明表!D67)</f>
        <v>12小时挂机木材</v>
      </c>
      <c r="E65" s="1">
        <f>IF(t_item_说明表!E67="","",t_item_说明表!E67)</f>
        <v>20002605</v>
      </c>
      <c r="F65" s="1">
        <f>IF(t_item_说明表!G67="","",t_item_说明表!G67)</f>
        <v>2601</v>
      </c>
      <c r="G65" s="1">
        <f>IF(t_item_说明表!H67="","",t_item_说明表!H67)</f>
        <v>21002605</v>
      </c>
      <c r="H65" s="1">
        <f>IF(t_item_说明表!I67="","",t_item_说明表!I67)</f>
        <v>6</v>
      </c>
      <c r="I65" s="1">
        <f>IF(t_item_说明表!J67="","",t_item_说明表!J67)</f>
        <v>6</v>
      </c>
      <c r="J65" s="1">
        <f>IF(t_item_说明表!K67="","",t_item_说明表!K67)</f>
        <v>181</v>
      </c>
      <c r="K65" s="1">
        <f>IF(t_item_说明表!L67="","",t_item_说明表!L67)</f>
        <v>200110067</v>
      </c>
      <c r="L65" s="1">
        <f>IF(t_item_说明表!M67="","",t_item_说明表!M67)</f>
        <v>0</v>
      </c>
      <c r="M65" s="1">
        <f>IF(t_item_说明表!N67="","",t_item_说明表!N67)</f>
        <v>2</v>
      </c>
      <c r="N65" s="1">
        <f>IF(t_item_说明表!O67="","",t_item_说明表!O67)</f>
        <v>0</v>
      </c>
      <c r="O65" s="1">
        <f>IF(t_item_说明表!P67="","",t_item_说明表!P67)</f>
        <v>4</v>
      </c>
      <c r="P65" s="1" t="str">
        <f>IF(t_item_说明表!Q67="","",t_item_说明表!Q67)</f>
        <v/>
      </c>
      <c r="Q65" s="1">
        <f>IF(t_item_说明表!R67="","",t_item_说明表!R67)</f>
        <v>99</v>
      </c>
      <c r="R65" s="1" t="str">
        <f>IF(t_item_说明表!S67="","",t_item_说明表!S67)</f>
        <v/>
      </c>
      <c r="S65" s="1" t="str">
        <f>IF(t_item_说明表!T67="","",t_item_说明表!T67)</f>
        <v/>
      </c>
      <c r="T65" s="1">
        <f>IF(t_item_说明表!U67="","",t_item_说明表!U67)</f>
        <v>10</v>
      </c>
      <c r="U65" s="1">
        <f>IF(t_item_说明表!V67="","",t_item_说明表!V67)</f>
        <v>0</v>
      </c>
      <c r="V65" s="1" t="str">
        <f>IF(t_item_说明表!W67="","",t_item_说明表!W67)</f>
        <v/>
      </c>
      <c r="W65" s="1" t="str">
        <f>IF(t_item_说明表!X67="","",t_item_说明表!X67)</f>
        <v/>
      </c>
      <c r="X65" s="1" t="str">
        <f>IF(t_item_说明表!Y67="","",t_item_说明表!Y67)</f>
        <v>12小时挂机木材的描述</v>
      </c>
      <c r="Y65" s="1">
        <f>IF(t_item_说明表!Z67="","",t_item_说明表!Z67)</f>
        <v>0</v>
      </c>
      <c r="Z65" s="1" t="str">
        <f>IF(t_item_说明表!AA67="","",t_item_说明表!AA67)</f>
        <v/>
      </c>
      <c r="AA65" s="1" t="str">
        <f>IF(t_item_说明表!AB67="","",t_item_说明表!AB67)</f>
        <v>-103,43200</v>
      </c>
      <c r="AB65" s="1" t="str">
        <f>IF(t_item_说明表!AC67="","",t_item_说明表!AC67)</f>
        <v/>
      </c>
      <c r="AC65" s="1" t="str">
        <f>IF(t_item_说明表!AD67="","",t_item_说明表!AD67)</f>
        <v/>
      </c>
      <c r="AD65" s="1" t="str">
        <f>IF(t_item_说明表!AE67="","",t_item_说明表!AE67)</f>
        <v/>
      </c>
      <c r="AE65" s="1">
        <f>IF(t_item_说明表!AF67="","",t_item_说明表!AF67)</f>
        <v>4005</v>
      </c>
      <c r="AF65" s="1" t="str">
        <f>IF(t_item_说明表!AG67="","",t_item_说明表!AG67)</f>
        <v/>
      </c>
      <c r="AG65" s="1">
        <f>IF(t_item_说明表!AH67="","",t_item_说明表!AH67)</f>
        <v>5</v>
      </c>
    </row>
    <row r="66" spans="1:33" ht="16.5" x14ac:dyDescent="0.2">
      <c r="A66" s="1">
        <f>IF(t_item_说明表!A68="","",t_item_说明表!A68)</f>
        <v>63</v>
      </c>
      <c r="B66" s="1">
        <f>IF(t_item_说明表!B68="","",t_item_说明表!B68)</f>
        <v>2606</v>
      </c>
      <c r="C66" s="1">
        <f>IF(t_item_说明表!C68="","",t_item_说明表!C68)</f>
        <v>0</v>
      </c>
      <c r="D66" s="1" t="str">
        <f>IF(t_item_说明表!D68="","",t_item_说明表!D68)</f>
        <v>16小时挂机木材</v>
      </c>
      <c r="E66" s="1">
        <f>IF(t_item_说明表!E68="","",t_item_说明表!E68)</f>
        <v>20002606</v>
      </c>
      <c r="F66" s="1">
        <f>IF(t_item_说明表!G68="","",t_item_说明表!G68)</f>
        <v>2601</v>
      </c>
      <c r="G66" s="1">
        <f>IF(t_item_说明表!H68="","",t_item_说明表!H68)</f>
        <v>21002606</v>
      </c>
      <c r="H66" s="1">
        <f>IF(t_item_说明表!I68="","",t_item_说明表!I68)</f>
        <v>6</v>
      </c>
      <c r="I66" s="1">
        <f>IF(t_item_说明表!J68="","",t_item_说明表!J68)</f>
        <v>6</v>
      </c>
      <c r="J66" s="1">
        <f>IF(t_item_说明表!K68="","",t_item_说明表!K68)</f>
        <v>182</v>
      </c>
      <c r="K66" s="1">
        <f>IF(t_item_说明表!L68="","",t_item_说明表!L68)</f>
        <v>200110068</v>
      </c>
      <c r="L66" s="1">
        <f>IF(t_item_说明表!M68="","",t_item_说明表!M68)</f>
        <v>0</v>
      </c>
      <c r="M66" s="1">
        <f>IF(t_item_说明表!N68="","",t_item_说明表!N68)</f>
        <v>2</v>
      </c>
      <c r="N66" s="1">
        <f>IF(t_item_说明表!O68="","",t_item_说明表!O68)</f>
        <v>0</v>
      </c>
      <c r="O66" s="1">
        <f>IF(t_item_说明表!P68="","",t_item_说明表!P68)</f>
        <v>4</v>
      </c>
      <c r="P66" s="1" t="str">
        <f>IF(t_item_说明表!Q68="","",t_item_说明表!Q68)</f>
        <v/>
      </c>
      <c r="Q66" s="1">
        <f>IF(t_item_说明表!R68="","",t_item_说明表!R68)</f>
        <v>99</v>
      </c>
      <c r="R66" s="1" t="str">
        <f>IF(t_item_说明表!S68="","",t_item_说明表!S68)</f>
        <v/>
      </c>
      <c r="S66" s="1" t="str">
        <f>IF(t_item_说明表!T68="","",t_item_说明表!T68)</f>
        <v/>
      </c>
      <c r="T66" s="1">
        <f>IF(t_item_说明表!U68="","",t_item_说明表!U68)</f>
        <v>10</v>
      </c>
      <c r="U66" s="1">
        <f>IF(t_item_说明表!V68="","",t_item_说明表!V68)</f>
        <v>0</v>
      </c>
      <c r="V66" s="1" t="str">
        <f>IF(t_item_说明表!W68="","",t_item_说明表!W68)</f>
        <v/>
      </c>
      <c r="W66" s="1" t="str">
        <f>IF(t_item_说明表!X68="","",t_item_说明表!X68)</f>
        <v/>
      </c>
      <c r="X66" s="1" t="str">
        <f>IF(t_item_说明表!Y68="","",t_item_说明表!Y68)</f>
        <v>16小时挂机木材的描述</v>
      </c>
      <c r="Y66" s="1">
        <f>IF(t_item_说明表!Z68="","",t_item_说明表!Z68)</f>
        <v>0</v>
      </c>
      <c r="Z66" s="1" t="str">
        <f>IF(t_item_说明表!AA68="","",t_item_说明表!AA68)</f>
        <v/>
      </c>
      <c r="AA66" s="1" t="str">
        <f>IF(t_item_说明表!AB68="","",t_item_说明表!AB68)</f>
        <v>-103,57600</v>
      </c>
      <c r="AB66" s="1" t="str">
        <f>IF(t_item_说明表!AC68="","",t_item_说明表!AC68)</f>
        <v/>
      </c>
      <c r="AC66" s="1" t="str">
        <f>IF(t_item_说明表!AD68="","",t_item_说明表!AD68)</f>
        <v/>
      </c>
      <c r="AD66" s="1" t="str">
        <f>IF(t_item_说明表!AE68="","",t_item_说明表!AE68)</f>
        <v/>
      </c>
      <c r="AE66" s="1">
        <f>IF(t_item_说明表!AF68="","",t_item_说明表!AF68)</f>
        <v>4006</v>
      </c>
      <c r="AF66" s="1" t="str">
        <f>IF(t_item_说明表!AG68="","",t_item_说明表!AG68)</f>
        <v/>
      </c>
      <c r="AG66" s="1">
        <f>IF(t_item_说明表!AH68="","",t_item_说明表!AH68)</f>
        <v>5</v>
      </c>
    </row>
    <row r="67" spans="1:33" ht="16.5" x14ac:dyDescent="0.2">
      <c r="A67" s="1">
        <f>IF(t_item_说明表!A69="","",t_item_说明表!A69)</f>
        <v>64</v>
      </c>
      <c r="B67" s="1">
        <f>IF(t_item_说明表!B69="","",t_item_说明表!B69)</f>
        <v>2607</v>
      </c>
      <c r="C67" s="1">
        <f>IF(t_item_说明表!C69="","",t_item_说明表!C69)</f>
        <v>0</v>
      </c>
      <c r="D67" s="1" t="str">
        <f>IF(t_item_说明表!D69="","",t_item_说明表!D69)</f>
        <v>1天挂机木材</v>
      </c>
      <c r="E67" s="1">
        <f>IF(t_item_说明表!E69="","",t_item_说明表!E69)</f>
        <v>20002607</v>
      </c>
      <c r="F67" s="1">
        <f>IF(t_item_说明表!G69="","",t_item_说明表!G69)</f>
        <v>2601</v>
      </c>
      <c r="G67" s="1">
        <f>IF(t_item_说明表!H69="","",t_item_说明表!H69)</f>
        <v>21002607</v>
      </c>
      <c r="H67" s="1">
        <f>IF(t_item_说明表!I69="","",t_item_说明表!I69)</f>
        <v>6</v>
      </c>
      <c r="I67" s="1">
        <f>IF(t_item_说明表!J69="","",t_item_说明表!J69)</f>
        <v>6</v>
      </c>
      <c r="J67" s="1">
        <f>IF(t_item_说明表!K69="","",t_item_说明表!K69)</f>
        <v>183</v>
      </c>
      <c r="K67" s="1">
        <f>IF(t_item_说明表!L69="","",t_item_说明表!L69)</f>
        <v>200110069</v>
      </c>
      <c r="L67" s="1">
        <f>IF(t_item_说明表!M69="","",t_item_说明表!M69)</f>
        <v>0</v>
      </c>
      <c r="M67" s="1">
        <f>IF(t_item_说明表!N69="","",t_item_说明表!N69)</f>
        <v>2</v>
      </c>
      <c r="N67" s="1">
        <f>IF(t_item_说明表!O69="","",t_item_说明表!O69)</f>
        <v>0</v>
      </c>
      <c r="O67" s="1">
        <f>IF(t_item_说明表!P69="","",t_item_说明表!P69)</f>
        <v>4</v>
      </c>
      <c r="P67" s="1" t="str">
        <f>IF(t_item_说明表!Q69="","",t_item_说明表!Q69)</f>
        <v/>
      </c>
      <c r="Q67" s="1">
        <f>IF(t_item_说明表!R69="","",t_item_说明表!R69)</f>
        <v>99</v>
      </c>
      <c r="R67" s="1" t="str">
        <f>IF(t_item_说明表!S69="","",t_item_说明表!S69)</f>
        <v/>
      </c>
      <c r="S67" s="1" t="str">
        <f>IF(t_item_说明表!T69="","",t_item_说明表!T69)</f>
        <v/>
      </c>
      <c r="T67" s="1">
        <f>IF(t_item_说明表!U69="","",t_item_说明表!U69)</f>
        <v>10</v>
      </c>
      <c r="U67" s="1">
        <f>IF(t_item_说明表!V69="","",t_item_说明表!V69)</f>
        <v>0</v>
      </c>
      <c r="V67" s="1" t="str">
        <f>IF(t_item_说明表!W69="","",t_item_说明表!W69)</f>
        <v/>
      </c>
      <c r="W67" s="1" t="str">
        <f>IF(t_item_说明表!X69="","",t_item_说明表!X69)</f>
        <v/>
      </c>
      <c r="X67" s="1" t="str">
        <f>IF(t_item_说明表!Y69="","",t_item_说明表!Y69)</f>
        <v>1天挂机木材的描述</v>
      </c>
      <c r="Y67" s="1">
        <f>IF(t_item_说明表!Z69="","",t_item_说明表!Z69)</f>
        <v>0</v>
      </c>
      <c r="Z67" s="1" t="str">
        <f>IF(t_item_说明表!AA69="","",t_item_说明表!AA69)</f>
        <v/>
      </c>
      <c r="AA67" s="1" t="str">
        <f>IF(t_item_说明表!AB69="","",t_item_说明表!AB69)</f>
        <v>-103,86400</v>
      </c>
      <c r="AB67" s="1" t="str">
        <f>IF(t_item_说明表!AC69="","",t_item_说明表!AC69)</f>
        <v/>
      </c>
      <c r="AC67" s="1" t="str">
        <f>IF(t_item_说明表!AD69="","",t_item_说明表!AD69)</f>
        <v/>
      </c>
      <c r="AD67" s="1" t="str">
        <f>IF(t_item_说明表!AE69="","",t_item_说明表!AE69)</f>
        <v/>
      </c>
      <c r="AE67" s="1">
        <f>IF(t_item_说明表!AF69="","",t_item_说明表!AF69)</f>
        <v>4007</v>
      </c>
      <c r="AF67" s="1" t="str">
        <f>IF(t_item_说明表!AG69="","",t_item_说明表!AG69)</f>
        <v/>
      </c>
      <c r="AG67" s="1">
        <f>IF(t_item_说明表!AH69="","",t_item_说明表!AH69)</f>
        <v>5</v>
      </c>
    </row>
    <row r="68" spans="1:33" ht="16.5" x14ac:dyDescent="0.2">
      <c r="A68" s="1">
        <f>IF(t_item_说明表!A70="","",t_item_说明表!A70)</f>
        <v>65</v>
      </c>
      <c r="B68" s="1">
        <f>IF(t_item_说明表!B70="","",t_item_说明表!B70)</f>
        <v>2608</v>
      </c>
      <c r="C68" s="1">
        <f>IF(t_item_说明表!C70="","",t_item_说明表!C70)</f>
        <v>0</v>
      </c>
      <c r="D68" s="1" t="str">
        <f>IF(t_item_说明表!D70="","",t_item_说明表!D70)</f>
        <v>3天挂机木材</v>
      </c>
      <c r="E68" s="1">
        <f>IF(t_item_说明表!E70="","",t_item_说明表!E70)</f>
        <v>20002608</v>
      </c>
      <c r="F68" s="1">
        <f>IF(t_item_说明表!G70="","",t_item_说明表!G70)</f>
        <v>2601</v>
      </c>
      <c r="G68" s="1">
        <f>IF(t_item_说明表!H70="","",t_item_说明表!H70)</f>
        <v>21002608</v>
      </c>
      <c r="H68" s="1">
        <f>IF(t_item_说明表!I70="","",t_item_说明表!I70)</f>
        <v>6</v>
      </c>
      <c r="I68" s="1">
        <f>IF(t_item_说明表!J70="","",t_item_说明表!J70)</f>
        <v>6</v>
      </c>
      <c r="J68" s="1">
        <f>IF(t_item_说明表!K70="","",t_item_说明表!K70)</f>
        <v>184</v>
      </c>
      <c r="K68" s="1">
        <f>IF(t_item_说明表!L70="","",t_item_说明表!L70)</f>
        <v>200110070</v>
      </c>
      <c r="L68" s="1">
        <f>IF(t_item_说明表!M70="","",t_item_说明表!M70)</f>
        <v>0</v>
      </c>
      <c r="M68" s="1">
        <f>IF(t_item_说明表!N70="","",t_item_说明表!N70)</f>
        <v>2</v>
      </c>
      <c r="N68" s="1">
        <f>IF(t_item_说明表!O70="","",t_item_说明表!O70)</f>
        <v>0</v>
      </c>
      <c r="O68" s="1">
        <f>IF(t_item_说明表!P70="","",t_item_说明表!P70)</f>
        <v>4</v>
      </c>
      <c r="P68" s="1" t="str">
        <f>IF(t_item_说明表!Q70="","",t_item_说明表!Q70)</f>
        <v/>
      </c>
      <c r="Q68" s="1">
        <f>IF(t_item_说明表!R70="","",t_item_说明表!R70)</f>
        <v>99</v>
      </c>
      <c r="R68" s="1" t="str">
        <f>IF(t_item_说明表!S70="","",t_item_说明表!S70)</f>
        <v/>
      </c>
      <c r="S68" s="1" t="str">
        <f>IF(t_item_说明表!T70="","",t_item_说明表!T70)</f>
        <v/>
      </c>
      <c r="T68" s="1">
        <f>IF(t_item_说明表!U70="","",t_item_说明表!U70)</f>
        <v>10</v>
      </c>
      <c r="U68" s="1">
        <f>IF(t_item_说明表!V70="","",t_item_说明表!V70)</f>
        <v>0</v>
      </c>
      <c r="V68" s="1" t="str">
        <f>IF(t_item_说明表!W70="","",t_item_说明表!W70)</f>
        <v/>
      </c>
      <c r="W68" s="1" t="str">
        <f>IF(t_item_说明表!X70="","",t_item_说明表!X70)</f>
        <v/>
      </c>
      <c r="X68" s="1" t="str">
        <f>IF(t_item_说明表!Y70="","",t_item_说明表!Y70)</f>
        <v>3天挂机木材的描述</v>
      </c>
      <c r="Y68" s="1">
        <f>IF(t_item_说明表!Z70="","",t_item_说明表!Z70)</f>
        <v>0</v>
      </c>
      <c r="Z68" s="1" t="str">
        <f>IF(t_item_说明表!AA70="","",t_item_说明表!AA70)</f>
        <v/>
      </c>
      <c r="AA68" s="1" t="str">
        <f>IF(t_item_说明表!AB70="","",t_item_说明表!AB70)</f>
        <v>-103,259200</v>
      </c>
      <c r="AB68" s="1" t="str">
        <f>IF(t_item_说明表!AC70="","",t_item_说明表!AC70)</f>
        <v/>
      </c>
      <c r="AC68" s="1" t="str">
        <f>IF(t_item_说明表!AD70="","",t_item_说明表!AD70)</f>
        <v/>
      </c>
      <c r="AD68" s="1" t="str">
        <f>IF(t_item_说明表!AE70="","",t_item_说明表!AE70)</f>
        <v/>
      </c>
      <c r="AE68" s="1">
        <f>IF(t_item_说明表!AF70="","",t_item_说明表!AF70)</f>
        <v>4008</v>
      </c>
      <c r="AF68" s="1" t="str">
        <f>IF(t_item_说明表!AG70="","",t_item_说明表!AG70)</f>
        <v/>
      </c>
      <c r="AG68" s="1">
        <f>IF(t_item_说明表!AH70="","",t_item_说明表!AH70)</f>
        <v>5</v>
      </c>
    </row>
    <row r="69" spans="1:33" ht="16.5" x14ac:dyDescent="0.2">
      <c r="A69" s="1">
        <f>IF(t_item_说明表!A71="","",t_item_说明表!A71)</f>
        <v>66</v>
      </c>
      <c r="B69" s="1">
        <f>IF(t_item_说明表!B71="","",t_item_说明表!B71)</f>
        <v>2701</v>
      </c>
      <c r="C69" s="1">
        <f>IF(t_item_说明表!C71="","",t_item_说明表!C71)</f>
        <v>0</v>
      </c>
      <c r="D69" s="1" t="str">
        <f>IF(t_item_说明表!D71="","",t_item_说明表!D71)</f>
        <v>1小时挂机矿石</v>
      </c>
      <c r="E69" s="1">
        <f>IF(t_item_说明表!E71="","",t_item_说明表!E71)</f>
        <v>20002701</v>
      </c>
      <c r="F69" s="1">
        <f>IF(t_item_说明表!G71="","",t_item_说明表!G71)</f>
        <v>2701</v>
      </c>
      <c r="G69" s="1">
        <f>IF(t_item_说明表!H71="","",t_item_说明表!H71)</f>
        <v>21002701</v>
      </c>
      <c r="H69" s="1">
        <f>IF(t_item_说明表!I71="","",t_item_说明表!I71)</f>
        <v>6</v>
      </c>
      <c r="I69" s="1">
        <f>IF(t_item_说明表!J71="","",t_item_说明表!J71)</f>
        <v>6</v>
      </c>
      <c r="J69" s="1">
        <f>IF(t_item_说明表!K71="","",t_item_说明表!K71)</f>
        <v>209</v>
      </c>
      <c r="K69" s="1">
        <f>IF(t_item_说明表!L71="","",t_item_说明表!L71)</f>
        <v>200140071</v>
      </c>
      <c r="L69" s="1">
        <f>IF(t_item_说明表!M71="","",t_item_说明表!M71)</f>
        <v>0</v>
      </c>
      <c r="M69" s="1">
        <f>IF(t_item_说明表!N71="","",t_item_说明表!N71)</f>
        <v>2</v>
      </c>
      <c r="N69" s="1">
        <f>IF(t_item_说明表!O71="","",t_item_说明表!O71)</f>
        <v>0</v>
      </c>
      <c r="O69" s="1">
        <f>IF(t_item_说明表!P71="","",t_item_说明表!P71)</f>
        <v>1</v>
      </c>
      <c r="P69" s="1" t="str">
        <f>IF(t_item_说明表!Q71="","",t_item_说明表!Q71)</f>
        <v/>
      </c>
      <c r="Q69" s="1">
        <f>IF(t_item_说明表!R71="","",t_item_说明表!R71)</f>
        <v>99</v>
      </c>
      <c r="R69" s="1" t="str">
        <f>IF(t_item_说明表!S71="","",t_item_说明表!S71)</f>
        <v/>
      </c>
      <c r="S69" s="1" t="str">
        <f>IF(t_item_说明表!T71="","",t_item_说明表!T71)</f>
        <v/>
      </c>
      <c r="T69" s="1">
        <f>IF(t_item_说明表!U71="","",t_item_说明表!U71)</f>
        <v>10</v>
      </c>
      <c r="U69" s="1">
        <f>IF(t_item_说明表!V71="","",t_item_说明表!V71)</f>
        <v>0</v>
      </c>
      <c r="V69" s="1" t="str">
        <f>IF(t_item_说明表!W71="","",t_item_说明表!W71)</f>
        <v/>
      </c>
      <c r="W69" s="1" t="str">
        <f>IF(t_item_说明表!X71="","",t_item_说明表!X71)</f>
        <v/>
      </c>
      <c r="X69" s="1" t="str">
        <f>IF(t_item_说明表!Y71="","",t_item_说明表!Y71)</f>
        <v>1小时挂机矿石的描述</v>
      </c>
      <c r="Y69" s="1">
        <f>IF(t_item_说明表!Z71="","",t_item_说明表!Z71)</f>
        <v>0</v>
      </c>
      <c r="Z69" s="1" t="str">
        <f>IF(t_item_说明表!AA71="","",t_item_说明表!AA71)</f>
        <v/>
      </c>
      <c r="AA69" s="1" t="str">
        <f>IF(t_item_说明表!AB71="","",t_item_说明表!AB71)</f>
        <v>-104,3600</v>
      </c>
      <c r="AB69" s="1" t="str">
        <f>IF(t_item_说明表!AC71="","",t_item_说明表!AC71)</f>
        <v/>
      </c>
      <c r="AC69" s="1" t="str">
        <f>IF(t_item_说明表!AD71="","",t_item_说明表!AD71)</f>
        <v/>
      </c>
      <c r="AD69" s="1" t="str">
        <f>IF(t_item_说明表!AE71="","",t_item_说明表!AE71)</f>
        <v/>
      </c>
      <c r="AE69" s="1">
        <f>IF(t_item_说明表!AF71="","",t_item_说明表!AF71)</f>
        <v>4001</v>
      </c>
      <c r="AF69" s="1" t="str">
        <f>IF(t_item_说明表!AG71="","",t_item_说明表!AG71)</f>
        <v/>
      </c>
      <c r="AG69" s="1">
        <f>IF(t_item_说明表!AH71="","",t_item_说明表!AH71)</f>
        <v>5</v>
      </c>
    </row>
    <row r="70" spans="1:33" ht="16.5" x14ac:dyDescent="0.2">
      <c r="A70" s="1">
        <f>IF(t_item_说明表!A72="","",t_item_说明表!A72)</f>
        <v>67</v>
      </c>
      <c r="B70" s="1">
        <f>IF(t_item_说明表!B72="","",t_item_说明表!B72)</f>
        <v>2702</v>
      </c>
      <c r="C70" s="1">
        <f>IF(t_item_说明表!C72="","",t_item_说明表!C72)</f>
        <v>0</v>
      </c>
      <c r="D70" s="1" t="str">
        <f>IF(t_item_说明表!D72="","",t_item_说明表!D72)</f>
        <v>3小时挂机矿石</v>
      </c>
      <c r="E70" s="1">
        <f>IF(t_item_说明表!E72="","",t_item_说明表!E72)</f>
        <v>20002702</v>
      </c>
      <c r="F70" s="1">
        <f>IF(t_item_说明表!G72="","",t_item_说明表!G72)</f>
        <v>2701</v>
      </c>
      <c r="G70" s="1">
        <f>IF(t_item_说明表!H72="","",t_item_说明表!H72)</f>
        <v>21002702</v>
      </c>
      <c r="H70" s="1">
        <f>IF(t_item_说明表!I72="","",t_item_说明表!I72)</f>
        <v>6</v>
      </c>
      <c r="I70" s="1">
        <f>IF(t_item_说明表!J72="","",t_item_说明表!J72)</f>
        <v>6</v>
      </c>
      <c r="J70" s="1">
        <f>IF(t_item_说明表!K72="","",t_item_说明表!K72)</f>
        <v>200</v>
      </c>
      <c r="K70" s="1">
        <f>IF(t_item_说明表!L72="","",t_item_说明表!L72)</f>
        <v>200130072</v>
      </c>
      <c r="L70" s="1">
        <f>IF(t_item_说明表!M72="","",t_item_说明表!M72)</f>
        <v>0</v>
      </c>
      <c r="M70" s="1">
        <f>IF(t_item_说明表!N72="","",t_item_说明表!N72)</f>
        <v>2</v>
      </c>
      <c r="N70" s="1">
        <f>IF(t_item_说明表!O72="","",t_item_说明表!O72)</f>
        <v>0</v>
      </c>
      <c r="O70" s="1">
        <f>IF(t_item_说明表!P72="","",t_item_说明表!P72)</f>
        <v>2</v>
      </c>
      <c r="P70" s="1" t="str">
        <f>IF(t_item_说明表!Q72="","",t_item_说明表!Q72)</f>
        <v/>
      </c>
      <c r="Q70" s="1">
        <f>IF(t_item_说明表!R72="","",t_item_说明表!R72)</f>
        <v>99</v>
      </c>
      <c r="R70" s="1" t="str">
        <f>IF(t_item_说明表!S72="","",t_item_说明表!S72)</f>
        <v/>
      </c>
      <c r="S70" s="1" t="str">
        <f>IF(t_item_说明表!T72="","",t_item_说明表!T72)</f>
        <v/>
      </c>
      <c r="T70" s="1">
        <f>IF(t_item_说明表!U72="","",t_item_说明表!U72)</f>
        <v>10</v>
      </c>
      <c r="U70" s="1">
        <f>IF(t_item_说明表!V72="","",t_item_说明表!V72)</f>
        <v>0</v>
      </c>
      <c r="V70" s="1" t="str">
        <f>IF(t_item_说明表!W72="","",t_item_说明表!W72)</f>
        <v/>
      </c>
      <c r="W70" s="1" t="str">
        <f>IF(t_item_说明表!X72="","",t_item_说明表!X72)</f>
        <v/>
      </c>
      <c r="X70" s="1" t="str">
        <f>IF(t_item_说明表!Y72="","",t_item_说明表!Y72)</f>
        <v>3小时挂机矿石的描述</v>
      </c>
      <c r="Y70" s="1">
        <f>IF(t_item_说明表!Z72="","",t_item_说明表!Z72)</f>
        <v>0</v>
      </c>
      <c r="Z70" s="1" t="str">
        <f>IF(t_item_说明表!AA72="","",t_item_说明表!AA72)</f>
        <v/>
      </c>
      <c r="AA70" s="1" t="str">
        <f>IF(t_item_说明表!AB72="","",t_item_说明表!AB72)</f>
        <v>-104,10800</v>
      </c>
      <c r="AB70" s="1" t="str">
        <f>IF(t_item_说明表!AC72="","",t_item_说明表!AC72)</f>
        <v/>
      </c>
      <c r="AC70" s="1" t="str">
        <f>IF(t_item_说明表!AD72="","",t_item_说明表!AD72)</f>
        <v/>
      </c>
      <c r="AD70" s="1" t="str">
        <f>IF(t_item_说明表!AE72="","",t_item_说明表!AE72)</f>
        <v/>
      </c>
      <c r="AE70" s="1">
        <f>IF(t_item_说明表!AF72="","",t_item_说明表!AF72)</f>
        <v>4002</v>
      </c>
      <c r="AF70" s="1" t="str">
        <f>IF(t_item_说明表!AG72="","",t_item_说明表!AG72)</f>
        <v/>
      </c>
      <c r="AG70" s="1">
        <f>IF(t_item_说明表!AH72="","",t_item_说明表!AH72)</f>
        <v>5</v>
      </c>
    </row>
    <row r="71" spans="1:33" ht="16.5" x14ac:dyDescent="0.2">
      <c r="A71" s="1">
        <f>IF(t_item_说明表!A73="","",t_item_说明表!A73)</f>
        <v>68</v>
      </c>
      <c r="B71" s="1">
        <f>IF(t_item_说明表!B73="","",t_item_说明表!B73)</f>
        <v>2703</v>
      </c>
      <c r="C71" s="1">
        <f>IF(t_item_说明表!C73="","",t_item_说明表!C73)</f>
        <v>0</v>
      </c>
      <c r="D71" s="1" t="str">
        <f>IF(t_item_说明表!D73="","",t_item_说明表!D73)</f>
        <v>6小时挂机矿石</v>
      </c>
      <c r="E71" s="1">
        <f>IF(t_item_说明表!E73="","",t_item_说明表!E73)</f>
        <v>20002703</v>
      </c>
      <c r="F71" s="1">
        <f>IF(t_item_说明表!G73="","",t_item_说明表!G73)</f>
        <v>2701</v>
      </c>
      <c r="G71" s="1">
        <f>IF(t_item_说明表!H73="","",t_item_说明表!H73)</f>
        <v>21002703</v>
      </c>
      <c r="H71" s="1">
        <f>IF(t_item_说明表!I73="","",t_item_说明表!I73)</f>
        <v>6</v>
      </c>
      <c r="I71" s="1">
        <f>IF(t_item_说明表!J73="","",t_item_说明表!J73)</f>
        <v>6</v>
      </c>
      <c r="J71" s="1">
        <f>IF(t_item_说明表!K73="","",t_item_说明表!K73)</f>
        <v>194</v>
      </c>
      <c r="K71" s="1">
        <f>IF(t_item_说明表!L73="","",t_item_说明表!L73)</f>
        <v>200120073</v>
      </c>
      <c r="L71" s="1">
        <f>IF(t_item_说明表!M73="","",t_item_说明表!M73)</f>
        <v>0</v>
      </c>
      <c r="M71" s="1">
        <f>IF(t_item_说明表!N73="","",t_item_说明表!N73)</f>
        <v>2</v>
      </c>
      <c r="N71" s="1">
        <f>IF(t_item_说明表!O73="","",t_item_说明表!O73)</f>
        <v>0</v>
      </c>
      <c r="O71" s="1">
        <f>IF(t_item_说明表!P73="","",t_item_说明表!P73)</f>
        <v>3</v>
      </c>
      <c r="P71" s="1" t="str">
        <f>IF(t_item_说明表!Q73="","",t_item_说明表!Q73)</f>
        <v/>
      </c>
      <c r="Q71" s="1">
        <f>IF(t_item_说明表!R73="","",t_item_说明表!R73)</f>
        <v>99</v>
      </c>
      <c r="R71" s="1" t="str">
        <f>IF(t_item_说明表!S73="","",t_item_说明表!S73)</f>
        <v/>
      </c>
      <c r="S71" s="1" t="str">
        <f>IF(t_item_说明表!T73="","",t_item_说明表!T73)</f>
        <v/>
      </c>
      <c r="T71" s="1">
        <f>IF(t_item_说明表!U73="","",t_item_说明表!U73)</f>
        <v>10</v>
      </c>
      <c r="U71" s="1">
        <f>IF(t_item_说明表!V73="","",t_item_说明表!V73)</f>
        <v>0</v>
      </c>
      <c r="V71" s="1" t="str">
        <f>IF(t_item_说明表!W73="","",t_item_说明表!W73)</f>
        <v/>
      </c>
      <c r="W71" s="1" t="str">
        <f>IF(t_item_说明表!X73="","",t_item_说明表!X73)</f>
        <v/>
      </c>
      <c r="X71" s="1" t="str">
        <f>IF(t_item_说明表!Y73="","",t_item_说明表!Y73)</f>
        <v>6小时挂机矿石的描述</v>
      </c>
      <c r="Y71" s="1">
        <f>IF(t_item_说明表!Z73="","",t_item_说明表!Z73)</f>
        <v>0</v>
      </c>
      <c r="Z71" s="1" t="str">
        <f>IF(t_item_说明表!AA73="","",t_item_说明表!AA73)</f>
        <v/>
      </c>
      <c r="AA71" s="1" t="str">
        <f>IF(t_item_说明表!AB73="","",t_item_说明表!AB73)</f>
        <v>-104,21600</v>
      </c>
      <c r="AB71" s="1" t="str">
        <f>IF(t_item_说明表!AC73="","",t_item_说明表!AC73)</f>
        <v/>
      </c>
      <c r="AC71" s="1" t="str">
        <f>IF(t_item_说明表!AD73="","",t_item_说明表!AD73)</f>
        <v/>
      </c>
      <c r="AD71" s="1" t="str">
        <f>IF(t_item_说明表!AE73="","",t_item_说明表!AE73)</f>
        <v/>
      </c>
      <c r="AE71" s="1">
        <f>IF(t_item_说明表!AF73="","",t_item_说明表!AF73)</f>
        <v>4003</v>
      </c>
      <c r="AF71" s="1" t="str">
        <f>IF(t_item_说明表!AG73="","",t_item_说明表!AG73)</f>
        <v/>
      </c>
      <c r="AG71" s="1">
        <f>IF(t_item_说明表!AH73="","",t_item_说明表!AH73)</f>
        <v>5</v>
      </c>
    </row>
    <row r="72" spans="1:33" ht="16.5" x14ac:dyDescent="0.2">
      <c r="A72" s="1">
        <f>IF(t_item_说明表!A74="","",t_item_说明表!A74)</f>
        <v>69</v>
      </c>
      <c r="B72" s="1">
        <f>IF(t_item_说明表!B74="","",t_item_说明表!B74)</f>
        <v>2704</v>
      </c>
      <c r="C72" s="1">
        <f>IF(t_item_说明表!C74="","",t_item_说明表!C74)</f>
        <v>0</v>
      </c>
      <c r="D72" s="1" t="str">
        <f>IF(t_item_说明表!D74="","",t_item_说明表!D74)</f>
        <v>8小时挂机矿石</v>
      </c>
      <c r="E72" s="1">
        <f>IF(t_item_说明表!E74="","",t_item_说明表!E74)</f>
        <v>20002704</v>
      </c>
      <c r="F72" s="1">
        <f>IF(t_item_说明表!G74="","",t_item_说明表!G74)</f>
        <v>2701</v>
      </c>
      <c r="G72" s="1">
        <f>IF(t_item_说明表!H74="","",t_item_说明表!H74)</f>
        <v>21002704</v>
      </c>
      <c r="H72" s="1">
        <f>IF(t_item_说明表!I74="","",t_item_说明表!I74)</f>
        <v>6</v>
      </c>
      <c r="I72" s="1">
        <f>IF(t_item_说明表!J74="","",t_item_说明表!J74)</f>
        <v>6</v>
      </c>
      <c r="J72" s="1">
        <f>IF(t_item_说明表!K74="","",t_item_说明表!K74)</f>
        <v>185</v>
      </c>
      <c r="K72" s="1">
        <f>IF(t_item_说明表!L74="","",t_item_说明表!L74)</f>
        <v>200110074</v>
      </c>
      <c r="L72" s="1">
        <f>IF(t_item_说明表!M74="","",t_item_说明表!M74)</f>
        <v>0</v>
      </c>
      <c r="M72" s="1">
        <f>IF(t_item_说明表!N74="","",t_item_说明表!N74)</f>
        <v>2</v>
      </c>
      <c r="N72" s="1">
        <f>IF(t_item_说明表!O74="","",t_item_说明表!O74)</f>
        <v>0</v>
      </c>
      <c r="O72" s="1">
        <f>IF(t_item_说明表!P74="","",t_item_说明表!P74)</f>
        <v>4</v>
      </c>
      <c r="P72" s="1" t="str">
        <f>IF(t_item_说明表!Q74="","",t_item_说明表!Q74)</f>
        <v/>
      </c>
      <c r="Q72" s="1">
        <f>IF(t_item_说明表!R74="","",t_item_说明表!R74)</f>
        <v>99</v>
      </c>
      <c r="R72" s="1" t="str">
        <f>IF(t_item_说明表!S74="","",t_item_说明表!S74)</f>
        <v/>
      </c>
      <c r="S72" s="1" t="str">
        <f>IF(t_item_说明表!T74="","",t_item_说明表!T74)</f>
        <v/>
      </c>
      <c r="T72" s="1">
        <f>IF(t_item_说明表!U74="","",t_item_说明表!U74)</f>
        <v>10</v>
      </c>
      <c r="U72" s="1">
        <f>IF(t_item_说明表!V74="","",t_item_说明表!V74)</f>
        <v>0</v>
      </c>
      <c r="V72" s="1" t="str">
        <f>IF(t_item_说明表!W74="","",t_item_说明表!W74)</f>
        <v/>
      </c>
      <c r="W72" s="1" t="str">
        <f>IF(t_item_说明表!X74="","",t_item_说明表!X74)</f>
        <v/>
      </c>
      <c r="X72" s="1" t="str">
        <f>IF(t_item_说明表!Y74="","",t_item_说明表!Y74)</f>
        <v>8小时挂机矿石的描述</v>
      </c>
      <c r="Y72" s="1">
        <f>IF(t_item_说明表!Z74="","",t_item_说明表!Z74)</f>
        <v>0</v>
      </c>
      <c r="Z72" s="1" t="str">
        <f>IF(t_item_说明表!AA74="","",t_item_说明表!AA74)</f>
        <v/>
      </c>
      <c r="AA72" s="1" t="str">
        <f>IF(t_item_说明表!AB74="","",t_item_说明表!AB74)</f>
        <v>-104,28800</v>
      </c>
      <c r="AB72" s="1" t="str">
        <f>IF(t_item_说明表!AC74="","",t_item_说明表!AC74)</f>
        <v/>
      </c>
      <c r="AC72" s="1" t="str">
        <f>IF(t_item_说明表!AD74="","",t_item_说明表!AD74)</f>
        <v/>
      </c>
      <c r="AD72" s="1" t="str">
        <f>IF(t_item_说明表!AE74="","",t_item_说明表!AE74)</f>
        <v/>
      </c>
      <c r="AE72" s="1">
        <f>IF(t_item_说明表!AF74="","",t_item_说明表!AF74)</f>
        <v>4004</v>
      </c>
      <c r="AF72" s="1" t="str">
        <f>IF(t_item_说明表!AG74="","",t_item_说明表!AG74)</f>
        <v/>
      </c>
      <c r="AG72" s="1">
        <f>IF(t_item_说明表!AH74="","",t_item_说明表!AH74)</f>
        <v>5</v>
      </c>
    </row>
    <row r="73" spans="1:33" ht="16.5" x14ac:dyDescent="0.2">
      <c r="A73" s="1">
        <f>IF(t_item_说明表!A75="","",t_item_说明表!A75)</f>
        <v>70</v>
      </c>
      <c r="B73" s="1">
        <f>IF(t_item_说明表!B75="","",t_item_说明表!B75)</f>
        <v>2705</v>
      </c>
      <c r="C73" s="1">
        <f>IF(t_item_说明表!C75="","",t_item_说明表!C75)</f>
        <v>0</v>
      </c>
      <c r="D73" s="1" t="str">
        <f>IF(t_item_说明表!D75="","",t_item_说明表!D75)</f>
        <v>12小时挂机矿石</v>
      </c>
      <c r="E73" s="1">
        <f>IF(t_item_说明表!E75="","",t_item_说明表!E75)</f>
        <v>20002705</v>
      </c>
      <c r="F73" s="1">
        <f>IF(t_item_说明表!G75="","",t_item_说明表!G75)</f>
        <v>2701</v>
      </c>
      <c r="G73" s="1">
        <f>IF(t_item_说明表!H75="","",t_item_说明表!H75)</f>
        <v>21002705</v>
      </c>
      <c r="H73" s="1">
        <f>IF(t_item_说明表!I75="","",t_item_说明表!I75)</f>
        <v>6</v>
      </c>
      <c r="I73" s="1">
        <f>IF(t_item_说明表!J75="","",t_item_说明表!J75)</f>
        <v>6</v>
      </c>
      <c r="J73" s="1">
        <f>IF(t_item_说明表!K75="","",t_item_说明表!K75)</f>
        <v>186</v>
      </c>
      <c r="K73" s="1">
        <f>IF(t_item_说明表!L75="","",t_item_说明表!L75)</f>
        <v>200110075</v>
      </c>
      <c r="L73" s="1">
        <f>IF(t_item_说明表!M75="","",t_item_说明表!M75)</f>
        <v>0</v>
      </c>
      <c r="M73" s="1">
        <f>IF(t_item_说明表!N75="","",t_item_说明表!N75)</f>
        <v>2</v>
      </c>
      <c r="N73" s="1">
        <f>IF(t_item_说明表!O75="","",t_item_说明表!O75)</f>
        <v>0</v>
      </c>
      <c r="O73" s="1">
        <f>IF(t_item_说明表!P75="","",t_item_说明表!P75)</f>
        <v>4</v>
      </c>
      <c r="P73" s="1" t="str">
        <f>IF(t_item_说明表!Q75="","",t_item_说明表!Q75)</f>
        <v/>
      </c>
      <c r="Q73" s="1">
        <f>IF(t_item_说明表!R75="","",t_item_说明表!R75)</f>
        <v>99</v>
      </c>
      <c r="R73" s="1" t="str">
        <f>IF(t_item_说明表!S75="","",t_item_说明表!S75)</f>
        <v/>
      </c>
      <c r="S73" s="1" t="str">
        <f>IF(t_item_说明表!T75="","",t_item_说明表!T75)</f>
        <v/>
      </c>
      <c r="T73" s="1">
        <f>IF(t_item_说明表!U75="","",t_item_说明表!U75)</f>
        <v>10</v>
      </c>
      <c r="U73" s="1">
        <f>IF(t_item_说明表!V75="","",t_item_说明表!V75)</f>
        <v>0</v>
      </c>
      <c r="V73" s="1" t="str">
        <f>IF(t_item_说明表!W75="","",t_item_说明表!W75)</f>
        <v/>
      </c>
      <c r="W73" s="1" t="str">
        <f>IF(t_item_说明表!X75="","",t_item_说明表!X75)</f>
        <v/>
      </c>
      <c r="X73" s="1" t="str">
        <f>IF(t_item_说明表!Y75="","",t_item_说明表!Y75)</f>
        <v>12小时挂机矿石的描述</v>
      </c>
      <c r="Y73" s="1">
        <f>IF(t_item_说明表!Z75="","",t_item_说明表!Z75)</f>
        <v>0</v>
      </c>
      <c r="Z73" s="1" t="str">
        <f>IF(t_item_说明表!AA75="","",t_item_说明表!AA75)</f>
        <v/>
      </c>
      <c r="AA73" s="1" t="str">
        <f>IF(t_item_说明表!AB75="","",t_item_说明表!AB75)</f>
        <v>-104,43200</v>
      </c>
      <c r="AB73" s="1" t="str">
        <f>IF(t_item_说明表!AC75="","",t_item_说明表!AC75)</f>
        <v/>
      </c>
      <c r="AC73" s="1" t="str">
        <f>IF(t_item_说明表!AD75="","",t_item_说明表!AD75)</f>
        <v/>
      </c>
      <c r="AD73" s="1" t="str">
        <f>IF(t_item_说明表!AE75="","",t_item_说明表!AE75)</f>
        <v/>
      </c>
      <c r="AE73" s="1">
        <f>IF(t_item_说明表!AF75="","",t_item_说明表!AF75)</f>
        <v>4005</v>
      </c>
      <c r="AF73" s="1" t="str">
        <f>IF(t_item_说明表!AG75="","",t_item_说明表!AG75)</f>
        <v/>
      </c>
      <c r="AG73" s="1">
        <f>IF(t_item_说明表!AH75="","",t_item_说明表!AH75)</f>
        <v>5</v>
      </c>
    </row>
    <row r="74" spans="1:33" ht="16.5" x14ac:dyDescent="0.2">
      <c r="A74" s="1">
        <f>IF(t_item_说明表!A76="","",t_item_说明表!A76)</f>
        <v>71</v>
      </c>
      <c r="B74" s="1">
        <f>IF(t_item_说明表!B76="","",t_item_说明表!B76)</f>
        <v>2706</v>
      </c>
      <c r="C74" s="1">
        <f>IF(t_item_说明表!C76="","",t_item_说明表!C76)</f>
        <v>0</v>
      </c>
      <c r="D74" s="1" t="str">
        <f>IF(t_item_说明表!D76="","",t_item_说明表!D76)</f>
        <v>16小时挂机矿石</v>
      </c>
      <c r="E74" s="1">
        <f>IF(t_item_说明表!E76="","",t_item_说明表!E76)</f>
        <v>20002706</v>
      </c>
      <c r="F74" s="1">
        <f>IF(t_item_说明表!G76="","",t_item_说明表!G76)</f>
        <v>2701</v>
      </c>
      <c r="G74" s="1">
        <f>IF(t_item_说明表!H76="","",t_item_说明表!H76)</f>
        <v>21002706</v>
      </c>
      <c r="H74" s="1">
        <f>IF(t_item_说明表!I76="","",t_item_说明表!I76)</f>
        <v>6</v>
      </c>
      <c r="I74" s="1">
        <f>IF(t_item_说明表!J76="","",t_item_说明表!J76)</f>
        <v>6</v>
      </c>
      <c r="J74" s="1">
        <f>IF(t_item_说明表!K76="","",t_item_说明表!K76)</f>
        <v>187</v>
      </c>
      <c r="K74" s="1">
        <f>IF(t_item_说明表!L76="","",t_item_说明表!L76)</f>
        <v>200110076</v>
      </c>
      <c r="L74" s="1">
        <f>IF(t_item_说明表!M76="","",t_item_说明表!M76)</f>
        <v>0</v>
      </c>
      <c r="M74" s="1">
        <f>IF(t_item_说明表!N76="","",t_item_说明表!N76)</f>
        <v>2</v>
      </c>
      <c r="N74" s="1">
        <f>IF(t_item_说明表!O76="","",t_item_说明表!O76)</f>
        <v>0</v>
      </c>
      <c r="O74" s="1">
        <f>IF(t_item_说明表!P76="","",t_item_说明表!P76)</f>
        <v>4</v>
      </c>
      <c r="P74" s="1" t="str">
        <f>IF(t_item_说明表!Q76="","",t_item_说明表!Q76)</f>
        <v/>
      </c>
      <c r="Q74" s="1">
        <f>IF(t_item_说明表!R76="","",t_item_说明表!R76)</f>
        <v>99</v>
      </c>
      <c r="R74" s="1" t="str">
        <f>IF(t_item_说明表!S76="","",t_item_说明表!S76)</f>
        <v/>
      </c>
      <c r="S74" s="1" t="str">
        <f>IF(t_item_说明表!T76="","",t_item_说明表!T76)</f>
        <v/>
      </c>
      <c r="T74" s="1">
        <f>IF(t_item_说明表!U76="","",t_item_说明表!U76)</f>
        <v>10</v>
      </c>
      <c r="U74" s="1">
        <f>IF(t_item_说明表!V76="","",t_item_说明表!V76)</f>
        <v>0</v>
      </c>
      <c r="V74" s="1" t="str">
        <f>IF(t_item_说明表!W76="","",t_item_说明表!W76)</f>
        <v/>
      </c>
      <c r="W74" s="1" t="str">
        <f>IF(t_item_说明表!X76="","",t_item_说明表!X76)</f>
        <v/>
      </c>
      <c r="X74" s="1" t="str">
        <f>IF(t_item_说明表!Y76="","",t_item_说明表!Y76)</f>
        <v>16小时挂机矿石的描述</v>
      </c>
      <c r="Y74" s="1">
        <f>IF(t_item_说明表!Z76="","",t_item_说明表!Z76)</f>
        <v>0</v>
      </c>
      <c r="Z74" s="1" t="str">
        <f>IF(t_item_说明表!AA76="","",t_item_说明表!AA76)</f>
        <v/>
      </c>
      <c r="AA74" s="1" t="str">
        <f>IF(t_item_说明表!AB76="","",t_item_说明表!AB76)</f>
        <v>-104,57600</v>
      </c>
      <c r="AB74" s="1" t="str">
        <f>IF(t_item_说明表!AC76="","",t_item_说明表!AC76)</f>
        <v/>
      </c>
      <c r="AC74" s="1" t="str">
        <f>IF(t_item_说明表!AD76="","",t_item_说明表!AD76)</f>
        <v/>
      </c>
      <c r="AD74" s="1" t="str">
        <f>IF(t_item_说明表!AE76="","",t_item_说明表!AE76)</f>
        <v/>
      </c>
      <c r="AE74" s="1">
        <f>IF(t_item_说明表!AF76="","",t_item_说明表!AF76)</f>
        <v>4006</v>
      </c>
      <c r="AF74" s="1" t="str">
        <f>IF(t_item_说明表!AG76="","",t_item_说明表!AG76)</f>
        <v/>
      </c>
      <c r="AG74" s="1">
        <f>IF(t_item_说明表!AH76="","",t_item_说明表!AH76)</f>
        <v>5</v>
      </c>
    </row>
    <row r="75" spans="1:33" ht="16.5" x14ac:dyDescent="0.2">
      <c r="A75" s="1">
        <f>IF(t_item_说明表!A77="","",t_item_说明表!A77)</f>
        <v>72</v>
      </c>
      <c r="B75" s="1">
        <f>IF(t_item_说明表!B77="","",t_item_说明表!B77)</f>
        <v>2707</v>
      </c>
      <c r="C75" s="1">
        <f>IF(t_item_说明表!C77="","",t_item_说明表!C77)</f>
        <v>0</v>
      </c>
      <c r="D75" s="1" t="str">
        <f>IF(t_item_说明表!D77="","",t_item_说明表!D77)</f>
        <v>1天挂机矿石</v>
      </c>
      <c r="E75" s="1">
        <f>IF(t_item_说明表!E77="","",t_item_说明表!E77)</f>
        <v>20002707</v>
      </c>
      <c r="F75" s="1">
        <f>IF(t_item_说明表!G77="","",t_item_说明表!G77)</f>
        <v>2701</v>
      </c>
      <c r="G75" s="1">
        <f>IF(t_item_说明表!H77="","",t_item_说明表!H77)</f>
        <v>21002707</v>
      </c>
      <c r="H75" s="1">
        <f>IF(t_item_说明表!I77="","",t_item_说明表!I77)</f>
        <v>6</v>
      </c>
      <c r="I75" s="1">
        <f>IF(t_item_说明表!J77="","",t_item_说明表!J77)</f>
        <v>6</v>
      </c>
      <c r="J75" s="1">
        <f>IF(t_item_说明表!K77="","",t_item_说明表!K77)</f>
        <v>188</v>
      </c>
      <c r="K75" s="1">
        <f>IF(t_item_说明表!L77="","",t_item_说明表!L77)</f>
        <v>200110077</v>
      </c>
      <c r="L75" s="1">
        <f>IF(t_item_说明表!M77="","",t_item_说明表!M77)</f>
        <v>0</v>
      </c>
      <c r="M75" s="1">
        <f>IF(t_item_说明表!N77="","",t_item_说明表!N77)</f>
        <v>2</v>
      </c>
      <c r="N75" s="1">
        <f>IF(t_item_说明表!O77="","",t_item_说明表!O77)</f>
        <v>0</v>
      </c>
      <c r="O75" s="1">
        <f>IF(t_item_说明表!P77="","",t_item_说明表!P77)</f>
        <v>4</v>
      </c>
      <c r="P75" s="1" t="str">
        <f>IF(t_item_说明表!Q77="","",t_item_说明表!Q77)</f>
        <v/>
      </c>
      <c r="Q75" s="1">
        <f>IF(t_item_说明表!R77="","",t_item_说明表!R77)</f>
        <v>99</v>
      </c>
      <c r="R75" s="1" t="str">
        <f>IF(t_item_说明表!S77="","",t_item_说明表!S77)</f>
        <v/>
      </c>
      <c r="S75" s="1" t="str">
        <f>IF(t_item_说明表!T77="","",t_item_说明表!T77)</f>
        <v/>
      </c>
      <c r="T75" s="1">
        <f>IF(t_item_说明表!U77="","",t_item_说明表!U77)</f>
        <v>10</v>
      </c>
      <c r="U75" s="1">
        <f>IF(t_item_说明表!V77="","",t_item_说明表!V77)</f>
        <v>0</v>
      </c>
      <c r="V75" s="1" t="str">
        <f>IF(t_item_说明表!W77="","",t_item_说明表!W77)</f>
        <v/>
      </c>
      <c r="W75" s="1" t="str">
        <f>IF(t_item_说明表!X77="","",t_item_说明表!X77)</f>
        <v/>
      </c>
      <c r="X75" s="1" t="str">
        <f>IF(t_item_说明表!Y77="","",t_item_说明表!Y77)</f>
        <v>1天挂机矿石的描述</v>
      </c>
      <c r="Y75" s="1">
        <f>IF(t_item_说明表!Z77="","",t_item_说明表!Z77)</f>
        <v>0</v>
      </c>
      <c r="Z75" s="1" t="str">
        <f>IF(t_item_说明表!AA77="","",t_item_说明表!AA77)</f>
        <v/>
      </c>
      <c r="AA75" s="1" t="str">
        <f>IF(t_item_说明表!AB77="","",t_item_说明表!AB77)</f>
        <v>-104,86400</v>
      </c>
      <c r="AB75" s="1" t="str">
        <f>IF(t_item_说明表!AC77="","",t_item_说明表!AC77)</f>
        <v/>
      </c>
      <c r="AC75" s="1" t="str">
        <f>IF(t_item_说明表!AD77="","",t_item_说明表!AD77)</f>
        <v/>
      </c>
      <c r="AD75" s="1" t="str">
        <f>IF(t_item_说明表!AE77="","",t_item_说明表!AE77)</f>
        <v/>
      </c>
      <c r="AE75" s="1">
        <f>IF(t_item_说明表!AF77="","",t_item_说明表!AF77)</f>
        <v>4007</v>
      </c>
      <c r="AF75" s="1" t="str">
        <f>IF(t_item_说明表!AG77="","",t_item_说明表!AG77)</f>
        <v/>
      </c>
      <c r="AG75" s="1">
        <f>IF(t_item_说明表!AH77="","",t_item_说明表!AH77)</f>
        <v>5</v>
      </c>
    </row>
    <row r="76" spans="1:33" ht="16.5" x14ac:dyDescent="0.2">
      <c r="A76" s="1">
        <f>IF(t_item_说明表!A78="","",t_item_说明表!A78)</f>
        <v>73</v>
      </c>
      <c r="B76" s="1">
        <f>IF(t_item_说明表!B78="","",t_item_说明表!B78)</f>
        <v>2708</v>
      </c>
      <c r="C76" s="1">
        <f>IF(t_item_说明表!C78="","",t_item_说明表!C78)</f>
        <v>0</v>
      </c>
      <c r="D76" s="1" t="str">
        <f>IF(t_item_说明表!D78="","",t_item_说明表!D78)</f>
        <v>3天挂机矿石</v>
      </c>
      <c r="E76" s="1">
        <f>IF(t_item_说明表!E78="","",t_item_说明表!E78)</f>
        <v>20002708</v>
      </c>
      <c r="F76" s="1">
        <f>IF(t_item_说明表!G78="","",t_item_说明表!G78)</f>
        <v>2701</v>
      </c>
      <c r="G76" s="1">
        <f>IF(t_item_说明表!H78="","",t_item_说明表!H78)</f>
        <v>21002708</v>
      </c>
      <c r="H76" s="1">
        <f>IF(t_item_说明表!I78="","",t_item_说明表!I78)</f>
        <v>6</v>
      </c>
      <c r="I76" s="1">
        <f>IF(t_item_说明表!J78="","",t_item_说明表!J78)</f>
        <v>6</v>
      </c>
      <c r="J76" s="1">
        <f>IF(t_item_说明表!K78="","",t_item_说明表!K78)</f>
        <v>189</v>
      </c>
      <c r="K76" s="1">
        <f>IF(t_item_说明表!L78="","",t_item_说明表!L78)</f>
        <v>200110078</v>
      </c>
      <c r="L76" s="1">
        <f>IF(t_item_说明表!M78="","",t_item_说明表!M78)</f>
        <v>0</v>
      </c>
      <c r="M76" s="1">
        <f>IF(t_item_说明表!N78="","",t_item_说明表!N78)</f>
        <v>2</v>
      </c>
      <c r="N76" s="1">
        <f>IF(t_item_说明表!O78="","",t_item_说明表!O78)</f>
        <v>0</v>
      </c>
      <c r="O76" s="1">
        <f>IF(t_item_说明表!P78="","",t_item_说明表!P78)</f>
        <v>4</v>
      </c>
      <c r="P76" s="1" t="str">
        <f>IF(t_item_说明表!Q78="","",t_item_说明表!Q78)</f>
        <v/>
      </c>
      <c r="Q76" s="1">
        <f>IF(t_item_说明表!R78="","",t_item_说明表!R78)</f>
        <v>99</v>
      </c>
      <c r="R76" s="1" t="str">
        <f>IF(t_item_说明表!S78="","",t_item_说明表!S78)</f>
        <v/>
      </c>
      <c r="S76" s="1" t="str">
        <f>IF(t_item_说明表!T78="","",t_item_说明表!T78)</f>
        <v/>
      </c>
      <c r="T76" s="1">
        <f>IF(t_item_说明表!U78="","",t_item_说明表!U78)</f>
        <v>10</v>
      </c>
      <c r="U76" s="1">
        <f>IF(t_item_说明表!V78="","",t_item_说明表!V78)</f>
        <v>0</v>
      </c>
      <c r="V76" s="1" t="str">
        <f>IF(t_item_说明表!W78="","",t_item_说明表!W78)</f>
        <v/>
      </c>
      <c r="W76" s="1" t="str">
        <f>IF(t_item_说明表!X78="","",t_item_说明表!X78)</f>
        <v/>
      </c>
      <c r="X76" s="1" t="str">
        <f>IF(t_item_说明表!Y78="","",t_item_说明表!Y78)</f>
        <v>3天挂机矿石的描述</v>
      </c>
      <c r="Y76" s="1">
        <f>IF(t_item_说明表!Z78="","",t_item_说明表!Z78)</f>
        <v>0</v>
      </c>
      <c r="Z76" s="1" t="str">
        <f>IF(t_item_说明表!AA78="","",t_item_说明表!AA78)</f>
        <v/>
      </c>
      <c r="AA76" s="1" t="str">
        <f>IF(t_item_说明表!AB78="","",t_item_说明表!AB78)</f>
        <v>-104,259200</v>
      </c>
      <c r="AB76" s="1" t="str">
        <f>IF(t_item_说明表!AC78="","",t_item_说明表!AC78)</f>
        <v/>
      </c>
      <c r="AC76" s="1" t="str">
        <f>IF(t_item_说明表!AD78="","",t_item_说明表!AD78)</f>
        <v/>
      </c>
      <c r="AD76" s="1" t="str">
        <f>IF(t_item_说明表!AE78="","",t_item_说明表!AE78)</f>
        <v/>
      </c>
      <c r="AE76" s="1">
        <f>IF(t_item_说明表!AF78="","",t_item_说明表!AF78)</f>
        <v>4008</v>
      </c>
      <c r="AF76" s="1" t="str">
        <f>IF(t_item_说明表!AG78="","",t_item_说明表!AG78)</f>
        <v/>
      </c>
      <c r="AG76" s="1">
        <f>IF(t_item_说明表!AH78="","",t_item_说明表!AH78)</f>
        <v>5</v>
      </c>
    </row>
    <row r="77" spans="1:33" ht="16.5" x14ac:dyDescent="0.2">
      <c r="A77" s="1">
        <f>IF(t_item_说明表!A79="","",t_item_说明表!A79)</f>
        <v>74</v>
      </c>
      <c r="B77" s="1">
        <f>IF(t_item_说明表!B79="","",t_item_说明表!B79)</f>
        <v>3001</v>
      </c>
      <c r="C77" s="1">
        <f>IF(t_item_说明表!C79="","",t_item_说明表!C79)</f>
        <v>0</v>
      </c>
      <c r="D77" s="1" t="str">
        <f>IF(t_item_说明表!D79="","",t_item_说明表!D79)</f>
        <v>材料A</v>
      </c>
      <c r="E77" s="1">
        <f>IF(t_item_说明表!E79="","",t_item_说明表!E79)</f>
        <v>20003001</v>
      </c>
      <c r="F77" s="1">
        <f>IF(t_item_说明表!G79="","",t_item_说明表!G79)</f>
        <v>3001</v>
      </c>
      <c r="G77" s="1">
        <f>IF(t_item_说明表!H79="","",t_item_说明表!H79)</f>
        <v>21003001</v>
      </c>
      <c r="H77" s="1">
        <f>IF(t_item_说明表!I79="","",t_item_说明表!I79)</f>
        <v>300</v>
      </c>
      <c r="I77" s="1">
        <f>IF(t_item_说明表!J79="","",t_item_说明表!J79)</f>
        <v>5</v>
      </c>
      <c r="J77" s="1">
        <f>IF(t_item_说明表!K79="","",t_item_说明表!K79)</f>
        <v>151</v>
      </c>
      <c r="K77" s="1">
        <f>IF(t_item_说明表!L79="","",t_item_说明表!L79)</f>
        <v>134630079</v>
      </c>
      <c r="L77" s="1">
        <f>IF(t_item_说明表!M79="","",t_item_说明表!M79)</f>
        <v>300</v>
      </c>
      <c r="M77" s="1">
        <f>IF(t_item_说明表!N79="","",t_item_说明表!N79)</f>
        <v>1</v>
      </c>
      <c r="N77" s="1">
        <f>IF(t_item_说明表!O79="","",t_item_说明表!O79)</f>
        <v>0</v>
      </c>
      <c r="O77" s="1">
        <f>IF(t_item_说明表!P79="","",t_item_说明表!P79)</f>
        <v>2</v>
      </c>
      <c r="P77" s="1" t="str">
        <f>IF(t_item_说明表!Q79="","",t_item_说明表!Q79)</f>
        <v/>
      </c>
      <c r="Q77" s="1">
        <f>IF(t_item_说明表!R79="","",t_item_说明表!R79)</f>
        <v>99</v>
      </c>
      <c r="R77" s="1">
        <f>IF(t_item_说明表!S79="","",t_item_说明表!S79)</f>
        <v>22</v>
      </c>
      <c r="S77" s="1" t="str">
        <f>IF(t_item_说明表!T79="","",t_item_说明表!T79)</f>
        <v>工坊合成</v>
      </c>
      <c r="T77" s="1">
        <f>IF(t_item_说明表!U79="","",t_item_说明表!U79)</f>
        <v>10</v>
      </c>
      <c r="U77" s="1">
        <f>IF(t_item_说明表!V79="","",t_item_说明表!V79)</f>
        <v>0</v>
      </c>
      <c r="V77" s="1" t="str">
        <f>IF(t_item_说明表!W79="","",t_item_说明表!W79)</f>
        <v/>
      </c>
      <c r="W77" s="1" t="str">
        <f>IF(t_item_说明表!X79="","",t_item_说明表!X79)</f>
        <v/>
      </c>
      <c r="X77" s="1" t="str">
        <f>IF(t_item_说明表!Y79="","",t_item_说明表!Y79)</f>
        <v>材料A的描述</v>
      </c>
      <c r="Y77" s="1">
        <f>IF(t_item_说明表!Z79="","",t_item_说明表!Z79)</f>
        <v>0</v>
      </c>
      <c r="Z77" s="1" t="str">
        <f>IF(t_item_说明表!AA79="","",t_item_说明表!AA79)</f>
        <v/>
      </c>
      <c r="AA77" s="1" t="str">
        <f>IF(t_item_说明表!AB79="","",t_item_说明表!AB79)</f>
        <v/>
      </c>
      <c r="AB77" s="1" t="str">
        <f>IF(t_item_说明表!AC79="","",t_item_说明表!AC79)</f>
        <v/>
      </c>
      <c r="AC77" s="1" t="str">
        <f>IF(t_item_说明表!AD79="","",t_item_说明表!AD79)</f>
        <v/>
      </c>
      <c r="AD77" s="1" t="str">
        <f>IF(t_item_说明表!AE79="","",t_item_说明表!AE79)</f>
        <v/>
      </c>
      <c r="AE77" s="1">
        <f>IF(t_item_说明表!AF79="","",t_item_说明表!AF79)</f>
        <v>5</v>
      </c>
      <c r="AF77" s="1" t="str">
        <f>IF(t_item_说明表!AG79="","",t_item_说明表!AG79)</f>
        <v/>
      </c>
      <c r="AG77" s="1">
        <f>IF(t_item_说明表!AH79="","",t_item_说明表!AH79)</f>
        <v>5</v>
      </c>
    </row>
    <row r="78" spans="1:33" ht="16.5" x14ac:dyDescent="0.2">
      <c r="A78" s="1">
        <f>IF(t_item_说明表!A80="","",t_item_说明表!A80)</f>
        <v>75</v>
      </c>
      <c r="B78" s="1">
        <f>IF(t_item_说明表!B80="","",t_item_说明表!B80)</f>
        <v>3002</v>
      </c>
      <c r="C78" s="1">
        <f>IF(t_item_说明表!C80="","",t_item_说明表!C80)</f>
        <v>0</v>
      </c>
      <c r="D78" s="1" t="str">
        <f>IF(t_item_说明表!D80="","",t_item_说明表!D80)</f>
        <v>材料B</v>
      </c>
      <c r="E78" s="1">
        <f>IF(t_item_说明表!E80="","",t_item_说明表!E80)</f>
        <v>20003002</v>
      </c>
      <c r="F78" s="1">
        <f>IF(t_item_说明表!G80="","",t_item_说明表!G80)</f>
        <v>3002</v>
      </c>
      <c r="G78" s="1">
        <f>IF(t_item_说明表!H80="","",t_item_说明表!H80)</f>
        <v>21003002</v>
      </c>
      <c r="H78" s="1">
        <f>IF(t_item_说明表!I80="","",t_item_说明表!I80)</f>
        <v>300</v>
      </c>
      <c r="I78" s="1">
        <f>IF(t_item_说明表!J80="","",t_item_说明表!J80)</f>
        <v>5</v>
      </c>
      <c r="J78" s="1">
        <f>IF(t_item_说明表!K80="","",t_item_说明表!K80)</f>
        <v>152</v>
      </c>
      <c r="K78" s="1">
        <f>IF(t_item_说明表!L80="","",t_item_说明表!L80)</f>
        <v>134630080</v>
      </c>
      <c r="L78" s="1">
        <f>IF(t_item_说明表!M80="","",t_item_说明表!M80)</f>
        <v>300</v>
      </c>
      <c r="M78" s="1">
        <f>IF(t_item_说明表!N80="","",t_item_说明表!N80)</f>
        <v>1</v>
      </c>
      <c r="N78" s="1">
        <f>IF(t_item_说明表!O80="","",t_item_说明表!O80)</f>
        <v>0</v>
      </c>
      <c r="O78" s="1">
        <f>IF(t_item_说明表!P80="","",t_item_说明表!P80)</f>
        <v>2</v>
      </c>
      <c r="P78" s="1" t="str">
        <f>IF(t_item_说明表!Q80="","",t_item_说明表!Q80)</f>
        <v/>
      </c>
      <c r="Q78" s="1">
        <f>IF(t_item_说明表!R80="","",t_item_说明表!R80)</f>
        <v>99</v>
      </c>
      <c r="R78" s="1">
        <f>IF(t_item_说明表!S80="","",t_item_说明表!S80)</f>
        <v>22</v>
      </c>
      <c r="S78" s="1" t="str">
        <f>IF(t_item_说明表!T80="","",t_item_说明表!T80)</f>
        <v>工坊合成</v>
      </c>
      <c r="T78" s="1">
        <f>IF(t_item_说明表!U80="","",t_item_说明表!U80)</f>
        <v>10</v>
      </c>
      <c r="U78" s="1">
        <f>IF(t_item_说明表!V80="","",t_item_说明表!V80)</f>
        <v>0</v>
      </c>
      <c r="V78" s="1" t="str">
        <f>IF(t_item_说明表!W80="","",t_item_说明表!W80)</f>
        <v/>
      </c>
      <c r="W78" s="1" t="str">
        <f>IF(t_item_说明表!X80="","",t_item_说明表!X80)</f>
        <v/>
      </c>
      <c r="X78" s="1" t="str">
        <f>IF(t_item_说明表!Y80="","",t_item_说明表!Y80)</f>
        <v>材料B的描述</v>
      </c>
      <c r="Y78" s="1">
        <f>IF(t_item_说明表!Z80="","",t_item_说明表!Z80)</f>
        <v>0</v>
      </c>
      <c r="Z78" s="1" t="str">
        <f>IF(t_item_说明表!AA80="","",t_item_说明表!AA80)</f>
        <v/>
      </c>
      <c r="AA78" s="1" t="str">
        <f>IF(t_item_说明表!AB80="","",t_item_说明表!AB80)</f>
        <v/>
      </c>
      <c r="AB78" s="1" t="str">
        <f>IF(t_item_说明表!AC80="","",t_item_说明表!AC80)</f>
        <v/>
      </c>
      <c r="AC78" s="1" t="str">
        <f>IF(t_item_说明表!AD80="","",t_item_说明表!AD80)</f>
        <v/>
      </c>
      <c r="AD78" s="1" t="str">
        <f>IF(t_item_说明表!AE80="","",t_item_说明表!AE80)</f>
        <v/>
      </c>
      <c r="AE78" s="1">
        <f>IF(t_item_说明表!AF80="","",t_item_说明表!AF80)</f>
        <v>5</v>
      </c>
      <c r="AF78" s="1" t="str">
        <f>IF(t_item_说明表!AG80="","",t_item_说明表!AG80)</f>
        <v/>
      </c>
      <c r="AG78" s="1">
        <f>IF(t_item_说明表!AH80="","",t_item_说明表!AH80)</f>
        <v>5</v>
      </c>
    </row>
    <row r="79" spans="1:33" ht="16.5" x14ac:dyDescent="0.2">
      <c r="A79" s="1">
        <f>IF(t_item_说明表!A81="","",t_item_说明表!A81)</f>
        <v>76</v>
      </c>
      <c r="B79" s="1">
        <f>IF(t_item_说明表!B81="","",t_item_说明表!B81)</f>
        <v>3003</v>
      </c>
      <c r="C79" s="1">
        <f>IF(t_item_说明表!C81="","",t_item_说明表!C81)</f>
        <v>0</v>
      </c>
      <c r="D79" s="1" t="str">
        <f>IF(t_item_说明表!D81="","",t_item_说明表!D81)</f>
        <v>材料C</v>
      </c>
      <c r="E79" s="1">
        <f>IF(t_item_说明表!E81="","",t_item_说明表!E81)</f>
        <v>20003003</v>
      </c>
      <c r="F79" s="1">
        <f>IF(t_item_说明表!G81="","",t_item_说明表!G81)</f>
        <v>3003</v>
      </c>
      <c r="G79" s="1">
        <f>IF(t_item_说明表!H81="","",t_item_说明表!H81)</f>
        <v>21003003</v>
      </c>
      <c r="H79" s="1">
        <f>IF(t_item_说明表!I81="","",t_item_说明表!I81)</f>
        <v>300</v>
      </c>
      <c r="I79" s="1">
        <f>IF(t_item_说明表!J81="","",t_item_说明表!J81)</f>
        <v>5</v>
      </c>
      <c r="J79" s="1">
        <f>IF(t_item_说明表!K81="","",t_item_说明表!K81)</f>
        <v>149</v>
      </c>
      <c r="K79" s="1">
        <f>IF(t_item_说明表!L81="","",t_item_说明表!L81)</f>
        <v>134620081</v>
      </c>
      <c r="L79" s="1">
        <f>IF(t_item_说明表!M81="","",t_item_说明表!M81)</f>
        <v>300</v>
      </c>
      <c r="M79" s="1">
        <f>IF(t_item_说明表!N81="","",t_item_说明表!N81)</f>
        <v>1</v>
      </c>
      <c r="N79" s="1">
        <f>IF(t_item_说明表!O81="","",t_item_说明表!O81)</f>
        <v>0</v>
      </c>
      <c r="O79" s="1">
        <f>IF(t_item_说明表!P81="","",t_item_说明表!P81)</f>
        <v>3</v>
      </c>
      <c r="P79" s="1" t="str">
        <f>IF(t_item_说明表!Q81="","",t_item_说明表!Q81)</f>
        <v/>
      </c>
      <c r="Q79" s="1">
        <f>IF(t_item_说明表!R81="","",t_item_说明表!R81)</f>
        <v>99</v>
      </c>
      <c r="R79" s="1">
        <f>IF(t_item_说明表!S81="","",t_item_说明表!S81)</f>
        <v>22</v>
      </c>
      <c r="S79" s="1" t="str">
        <f>IF(t_item_说明表!T81="","",t_item_说明表!T81)</f>
        <v>工坊合成</v>
      </c>
      <c r="T79" s="1">
        <f>IF(t_item_说明表!U81="","",t_item_说明表!U81)</f>
        <v>10</v>
      </c>
      <c r="U79" s="1">
        <f>IF(t_item_说明表!V81="","",t_item_说明表!V81)</f>
        <v>0</v>
      </c>
      <c r="V79" s="1" t="str">
        <f>IF(t_item_说明表!W81="","",t_item_说明表!W81)</f>
        <v/>
      </c>
      <c r="W79" s="1" t="str">
        <f>IF(t_item_说明表!X81="","",t_item_说明表!X81)</f>
        <v/>
      </c>
      <c r="X79" s="1" t="str">
        <f>IF(t_item_说明表!Y81="","",t_item_说明表!Y81)</f>
        <v>材料C的描述</v>
      </c>
      <c r="Y79" s="1">
        <f>IF(t_item_说明表!Z81="","",t_item_说明表!Z81)</f>
        <v>0</v>
      </c>
      <c r="Z79" s="1" t="str">
        <f>IF(t_item_说明表!AA81="","",t_item_说明表!AA81)</f>
        <v/>
      </c>
      <c r="AA79" s="1" t="str">
        <f>IF(t_item_说明表!AB81="","",t_item_说明表!AB81)</f>
        <v/>
      </c>
      <c r="AB79" s="1" t="str">
        <f>IF(t_item_说明表!AC81="","",t_item_说明表!AC81)</f>
        <v/>
      </c>
      <c r="AC79" s="1" t="str">
        <f>IF(t_item_说明表!AD81="","",t_item_说明表!AD81)</f>
        <v/>
      </c>
      <c r="AD79" s="1" t="str">
        <f>IF(t_item_说明表!AE81="","",t_item_说明表!AE81)</f>
        <v/>
      </c>
      <c r="AE79" s="1">
        <f>IF(t_item_说明表!AF81="","",t_item_说明表!AF81)</f>
        <v>5</v>
      </c>
      <c r="AF79" s="1" t="str">
        <f>IF(t_item_说明表!AG81="","",t_item_说明表!AG81)</f>
        <v/>
      </c>
      <c r="AG79" s="1">
        <f>IF(t_item_说明表!AH81="","",t_item_说明表!AH81)</f>
        <v>5</v>
      </c>
    </row>
    <row r="80" spans="1:33" ht="16.5" x14ac:dyDescent="0.2">
      <c r="A80" s="1">
        <f>IF(t_item_说明表!A82="","",t_item_说明表!A82)</f>
        <v>77</v>
      </c>
      <c r="B80" s="1">
        <f>IF(t_item_说明表!B82="","",t_item_说明表!B82)</f>
        <v>3004</v>
      </c>
      <c r="C80" s="1">
        <f>IF(t_item_说明表!C82="","",t_item_说明表!C82)</f>
        <v>0</v>
      </c>
      <c r="D80" s="1" t="str">
        <f>IF(t_item_说明表!D82="","",t_item_说明表!D82)</f>
        <v>材料D</v>
      </c>
      <c r="E80" s="1">
        <f>IF(t_item_说明表!E82="","",t_item_说明表!E82)</f>
        <v>20003004</v>
      </c>
      <c r="F80" s="1">
        <f>IF(t_item_说明表!G82="","",t_item_说明表!G82)</f>
        <v>3004</v>
      </c>
      <c r="G80" s="1">
        <f>IF(t_item_说明表!H82="","",t_item_说明表!H82)</f>
        <v>21003004</v>
      </c>
      <c r="H80" s="1">
        <f>IF(t_item_说明表!I82="","",t_item_说明表!I82)</f>
        <v>300</v>
      </c>
      <c r="I80" s="1">
        <f>IF(t_item_说明表!J82="","",t_item_说明表!J82)</f>
        <v>5</v>
      </c>
      <c r="J80" s="1">
        <f>IF(t_item_说明表!K82="","",t_item_说明表!K82)</f>
        <v>150</v>
      </c>
      <c r="K80" s="1">
        <f>IF(t_item_说明表!L82="","",t_item_说明表!L82)</f>
        <v>134620082</v>
      </c>
      <c r="L80" s="1">
        <f>IF(t_item_说明表!M82="","",t_item_说明表!M82)</f>
        <v>300</v>
      </c>
      <c r="M80" s="1">
        <f>IF(t_item_说明表!N82="","",t_item_说明表!N82)</f>
        <v>1</v>
      </c>
      <c r="N80" s="1">
        <f>IF(t_item_说明表!O82="","",t_item_说明表!O82)</f>
        <v>0</v>
      </c>
      <c r="O80" s="1">
        <f>IF(t_item_说明表!P82="","",t_item_说明表!P82)</f>
        <v>3</v>
      </c>
      <c r="P80" s="1" t="str">
        <f>IF(t_item_说明表!Q82="","",t_item_说明表!Q82)</f>
        <v/>
      </c>
      <c r="Q80" s="1">
        <f>IF(t_item_说明表!R82="","",t_item_说明表!R82)</f>
        <v>99</v>
      </c>
      <c r="R80" s="1">
        <f>IF(t_item_说明表!S82="","",t_item_说明表!S82)</f>
        <v>22</v>
      </c>
      <c r="S80" s="1" t="str">
        <f>IF(t_item_说明表!T82="","",t_item_说明表!T82)</f>
        <v>工坊合成</v>
      </c>
      <c r="T80" s="1">
        <f>IF(t_item_说明表!U82="","",t_item_说明表!U82)</f>
        <v>10</v>
      </c>
      <c r="U80" s="1">
        <f>IF(t_item_说明表!V82="","",t_item_说明表!V82)</f>
        <v>0</v>
      </c>
      <c r="V80" s="1" t="str">
        <f>IF(t_item_说明表!W82="","",t_item_说明表!W82)</f>
        <v/>
      </c>
      <c r="W80" s="1" t="str">
        <f>IF(t_item_说明表!X82="","",t_item_说明表!X82)</f>
        <v/>
      </c>
      <c r="X80" s="1" t="str">
        <f>IF(t_item_说明表!Y82="","",t_item_说明表!Y82)</f>
        <v>材料D的描述</v>
      </c>
      <c r="Y80" s="1">
        <f>IF(t_item_说明表!Z82="","",t_item_说明表!Z82)</f>
        <v>0</v>
      </c>
      <c r="Z80" s="1" t="str">
        <f>IF(t_item_说明表!AA82="","",t_item_说明表!AA82)</f>
        <v/>
      </c>
      <c r="AA80" s="1" t="str">
        <f>IF(t_item_说明表!AB82="","",t_item_说明表!AB82)</f>
        <v/>
      </c>
      <c r="AB80" s="1" t="str">
        <f>IF(t_item_说明表!AC82="","",t_item_说明表!AC82)</f>
        <v/>
      </c>
      <c r="AC80" s="1" t="str">
        <f>IF(t_item_说明表!AD82="","",t_item_说明表!AD82)</f>
        <v/>
      </c>
      <c r="AD80" s="1" t="str">
        <f>IF(t_item_说明表!AE82="","",t_item_说明表!AE82)</f>
        <v/>
      </c>
      <c r="AE80" s="1">
        <f>IF(t_item_说明表!AF82="","",t_item_说明表!AF82)</f>
        <v>5</v>
      </c>
      <c r="AF80" s="1" t="str">
        <f>IF(t_item_说明表!AG82="","",t_item_说明表!AG82)</f>
        <v/>
      </c>
      <c r="AG80" s="1">
        <f>IF(t_item_说明表!AH82="","",t_item_说明表!AH82)</f>
        <v>5</v>
      </c>
    </row>
    <row r="81" spans="1:33" ht="16.5" x14ac:dyDescent="0.2">
      <c r="A81" s="1">
        <f>IF(t_item_说明表!A83="","",t_item_说明表!A83)</f>
        <v>78</v>
      </c>
      <c r="B81" s="1">
        <f>IF(t_item_说明表!B83="","",t_item_说明表!B83)</f>
        <v>3005</v>
      </c>
      <c r="C81" s="1">
        <f>IF(t_item_说明表!C83="","",t_item_说明表!C83)</f>
        <v>0</v>
      </c>
      <c r="D81" s="1" t="str">
        <f>IF(t_item_说明表!D83="","",t_item_说明表!D83)</f>
        <v>材料E</v>
      </c>
      <c r="E81" s="1">
        <f>IF(t_item_说明表!E83="","",t_item_说明表!E83)</f>
        <v>20003005</v>
      </c>
      <c r="F81" s="1">
        <f>IF(t_item_说明表!G83="","",t_item_说明表!G83)</f>
        <v>3005</v>
      </c>
      <c r="G81" s="1">
        <f>IF(t_item_说明表!H83="","",t_item_说明表!H83)</f>
        <v>21003005</v>
      </c>
      <c r="H81" s="1">
        <f>IF(t_item_说明表!I83="","",t_item_说明表!I83)</f>
        <v>300</v>
      </c>
      <c r="I81" s="1">
        <f>IF(t_item_说明表!J83="","",t_item_说明表!J83)</f>
        <v>5</v>
      </c>
      <c r="J81" s="1">
        <f>IF(t_item_说明表!K83="","",t_item_说明表!K83)</f>
        <v>147</v>
      </c>
      <c r="K81" s="1">
        <f>IF(t_item_说明表!L83="","",t_item_说明表!L83)</f>
        <v>134610083</v>
      </c>
      <c r="L81" s="1">
        <f>IF(t_item_说明表!M83="","",t_item_说明表!M83)</f>
        <v>300</v>
      </c>
      <c r="M81" s="1">
        <f>IF(t_item_说明表!N83="","",t_item_说明表!N83)</f>
        <v>1</v>
      </c>
      <c r="N81" s="1">
        <f>IF(t_item_说明表!O83="","",t_item_说明表!O83)</f>
        <v>0</v>
      </c>
      <c r="O81" s="1">
        <f>IF(t_item_说明表!P83="","",t_item_说明表!P83)</f>
        <v>4</v>
      </c>
      <c r="P81" s="1" t="str">
        <f>IF(t_item_说明表!Q83="","",t_item_说明表!Q83)</f>
        <v/>
      </c>
      <c r="Q81" s="1">
        <f>IF(t_item_说明表!R83="","",t_item_说明表!R83)</f>
        <v>99</v>
      </c>
      <c r="R81" s="1">
        <f>IF(t_item_说明表!S83="","",t_item_说明表!S83)</f>
        <v>22</v>
      </c>
      <c r="S81" s="1" t="str">
        <f>IF(t_item_说明表!T83="","",t_item_说明表!T83)</f>
        <v>工坊合成</v>
      </c>
      <c r="T81" s="1">
        <f>IF(t_item_说明表!U83="","",t_item_说明表!U83)</f>
        <v>10</v>
      </c>
      <c r="U81" s="1">
        <f>IF(t_item_说明表!V83="","",t_item_说明表!V83)</f>
        <v>0</v>
      </c>
      <c r="V81" s="1" t="str">
        <f>IF(t_item_说明表!W83="","",t_item_说明表!W83)</f>
        <v/>
      </c>
      <c r="W81" s="1" t="str">
        <f>IF(t_item_说明表!X83="","",t_item_说明表!X83)</f>
        <v/>
      </c>
      <c r="X81" s="1" t="str">
        <f>IF(t_item_说明表!Y83="","",t_item_说明表!Y83)</f>
        <v>材料E的描述</v>
      </c>
      <c r="Y81" s="1">
        <f>IF(t_item_说明表!Z83="","",t_item_说明表!Z83)</f>
        <v>0</v>
      </c>
      <c r="Z81" s="1" t="str">
        <f>IF(t_item_说明表!AA83="","",t_item_说明表!AA83)</f>
        <v/>
      </c>
      <c r="AA81" s="1" t="str">
        <f>IF(t_item_说明表!AB83="","",t_item_说明表!AB83)</f>
        <v/>
      </c>
      <c r="AB81" s="1" t="str">
        <f>IF(t_item_说明表!AC83="","",t_item_说明表!AC83)</f>
        <v/>
      </c>
      <c r="AC81" s="1" t="str">
        <f>IF(t_item_说明表!AD83="","",t_item_说明表!AD83)</f>
        <v/>
      </c>
      <c r="AD81" s="1" t="str">
        <f>IF(t_item_说明表!AE83="","",t_item_说明表!AE83)</f>
        <v/>
      </c>
      <c r="AE81" s="1">
        <f>IF(t_item_说明表!AF83="","",t_item_说明表!AF83)</f>
        <v>5</v>
      </c>
      <c r="AF81" s="1" t="str">
        <f>IF(t_item_说明表!AG83="","",t_item_说明表!AG83)</f>
        <v/>
      </c>
      <c r="AG81" s="1">
        <f>IF(t_item_说明表!AH83="","",t_item_说明表!AH83)</f>
        <v>5</v>
      </c>
    </row>
    <row r="82" spans="1:33" ht="16.5" x14ac:dyDescent="0.2">
      <c r="A82" s="1">
        <f>IF(t_item_说明表!A84="","",t_item_说明表!A84)</f>
        <v>79</v>
      </c>
      <c r="B82" s="1">
        <f>IF(t_item_说明表!B84="","",t_item_说明表!B84)</f>
        <v>3006</v>
      </c>
      <c r="C82" s="1">
        <f>IF(t_item_说明表!C84="","",t_item_说明表!C84)</f>
        <v>0</v>
      </c>
      <c r="D82" s="1" t="str">
        <f>IF(t_item_说明表!D84="","",t_item_说明表!D84)</f>
        <v>材料F</v>
      </c>
      <c r="E82" s="1">
        <f>IF(t_item_说明表!E84="","",t_item_说明表!E84)</f>
        <v>20003006</v>
      </c>
      <c r="F82" s="1">
        <f>IF(t_item_说明表!G84="","",t_item_说明表!G84)</f>
        <v>3006</v>
      </c>
      <c r="G82" s="1">
        <f>IF(t_item_说明表!H84="","",t_item_说明表!H84)</f>
        <v>21003006</v>
      </c>
      <c r="H82" s="1">
        <f>IF(t_item_说明表!I84="","",t_item_说明表!I84)</f>
        <v>300</v>
      </c>
      <c r="I82" s="1">
        <f>IF(t_item_说明表!J84="","",t_item_说明表!J84)</f>
        <v>5</v>
      </c>
      <c r="J82" s="1">
        <f>IF(t_item_说明表!K84="","",t_item_说明表!K84)</f>
        <v>148</v>
      </c>
      <c r="K82" s="1">
        <f>IF(t_item_说明表!L84="","",t_item_说明表!L84)</f>
        <v>134610084</v>
      </c>
      <c r="L82" s="1">
        <f>IF(t_item_说明表!M84="","",t_item_说明表!M84)</f>
        <v>300</v>
      </c>
      <c r="M82" s="1">
        <f>IF(t_item_说明表!N84="","",t_item_说明表!N84)</f>
        <v>1</v>
      </c>
      <c r="N82" s="1">
        <f>IF(t_item_说明表!O84="","",t_item_说明表!O84)</f>
        <v>0</v>
      </c>
      <c r="O82" s="1">
        <f>IF(t_item_说明表!P84="","",t_item_说明表!P84)</f>
        <v>4</v>
      </c>
      <c r="P82" s="1" t="str">
        <f>IF(t_item_说明表!Q84="","",t_item_说明表!Q84)</f>
        <v/>
      </c>
      <c r="Q82" s="1">
        <f>IF(t_item_说明表!R84="","",t_item_说明表!R84)</f>
        <v>99</v>
      </c>
      <c r="R82" s="1">
        <f>IF(t_item_说明表!S84="","",t_item_说明表!S84)</f>
        <v>22</v>
      </c>
      <c r="S82" s="1" t="str">
        <f>IF(t_item_说明表!T84="","",t_item_说明表!T84)</f>
        <v>工坊合成</v>
      </c>
      <c r="T82" s="1">
        <f>IF(t_item_说明表!U84="","",t_item_说明表!U84)</f>
        <v>10</v>
      </c>
      <c r="U82" s="1">
        <f>IF(t_item_说明表!V84="","",t_item_说明表!V84)</f>
        <v>0</v>
      </c>
      <c r="V82" s="1" t="str">
        <f>IF(t_item_说明表!W84="","",t_item_说明表!W84)</f>
        <v/>
      </c>
      <c r="W82" s="1" t="str">
        <f>IF(t_item_说明表!X84="","",t_item_说明表!X84)</f>
        <v/>
      </c>
      <c r="X82" s="1" t="str">
        <f>IF(t_item_说明表!Y84="","",t_item_说明表!Y84)</f>
        <v>材料F的描述</v>
      </c>
      <c r="Y82" s="1">
        <f>IF(t_item_说明表!Z84="","",t_item_说明表!Z84)</f>
        <v>0</v>
      </c>
      <c r="Z82" s="1" t="str">
        <f>IF(t_item_说明表!AA84="","",t_item_说明表!AA84)</f>
        <v/>
      </c>
      <c r="AA82" s="1" t="str">
        <f>IF(t_item_说明表!AB84="","",t_item_说明表!AB84)</f>
        <v/>
      </c>
      <c r="AB82" s="1" t="str">
        <f>IF(t_item_说明表!AC84="","",t_item_说明表!AC84)</f>
        <v/>
      </c>
      <c r="AC82" s="1" t="str">
        <f>IF(t_item_说明表!AD84="","",t_item_说明表!AD84)</f>
        <v/>
      </c>
      <c r="AD82" s="1" t="str">
        <f>IF(t_item_说明表!AE84="","",t_item_说明表!AE84)</f>
        <v/>
      </c>
      <c r="AE82" s="1">
        <f>IF(t_item_说明表!AF84="","",t_item_说明表!AF84)</f>
        <v>5</v>
      </c>
      <c r="AF82" s="1" t="str">
        <f>IF(t_item_说明表!AG84="","",t_item_说明表!AG84)</f>
        <v/>
      </c>
      <c r="AG82" s="1">
        <f>IF(t_item_说明表!AH84="","",t_item_说明表!AH84)</f>
        <v>5</v>
      </c>
    </row>
    <row r="83" spans="1:33" ht="16.5" x14ac:dyDescent="0.2">
      <c r="A83" s="1">
        <f>IF(t_item_说明表!A85="","",t_item_说明表!A85)</f>
        <v>80</v>
      </c>
      <c r="B83" s="1">
        <f>IF(t_item_说明表!B85="","",t_item_说明表!B85)</f>
        <v>3101</v>
      </c>
      <c r="C83" s="1">
        <f>IF(t_item_说明表!C85="","",t_item_说明表!C85)</f>
        <v>0</v>
      </c>
      <c r="D83" s="1" t="str">
        <f>IF(t_item_说明表!D85="","",t_item_说明表!D85)</f>
        <v>通用卡牌品质（普通）</v>
      </c>
      <c r="E83" s="1">
        <f>IF(t_item_说明表!E85="","",t_item_说明表!E85)</f>
        <v>20003101</v>
      </c>
      <c r="F83" s="1">
        <f>IF(t_item_说明表!G85="","",t_item_说明表!G85)</f>
        <v>3105</v>
      </c>
      <c r="G83" s="1">
        <f>IF(t_item_说明表!H85="","",t_item_说明表!H85)</f>
        <v>21003101</v>
      </c>
      <c r="H83" s="1">
        <f>IF(t_item_说明表!I85="","",t_item_说明表!I85)</f>
        <v>0</v>
      </c>
      <c r="I83" s="1">
        <f>IF(t_item_说明表!J85="","",t_item_说明表!J85)</f>
        <v>0</v>
      </c>
      <c r="J83" s="1">
        <f>IF(t_item_说明表!K85="","",t_item_说明表!K85)</f>
        <v>92</v>
      </c>
      <c r="K83" s="1">
        <f>IF(t_item_说明表!L85="","",t_item_说明表!L85)</f>
        <v>34640085</v>
      </c>
      <c r="L83" s="1">
        <f>IF(t_item_说明表!M85="","",t_item_说明表!M85)</f>
        <v>300</v>
      </c>
      <c r="M83" s="1">
        <f>IF(t_item_说明表!N85="","",t_item_说明表!N85)</f>
        <v>-1</v>
      </c>
      <c r="N83" s="1">
        <f>IF(t_item_说明表!O85="","",t_item_说明表!O85)</f>
        <v>0</v>
      </c>
      <c r="O83" s="1">
        <f>IF(t_item_说明表!P85="","",t_item_说明表!P85)</f>
        <v>1</v>
      </c>
      <c r="P83" s="1" t="str">
        <f>IF(t_item_说明表!Q85="","",t_item_说明表!Q85)</f>
        <v/>
      </c>
      <c r="Q83" s="1">
        <f>IF(t_item_说明表!R85="","",t_item_说明表!R85)</f>
        <v>0</v>
      </c>
      <c r="R83" s="1" t="str">
        <f>IF(t_item_说明表!S85="","",t_item_说明表!S85)</f>
        <v/>
      </c>
      <c r="S83" s="1" t="str">
        <f>IF(t_item_说明表!T85="","",t_item_说明表!T85)</f>
        <v/>
      </c>
      <c r="T83" s="1">
        <f>IF(t_item_说明表!U85="","",t_item_说明表!U85)</f>
        <v>1</v>
      </c>
      <c r="U83" s="1" t="str">
        <f>IF(t_item_说明表!V85="","",t_item_说明表!V85)</f>
        <v/>
      </c>
      <c r="V83" s="1" t="str">
        <f>IF(t_item_说明表!W85="","",t_item_说明表!W85)</f>
        <v/>
      </c>
      <c r="W83" s="1" t="str">
        <f>IF(t_item_说明表!X85="","",t_item_说明表!X85)</f>
        <v/>
      </c>
      <c r="X83" s="1" t="str">
        <f>IF(t_item_说明表!Y85="","",t_item_说明表!Y85)</f>
        <v>通用卡牌品质（普通）的描述</v>
      </c>
      <c r="Y83" s="1">
        <f>IF(t_item_说明表!Z85="","",t_item_说明表!Z85)</f>
        <v>0</v>
      </c>
      <c r="Z83" s="1" t="str">
        <f>IF(t_item_说明表!AA85="","",t_item_说明表!AA85)</f>
        <v/>
      </c>
      <c r="AA83" s="1" t="str">
        <f>IF(t_item_说明表!AB85="","",t_item_说明表!AB85)</f>
        <v/>
      </c>
      <c r="AB83" s="1" t="str">
        <f>IF(t_item_说明表!AC85="","",t_item_说明表!AC85)</f>
        <v/>
      </c>
      <c r="AC83" s="1" t="str">
        <f>IF(t_item_说明表!AD85="","",t_item_说明表!AD85)</f>
        <v/>
      </c>
      <c r="AD83" s="1" t="str">
        <f>IF(t_item_说明表!AE85="","",t_item_说明表!AE85)</f>
        <v/>
      </c>
      <c r="AE83" s="1">
        <f>IF(t_item_说明表!AF85="","",t_item_说明表!AF85)</f>
        <v>5</v>
      </c>
      <c r="AF83" s="1" t="str">
        <f>IF(t_item_说明表!AG85="","",t_item_说明表!AG85)</f>
        <v/>
      </c>
      <c r="AG83" s="1">
        <f>IF(t_item_说明表!AH85="","",t_item_说明表!AH85)</f>
        <v>5</v>
      </c>
    </row>
    <row r="84" spans="1:33" ht="16.5" x14ac:dyDescent="0.2">
      <c r="A84" s="1">
        <f>IF(t_item_说明表!A86="","",t_item_说明表!A86)</f>
        <v>81</v>
      </c>
      <c r="B84" s="1">
        <f>IF(t_item_说明表!B86="","",t_item_说明表!B86)</f>
        <v>3102</v>
      </c>
      <c r="C84" s="1">
        <f>IF(t_item_说明表!C86="","",t_item_说明表!C86)</f>
        <v>0</v>
      </c>
      <c r="D84" s="1" t="str">
        <f>IF(t_item_说明表!D86="","",t_item_说明表!D86)</f>
        <v>通用卡牌品质（稀有）</v>
      </c>
      <c r="E84" s="1">
        <f>IF(t_item_说明表!E86="","",t_item_说明表!E86)</f>
        <v>20003102</v>
      </c>
      <c r="F84" s="1">
        <f>IF(t_item_说明表!G86="","",t_item_说明表!G86)</f>
        <v>3106</v>
      </c>
      <c r="G84" s="1">
        <f>IF(t_item_说明表!H86="","",t_item_说明表!H86)</f>
        <v>21003102</v>
      </c>
      <c r="H84" s="1">
        <f>IF(t_item_说明表!I86="","",t_item_说明表!I86)</f>
        <v>0</v>
      </c>
      <c r="I84" s="1">
        <f>IF(t_item_说明表!J86="","",t_item_说明表!J86)</f>
        <v>0</v>
      </c>
      <c r="J84" s="1">
        <f>IF(t_item_说明表!K86="","",t_item_说明表!K86)</f>
        <v>91</v>
      </c>
      <c r="K84" s="1">
        <f>IF(t_item_说明表!L86="","",t_item_说明表!L86)</f>
        <v>34630086</v>
      </c>
      <c r="L84" s="1">
        <f>IF(t_item_说明表!M86="","",t_item_说明表!M86)</f>
        <v>300</v>
      </c>
      <c r="M84" s="1">
        <f>IF(t_item_说明表!N86="","",t_item_说明表!N86)</f>
        <v>-1</v>
      </c>
      <c r="N84" s="1">
        <f>IF(t_item_说明表!O86="","",t_item_说明表!O86)</f>
        <v>0</v>
      </c>
      <c r="O84" s="1">
        <f>IF(t_item_说明表!P86="","",t_item_说明表!P86)</f>
        <v>2</v>
      </c>
      <c r="P84" s="1" t="str">
        <f>IF(t_item_说明表!Q86="","",t_item_说明表!Q86)</f>
        <v/>
      </c>
      <c r="Q84" s="1">
        <f>IF(t_item_说明表!R86="","",t_item_说明表!R86)</f>
        <v>0</v>
      </c>
      <c r="R84" s="1" t="str">
        <f>IF(t_item_说明表!S86="","",t_item_说明表!S86)</f>
        <v/>
      </c>
      <c r="S84" s="1" t="str">
        <f>IF(t_item_说明表!T86="","",t_item_说明表!T86)</f>
        <v/>
      </c>
      <c r="T84" s="1">
        <f>IF(t_item_说明表!U86="","",t_item_说明表!U86)</f>
        <v>1</v>
      </c>
      <c r="U84" s="1" t="str">
        <f>IF(t_item_说明表!V86="","",t_item_说明表!V86)</f>
        <v/>
      </c>
      <c r="V84" s="1" t="str">
        <f>IF(t_item_说明表!W86="","",t_item_说明表!W86)</f>
        <v/>
      </c>
      <c r="W84" s="1" t="str">
        <f>IF(t_item_说明表!X86="","",t_item_说明表!X86)</f>
        <v/>
      </c>
      <c r="X84" s="1" t="str">
        <f>IF(t_item_说明表!Y86="","",t_item_说明表!Y86)</f>
        <v>通用卡牌品质（稀有）的描述</v>
      </c>
      <c r="Y84" s="1">
        <f>IF(t_item_说明表!Z86="","",t_item_说明表!Z86)</f>
        <v>0</v>
      </c>
      <c r="Z84" s="1" t="str">
        <f>IF(t_item_说明表!AA86="","",t_item_说明表!AA86)</f>
        <v/>
      </c>
      <c r="AA84" s="1" t="str">
        <f>IF(t_item_说明表!AB86="","",t_item_说明表!AB86)</f>
        <v/>
      </c>
      <c r="AB84" s="1" t="str">
        <f>IF(t_item_说明表!AC86="","",t_item_说明表!AC86)</f>
        <v/>
      </c>
      <c r="AC84" s="1" t="str">
        <f>IF(t_item_说明表!AD86="","",t_item_说明表!AD86)</f>
        <v/>
      </c>
      <c r="AD84" s="1" t="str">
        <f>IF(t_item_说明表!AE86="","",t_item_说明表!AE86)</f>
        <v/>
      </c>
      <c r="AE84" s="1">
        <f>IF(t_item_说明表!AF86="","",t_item_说明表!AF86)</f>
        <v>5</v>
      </c>
      <c r="AF84" s="1" t="str">
        <f>IF(t_item_说明表!AG86="","",t_item_说明表!AG86)</f>
        <v/>
      </c>
      <c r="AG84" s="1">
        <f>IF(t_item_说明表!AH86="","",t_item_说明表!AH86)</f>
        <v>5</v>
      </c>
    </row>
    <row r="85" spans="1:33" ht="16.5" x14ac:dyDescent="0.2">
      <c r="A85" s="1">
        <f>IF(t_item_说明表!A87="","",t_item_说明表!A87)</f>
        <v>82</v>
      </c>
      <c r="B85" s="1">
        <f>IF(t_item_说明表!B87="","",t_item_说明表!B87)</f>
        <v>3103</v>
      </c>
      <c r="C85" s="1">
        <f>IF(t_item_说明表!C87="","",t_item_说明表!C87)</f>
        <v>0</v>
      </c>
      <c r="D85" s="1" t="str">
        <f>IF(t_item_说明表!D87="","",t_item_说明表!D87)</f>
        <v>通用卡牌品质（史诗）</v>
      </c>
      <c r="E85" s="1">
        <f>IF(t_item_说明表!E87="","",t_item_说明表!E87)</f>
        <v>20003103</v>
      </c>
      <c r="F85" s="1">
        <f>IF(t_item_说明表!G87="","",t_item_说明表!G87)</f>
        <v>3107</v>
      </c>
      <c r="G85" s="1">
        <f>IF(t_item_说明表!H87="","",t_item_说明表!H87)</f>
        <v>21003103</v>
      </c>
      <c r="H85" s="1">
        <f>IF(t_item_说明表!I87="","",t_item_说明表!I87)</f>
        <v>0</v>
      </c>
      <c r="I85" s="1">
        <f>IF(t_item_说明表!J87="","",t_item_说明表!J87)</f>
        <v>0</v>
      </c>
      <c r="J85" s="1">
        <f>IF(t_item_说明表!K87="","",t_item_说明表!K87)</f>
        <v>90</v>
      </c>
      <c r="K85" s="1">
        <f>IF(t_item_说明表!L87="","",t_item_说明表!L87)</f>
        <v>34620087</v>
      </c>
      <c r="L85" s="1">
        <f>IF(t_item_说明表!M87="","",t_item_说明表!M87)</f>
        <v>300</v>
      </c>
      <c r="M85" s="1">
        <f>IF(t_item_说明表!N87="","",t_item_说明表!N87)</f>
        <v>-1</v>
      </c>
      <c r="N85" s="1">
        <f>IF(t_item_说明表!O87="","",t_item_说明表!O87)</f>
        <v>0</v>
      </c>
      <c r="O85" s="1">
        <f>IF(t_item_说明表!P87="","",t_item_说明表!P87)</f>
        <v>3</v>
      </c>
      <c r="P85" s="1" t="str">
        <f>IF(t_item_说明表!Q87="","",t_item_说明表!Q87)</f>
        <v/>
      </c>
      <c r="Q85" s="1">
        <f>IF(t_item_说明表!R87="","",t_item_说明表!R87)</f>
        <v>0</v>
      </c>
      <c r="R85" s="1" t="str">
        <f>IF(t_item_说明表!S87="","",t_item_说明表!S87)</f>
        <v/>
      </c>
      <c r="S85" s="1" t="str">
        <f>IF(t_item_说明表!T87="","",t_item_说明表!T87)</f>
        <v/>
      </c>
      <c r="T85" s="1">
        <f>IF(t_item_说明表!U87="","",t_item_说明表!U87)</f>
        <v>1</v>
      </c>
      <c r="U85" s="1" t="str">
        <f>IF(t_item_说明表!V87="","",t_item_说明表!V87)</f>
        <v/>
      </c>
      <c r="V85" s="1" t="str">
        <f>IF(t_item_说明表!W87="","",t_item_说明表!W87)</f>
        <v/>
      </c>
      <c r="W85" s="1" t="str">
        <f>IF(t_item_说明表!X87="","",t_item_说明表!X87)</f>
        <v/>
      </c>
      <c r="X85" s="1" t="str">
        <f>IF(t_item_说明表!Y87="","",t_item_说明表!Y87)</f>
        <v>通用卡牌品质（史诗）的描述</v>
      </c>
      <c r="Y85" s="1">
        <f>IF(t_item_说明表!Z87="","",t_item_说明表!Z87)</f>
        <v>0</v>
      </c>
      <c r="Z85" s="1" t="str">
        <f>IF(t_item_说明表!AA87="","",t_item_说明表!AA87)</f>
        <v/>
      </c>
      <c r="AA85" s="1" t="str">
        <f>IF(t_item_说明表!AB87="","",t_item_说明表!AB87)</f>
        <v/>
      </c>
      <c r="AB85" s="1" t="str">
        <f>IF(t_item_说明表!AC87="","",t_item_说明表!AC87)</f>
        <v/>
      </c>
      <c r="AC85" s="1" t="str">
        <f>IF(t_item_说明表!AD87="","",t_item_说明表!AD87)</f>
        <v/>
      </c>
      <c r="AD85" s="1" t="str">
        <f>IF(t_item_说明表!AE87="","",t_item_说明表!AE87)</f>
        <v/>
      </c>
      <c r="AE85" s="1">
        <f>IF(t_item_说明表!AF87="","",t_item_说明表!AF87)</f>
        <v>5</v>
      </c>
      <c r="AF85" s="1" t="str">
        <f>IF(t_item_说明表!AG87="","",t_item_说明表!AG87)</f>
        <v/>
      </c>
      <c r="AG85" s="1">
        <f>IF(t_item_说明表!AH87="","",t_item_说明表!AH87)</f>
        <v>5</v>
      </c>
    </row>
    <row r="86" spans="1:33" ht="16.5" x14ac:dyDescent="0.2">
      <c r="A86" s="1">
        <f>IF(t_item_说明表!A88="","",t_item_说明表!A88)</f>
        <v>83</v>
      </c>
      <c r="B86" s="1">
        <f>IF(t_item_说明表!B88="","",t_item_说明表!B88)</f>
        <v>3104</v>
      </c>
      <c r="C86" s="1">
        <f>IF(t_item_说明表!C88="","",t_item_说明表!C88)</f>
        <v>0</v>
      </c>
      <c r="D86" s="1" t="str">
        <f>IF(t_item_说明表!D88="","",t_item_说明表!D88)</f>
        <v>通用卡牌品质（传说）</v>
      </c>
      <c r="E86" s="1">
        <f>IF(t_item_说明表!E88="","",t_item_说明表!E88)</f>
        <v>20003104</v>
      </c>
      <c r="F86" s="1">
        <f>IF(t_item_说明表!G88="","",t_item_说明表!G88)</f>
        <v>3108</v>
      </c>
      <c r="G86" s="1">
        <f>IF(t_item_说明表!H88="","",t_item_说明表!H88)</f>
        <v>21003104</v>
      </c>
      <c r="H86" s="1">
        <f>IF(t_item_说明表!I88="","",t_item_说明表!I88)</f>
        <v>0</v>
      </c>
      <c r="I86" s="1">
        <f>IF(t_item_说明表!J88="","",t_item_说明表!J88)</f>
        <v>0</v>
      </c>
      <c r="J86" s="1">
        <f>IF(t_item_说明表!K88="","",t_item_说明表!K88)</f>
        <v>89</v>
      </c>
      <c r="K86" s="1">
        <f>IF(t_item_说明表!L88="","",t_item_说明表!L88)</f>
        <v>34610088</v>
      </c>
      <c r="L86" s="1">
        <f>IF(t_item_说明表!M88="","",t_item_说明表!M88)</f>
        <v>300</v>
      </c>
      <c r="M86" s="1">
        <f>IF(t_item_说明表!N88="","",t_item_说明表!N88)</f>
        <v>-1</v>
      </c>
      <c r="N86" s="1">
        <f>IF(t_item_说明表!O88="","",t_item_说明表!O88)</f>
        <v>0</v>
      </c>
      <c r="O86" s="1">
        <f>IF(t_item_说明表!P88="","",t_item_说明表!P88)</f>
        <v>4</v>
      </c>
      <c r="P86" s="1" t="str">
        <f>IF(t_item_说明表!Q88="","",t_item_说明表!Q88)</f>
        <v/>
      </c>
      <c r="Q86" s="1">
        <f>IF(t_item_说明表!R88="","",t_item_说明表!R88)</f>
        <v>0</v>
      </c>
      <c r="R86" s="1" t="str">
        <f>IF(t_item_说明表!S88="","",t_item_说明表!S88)</f>
        <v/>
      </c>
      <c r="S86" s="1" t="str">
        <f>IF(t_item_说明表!T88="","",t_item_说明表!T88)</f>
        <v/>
      </c>
      <c r="T86" s="1">
        <f>IF(t_item_说明表!U88="","",t_item_说明表!U88)</f>
        <v>1</v>
      </c>
      <c r="U86" s="1" t="str">
        <f>IF(t_item_说明表!V88="","",t_item_说明表!V88)</f>
        <v/>
      </c>
      <c r="V86" s="1" t="str">
        <f>IF(t_item_说明表!W88="","",t_item_说明表!W88)</f>
        <v/>
      </c>
      <c r="W86" s="1" t="str">
        <f>IF(t_item_说明表!X88="","",t_item_说明表!X88)</f>
        <v/>
      </c>
      <c r="X86" s="1" t="str">
        <f>IF(t_item_说明表!Y88="","",t_item_说明表!Y88)</f>
        <v>通用卡牌品质（传说）的描述</v>
      </c>
      <c r="Y86" s="1">
        <f>IF(t_item_说明表!Z88="","",t_item_说明表!Z88)</f>
        <v>0</v>
      </c>
      <c r="Z86" s="1" t="str">
        <f>IF(t_item_说明表!AA88="","",t_item_说明表!AA88)</f>
        <v/>
      </c>
      <c r="AA86" s="1" t="str">
        <f>IF(t_item_说明表!AB88="","",t_item_说明表!AB88)</f>
        <v/>
      </c>
      <c r="AB86" s="1" t="str">
        <f>IF(t_item_说明表!AC88="","",t_item_说明表!AC88)</f>
        <v/>
      </c>
      <c r="AC86" s="1" t="str">
        <f>IF(t_item_说明表!AD88="","",t_item_说明表!AD88)</f>
        <v/>
      </c>
      <c r="AD86" s="1" t="str">
        <f>IF(t_item_说明表!AE88="","",t_item_说明表!AE88)</f>
        <v/>
      </c>
      <c r="AE86" s="1">
        <f>IF(t_item_说明表!AF88="","",t_item_说明表!AF88)</f>
        <v>5</v>
      </c>
      <c r="AF86" s="1" t="str">
        <f>IF(t_item_说明表!AG88="","",t_item_说明表!AG88)</f>
        <v/>
      </c>
      <c r="AG86" s="1">
        <f>IF(t_item_说明表!AH88="","",t_item_说明表!AH88)</f>
        <v>5</v>
      </c>
    </row>
    <row r="87" spans="1:33" ht="16.5" x14ac:dyDescent="0.2">
      <c r="A87" s="1">
        <f>IF(t_item_说明表!A89="","",t_item_说明表!A89)</f>
        <v>84</v>
      </c>
      <c r="B87" s="1">
        <f>IF(t_item_说明表!B89="","",t_item_说明表!B89)</f>
        <v>3105</v>
      </c>
      <c r="C87" s="1">
        <f>IF(t_item_说明表!C89="","",t_item_说明表!C89)</f>
        <v>0</v>
      </c>
      <c r="D87" s="1" t="str">
        <f>IF(t_item_说明表!D89="","",t_item_说明表!D89)</f>
        <v>石器时代随机卡牌（普通）</v>
      </c>
      <c r="E87" s="1">
        <f>IF(t_item_说明表!E89="","",t_item_说明表!E89)</f>
        <v>20003105</v>
      </c>
      <c r="F87" s="1">
        <f>IF(t_item_说明表!G89="","",t_item_说明表!G89)</f>
        <v>3105</v>
      </c>
      <c r="G87" s="1">
        <f>IF(t_item_说明表!H89="","",t_item_说明表!H89)</f>
        <v>21003105</v>
      </c>
      <c r="H87" s="1">
        <f>IF(t_item_说明表!I89="","",t_item_说明表!I89)</f>
        <v>503</v>
      </c>
      <c r="I87" s="1">
        <f>IF(t_item_说明表!J89="","",t_item_说明表!J89)</f>
        <v>3</v>
      </c>
      <c r="J87" s="1">
        <f>IF(t_item_说明表!K89="","",t_item_说明表!K89)</f>
        <v>438</v>
      </c>
      <c r="K87" s="1">
        <f>IF(t_item_说明表!L89="","",t_item_说明表!L89)</f>
        <v>334640089</v>
      </c>
      <c r="L87" s="1">
        <f>IF(t_item_说明表!M89="","",t_item_说明表!M89)</f>
        <v>300</v>
      </c>
      <c r="M87" s="1">
        <f>IF(t_item_说明表!N89="","",t_item_说明表!N89)</f>
        <v>3</v>
      </c>
      <c r="N87" s="1">
        <f>IF(t_item_说明表!O89="","",t_item_说明表!O89)</f>
        <v>0</v>
      </c>
      <c r="O87" s="1">
        <f>IF(t_item_说明表!P89="","",t_item_说明表!P89)</f>
        <v>1</v>
      </c>
      <c r="P87" s="1" t="str">
        <f>IF(t_item_说明表!Q89="","",t_item_说明表!Q89)</f>
        <v/>
      </c>
      <c r="Q87" s="1">
        <f>IF(t_item_说明表!R89="","",t_item_说明表!R89)</f>
        <v>0</v>
      </c>
      <c r="R87" s="1" t="str">
        <f>IF(t_item_说明表!S89="","",t_item_说明表!S89)</f>
        <v/>
      </c>
      <c r="S87" s="1" t="str">
        <f>IF(t_item_说明表!T89="","",t_item_说明表!T89)</f>
        <v/>
      </c>
      <c r="T87" s="1">
        <f>IF(t_item_说明表!U89="","",t_item_说明表!U89)</f>
        <v>11</v>
      </c>
      <c r="U87" s="1" t="str">
        <f>IF(t_item_说明表!V89="","",t_item_说明表!V89)</f>
        <v/>
      </c>
      <c r="V87" s="1" t="str">
        <f>IF(t_item_说明表!W89="","",t_item_说明表!W89)</f>
        <v/>
      </c>
      <c r="W87" s="1" t="str">
        <f>IF(t_item_说明表!X89="","",t_item_说明表!X89)</f>
        <v/>
      </c>
      <c r="X87" s="1" t="str">
        <f>IF(t_item_说明表!Y89="","",t_item_说明表!Y89)</f>
        <v>石器时代随机卡牌（普通）的描述</v>
      </c>
      <c r="Y87" s="1">
        <f>IF(t_item_说明表!Z89="","",t_item_说明表!Z89)</f>
        <v>0</v>
      </c>
      <c r="Z87" s="1" t="str">
        <f>IF(t_item_说明表!AA89="","",t_item_说明表!AA89)</f>
        <v/>
      </c>
      <c r="AA87" s="1" t="str">
        <f>IF(t_item_说明表!AB89="","",t_item_说明表!AB89)</f>
        <v/>
      </c>
      <c r="AB87" s="1">
        <f>IF(t_item_说明表!AC89="","",t_item_说明表!AC89)</f>
        <v>3105</v>
      </c>
      <c r="AC87" s="1" t="str">
        <f>IF(t_item_说明表!AD89="","",t_item_说明表!AD89)</f>
        <v/>
      </c>
      <c r="AD87" s="1" t="str">
        <f>IF(t_item_说明表!AE89="","",t_item_说明表!AE89)</f>
        <v/>
      </c>
      <c r="AE87" s="1">
        <f>IF(t_item_说明表!AF89="","",t_item_说明表!AF89)</f>
        <v>5</v>
      </c>
      <c r="AF87" s="1" t="str">
        <f>IF(t_item_说明表!AG89="","",t_item_说明表!AG89)</f>
        <v/>
      </c>
      <c r="AG87" s="1">
        <f>IF(t_item_说明表!AH89="","",t_item_说明表!AH89)</f>
        <v>5</v>
      </c>
    </row>
    <row r="88" spans="1:33" ht="16.5" x14ac:dyDescent="0.2">
      <c r="A88" s="1">
        <f>IF(t_item_说明表!A90="","",t_item_说明表!A90)</f>
        <v>85</v>
      </c>
      <c r="B88" s="1">
        <f>IF(t_item_说明表!B90="","",t_item_说明表!B90)</f>
        <v>3106</v>
      </c>
      <c r="C88" s="1">
        <f>IF(t_item_说明表!C90="","",t_item_说明表!C90)</f>
        <v>0</v>
      </c>
      <c r="D88" s="1" t="str">
        <f>IF(t_item_说明表!D90="","",t_item_说明表!D90)</f>
        <v>石器时代随机卡牌（稀有）</v>
      </c>
      <c r="E88" s="1">
        <f>IF(t_item_说明表!E90="","",t_item_说明表!E90)</f>
        <v>20003106</v>
      </c>
      <c r="F88" s="1">
        <f>IF(t_item_说明表!G90="","",t_item_说明表!G90)</f>
        <v>3106</v>
      </c>
      <c r="G88" s="1">
        <f>IF(t_item_说明表!H90="","",t_item_说明表!H90)</f>
        <v>21003106</v>
      </c>
      <c r="H88" s="1">
        <f>IF(t_item_说明表!I90="","",t_item_说明表!I90)</f>
        <v>503</v>
      </c>
      <c r="I88" s="1">
        <f>IF(t_item_说明表!J90="","",t_item_说明表!J90)</f>
        <v>3</v>
      </c>
      <c r="J88" s="1">
        <f>IF(t_item_说明表!K90="","",t_item_说明表!K90)</f>
        <v>433</v>
      </c>
      <c r="K88" s="1">
        <f>IF(t_item_说明表!L90="","",t_item_说明表!L90)</f>
        <v>334630090</v>
      </c>
      <c r="L88" s="1">
        <f>IF(t_item_说明表!M90="","",t_item_说明表!M90)</f>
        <v>300</v>
      </c>
      <c r="M88" s="1">
        <f>IF(t_item_说明表!N90="","",t_item_说明表!N90)</f>
        <v>3</v>
      </c>
      <c r="N88" s="1">
        <f>IF(t_item_说明表!O90="","",t_item_说明表!O90)</f>
        <v>0</v>
      </c>
      <c r="O88" s="1">
        <f>IF(t_item_说明表!P90="","",t_item_说明表!P90)</f>
        <v>2</v>
      </c>
      <c r="P88" s="1" t="str">
        <f>IF(t_item_说明表!Q90="","",t_item_说明表!Q90)</f>
        <v/>
      </c>
      <c r="Q88" s="1">
        <f>IF(t_item_说明表!R90="","",t_item_说明表!R90)</f>
        <v>0</v>
      </c>
      <c r="R88" s="1" t="str">
        <f>IF(t_item_说明表!S90="","",t_item_说明表!S90)</f>
        <v/>
      </c>
      <c r="S88" s="1" t="str">
        <f>IF(t_item_说明表!T90="","",t_item_说明表!T90)</f>
        <v/>
      </c>
      <c r="T88" s="1">
        <f>IF(t_item_说明表!U90="","",t_item_说明表!U90)</f>
        <v>11</v>
      </c>
      <c r="U88" s="1" t="str">
        <f>IF(t_item_说明表!V90="","",t_item_说明表!V90)</f>
        <v/>
      </c>
      <c r="V88" s="1" t="str">
        <f>IF(t_item_说明表!W90="","",t_item_说明表!W90)</f>
        <v/>
      </c>
      <c r="W88" s="1" t="str">
        <f>IF(t_item_说明表!X90="","",t_item_说明表!X90)</f>
        <v/>
      </c>
      <c r="X88" s="1" t="str">
        <f>IF(t_item_说明表!Y90="","",t_item_说明表!Y90)</f>
        <v>石器时代随机卡牌（稀有）的描述</v>
      </c>
      <c r="Y88" s="1">
        <f>IF(t_item_说明表!Z90="","",t_item_说明表!Z90)</f>
        <v>0</v>
      </c>
      <c r="Z88" s="1" t="str">
        <f>IF(t_item_说明表!AA90="","",t_item_说明表!AA90)</f>
        <v/>
      </c>
      <c r="AA88" s="1" t="str">
        <f>IF(t_item_说明表!AB90="","",t_item_说明表!AB90)</f>
        <v/>
      </c>
      <c r="AB88" s="1">
        <f>IF(t_item_说明表!AC90="","",t_item_说明表!AC90)</f>
        <v>3106</v>
      </c>
      <c r="AC88" s="1" t="str">
        <f>IF(t_item_说明表!AD90="","",t_item_说明表!AD90)</f>
        <v/>
      </c>
      <c r="AD88" s="1" t="str">
        <f>IF(t_item_说明表!AE90="","",t_item_说明表!AE90)</f>
        <v/>
      </c>
      <c r="AE88" s="1">
        <f>IF(t_item_说明表!AF90="","",t_item_说明表!AF90)</f>
        <v>5</v>
      </c>
      <c r="AF88" s="1" t="str">
        <f>IF(t_item_说明表!AG90="","",t_item_说明表!AG90)</f>
        <v/>
      </c>
      <c r="AG88" s="1">
        <f>IF(t_item_说明表!AH90="","",t_item_说明表!AH90)</f>
        <v>5</v>
      </c>
    </row>
    <row r="89" spans="1:33" ht="16.5" x14ac:dyDescent="0.2">
      <c r="A89" s="1">
        <f>IF(t_item_说明表!A91="","",t_item_说明表!A91)</f>
        <v>86</v>
      </c>
      <c r="B89" s="1">
        <f>IF(t_item_说明表!B91="","",t_item_说明表!B91)</f>
        <v>3107</v>
      </c>
      <c r="C89" s="1">
        <f>IF(t_item_说明表!C91="","",t_item_说明表!C91)</f>
        <v>0</v>
      </c>
      <c r="D89" s="1" t="str">
        <f>IF(t_item_说明表!D91="","",t_item_说明表!D91)</f>
        <v>石器时代随机卡牌（史诗）</v>
      </c>
      <c r="E89" s="1">
        <f>IF(t_item_说明表!E91="","",t_item_说明表!E91)</f>
        <v>20003107</v>
      </c>
      <c r="F89" s="1">
        <f>IF(t_item_说明表!G91="","",t_item_说明表!G91)</f>
        <v>3107</v>
      </c>
      <c r="G89" s="1">
        <f>IF(t_item_说明表!H91="","",t_item_说明表!H91)</f>
        <v>21003107</v>
      </c>
      <c r="H89" s="1">
        <f>IF(t_item_说明表!I91="","",t_item_说明表!I91)</f>
        <v>503</v>
      </c>
      <c r="I89" s="1">
        <f>IF(t_item_说明表!J91="","",t_item_说明表!J91)</f>
        <v>3</v>
      </c>
      <c r="J89" s="1">
        <f>IF(t_item_说明表!K91="","",t_item_说明表!K91)</f>
        <v>428</v>
      </c>
      <c r="K89" s="1">
        <f>IF(t_item_说明表!L91="","",t_item_说明表!L91)</f>
        <v>334620091</v>
      </c>
      <c r="L89" s="1">
        <f>IF(t_item_说明表!M91="","",t_item_说明表!M91)</f>
        <v>300</v>
      </c>
      <c r="M89" s="1">
        <f>IF(t_item_说明表!N91="","",t_item_说明表!N91)</f>
        <v>3</v>
      </c>
      <c r="N89" s="1">
        <f>IF(t_item_说明表!O91="","",t_item_说明表!O91)</f>
        <v>0</v>
      </c>
      <c r="O89" s="1">
        <f>IF(t_item_说明表!P91="","",t_item_说明表!P91)</f>
        <v>3</v>
      </c>
      <c r="P89" s="1" t="str">
        <f>IF(t_item_说明表!Q91="","",t_item_说明表!Q91)</f>
        <v/>
      </c>
      <c r="Q89" s="1">
        <f>IF(t_item_说明表!R91="","",t_item_说明表!R91)</f>
        <v>0</v>
      </c>
      <c r="R89" s="1" t="str">
        <f>IF(t_item_说明表!S91="","",t_item_说明表!S91)</f>
        <v/>
      </c>
      <c r="S89" s="1" t="str">
        <f>IF(t_item_说明表!T91="","",t_item_说明表!T91)</f>
        <v/>
      </c>
      <c r="T89" s="1">
        <f>IF(t_item_说明表!U91="","",t_item_说明表!U91)</f>
        <v>11</v>
      </c>
      <c r="U89" s="1" t="str">
        <f>IF(t_item_说明表!V91="","",t_item_说明表!V91)</f>
        <v/>
      </c>
      <c r="V89" s="1" t="str">
        <f>IF(t_item_说明表!W91="","",t_item_说明表!W91)</f>
        <v/>
      </c>
      <c r="W89" s="1" t="str">
        <f>IF(t_item_说明表!X91="","",t_item_说明表!X91)</f>
        <v/>
      </c>
      <c r="X89" s="1" t="str">
        <f>IF(t_item_说明表!Y91="","",t_item_说明表!Y91)</f>
        <v>石器时代随机卡牌（史诗）的描述</v>
      </c>
      <c r="Y89" s="1">
        <f>IF(t_item_说明表!Z91="","",t_item_说明表!Z91)</f>
        <v>0</v>
      </c>
      <c r="Z89" s="1" t="str">
        <f>IF(t_item_说明表!AA91="","",t_item_说明表!AA91)</f>
        <v/>
      </c>
      <c r="AA89" s="1" t="str">
        <f>IF(t_item_说明表!AB91="","",t_item_说明表!AB91)</f>
        <v/>
      </c>
      <c r="AB89" s="1">
        <f>IF(t_item_说明表!AC91="","",t_item_说明表!AC91)</f>
        <v>3107</v>
      </c>
      <c r="AC89" s="1" t="str">
        <f>IF(t_item_说明表!AD91="","",t_item_说明表!AD91)</f>
        <v/>
      </c>
      <c r="AD89" s="1" t="str">
        <f>IF(t_item_说明表!AE91="","",t_item_说明表!AE91)</f>
        <v/>
      </c>
      <c r="AE89" s="1">
        <f>IF(t_item_说明表!AF91="","",t_item_说明表!AF91)</f>
        <v>5</v>
      </c>
      <c r="AF89" s="1" t="str">
        <f>IF(t_item_说明表!AG91="","",t_item_说明表!AG91)</f>
        <v/>
      </c>
      <c r="AG89" s="1">
        <f>IF(t_item_说明表!AH91="","",t_item_说明表!AH91)</f>
        <v>5</v>
      </c>
    </row>
    <row r="90" spans="1:33" ht="16.5" x14ac:dyDescent="0.2">
      <c r="A90" s="1">
        <f>IF(t_item_说明表!A92="","",t_item_说明表!A92)</f>
        <v>87</v>
      </c>
      <c r="B90" s="1">
        <f>IF(t_item_说明表!B92="","",t_item_说明表!B92)</f>
        <v>3108</v>
      </c>
      <c r="C90" s="1">
        <f>IF(t_item_说明表!C92="","",t_item_说明表!C92)</f>
        <v>0</v>
      </c>
      <c r="D90" s="1" t="str">
        <f>IF(t_item_说明表!D92="","",t_item_说明表!D92)</f>
        <v>石器时代随机卡牌（传说）</v>
      </c>
      <c r="E90" s="1">
        <f>IF(t_item_说明表!E92="","",t_item_说明表!E92)</f>
        <v>20003108</v>
      </c>
      <c r="F90" s="1">
        <f>IF(t_item_说明表!G92="","",t_item_说明表!G92)</f>
        <v>3108</v>
      </c>
      <c r="G90" s="1">
        <f>IF(t_item_说明表!H92="","",t_item_说明表!H92)</f>
        <v>21003108</v>
      </c>
      <c r="H90" s="1">
        <f>IF(t_item_说明表!I92="","",t_item_说明表!I92)</f>
        <v>503</v>
      </c>
      <c r="I90" s="1">
        <f>IF(t_item_说明表!J92="","",t_item_说明表!J92)</f>
        <v>3</v>
      </c>
      <c r="J90" s="1">
        <f>IF(t_item_说明表!K92="","",t_item_说明表!K92)</f>
        <v>423</v>
      </c>
      <c r="K90" s="1">
        <f>IF(t_item_说明表!L92="","",t_item_说明表!L92)</f>
        <v>334610092</v>
      </c>
      <c r="L90" s="1">
        <f>IF(t_item_说明表!M92="","",t_item_说明表!M92)</f>
        <v>300</v>
      </c>
      <c r="M90" s="1">
        <f>IF(t_item_说明表!N92="","",t_item_说明表!N92)</f>
        <v>3</v>
      </c>
      <c r="N90" s="1">
        <f>IF(t_item_说明表!O92="","",t_item_说明表!O92)</f>
        <v>0</v>
      </c>
      <c r="O90" s="1">
        <f>IF(t_item_说明表!P92="","",t_item_说明表!P92)</f>
        <v>4</v>
      </c>
      <c r="P90" s="1" t="str">
        <f>IF(t_item_说明表!Q92="","",t_item_说明表!Q92)</f>
        <v/>
      </c>
      <c r="Q90" s="1">
        <f>IF(t_item_说明表!R92="","",t_item_说明表!R92)</f>
        <v>0</v>
      </c>
      <c r="R90" s="1" t="str">
        <f>IF(t_item_说明表!S92="","",t_item_说明表!S92)</f>
        <v/>
      </c>
      <c r="S90" s="1" t="str">
        <f>IF(t_item_说明表!T92="","",t_item_说明表!T92)</f>
        <v/>
      </c>
      <c r="T90" s="1">
        <f>IF(t_item_说明表!U92="","",t_item_说明表!U92)</f>
        <v>11</v>
      </c>
      <c r="U90" s="1" t="str">
        <f>IF(t_item_说明表!V92="","",t_item_说明表!V92)</f>
        <v/>
      </c>
      <c r="V90" s="1" t="str">
        <f>IF(t_item_说明表!W92="","",t_item_说明表!W92)</f>
        <v/>
      </c>
      <c r="W90" s="1" t="str">
        <f>IF(t_item_说明表!X92="","",t_item_说明表!X92)</f>
        <v/>
      </c>
      <c r="X90" s="1" t="str">
        <f>IF(t_item_说明表!Y92="","",t_item_说明表!Y92)</f>
        <v>石器时代随机卡牌（传说）的描述</v>
      </c>
      <c r="Y90" s="1">
        <f>IF(t_item_说明表!Z92="","",t_item_说明表!Z92)</f>
        <v>0</v>
      </c>
      <c r="Z90" s="1" t="str">
        <f>IF(t_item_说明表!AA92="","",t_item_说明表!AA92)</f>
        <v/>
      </c>
      <c r="AA90" s="1" t="str">
        <f>IF(t_item_说明表!AB92="","",t_item_说明表!AB92)</f>
        <v/>
      </c>
      <c r="AB90" s="1">
        <f>IF(t_item_说明表!AC92="","",t_item_说明表!AC92)</f>
        <v>3108</v>
      </c>
      <c r="AC90" s="1" t="str">
        <f>IF(t_item_说明表!AD92="","",t_item_说明表!AD92)</f>
        <v/>
      </c>
      <c r="AD90" s="1" t="str">
        <f>IF(t_item_说明表!AE92="","",t_item_说明表!AE92)</f>
        <v/>
      </c>
      <c r="AE90" s="1">
        <f>IF(t_item_说明表!AF92="","",t_item_说明表!AF92)</f>
        <v>5</v>
      </c>
      <c r="AF90" s="1" t="str">
        <f>IF(t_item_说明表!AG92="","",t_item_说明表!AG92)</f>
        <v/>
      </c>
      <c r="AG90" s="1">
        <f>IF(t_item_说明表!AH92="","",t_item_说明表!AH92)</f>
        <v>5</v>
      </c>
    </row>
    <row r="91" spans="1:33" ht="16.5" x14ac:dyDescent="0.2">
      <c r="A91" s="1">
        <f>IF(t_item_说明表!A93="","",t_item_说明表!A93)</f>
        <v>88</v>
      </c>
      <c r="B91" s="1">
        <f>IF(t_item_说明表!B93="","",t_item_说明表!B93)</f>
        <v>3109</v>
      </c>
      <c r="C91" s="1">
        <f>IF(t_item_说明表!C93="","",t_item_说明表!C93)</f>
        <v>0</v>
      </c>
      <c r="D91" s="1" t="str">
        <f>IF(t_item_说明表!D93="","",t_item_说明表!D93)</f>
        <v>青铜时代随机卡牌（普通）</v>
      </c>
      <c r="E91" s="1">
        <f>IF(t_item_说明表!E93="","",t_item_说明表!E93)</f>
        <v>20003109</v>
      </c>
      <c r="F91" s="1">
        <f>IF(t_item_说明表!G93="","",t_item_说明表!G93)</f>
        <v>3105</v>
      </c>
      <c r="G91" s="1">
        <f>IF(t_item_说明表!H93="","",t_item_说明表!H93)</f>
        <v>21003109</v>
      </c>
      <c r="H91" s="1">
        <f>IF(t_item_说明表!I93="","",t_item_说明表!I93)</f>
        <v>503</v>
      </c>
      <c r="I91" s="1">
        <f>IF(t_item_说明表!J93="","",t_item_说明表!J93)</f>
        <v>3</v>
      </c>
      <c r="J91" s="1">
        <f>IF(t_item_说明表!K93="","",t_item_说明表!K93)</f>
        <v>439</v>
      </c>
      <c r="K91" s="1">
        <f>IF(t_item_说明表!L93="","",t_item_说明表!L93)</f>
        <v>334640093</v>
      </c>
      <c r="L91" s="1">
        <f>IF(t_item_说明表!M93="","",t_item_说明表!M93)</f>
        <v>300</v>
      </c>
      <c r="M91" s="1">
        <f>IF(t_item_说明表!N93="","",t_item_说明表!N93)</f>
        <v>3</v>
      </c>
      <c r="N91" s="1">
        <f>IF(t_item_说明表!O93="","",t_item_说明表!O93)</f>
        <v>0</v>
      </c>
      <c r="O91" s="1">
        <f>IF(t_item_说明表!P93="","",t_item_说明表!P93)</f>
        <v>1</v>
      </c>
      <c r="P91" s="1" t="str">
        <f>IF(t_item_说明表!Q93="","",t_item_说明表!Q93)</f>
        <v/>
      </c>
      <c r="Q91" s="1">
        <f>IF(t_item_说明表!R93="","",t_item_说明表!R93)</f>
        <v>0</v>
      </c>
      <c r="R91" s="1" t="str">
        <f>IF(t_item_说明表!S93="","",t_item_说明表!S93)</f>
        <v/>
      </c>
      <c r="S91" s="1" t="str">
        <f>IF(t_item_说明表!T93="","",t_item_说明表!T93)</f>
        <v/>
      </c>
      <c r="T91" s="1">
        <f>IF(t_item_说明表!U93="","",t_item_说明表!U93)</f>
        <v>11</v>
      </c>
      <c r="U91" s="1" t="str">
        <f>IF(t_item_说明表!V93="","",t_item_说明表!V93)</f>
        <v>6,2</v>
      </c>
      <c r="V91" s="1" t="str">
        <f>IF(t_item_说明表!W93="","",t_item_说明表!W93)</f>
        <v/>
      </c>
      <c r="W91" s="1" t="str">
        <f>IF(t_item_说明表!X93="","",t_item_说明表!X93)</f>
        <v/>
      </c>
      <c r="X91" s="1" t="str">
        <f>IF(t_item_说明表!Y93="","",t_item_说明表!Y93)</f>
        <v>青铜时代随机卡牌（普通）的描述</v>
      </c>
      <c r="Y91" s="1">
        <f>IF(t_item_说明表!Z93="","",t_item_说明表!Z93)</f>
        <v>0</v>
      </c>
      <c r="Z91" s="1" t="str">
        <f>IF(t_item_说明表!AA93="","",t_item_说明表!AA93)</f>
        <v/>
      </c>
      <c r="AA91" s="1" t="str">
        <f>IF(t_item_说明表!AB93="","",t_item_说明表!AB93)</f>
        <v/>
      </c>
      <c r="AB91" s="1">
        <f>IF(t_item_说明表!AC93="","",t_item_说明表!AC93)</f>
        <v>3109</v>
      </c>
      <c r="AC91" s="1" t="str">
        <f>IF(t_item_说明表!AD93="","",t_item_说明表!AD93)</f>
        <v/>
      </c>
      <c r="AD91" s="1" t="str">
        <f>IF(t_item_说明表!AE93="","",t_item_说明表!AE93)</f>
        <v/>
      </c>
      <c r="AE91" s="1">
        <f>IF(t_item_说明表!AF93="","",t_item_说明表!AF93)</f>
        <v>5</v>
      </c>
      <c r="AF91" s="1" t="str">
        <f>IF(t_item_说明表!AG93="","",t_item_说明表!AG93)</f>
        <v/>
      </c>
      <c r="AG91" s="1">
        <f>IF(t_item_说明表!AH93="","",t_item_说明表!AH93)</f>
        <v>5</v>
      </c>
    </row>
    <row r="92" spans="1:33" ht="16.5" x14ac:dyDescent="0.2">
      <c r="A92" s="1">
        <f>IF(t_item_说明表!A94="","",t_item_说明表!A94)</f>
        <v>89</v>
      </c>
      <c r="B92" s="1">
        <f>IF(t_item_说明表!B94="","",t_item_说明表!B94)</f>
        <v>3110</v>
      </c>
      <c r="C92" s="1">
        <f>IF(t_item_说明表!C94="","",t_item_说明表!C94)</f>
        <v>0</v>
      </c>
      <c r="D92" s="1" t="str">
        <f>IF(t_item_说明表!D94="","",t_item_说明表!D94)</f>
        <v>青铜时代随机卡牌（稀有）</v>
      </c>
      <c r="E92" s="1">
        <f>IF(t_item_说明表!E94="","",t_item_说明表!E94)</f>
        <v>20003110</v>
      </c>
      <c r="F92" s="1">
        <f>IF(t_item_说明表!G94="","",t_item_说明表!G94)</f>
        <v>3106</v>
      </c>
      <c r="G92" s="1">
        <f>IF(t_item_说明表!H94="","",t_item_说明表!H94)</f>
        <v>21003110</v>
      </c>
      <c r="H92" s="1">
        <f>IF(t_item_说明表!I94="","",t_item_说明表!I94)</f>
        <v>503</v>
      </c>
      <c r="I92" s="1">
        <f>IF(t_item_说明表!J94="","",t_item_说明表!J94)</f>
        <v>3</v>
      </c>
      <c r="J92" s="1">
        <f>IF(t_item_说明表!K94="","",t_item_说明表!K94)</f>
        <v>434</v>
      </c>
      <c r="K92" s="1">
        <f>IF(t_item_说明表!L94="","",t_item_说明表!L94)</f>
        <v>334630094</v>
      </c>
      <c r="L92" s="1">
        <f>IF(t_item_说明表!M94="","",t_item_说明表!M94)</f>
        <v>300</v>
      </c>
      <c r="M92" s="1">
        <f>IF(t_item_说明表!N94="","",t_item_说明表!N94)</f>
        <v>3</v>
      </c>
      <c r="N92" s="1">
        <f>IF(t_item_说明表!O94="","",t_item_说明表!O94)</f>
        <v>0</v>
      </c>
      <c r="O92" s="1">
        <f>IF(t_item_说明表!P94="","",t_item_说明表!P94)</f>
        <v>2</v>
      </c>
      <c r="P92" s="1" t="str">
        <f>IF(t_item_说明表!Q94="","",t_item_说明表!Q94)</f>
        <v/>
      </c>
      <c r="Q92" s="1">
        <f>IF(t_item_说明表!R94="","",t_item_说明表!R94)</f>
        <v>0</v>
      </c>
      <c r="R92" s="1" t="str">
        <f>IF(t_item_说明表!S94="","",t_item_说明表!S94)</f>
        <v/>
      </c>
      <c r="S92" s="1" t="str">
        <f>IF(t_item_说明表!T94="","",t_item_说明表!T94)</f>
        <v/>
      </c>
      <c r="T92" s="1">
        <f>IF(t_item_说明表!U94="","",t_item_说明表!U94)</f>
        <v>11</v>
      </c>
      <c r="U92" s="1" t="str">
        <f>IF(t_item_说明表!V94="","",t_item_说明表!V94)</f>
        <v>6,2</v>
      </c>
      <c r="V92" s="1" t="str">
        <f>IF(t_item_说明表!W94="","",t_item_说明表!W94)</f>
        <v/>
      </c>
      <c r="W92" s="1" t="str">
        <f>IF(t_item_说明表!X94="","",t_item_说明表!X94)</f>
        <v/>
      </c>
      <c r="X92" s="1" t="str">
        <f>IF(t_item_说明表!Y94="","",t_item_说明表!Y94)</f>
        <v>青铜时代随机卡牌（稀有）的描述</v>
      </c>
      <c r="Y92" s="1">
        <f>IF(t_item_说明表!Z94="","",t_item_说明表!Z94)</f>
        <v>0</v>
      </c>
      <c r="Z92" s="1" t="str">
        <f>IF(t_item_说明表!AA94="","",t_item_说明表!AA94)</f>
        <v/>
      </c>
      <c r="AA92" s="1" t="str">
        <f>IF(t_item_说明表!AB94="","",t_item_说明表!AB94)</f>
        <v/>
      </c>
      <c r="AB92" s="1">
        <f>IF(t_item_说明表!AC94="","",t_item_说明表!AC94)</f>
        <v>3110</v>
      </c>
      <c r="AC92" s="1" t="str">
        <f>IF(t_item_说明表!AD94="","",t_item_说明表!AD94)</f>
        <v/>
      </c>
      <c r="AD92" s="1" t="str">
        <f>IF(t_item_说明表!AE94="","",t_item_说明表!AE94)</f>
        <v/>
      </c>
      <c r="AE92" s="1">
        <f>IF(t_item_说明表!AF94="","",t_item_说明表!AF94)</f>
        <v>5</v>
      </c>
      <c r="AF92" s="1" t="str">
        <f>IF(t_item_说明表!AG94="","",t_item_说明表!AG94)</f>
        <v/>
      </c>
      <c r="AG92" s="1">
        <f>IF(t_item_说明表!AH94="","",t_item_说明表!AH94)</f>
        <v>5</v>
      </c>
    </row>
    <row r="93" spans="1:33" ht="16.5" x14ac:dyDescent="0.2">
      <c r="A93" s="1">
        <f>IF(t_item_说明表!A95="","",t_item_说明表!A95)</f>
        <v>90</v>
      </c>
      <c r="B93" s="1">
        <f>IF(t_item_说明表!B95="","",t_item_说明表!B95)</f>
        <v>3111</v>
      </c>
      <c r="C93" s="1">
        <f>IF(t_item_说明表!C95="","",t_item_说明表!C95)</f>
        <v>0</v>
      </c>
      <c r="D93" s="1" t="str">
        <f>IF(t_item_说明表!D95="","",t_item_说明表!D95)</f>
        <v>青铜时代随机卡牌（史诗）</v>
      </c>
      <c r="E93" s="1">
        <f>IF(t_item_说明表!E95="","",t_item_说明表!E95)</f>
        <v>20003111</v>
      </c>
      <c r="F93" s="1">
        <f>IF(t_item_说明表!G95="","",t_item_说明表!G95)</f>
        <v>3107</v>
      </c>
      <c r="G93" s="1">
        <f>IF(t_item_说明表!H95="","",t_item_说明表!H95)</f>
        <v>21003111</v>
      </c>
      <c r="H93" s="1">
        <f>IF(t_item_说明表!I95="","",t_item_说明表!I95)</f>
        <v>503</v>
      </c>
      <c r="I93" s="1">
        <f>IF(t_item_说明表!J95="","",t_item_说明表!J95)</f>
        <v>3</v>
      </c>
      <c r="J93" s="1">
        <f>IF(t_item_说明表!K95="","",t_item_说明表!K95)</f>
        <v>429</v>
      </c>
      <c r="K93" s="1">
        <f>IF(t_item_说明表!L95="","",t_item_说明表!L95)</f>
        <v>334620095</v>
      </c>
      <c r="L93" s="1">
        <f>IF(t_item_说明表!M95="","",t_item_说明表!M95)</f>
        <v>300</v>
      </c>
      <c r="M93" s="1">
        <f>IF(t_item_说明表!N95="","",t_item_说明表!N95)</f>
        <v>3</v>
      </c>
      <c r="N93" s="1">
        <f>IF(t_item_说明表!O95="","",t_item_说明表!O95)</f>
        <v>0</v>
      </c>
      <c r="O93" s="1">
        <f>IF(t_item_说明表!P95="","",t_item_说明表!P95)</f>
        <v>3</v>
      </c>
      <c r="P93" s="1" t="str">
        <f>IF(t_item_说明表!Q95="","",t_item_说明表!Q95)</f>
        <v/>
      </c>
      <c r="Q93" s="1">
        <f>IF(t_item_说明表!R95="","",t_item_说明表!R95)</f>
        <v>0</v>
      </c>
      <c r="R93" s="1" t="str">
        <f>IF(t_item_说明表!S95="","",t_item_说明表!S95)</f>
        <v/>
      </c>
      <c r="S93" s="1" t="str">
        <f>IF(t_item_说明表!T95="","",t_item_说明表!T95)</f>
        <v/>
      </c>
      <c r="T93" s="1">
        <f>IF(t_item_说明表!U95="","",t_item_说明表!U95)</f>
        <v>11</v>
      </c>
      <c r="U93" s="1" t="str">
        <f>IF(t_item_说明表!V95="","",t_item_说明表!V95)</f>
        <v>6,2</v>
      </c>
      <c r="V93" s="1" t="str">
        <f>IF(t_item_说明表!W95="","",t_item_说明表!W95)</f>
        <v/>
      </c>
      <c r="W93" s="1" t="str">
        <f>IF(t_item_说明表!X95="","",t_item_说明表!X95)</f>
        <v/>
      </c>
      <c r="X93" s="1" t="str">
        <f>IF(t_item_说明表!Y95="","",t_item_说明表!Y95)</f>
        <v>青铜时代随机卡牌（史诗）的描述</v>
      </c>
      <c r="Y93" s="1">
        <f>IF(t_item_说明表!Z95="","",t_item_说明表!Z95)</f>
        <v>0</v>
      </c>
      <c r="Z93" s="1" t="str">
        <f>IF(t_item_说明表!AA95="","",t_item_说明表!AA95)</f>
        <v/>
      </c>
      <c r="AA93" s="1" t="str">
        <f>IF(t_item_说明表!AB95="","",t_item_说明表!AB95)</f>
        <v/>
      </c>
      <c r="AB93" s="1">
        <f>IF(t_item_说明表!AC95="","",t_item_说明表!AC95)</f>
        <v>3111</v>
      </c>
      <c r="AC93" s="1" t="str">
        <f>IF(t_item_说明表!AD95="","",t_item_说明表!AD95)</f>
        <v/>
      </c>
      <c r="AD93" s="1" t="str">
        <f>IF(t_item_说明表!AE95="","",t_item_说明表!AE95)</f>
        <v/>
      </c>
      <c r="AE93" s="1">
        <f>IF(t_item_说明表!AF95="","",t_item_说明表!AF95)</f>
        <v>5</v>
      </c>
      <c r="AF93" s="1" t="str">
        <f>IF(t_item_说明表!AG95="","",t_item_说明表!AG95)</f>
        <v/>
      </c>
      <c r="AG93" s="1">
        <f>IF(t_item_说明表!AH95="","",t_item_说明表!AH95)</f>
        <v>5</v>
      </c>
    </row>
    <row r="94" spans="1:33" ht="16.5" x14ac:dyDescent="0.2">
      <c r="A94" s="1">
        <f>IF(t_item_说明表!A96="","",t_item_说明表!A96)</f>
        <v>91</v>
      </c>
      <c r="B94" s="1">
        <f>IF(t_item_说明表!B96="","",t_item_说明表!B96)</f>
        <v>3112</v>
      </c>
      <c r="C94" s="1">
        <f>IF(t_item_说明表!C96="","",t_item_说明表!C96)</f>
        <v>0</v>
      </c>
      <c r="D94" s="1" t="str">
        <f>IF(t_item_说明表!D96="","",t_item_说明表!D96)</f>
        <v>青铜时代随机卡牌（传说）</v>
      </c>
      <c r="E94" s="1">
        <f>IF(t_item_说明表!E96="","",t_item_说明表!E96)</f>
        <v>20003112</v>
      </c>
      <c r="F94" s="1">
        <f>IF(t_item_说明表!G96="","",t_item_说明表!G96)</f>
        <v>3108</v>
      </c>
      <c r="G94" s="1">
        <f>IF(t_item_说明表!H96="","",t_item_说明表!H96)</f>
        <v>21003112</v>
      </c>
      <c r="H94" s="1">
        <f>IF(t_item_说明表!I96="","",t_item_说明表!I96)</f>
        <v>503</v>
      </c>
      <c r="I94" s="1">
        <f>IF(t_item_说明表!J96="","",t_item_说明表!J96)</f>
        <v>3</v>
      </c>
      <c r="J94" s="1">
        <f>IF(t_item_说明表!K96="","",t_item_说明表!K96)</f>
        <v>424</v>
      </c>
      <c r="K94" s="1">
        <f>IF(t_item_说明表!L96="","",t_item_说明表!L96)</f>
        <v>334610096</v>
      </c>
      <c r="L94" s="1">
        <f>IF(t_item_说明表!M96="","",t_item_说明表!M96)</f>
        <v>300</v>
      </c>
      <c r="M94" s="1">
        <f>IF(t_item_说明表!N96="","",t_item_说明表!N96)</f>
        <v>3</v>
      </c>
      <c r="N94" s="1">
        <f>IF(t_item_说明表!O96="","",t_item_说明表!O96)</f>
        <v>0</v>
      </c>
      <c r="O94" s="1">
        <f>IF(t_item_说明表!P96="","",t_item_说明表!P96)</f>
        <v>4</v>
      </c>
      <c r="P94" s="1" t="str">
        <f>IF(t_item_说明表!Q96="","",t_item_说明表!Q96)</f>
        <v/>
      </c>
      <c r="Q94" s="1">
        <f>IF(t_item_说明表!R96="","",t_item_说明表!R96)</f>
        <v>0</v>
      </c>
      <c r="R94" s="1" t="str">
        <f>IF(t_item_说明表!S96="","",t_item_说明表!S96)</f>
        <v/>
      </c>
      <c r="S94" s="1" t="str">
        <f>IF(t_item_说明表!T96="","",t_item_说明表!T96)</f>
        <v/>
      </c>
      <c r="T94" s="1">
        <f>IF(t_item_说明表!U96="","",t_item_说明表!U96)</f>
        <v>11</v>
      </c>
      <c r="U94" s="1" t="str">
        <f>IF(t_item_说明表!V96="","",t_item_说明表!V96)</f>
        <v>6,2</v>
      </c>
      <c r="V94" s="1" t="str">
        <f>IF(t_item_说明表!W96="","",t_item_说明表!W96)</f>
        <v/>
      </c>
      <c r="W94" s="1" t="str">
        <f>IF(t_item_说明表!X96="","",t_item_说明表!X96)</f>
        <v/>
      </c>
      <c r="X94" s="1" t="str">
        <f>IF(t_item_说明表!Y96="","",t_item_说明表!Y96)</f>
        <v>青铜时代随机卡牌（传说）的描述</v>
      </c>
      <c r="Y94" s="1">
        <f>IF(t_item_说明表!Z96="","",t_item_说明表!Z96)</f>
        <v>0</v>
      </c>
      <c r="Z94" s="1" t="str">
        <f>IF(t_item_说明表!AA96="","",t_item_说明表!AA96)</f>
        <v/>
      </c>
      <c r="AA94" s="1" t="str">
        <f>IF(t_item_说明表!AB96="","",t_item_说明表!AB96)</f>
        <v/>
      </c>
      <c r="AB94" s="1">
        <f>IF(t_item_说明表!AC96="","",t_item_说明表!AC96)</f>
        <v>3112</v>
      </c>
      <c r="AC94" s="1" t="str">
        <f>IF(t_item_说明表!AD96="","",t_item_说明表!AD96)</f>
        <v/>
      </c>
      <c r="AD94" s="1" t="str">
        <f>IF(t_item_说明表!AE96="","",t_item_说明表!AE96)</f>
        <v/>
      </c>
      <c r="AE94" s="1">
        <f>IF(t_item_说明表!AF96="","",t_item_说明表!AF96)</f>
        <v>5</v>
      </c>
      <c r="AF94" s="1" t="str">
        <f>IF(t_item_说明表!AG96="","",t_item_说明表!AG96)</f>
        <v/>
      </c>
      <c r="AG94" s="1">
        <f>IF(t_item_说明表!AH96="","",t_item_说明表!AH96)</f>
        <v>5</v>
      </c>
    </row>
    <row r="95" spans="1:33" ht="16.5" x14ac:dyDescent="0.2">
      <c r="A95" s="1">
        <f>IF(t_item_说明表!A97="","",t_item_说明表!A97)</f>
        <v>92</v>
      </c>
      <c r="B95" s="1">
        <f>IF(t_item_说明表!B97="","",t_item_说明表!B97)</f>
        <v>3113</v>
      </c>
      <c r="C95" s="1">
        <f>IF(t_item_说明表!C97="","",t_item_说明表!C97)</f>
        <v>0</v>
      </c>
      <c r="D95" s="1" t="str">
        <f>IF(t_item_说明表!D97="","",t_item_说明表!D97)</f>
        <v>封建时代随机卡牌（普通）</v>
      </c>
      <c r="E95" s="1">
        <f>IF(t_item_说明表!E97="","",t_item_说明表!E97)</f>
        <v>20003113</v>
      </c>
      <c r="F95" s="1">
        <f>IF(t_item_说明表!G97="","",t_item_说明表!G97)</f>
        <v>3105</v>
      </c>
      <c r="G95" s="1">
        <f>IF(t_item_说明表!H97="","",t_item_说明表!H97)</f>
        <v>21003113</v>
      </c>
      <c r="H95" s="1">
        <f>IF(t_item_说明表!I97="","",t_item_说明表!I97)</f>
        <v>503</v>
      </c>
      <c r="I95" s="1">
        <f>IF(t_item_说明表!J97="","",t_item_说明表!J97)</f>
        <v>3</v>
      </c>
      <c r="J95" s="1">
        <f>IF(t_item_说明表!K97="","",t_item_说明表!K97)</f>
        <v>440</v>
      </c>
      <c r="K95" s="1">
        <f>IF(t_item_说明表!L97="","",t_item_说明表!L97)</f>
        <v>334640097</v>
      </c>
      <c r="L95" s="1">
        <f>IF(t_item_说明表!M97="","",t_item_说明表!M97)</f>
        <v>300</v>
      </c>
      <c r="M95" s="1">
        <f>IF(t_item_说明表!N97="","",t_item_说明表!N97)</f>
        <v>3</v>
      </c>
      <c r="N95" s="1">
        <f>IF(t_item_说明表!O97="","",t_item_说明表!O97)</f>
        <v>0</v>
      </c>
      <c r="O95" s="1">
        <f>IF(t_item_说明表!P97="","",t_item_说明表!P97)</f>
        <v>1</v>
      </c>
      <c r="P95" s="1" t="str">
        <f>IF(t_item_说明表!Q97="","",t_item_说明表!Q97)</f>
        <v/>
      </c>
      <c r="Q95" s="1">
        <f>IF(t_item_说明表!R97="","",t_item_说明表!R97)</f>
        <v>0</v>
      </c>
      <c r="R95" s="1" t="str">
        <f>IF(t_item_说明表!S97="","",t_item_说明表!S97)</f>
        <v/>
      </c>
      <c r="S95" s="1" t="str">
        <f>IF(t_item_说明表!T97="","",t_item_说明表!T97)</f>
        <v/>
      </c>
      <c r="T95" s="1">
        <f>IF(t_item_说明表!U97="","",t_item_说明表!U97)</f>
        <v>11</v>
      </c>
      <c r="U95" s="1" t="str">
        <f>IF(t_item_说明表!V97="","",t_item_说明表!V97)</f>
        <v>6,3</v>
      </c>
      <c r="V95" s="1" t="str">
        <f>IF(t_item_说明表!W97="","",t_item_说明表!W97)</f>
        <v/>
      </c>
      <c r="W95" s="1" t="str">
        <f>IF(t_item_说明表!X97="","",t_item_说明表!X97)</f>
        <v/>
      </c>
      <c r="X95" s="1" t="str">
        <f>IF(t_item_说明表!Y97="","",t_item_说明表!Y97)</f>
        <v>封建时代随机卡牌（普通）的描述</v>
      </c>
      <c r="Y95" s="1">
        <f>IF(t_item_说明表!Z97="","",t_item_说明表!Z97)</f>
        <v>0</v>
      </c>
      <c r="Z95" s="1" t="str">
        <f>IF(t_item_说明表!AA97="","",t_item_说明表!AA97)</f>
        <v/>
      </c>
      <c r="AA95" s="1" t="str">
        <f>IF(t_item_说明表!AB97="","",t_item_说明表!AB97)</f>
        <v/>
      </c>
      <c r="AB95" s="1">
        <f>IF(t_item_说明表!AC97="","",t_item_说明表!AC97)</f>
        <v>3113</v>
      </c>
      <c r="AC95" s="1" t="str">
        <f>IF(t_item_说明表!AD97="","",t_item_说明表!AD97)</f>
        <v/>
      </c>
      <c r="AD95" s="1" t="str">
        <f>IF(t_item_说明表!AE97="","",t_item_说明表!AE97)</f>
        <v/>
      </c>
      <c r="AE95" s="1">
        <f>IF(t_item_说明表!AF97="","",t_item_说明表!AF97)</f>
        <v>5</v>
      </c>
      <c r="AF95" s="1" t="str">
        <f>IF(t_item_说明表!AG97="","",t_item_说明表!AG97)</f>
        <v/>
      </c>
      <c r="AG95" s="1">
        <f>IF(t_item_说明表!AH97="","",t_item_说明表!AH97)</f>
        <v>5</v>
      </c>
    </row>
    <row r="96" spans="1:33" ht="16.5" x14ac:dyDescent="0.2">
      <c r="A96" s="1">
        <f>IF(t_item_说明表!A98="","",t_item_说明表!A98)</f>
        <v>93</v>
      </c>
      <c r="B96" s="1">
        <f>IF(t_item_说明表!B98="","",t_item_说明表!B98)</f>
        <v>3114</v>
      </c>
      <c r="C96" s="1">
        <f>IF(t_item_说明表!C98="","",t_item_说明表!C98)</f>
        <v>0</v>
      </c>
      <c r="D96" s="1" t="str">
        <f>IF(t_item_说明表!D98="","",t_item_说明表!D98)</f>
        <v>封建时代随机卡牌（稀有）</v>
      </c>
      <c r="E96" s="1">
        <f>IF(t_item_说明表!E98="","",t_item_说明表!E98)</f>
        <v>20003114</v>
      </c>
      <c r="F96" s="1">
        <f>IF(t_item_说明表!G98="","",t_item_说明表!G98)</f>
        <v>3106</v>
      </c>
      <c r="G96" s="1">
        <f>IF(t_item_说明表!H98="","",t_item_说明表!H98)</f>
        <v>21003114</v>
      </c>
      <c r="H96" s="1">
        <f>IF(t_item_说明表!I98="","",t_item_说明表!I98)</f>
        <v>503</v>
      </c>
      <c r="I96" s="1">
        <f>IF(t_item_说明表!J98="","",t_item_说明表!J98)</f>
        <v>3</v>
      </c>
      <c r="J96" s="1">
        <f>IF(t_item_说明表!K98="","",t_item_说明表!K98)</f>
        <v>435</v>
      </c>
      <c r="K96" s="1">
        <f>IF(t_item_说明表!L98="","",t_item_说明表!L98)</f>
        <v>334630098</v>
      </c>
      <c r="L96" s="1">
        <f>IF(t_item_说明表!M98="","",t_item_说明表!M98)</f>
        <v>300</v>
      </c>
      <c r="M96" s="1">
        <f>IF(t_item_说明表!N98="","",t_item_说明表!N98)</f>
        <v>3</v>
      </c>
      <c r="N96" s="1">
        <f>IF(t_item_说明表!O98="","",t_item_说明表!O98)</f>
        <v>0</v>
      </c>
      <c r="O96" s="1">
        <f>IF(t_item_说明表!P98="","",t_item_说明表!P98)</f>
        <v>2</v>
      </c>
      <c r="P96" s="1" t="str">
        <f>IF(t_item_说明表!Q98="","",t_item_说明表!Q98)</f>
        <v/>
      </c>
      <c r="Q96" s="1">
        <f>IF(t_item_说明表!R98="","",t_item_说明表!R98)</f>
        <v>0</v>
      </c>
      <c r="R96" s="1" t="str">
        <f>IF(t_item_说明表!S98="","",t_item_说明表!S98)</f>
        <v/>
      </c>
      <c r="S96" s="1" t="str">
        <f>IF(t_item_说明表!T98="","",t_item_说明表!T98)</f>
        <v/>
      </c>
      <c r="T96" s="1">
        <f>IF(t_item_说明表!U98="","",t_item_说明表!U98)</f>
        <v>11</v>
      </c>
      <c r="U96" s="1" t="str">
        <f>IF(t_item_说明表!V98="","",t_item_说明表!V98)</f>
        <v>6,3</v>
      </c>
      <c r="V96" s="1" t="str">
        <f>IF(t_item_说明表!W98="","",t_item_说明表!W98)</f>
        <v/>
      </c>
      <c r="W96" s="1" t="str">
        <f>IF(t_item_说明表!X98="","",t_item_说明表!X98)</f>
        <v/>
      </c>
      <c r="X96" s="1" t="str">
        <f>IF(t_item_说明表!Y98="","",t_item_说明表!Y98)</f>
        <v>封建时代随机卡牌（稀有）的描述</v>
      </c>
      <c r="Y96" s="1">
        <f>IF(t_item_说明表!Z98="","",t_item_说明表!Z98)</f>
        <v>0</v>
      </c>
      <c r="Z96" s="1" t="str">
        <f>IF(t_item_说明表!AA98="","",t_item_说明表!AA98)</f>
        <v/>
      </c>
      <c r="AA96" s="1" t="str">
        <f>IF(t_item_说明表!AB98="","",t_item_说明表!AB98)</f>
        <v/>
      </c>
      <c r="AB96" s="1">
        <f>IF(t_item_说明表!AC98="","",t_item_说明表!AC98)</f>
        <v>3114</v>
      </c>
      <c r="AC96" s="1" t="str">
        <f>IF(t_item_说明表!AD98="","",t_item_说明表!AD98)</f>
        <v/>
      </c>
      <c r="AD96" s="1" t="str">
        <f>IF(t_item_说明表!AE98="","",t_item_说明表!AE98)</f>
        <v/>
      </c>
      <c r="AE96" s="1">
        <f>IF(t_item_说明表!AF98="","",t_item_说明表!AF98)</f>
        <v>5</v>
      </c>
      <c r="AF96" s="1" t="str">
        <f>IF(t_item_说明表!AG98="","",t_item_说明表!AG98)</f>
        <v/>
      </c>
      <c r="AG96" s="1">
        <f>IF(t_item_说明表!AH98="","",t_item_说明表!AH98)</f>
        <v>5</v>
      </c>
    </row>
    <row r="97" spans="1:33" ht="16.5" x14ac:dyDescent="0.2">
      <c r="A97" s="1">
        <f>IF(t_item_说明表!A99="","",t_item_说明表!A99)</f>
        <v>94</v>
      </c>
      <c r="B97" s="1">
        <f>IF(t_item_说明表!B99="","",t_item_说明表!B99)</f>
        <v>3115</v>
      </c>
      <c r="C97" s="1">
        <f>IF(t_item_说明表!C99="","",t_item_说明表!C99)</f>
        <v>0</v>
      </c>
      <c r="D97" s="1" t="str">
        <f>IF(t_item_说明表!D99="","",t_item_说明表!D99)</f>
        <v>封建时代随机卡牌（史诗）</v>
      </c>
      <c r="E97" s="1">
        <f>IF(t_item_说明表!E99="","",t_item_说明表!E99)</f>
        <v>20003115</v>
      </c>
      <c r="F97" s="1">
        <f>IF(t_item_说明表!G99="","",t_item_说明表!G99)</f>
        <v>3107</v>
      </c>
      <c r="G97" s="1">
        <f>IF(t_item_说明表!H99="","",t_item_说明表!H99)</f>
        <v>21003115</v>
      </c>
      <c r="H97" s="1">
        <f>IF(t_item_说明表!I99="","",t_item_说明表!I99)</f>
        <v>503</v>
      </c>
      <c r="I97" s="1">
        <f>IF(t_item_说明表!J99="","",t_item_说明表!J99)</f>
        <v>3</v>
      </c>
      <c r="J97" s="1">
        <f>IF(t_item_说明表!K99="","",t_item_说明表!K99)</f>
        <v>430</v>
      </c>
      <c r="K97" s="1">
        <f>IF(t_item_说明表!L99="","",t_item_说明表!L99)</f>
        <v>334620099</v>
      </c>
      <c r="L97" s="1">
        <f>IF(t_item_说明表!M99="","",t_item_说明表!M99)</f>
        <v>300</v>
      </c>
      <c r="M97" s="1">
        <f>IF(t_item_说明表!N99="","",t_item_说明表!N99)</f>
        <v>3</v>
      </c>
      <c r="N97" s="1">
        <f>IF(t_item_说明表!O99="","",t_item_说明表!O99)</f>
        <v>0</v>
      </c>
      <c r="O97" s="1">
        <f>IF(t_item_说明表!P99="","",t_item_说明表!P99)</f>
        <v>3</v>
      </c>
      <c r="P97" s="1" t="str">
        <f>IF(t_item_说明表!Q99="","",t_item_说明表!Q99)</f>
        <v/>
      </c>
      <c r="Q97" s="1">
        <f>IF(t_item_说明表!R99="","",t_item_说明表!R99)</f>
        <v>0</v>
      </c>
      <c r="R97" s="1" t="str">
        <f>IF(t_item_说明表!S99="","",t_item_说明表!S99)</f>
        <v/>
      </c>
      <c r="S97" s="1" t="str">
        <f>IF(t_item_说明表!T99="","",t_item_说明表!T99)</f>
        <v/>
      </c>
      <c r="T97" s="1">
        <f>IF(t_item_说明表!U99="","",t_item_说明表!U99)</f>
        <v>11</v>
      </c>
      <c r="U97" s="1" t="str">
        <f>IF(t_item_说明表!V99="","",t_item_说明表!V99)</f>
        <v>6,3</v>
      </c>
      <c r="V97" s="1" t="str">
        <f>IF(t_item_说明表!W99="","",t_item_说明表!W99)</f>
        <v/>
      </c>
      <c r="W97" s="1" t="str">
        <f>IF(t_item_说明表!X99="","",t_item_说明表!X99)</f>
        <v/>
      </c>
      <c r="X97" s="1" t="str">
        <f>IF(t_item_说明表!Y99="","",t_item_说明表!Y99)</f>
        <v>封建时代随机卡牌（史诗）的描述</v>
      </c>
      <c r="Y97" s="1">
        <f>IF(t_item_说明表!Z99="","",t_item_说明表!Z99)</f>
        <v>0</v>
      </c>
      <c r="Z97" s="1" t="str">
        <f>IF(t_item_说明表!AA99="","",t_item_说明表!AA99)</f>
        <v/>
      </c>
      <c r="AA97" s="1" t="str">
        <f>IF(t_item_说明表!AB99="","",t_item_说明表!AB99)</f>
        <v/>
      </c>
      <c r="AB97" s="1">
        <f>IF(t_item_说明表!AC99="","",t_item_说明表!AC99)</f>
        <v>3115</v>
      </c>
      <c r="AC97" s="1" t="str">
        <f>IF(t_item_说明表!AD99="","",t_item_说明表!AD99)</f>
        <v/>
      </c>
      <c r="AD97" s="1" t="str">
        <f>IF(t_item_说明表!AE99="","",t_item_说明表!AE99)</f>
        <v/>
      </c>
      <c r="AE97" s="1">
        <f>IF(t_item_说明表!AF99="","",t_item_说明表!AF99)</f>
        <v>5</v>
      </c>
      <c r="AF97" s="1" t="str">
        <f>IF(t_item_说明表!AG99="","",t_item_说明表!AG99)</f>
        <v/>
      </c>
      <c r="AG97" s="1">
        <f>IF(t_item_说明表!AH99="","",t_item_说明表!AH99)</f>
        <v>5</v>
      </c>
    </row>
    <row r="98" spans="1:33" ht="16.5" x14ac:dyDescent="0.2">
      <c r="A98" s="1">
        <f>IF(t_item_说明表!A100="","",t_item_说明表!A100)</f>
        <v>95</v>
      </c>
      <c r="B98" s="1">
        <f>IF(t_item_说明表!B100="","",t_item_说明表!B100)</f>
        <v>3116</v>
      </c>
      <c r="C98" s="1">
        <f>IF(t_item_说明表!C100="","",t_item_说明表!C100)</f>
        <v>0</v>
      </c>
      <c r="D98" s="1" t="str">
        <f>IF(t_item_说明表!D100="","",t_item_说明表!D100)</f>
        <v>封建时代随机卡牌（传说）</v>
      </c>
      <c r="E98" s="1">
        <f>IF(t_item_说明表!E100="","",t_item_说明表!E100)</f>
        <v>20003116</v>
      </c>
      <c r="F98" s="1">
        <f>IF(t_item_说明表!G100="","",t_item_说明表!G100)</f>
        <v>3108</v>
      </c>
      <c r="G98" s="1">
        <f>IF(t_item_说明表!H100="","",t_item_说明表!H100)</f>
        <v>21003116</v>
      </c>
      <c r="H98" s="1">
        <f>IF(t_item_说明表!I100="","",t_item_说明表!I100)</f>
        <v>503</v>
      </c>
      <c r="I98" s="1">
        <f>IF(t_item_说明表!J100="","",t_item_说明表!J100)</f>
        <v>3</v>
      </c>
      <c r="J98" s="1">
        <f>IF(t_item_说明表!K100="","",t_item_说明表!K100)</f>
        <v>425</v>
      </c>
      <c r="K98" s="1">
        <f>IF(t_item_说明表!L100="","",t_item_说明表!L100)</f>
        <v>334610100</v>
      </c>
      <c r="L98" s="1">
        <f>IF(t_item_说明表!M100="","",t_item_说明表!M100)</f>
        <v>300</v>
      </c>
      <c r="M98" s="1">
        <f>IF(t_item_说明表!N100="","",t_item_说明表!N100)</f>
        <v>3</v>
      </c>
      <c r="N98" s="1">
        <f>IF(t_item_说明表!O100="","",t_item_说明表!O100)</f>
        <v>0</v>
      </c>
      <c r="O98" s="1">
        <f>IF(t_item_说明表!P100="","",t_item_说明表!P100)</f>
        <v>4</v>
      </c>
      <c r="P98" s="1" t="str">
        <f>IF(t_item_说明表!Q100="","",t_item_说明表!Q100)</f>
        <v/>
      </c>
      <c r="Q98" s="1">
        <f>IF(t_item_说明表!R100="","",t_item_说明表!R100)</f>
        <v>0</v>
      </c>
      <c r="R98" s="1" t="str">
        <f>IF(t_item_说明表!S100="","",t_item_说明表!S100)</f>
        <v/>
      </c>
      <c r="S98" s="1" t="str">
        <f>IF(t_item_说明表!T100="","",t_item_说明表!T100)</f>
        <v/>
      </c>
      <c r="T98" s="1">
        <f>IF(t_item_说明表!U100="","",t_item_说明表!U100)</f>
        <v>11</v>
      </c>
      <c r="U98" s="1" t="str">
        <f>IF(t_item_说明表!V100="","",t_item_说明表!V100)</f>
        <v>6,3</v>
      </c>
      <c r="V98" s="1" t="str">
        <f>IF(t_item_说明表!W100="","",t_item_说明表!W100)</f>
        <v/>
      </c>
      <c r="W98" s="1" t="str">
        <f>IF(t_item_说明表!X100="","",t_item_说明表!X100)</f>
        <v/>
      </c>
      <c r="X98" s="1" t="str">
        <f>IF(t_item_说明表!Y100="","",t_item_说明表!Y100)</f>
        <v>封建时代随机卡牌（传说）的描述</v>
      </c>
      <c r="Y98" s="1">
        <f>IF(t_item_说明表!Z100="","",t_item_说明表!Z100)</f>
        <v>0</v>
      </c>
      <c r="Z98" s="1" t="str">
        <f>IF(t_item_说明表!AA100="","",t_item_说明表!AA100)</f>
        <v/>
      </c>
      <c r="AA98" s="1" t="str">
        <f>IF(t_item_说明表!AB100="","",t_item_说明表!AB100)</f>
        <v/>
      </c>
      <c r="AB98" s="1">
        <f>IF(t_item_说明表!AC100="","",t_item_说明表!AC100)</f>
        <v>3116</v>
      </c>
      <c r="AC98" s="1" t="str">
        <f>IF(t_item_说明表!AD100="","",t_item_说明表!AD100)</f>
        <v/>
      </c>
      <c r="AD98" s="1" t="str">
        <f>IF(t_item_说明表!AE100="","",t_item_说明表!AE100)</f>
        <v/>
      </c>
      <c r="AE98" s="1">
        <f>IF(t_item_说明表!AF100="","",t_item_说明表!AF100)</f>
        <v>5</v>
      </c>
      <c r="AF98" s="1" t="str">
        <f>IF(t_item_说明表!AG100="","",t_item_说明表!AG100)</f>
        <v/>
      </c>
      <c r="AG98" s="1">
        <f>IF(t_item_说明表!AH100="","",t_item_说明表!AH100)</f>
        <v>5</v>
      </c>
    </row>
    <row r="99" spans="1:33" ht="16.5" x14ac:dyDescent="0.2">
      <c r="A99" s="1">
        <f>IF(t_item_说明表!A101="","",t_item_说明表!A101)</f>
        <v>96</v>
      </c>
      <c r="B99" s="1">
        <f>IF(t_item_说明表!B101="","",t_item_说明表!B101)</f>
        <v>3117</v>
      </c>
      <c r="C99" s="1">
        <f>IF(t_item_说明表!C101="","",t_item_说明表!C101)</f>
        <v>0</v>
      </c>
      <c r="D99" s="1" t="str">
        <f>IF(t_item_说明表!D101="","",t_item_说明表!D101)</f>
        <v>工业时代随机卡牌（普通）</v>
      </c>
      <c r="E99" s="1">
        <f>IF(t_item_说明表!E101="","",t_item_说明表!E101)</f>
        <v>20003117</v>
      </c>
      <c r="F99" s="1">
        <f>IF(t_item_说明表!G101="","",t_item_说明表!G101)</f>
        <v>3105</v>
      </c>
      <c r="G99" s="1">
        <f>IF(t_item_说明表!H101="","",t_item_说明表!H101)</f>
        <v>21003117</v>
      </c>
      <c r="H99" s="1">
        <f>IF(t_item_说明表!I101="","",t_item_说明表!I101)</f>
        <v>503</v>
      </c>
      <c r="I99" s="1">
        <f>IF(t_item_说明表!J101="","",t_item_说明表!J101)</f>
        <v>3</v>
      </c>
      <c r="J99" s="1">
        <f>IF(t_item_说明表!K101="","",t_item_说明表!K101)</f>
        <v>441</v>
      </c>
      <c r="K99" s="1">
        <f>IF(t_item_说明表!L101="","",t_item_说明表!L101)</f>
        <v>334640101</v>
      </c>
      <c r="L99" s="1">
        <f>IF(t_item_说明表!M101="","",t_item_说明表!M101)</f>
        <v>300</v>
      </c>
      <c r="M99" s="1">
        <f>IF(t_item_说明表!N101="","",t_item_说明表!N101)</f>
        <v>3</v>
      </c>
      <c r="N99" s="1">
        <f>IF(t_item_说明表!O101="","",t_item_说明表!O101)</f>
        <v>0</v>
      </c>
      <c r="O99" s="1">
        <f>IF(t_item_说明表!P101="","",t_item_说明表!P101)</f>
        <v>1</v>
      </c>
      <c r="P99" s="1" t="str">
        <f>IF(t_item_说明表!Q101="","",t_item_说明表!Q101)</f>
        <v/>
      </c>
      <c r="Q99" s="1">
        <f>IF(t_item_说明表!R101="","",t_item_说明表!R101)</f>
        <v>0</v>
      </c>
      <c r="R99" s="1" t="str">
        <f>IF(t_item_说明表!S101="","",t_item_说明表!S101)</f>
        <v/>
      </c>
      <c r="S99" s="1" t="str">
        <f>IF(t_item_说明表!T101="","",t_item_说明表!T101)</f>
        <v/>
      </c>
      <c r="T99" s="1">
        <f>IF(t_item_说明表!U101="","",t_item_说明表!U101)</f>
        <v>11</v>
      </c>
      <c r="U99" s="1" t="str">
        <f>IF(t_item_说明表!V101="","",t_item_说明表!V101)</f>
        <v>6,4</v>
      </c>
      <c r="V99" s="1" t="str">
        <f>IF(t_item_说明表!W101="","",t_item_说明表!W101)</f>
        <v/>
      </c>
      <c r="W99" s="1" t="str">
        <f>IF(t_item_说明表!X101="","",t_item_说明表!X101)</f>
        <v/>
      </c>
      <c r="X99" s="1" t="str">
        <f>IF(t_item_说明表!Y101="","",t_item_说明表!Y101)</f>
        <v>工业时代随机卡牌（普通）的描述</v>
      </c>
      <c r="Y99" s="1">
        <f>IF(t_item_说明表!Z101="","",t_item_说明表!Z101)</f>
        <v>0</v>
      </c>
      <c r="Z99" s="1" t="str">
        <f>IF(t_item_说明表!AA101="","",t_item_说明表!AA101)</f>
        <v/>
      </c>
      <c r="AA99" s="1" t="str">
        <f>IF(t_item_说明表!AB101="","",t_item_说明表!AB101)</f>
        <v/>
      </c>
      <c r="AB99" s="1">
        <f>IF(t_item_说明表!AC101="","",t_item_说明表!AC101)</f>
        <v>3117</v>
      </c>
      <c r="AC99" s="1" t="str">
        <f>IF(t_item_说明表!AD101="","",t_item_说明表!AD101)</f>
        <v/>
      </c>
      <c r="AD99" s="1" t="str">
        <f>IF(t_item_说明表!AE101="","",t_item_说明表!AE101)</f>
        <v/>
      </c>
      <c r="AE99" s="1">
        <f>IF(t_item_说明表!AF101="","",t_item_说明表!AF101)</f>
        <v>5</v>
      </c>
      <c r="AF99" s="1" t="str">
        <f>IF(t_item_说明表!AG101="","",t_item_说明表!AG101)</f>
        <v/>
      </c>
      <c r="AG99" s="1">
        <f>IF(t_item_说明表!AH101="","",t_item_说明表!AH101)</f>
        <v>5</v>
      </c>
    </row>
    <row r="100" spans="1:33" ht="16.5" x14ac:dyDescent="0.2">
      <c r="A100" s="1">
        <f>IF(t_item_说明表!A102="","",t_item_说明表!A102)</f>
        <v>97</v>
      </c>
      <c r="B100" s="1">
        <f>IF(t_item_说明表!B102="","",t_item_说明表!B102)</f>
        <v>3118</v>
      </c>
      <c r="C100" s="1">
        <f>IF(t_item_说明表!C102="","",t_item_说明表!C102)</f>
        <v>0</v>
      </c>
      <c r="D100" s="1" t="str">
        <f>IF(t_item_说明表!D102="","",t_item_说明表!D102)</f>
        <v>工业时代随机卡牌（稀有）</v>
      </c>
      <c r="E100" s="1">
        <f>IF(t_item_说明表!E102="","",t_item_说明表!E102)</f>
        <v>20003118</v>
      </c>
      <c r="F100" s="1">
        <f>IF(t_item_说明表!G102="","",t_item_说明表!G102)</f>
        <v>3106</v>
      </c>
      <c r="G100" s="1">
        <f>IF(t_item_说明表!H102="","",t_item_说明表!H102)</f>
        <v>21003118</v>
      </c>
      <c r="H100" s="1">
        <f>IF(t_item_说明表!I102="","",t_item_说明表!I102)</f>
        <v>503</v>
      </c>
      <c r="I100" s="1">
        <f>IF(t_item_说明表!J102="","",t_item_说明表!J102)</f>
        <v>3</v>
      </c>
      <c r="J100" s="1">
        <f>IF(t_item_说明表!K102="","",t_item_说明表!K102)</f>
        <v>436</v>
      </c>
      <c r="K100" s="1">
        <f>IF(t_item_说明表!L102="","",t_item_说明表!L102)</f>
        <v>334630102</v>
      </c>
      <c r="L100" s="1">
        <f>IF(t_item_说明表!M102="","",t_item_说明表!M102)</f>
        <v>300</v>
      </c>
      <c r="M100" s="1">
        <f>IF(t_item_说明表!N102="","",t_item_说明表!N102)</f>
        <v>3</v>
      </c>
      <c r="N100" s="1">
        <f>IF(t_item_说明表!O102="","",t_item_说明表!O102)</f>
        <v>0</v>
      </c>
      <c r="O100" s="1">
        <f>IF(t_item_说明表!P102="","",t_item_说明表!P102)</f>
        <v>2</v>
      </c>
      <c r="P100" s="1" t="str">
        <f>IF(t_item_说明表!Q102="","",t_item_说明表!Q102)</f>
        <v/>
      </c>
      <c r="Q100" s="1">
        <f>IF(t_item_说明表!R102="","",t_item_说明表!R102)</f>
        <v>0</v>
      </c>
      <c r="R100" s="1" t="str">
        <f>IF(t_item_说明表!S102="","",t_item_说明表!S102)</f>
        <v/>
      </c>
      <c r="S100" s="1" t="str">
        <f>IF(t_item_说明表!T102="","",t_item_说明表!T102)</f>
        <v/>
      </c>
      <c r="T100" s="1">
        <f>IF(t_item_说明表!U102="","",t_item_说明表!U102)</f>
        <v>11</v>
      </c>
      <c r="U100" s="1" t="str">
        <f>IF(t_item_说明表!V102="","",t_item_说明表!V102)</f>
        <v>6,4</v>
      </c>
      <c r="V100" s="1" t="str">
        <f>IF(t_item_说明表!W102="","",t_item_说明表!W102)</f>
        <v/>
      </c>
      <c r="W100" s="1" t="str">
        <f>IF(t_item_说明表!X102="","",t_item_说明表!X102)</f>
        <v/>
      </c>
      <c r="X100" s="1" t="str">
        <f>IF(t_item_说明表!Y102="","",t_item_说明表!Y102)</f>
        <v>工业时代随机卡牌（稀有）的描述</v>
      </c>
      <c r="Y100" s="1">
        <f>IF(t_item_说明表!Z102="","",t_item_说明表!Z102)</f>
        <v>0</v>
      </c>
      <c r="Z100" s="1" t="str">
        <f>IF(t_item_说明表!AA102="","",t_item_说明表!AA102)</f>
        <v/>
      </c>
      <c r="AA100" s="1" t="str">
        <f>IF(t_item_说明表!AB102="","",t_item_说明表!AB102)</f>
        <v/>
      </c>
      <c r="AB100" s="1">
        <f>IF(t_item_说明表!AC102="","",t_item_说明表!AC102)</f>
        <v>3118</v>
      </c>
      <c r="AC100" s="1" t="str">
        <f>IF(t_item_说明表!AD102="","",t_item_说明表!AD102)</f>
        <v/>
      </c>
      <c r="AD100" s="1" t="str">
        <f>IF(t_item_说明表!AE102="","",t_item_说明表!AE102)</f>
        <v/>
      </c>
      <c r="AE100" s="1">
        <f>IF(t_item_说明表!AF102="","",t_item_说明表!AF102)</f>
        <v>5</v>
      </c>
      <c r="AF100" s="1" t="str">
        <f>IF(t_item_说明表!AG102="","",t_item_说明表!AG102)</f>
        <v/>
      </c>
      <c r="AG100" s="1">
        <f>IF(t_item_说明表!AH102="","",t_item_说明表!AH102)</f>
        <v>5</v>
      </c>
    </row>
    <row r="101" spans="1:33" ht="16.5" x14ac:dyDescent="0.2">
      <c r="A101" s="1">
        <f>IF(t_item_说明表!A103="","",t_item_说明表!A103)</f>
        <v>98</v>
      </c>
      <c r="B101" s="1">
        <f>IF(t_item_说明表!B103="","",t_item_说明表!B103)</f>
        <v>3119</v>
      </c>
      <c r="C101" s="1">
        <f>IF(t_item_说明表!C103="","",t_item_说明表!C103)</f>
        <v>0</v>
      </c>
      <c r="D101" s="1" t="str">
        <f>IF(t_item_说明表!D103="","",t_item_说明表!D103)</f>
        <v>工业时代随机卡牌（史诗）</v>
      </c>
      <c r="E101" s="1">
        <f>IF(t_item_说明表!E103="","",t_item_说明表!E103)</f>
        <v>20003119</v>
      </c>
      <c r="F101" s="1">
        <f>IF(t_item_说明表!G103="","",t_item_说明表!G103)</f>
        <v>3107</v>
      </c>
      <c r="G101" s="1">
        <f>IF(t_item_说明表!H103="","",t_item_说明表!H103)</f>
        <v>21003119</v>
      </c>
      <c r="H101" s="1">
        <f>IF(t_item_说明表!I103="","",t_item_说明表!I103)</f>
        <v>503</v>
      </c>
      <c r="I101" s="1">
        <f>IF(t_item_说明表!J103="","",t_item_说明表!J103)</f>
        <v>3</v>
      </c>
      <c r="J101" s="1">
        <f>IF(t_item_说明表!K103="","",t_item_说明表!K103)</f>
        <v>431</v>
      </c>
      <c r="K101" s="1">
        <f>IF(t_item_说明表!L103="","",t_item_说明表!L103)</f>
        <v>334620103</v>
      </c>
      <c r="L101" s="1">
        <f>IF(t_item_说明表!M103="","",t_item_说明表!M103)</f>
        <v>300</v>
      </c>
      <c r="M101" s="1">
        <f>IF(t_item_说明表!N103="","",t_item_说明表!N103)</f>
        <v>3</v>
      </c>
      <c r="N101" s="1">
        <f>IF(t_item_说明表!O103="","",t_item_说明表!O103)</f>
        <v>0</v>
      </c>
      <c r="O101" s="1">
        <f>IF(t_item_说明表!P103="","",t_item_说明表!P103)</f>
        <v>3</v>
      </c>
      <c r="P101" s="1" t="str">
        <f>IF(t_item_说明表!Q103="","",t_item_说明表!Q103)</f>
        <v/>
      </c>
      <c r="Q101" s="1">
        <f>IF(t_item_说明表!R103="","",t_item_说明表!R103)</f>
        <v>0</v>
      </c>
      <c r="R101" s="1" t="str">
        <f>IF(t_item_说明表!S103="","",t_item_说明表!S103)</f>
        <v/>
      </c>
      <c r="S101" s="1" t="str">
        <f>IF(t_item_说明表!T103="","",t_item_说明表!T103)</f>
        <v/>
      </c>
      <c r="T101" s="1">
        <f>IF(t_item_说明表!U103="","",t_item_说明表!U103)</f>
        <v>11</v>
      </c>
      <c r="U101" s="1" t="str">
        <f>IF(t_item_说明表!V103="","",t_item_说明表!V103)</f>
        <v>6,4</v>
      </c>
      <c r="V101" s="1" t="str">
        <f>IF(t_item_说明表!W103="","",t_item_说明表!W103)</f>
        <v/>
      </c>
      <c r="W101" s="1" t="str">
        <f>IF(t_item_说明表!X103="","",t_item_说明表!X103)</f>
        <v/>
      </c>
      <c r="X101" s="1" t="str">
        <f>IF(t_item_说明表!Y103="","",t_item_说明表!Y103)</f>
        <v>工业时代随机卡牌（史诗）的描述</v>
      </c>
      <c r="Y101" s="1">
        <f>IF(t_item_说明表!Z103="","",t_item_说明表!Z103)</f>
        <v>0</v>
      </c>
      <c r="Z101" s="1" t="str">
        <f>IF(t_item_说明表!AA103="","",t_item_说明表!AA103)</f>
        <v/>
      </c>
      <c r="AA101" s="1" t="str">
        <f>IF(t_item_说明表!AB103="","",t_item_说明表!AB103)</f>
        <v/>
      </c>
      <c r="AB101" s="1">
        <f>IF(t_item_说明表!AC103="","",t_item_说明表!AC103)</f>
        <v>3119</v>
      </c>
      <c r="AC101" s="1" t="str">
        <f>IF(t_item_说明表!AD103="","",t_item_说明表!AD103)</f>
        <v/>
      </c>
      <c r="AD101" s="1" t="str">
        <f>IF(t_item_说明表!AE103="","",t_item_说明表!AE103)</f>
        <v/>
      </c>
      <c r="AE101" s="1">
        <f>IF(t_item_说明表!AF103="","",t_item_说明表!AF103)</f>
        <v>5</v>
      </c>
      <c r="AF101" s="1" t="str">
        <f>IF(t_item_说明表!AG103="","",t_item_说明表!AG103)</f>
        <v/>
      </c>
      <c r="AG101" s="1">
        <f>IF(t_item_说明表!AH103="","",t_item_说明表!AH103)</f>
        <v>5</v>
      </c>
    </row>
    <row r="102" spans="1:33" ht="16.5" x14ac:dyDescent="0.2">
      <c r="A102" s="1">
        <f>IF(t_item_说明表!A104="","",t_item_说明表!A104)</f>
        <v>99</v>
      </c>
      <c r="B102" s="1">
        <f>IF(t_item_说明表!B104="","",t_item_说明表!B104)</f>
        <v>3120</v>
      </c>
      <c r="C102" s="1">
        <f>IF(t_item_说明表!C104="","",t_item_说明表!C104)</f>
        <v>0</v>
      </c>
      <c r="D102" s="1" t="str">
        <f>IF(t_item_说明表!D104="","",t_item_说明表!D104)</f>
        <v>工业时代随机卡牌（传说）</v>
      </c>
      <c r="E102" s="1">
        <f>IF(t_item_说明表!E104="","",t_item_说明表!E104)</f>
        <v>20003120</v>
      </c>
      <c r="F102" s="1">
        <f>IF(t_item_说明表!G104="","",t_item_说明表!G104)</f>
        <v>3108</v>
      </c>
      <c r="G102" s="1">
        <f>IF(t_item_说明表!H104="","",t_item_说明表!H104)</f>
        <v>21003120</v>
      </c>
      <c r="H102" s="1">
        <f>IF(t_item_说明表!I104="","",t_item_说明表!I104)</f>
        <v>503</v>
      </c>
      <c r="I102" s="1">
        <f>IF(t_item_说明表!J104="","",t_item_说明表!J104)</f>
        <v>3</v>
      </c>
      <c r="J102" s="1">
        <f>IF(t_item_说明表!K104="","",t_item_说明表!K104)</f>
        <v>426</v>
      </c>
      <c r="K102" s="1">
        <f>IF(t_item_说明表!L104="","",t_item_说明表!L104)</f>
        <v>334610104</v>
      </c>
      <c r="L102" s="1">
        <f>IF(t_item_说明表!M104="","",t_item_说明表!M104)</f>
        <v>300</v>
      </c>
      <c r="M102" s="1">
        <f>IF(t_item_说明表!N104="","",t_item_说明表!N104)</f>
        <v>3</v>
      </c>
      <c r="N102" s="1">
        <f>IF(t_item_说明表!O104="","",t_item_说明表!O104)</f>
        <v>0</v>
      </c>
      <c r="O102" s="1">
        <f>IF(t_item_说明表!P104="","",t_item_说明表!P104)</f>
        <v>4</v>
      </c>
      <c r="P102" s="1" t="str">
        <f>IF(t_item_说明表!Q104="","",t_item_说明表!Q104)</f>
        <v/>
      </c>
      <c r="Q102" s="1">
        <f>IF(t_item_说明表!R104="","",t_item_说明表!R104)</f>
        <v>0</v>
      </c>
      <c r="R102" s="1" t="str">
        <f>IF(t_item_说明表!S104="","",t_item_说明表!S104)</f>
        <v/>
      </c>
      <c r="S102" s="1" t="str">
        <f>IF(t_item_说明表!T104="","",t_item_说明表!T104)</f>
        <v/>
      </c>
      <c r="T102" s="1">
        <f>IF(t_item_说明表!U104="","",t_item_说明表!U104)</f>
        <v>11</v>
      </c>
      <c r="U102" s="1" t="str">
        <f>IF(t_item_说明表!V104="","",t_item_说明表!V104)</f>
        <v>6,4</v>
      </c>
      <c r="V102" s="1" t="str">
        <f>IF(t_item_说明表!W104="","",t_item_说明表!W104)</f>
        <v/>
      </c>
      <c r="W102" s="1" t="str">
        <f>IF(t_item_说明表!X104="","",t_item_说明表!X104)</f>
        <v/>
      </c>
      <c r="X102" s="1" t="str">
        <f>IF(t_item_说明表!Y104="","",t_item_说明表!Y104)</f>
        <v>工业时代随机卡牌（传说）的描述</v>
      </c>
      <c r="Y102" s="1">
        <f>IF(t_item_说明表!Z104="","",t_item_说明表!Z104)</f>
        <v>0</v>
      </c>
      <c r="Z102" s="1" t="str">
        <f>IF(t_item_说明表!AA104="","",t_item_说明表!AA104)</f>
        <v/>
      </c>
      <c r="AA102" s="1" t="str">
        <f>IF(t_item_说明表!AB104="","",t_item_说明表!AB104)</f>
        <v/>
      </c>
      <c r="AB102" s="1">
        <f>IF(t_item_说明表!AC104="","",t_item_说明表!AC104)</f>
        <v>3120</v>
      </c>
      <c r="AC102" s="1" t="str">
        <f>IF(t_item_说明表!AD104="","",t_item_说明表!AD104)</f>
        <v/>
      </c>
      <c r="AD102" s="1" t="str">
        <f>IF(t_item_说明表!AE104="","",t_item_说明表!AE104)</f>
        <v/>
      </c>
      <c r="AE102" s="1">
        <f>IF(t_item_说明表!AF104="","",t_item_说明表!AF104)</f>
        <v>5</v>
      </c>
      <c r="AF102" s="1" t="str">
        <f>IF(t_item_说明表!AG104="","",t_item_说明表!AG104)</f>
        <v/>
      </c>
      <c r="AG102" s="1">
        <f>IF(t_item_说明表!AH104="","",t_item_说明表!AH104)</f>
        <v>5</v>
      </c>
    </row>
    <row r="103" spans="1:33" ht="16.5" x14ac:dyDescent="0.2">
      <c r="A103" s="1">
        <f>IF(t_item_说明表!A105="","",t_item_说明表!A105)</f>
        <v>100</v>
      </c>
      <c r="B103" s="1">
        <f>IF(t_item_说明表!B105="","",t_item_说明表!B105)</f>
        <v>3121</v>
      </c>
      <c r="C103" s="1">
        <f>IF(t_item_说明表!C105="","",t_item_说明表!C105)</f>
        <v>0</v>
      </c>
      <c r="D103" s="1" t="str">
        <f>IF(t_item_说明表!D105="","",t_item_说明表!D105)</f>
        <v>现代随机卡牌（普通）</v>
      </c>
      <c r="E103" s="1">
        <f>IF(t_item_说明表!E105="","",t_item_说明表!E105)</f>
        <v>20003121</v>
      </c>
      <c r="F103" s="1">
        <f>IF(t_item_说明表!G105="","",t_item_说明表!G105)</f>
        <v>3105</v>
      </c>
      <c r="G103" s="1">
        <f>IF(t_item_说明表!H105="","",t_item_说明表!H105)</f>
        <v>21003121</v>
      </c>
      <c r="H103" s="1">
        <f>IF(t_item_说明表!I105="","",t_item_说明表!I105)</f>
        <v>503</v>
      </c>
      <c r="I103" s="1">
        <f>IF(t_item_说明表!J105="","",t_item_说明表!J105)</f>
        <v>3</v>
      </c>
      <c r="J103" s="1">
        <f>IF(t_item_说明表!K105="","",t_item_说明表!K105)</f>
        <v>442</v>
      </c>
      <c r="K103" s="1">
        <f>IF(t_item_说明表!L105="","",t_item_说明表!L105)</f>
        <v>334640105</v>
      </c>
      <c r="L103" s="1">
        <f>IF(t_item_说明表!M105="","",t_item_说明表!M105)</f>
        <v>300</v>
      </c>
      <c r="M103" s="1">
        <f>IF(t_item_说明表!N105="","",t_item_说明表!N105)</f>
        <v>3</v>
      </c>
      <c r="N103" s="1">
        <f>IF(t_item_说明表!O105="","",t_item_说明表!O105)</f>
        <v>0</v>
      </c>
      <c r="O103" s="1">
        <f>IF(t_item_说明表!P105="","",t_item_说明表!P105)</f>
        <v>1</v>
      </c>
      <c r="P103" s="1" t="str">
        <f>IF(t_item_说明表!Q105="","",t_item_说明表!Q105)</f>
        <v/>
      </c>
      <c r="Q103" s="1">
        <f>IF(t_item_说明表!R105="","",t_item_说明表!R105)</f>
        <v>0</v>
      </c>
      <c r="R103" s="1" t="str">
        <f>IF(t_item_说明表!S105="","",t_item_说明表!S105)</f>
        <v/>
      </c>
      <c r="S103" s="1" t="str">
        <f>IF(t_item_说明表!T105="","",t_item_说明表!T105)</f>
        <v/>
      </c>
      <c r="T103" s="1">
        <f>IF(t_item_说明表!U105="","",t_item_说明表!U105)</f>
        <v>11</v>
      </c>
      <c r="U103" s="1" t="str">
        <f>IF(t_item_说明表!V105="","",t_item_说明表!V105)</f>
        <v>6,5</v>
      </c>
      <c r="V103" s="1" t="str">
        <f>IF(t_item_说明表!W105="","",t_item_说明表!W105)</f>
        <v/>
      </c>
      <c r="W103" s="1" t="str">
        <f>IF(t_item_说明表!X105="","",t_item_说明表!X105)</f>
        <v/>
      </c>
      <c r="X103" s="1" t="str">
        <f>IF(t_item_说明表!Y105="","",t_item_说明表!Y105)</f>
        <v>现代随机卡牌（普通）的描述</v>
      </c>
      <c r="Y103" s="1">
        <f>IF(t_item_说明表!Z105="","",t_item_说明表!Z105)</f>
        <v>0</v>
      </c>
      <c r="Z103" s="1" t="str">
        <f>IF(t_item_说明表!AA105="","",t_item_说明表!AA105)</f>
        <v/>
      </c>
      <c r="AA103" s="1" t="str">
        <f>IF(t_item_说明表!AB105="","",t_item_说明表!AB105)</f>
        <v/>
      </c>
      <c r="AB103" s="1">
        <f>IF(t_item_说明表!AC105="","",t_item_说明表!AC105)</f>
        <v>3121</v>
      </c>
      <c r="AC103" s="1" t="str">
        <f>IF(t_item_说明表!AD105="","",t_item_说明表!AD105)</f>
        <v/>
      </c>
      <c r="AD103" s="1" t="str">
        <f>IF(t_item_说明表!AE105="","",t_item_说明表!AE105)</f>
        <v/>
      </c>
      <c r="AE103" s="1">
        <f>IF(t_item_说明表!AF105="","",t_item_说明表!AF105)</f>
        <v>5</v>
      </c>
      <c r="AF103" s="1" t="str">
        <f>IF(t_item_说明表!AG105="","",t_item_说明表!AG105)</f>
        <v/>
      </c>
      <c r="AG103" s="1">
        <f>IF(t_item_说明表!AH105="","",t_item_说明表!AH105)</f>
        <v>5</v>
      </c>
    </row>
    <row r="104" spans="1:33" ht="16.5" x14ac:dyDescent="0.2">
      <c r="A104" s="1">
        <f>IF(t_item_说明表!A106="","",t_item_说明表!A106)</f>
        <v>101</v>
      </c>
      <c r="B104" s="1">
        <f>IF(t_item_说明表!B106="","",t_item_说明表!B106)</f>
        <v>3122</v>
      </c>
      <c r="C104" s="1">
        <f>IF(t_item_说明表!C106="","",t_item_说明表!C106)</f>
        <v>0</v>
      </c>
      <c r="D104" s="1" t="str">
        <f>IF(t_item_说明表!D106="","",t_item_说明表!D106)</f>
        <v>现代随机卡牌（稀有）</v>
      </c>
      <c r="E104" s="1">
        <f>IF(t_item_说明表!E106="","",t_item_说明表!E106)</f>
        <v>20003122</v>
      </c>
      <c r="F104" s="1">
        <f>IF(t_item_说明表!G106="","",t_item_说明表!G106)</f>
        <v>3106</v>
      </c>
      <c r="G104" s="1">
        <f>IF(t_item_说明表!H106="","",t_item_说明表!H106)</f>
        <v>21003122</v>
      </c>
      <c r="H104" s="1">
        <f>IF(t_item_说明表!I106="","",t_item_说明表!I106)</f>
        <v>503</v>
      </c>
      <c r="I104" s="1">
        <f>IF(t_item_说明表!J106="","",t_item_说明表!J106)</f>
        <v>3</v>
      </c>
      <c r="J104" s="1">
        <f>IF(t_item_说明表!K106="","",t_item_说明表!K106)</f>
        <v>437</v>
      </c>
      <c r="K104" s="1">
        <f>IF(t_item_说明表!L106="","",t_item_说明表!L106)</f>
        <v>334630106</v>
      </c>
      <c r="L104" s="1">
        <f>IF(t_item_说明表!M106="","",t_item_说明表!M106)</f>
        <v>300</v>
      </c>
      <c r="M104" s="1">
        <f>IF(t_item_说明表!N106="","",t_item_说明表!N106)</f>
        <v>3</v>
      </c>
      <c r="N104" s="1">
        <f>IF(t_item_说明表!O106="","",t_item_说明表!O106)</f>
        <v>0</v>
      </c>
      <c r="O104" s="1">
        <f>IF(t_item_说明表!P106="","",t_item_说明表!P106)</f>
        <v>2</v>
      </c>
      <c r="P104" s="1" t="str">
        <f>IF(t_item_说明表!Q106="","",t_item_说明表!Q106)</f>
        <v/>
      </c>
      <c r="Q104" s="1">
        <f>IF(t_item_说明表!R106="","",t_item_说明表!R106)</f>
        <v>0</v>
      </c>
      <c r="R104" s="1" t="str">
        <f>IF(t_item_说明表!S106="","",t_item_说明表!S106)</f>
        <v/>
      </c>
      <c r="S104" s="1" t="str">
        <f>IF(t_item_说明表!T106="","",t_item_说明表!T106)</f>
        <v/>
      </c>
      <c r="T104" s="1">
        <f>IF(t_item_说明表!U106="","",t_item_说明表!U106)</f>
        <v>11</v>
      </c>
      <c r="U104" s="1" t="str">
        <f>IF(t_item_说明表!V106="","",t_item_说明表!V106)</f>
        <v>6,5</v>
      </c>
      <c r="V104" s="1" t="str">
        <f>IF(t_item_说明表!W106="","",t_item_说明表!W106)</f>
        <v/>
      </c>
      <c r="W104" s="1" t="str">
        <f>IF(t_item_说明表!X106="","",t_item_说明表!X106)</f>
        <v/>
      </c>
      <c r="X104" s="1" t="str">
        <f>IF(t_item_说明表!Y106="","",t_item_说明表!Y106)</f>
        <v>现代随机卡牌（稀有）的描述</v>
      </c>
      <c r="Y104" s="1">
        <f>IF(t_item_说明表!Z106="","",t_item_说明表!Z106)</f>
        <v>0</v>
      </c>
      <c r="Z104" s="1" t="str">
        <f>IF(t_item_说明表!AA106="","",t_item_说明表!AA106)</f>
        <v/>
      </c>
      <c r="AA104" s="1" t="str">
        <f>IF(t_item_说明表!AB106="","",t_item_说明表!AB106)</f>
        <v/>
      </c>
      <c r="AB104" s="1">
        <f>IF(t_item_说明表!AC106="","",t_item_说明表!AC106)</f>
        <v>3122</v>
      </c>
      <c r="AC104" s="1" t="str">
        <f>IF(t_item_说明表!AD106="","",t_item_说明表!AD106)</f>
        <v/>
      </c>
      <c r="AD104" s="1" t="str">
        <f>IF(t_item_说明表!AE106="","",t_item_说明表!AE106)</f>
        <v/>
      </c>
      <c r="AE104" s="1">
        <f>IF(t_item_说明表!AF106="","",t_item_说明表!AF106)</f>
        <v>5</v>
      </c>
      <c r="AF104" s="1" t="str">
        <f>IF(t_item_说明表!AG106="","",t_item_说明表!AG106)</f>
        <v/>
      </c>
      <c r="AG104" s="1">
        <f>IF(t_item_说明表!AH106="","",t_item_说明表!AH106)</f>
        <v>5</v>
      </c>
    </row>
    <row r="105" spans="1:33" ht="16.5" x14ac:dyDescent="0.2">
      <c r="A105" s="1">
        <f>IF(t_item_说明表!A107="","",t_item_说明表!A107)</f>
        <v>102</v>
      </c>
      <c r="B105" s="1">
        <f>IF(t_item_说明表!B107="","",t_item_说明表!B107)</f>
        <v>3123</v>
      </c>
      <c r="C105" s="1">
        <f>IF(t_item_说明表!C107="","",t_item_说明表!C107)</f>
        <v>0</v>
      </c>
      <c r="D105" s="1" t="str">
        <f>IF(t_item_说明表!D107="","",t_item_说明表!D107)</f>
        <v>现代随机卡牌（史诗）</v>
      </c>
      <c r="E105" s="1">
        <f>IF(t_item_说明表!E107="","",t_item_说明表!E107)</f>
        <v>20003123</v>
      </c>
      <c r="F105" s="1">
        <f>IF(t_item_说明表!G107="","",t_item_说明表!G107)</f>
        <v>3107</v>
      </c>
      <c r="G105" s="1">
        <f>IF(t_item_说明表!H107="","",t_item_说明表!H107)</f>
        <v>21003123</v>
      </c>
      <c r="H105" s="1">
        <f>IF(t_item_说明表!I107="","",t_item_说明表!I107)</f>
        <v>503</v>
      </c>
      <c r="I105" s="1">
        <f>IF(t_item_说明表!J107="","",t_item_说明表!J107)</f>
        <v>3</v>
      </c>
      <c r="J105" s="1">
        <f>IF(t_item_说明表!K107="","",t_item_说明表!K107)</f>
        <v>432</v>
      </c>
      <c r="K105" s="1">
        <f>IF(t_item_说明表!L107="","",t_item_说明表!L107)</f>
        <v>334620107</v>
      </c>
      <c r="L105" s="1">
        <f>IF(t_item_说明表!M107="","",t_item_说明表!M107)</f>
        <v>300</v>
      </c>
      <c r="M105" s="1">
        <f>IF(t_item_说明表!N107="","",t_item_说明表!N107)</f>
        <v>3</v>
      </c>
      <c r="N105" s="1">
        <f>IF(t_item_说明表!O107="","",t_item_说明表!O107)</f>
        <v>0</v>
      </c>
      <c r="O105" s="1">
        <f>IF(t_item_说明表!P107="","",t_item_说明表!P107)</f>
        <v>3</v>
      </c>
      <c r="P105" s="1" t="str">
        <f>IF(t_item_说明表!Q107="","",t_item_说明表!Q107)</f>
        <v/>
      </c>
      <c r="Q105" s="1">
        <f>IF(t_item_说明表!R107="","",t_item_说明表!R107)</f>
        <v>0</v>
      </c>
      <c r="R105" s="1" t="str">
        <f>IF(t_item_说明表!S107="","",t_item_说明表!S107)</f>
        <v/>
      </c>
      <c r="S105" s="1" t="str">
        <f>IF(t_item_说明表!T107="","",t_item_说明表!T107)</f>
        <v/>
      </c>
      <c r="T105" s="1">
        <f>IF(t_item_说明表!U107="","",t_item_说明表!U107)</f>
        <v>11</v>
      </c>
      <c r="U105" s="1" t="str">
        <f>IF(t_item_说明表!V107="","",t_item_说明表!V107)</f>
        <v>6,5</v>
      </c>
      <c r="V105" s="1" t="str">
        <f>IF(t_item_说明表!W107="","",t_item_说明表!W107)</f>
        <v/>
      </c>
      <c r="W105" s="1" t="str">
        <f>IF(t_item_说明表!X107="","",t_item_说明表!X107)</f>
        <v/>
      </c>
      <c r="X105" s="1" t="str">
        <f>IF(t_item_说明表!Y107="","",t_item_说明表!Y107)</f>
        <v>现代随机卡牌（史诗）的描述</v>
      </c>
      <c r="Y105" s="1">
        <f>IF(t_item_说明表!Z107="","",t_item_说明表!Z107)</f>
        <v>0</v>
      </c>
      <c r="Z105" s="1" t="str">
        <f>IF(t_item_说明表!AA107="","",t_item_说明表!AA107)</f>
        <v/>
      </c>
      <c r="AA105" s="1" t="str">
        <f>IF(t_item_说明表!AB107="","",t_item_说明表!AB107)</f>
        <v/>
      </c>
      <c r="AB105" s="1">
        <f>IF(t_item_说明表!AC107="","",t_item_说明表!AC107)</f>
        <v>3123</v>
      </c>
      <c r="AC105" s="1" t="str">
        <f>IF(t_item_说明表!AD107="","",t_item_说明表!AD107)</f>
        <v/>
      </c>
      <c r="AD105" s="1" t="str">
        <f>IF(t_item_说明表!AE107="","",t_item_说明表!AE107)</f>
        <v/>
      </c>
      <c r="AE105" s="1">
        <f>IF(t_item_说明表!AF107="","",t_item_说明表!AF107)</f>
        <v>5</v>
      </c>
      <c r="AF105" s="1" t="str">
        <f>IF(t_item_说明表!AG107="","",t_item_说明表!AG107)</f>
        <v/>
      </c>
      <c r="AG105" s="1">
        <f>IF(t_item_说明表!AH107="","",t_item_说明表!AH107)</f>
        <v>5</v>
      </c>
    </row>
    <row r="106" spans="1:33" ht="16.5" x14ac:dyDescent="0.2">
      <c r="A106" s="1">
        <f>IF(t_item_说明表!A108="","",t_item_说明表!A108)</f>
        <v>103</v>
      </c>
      <c r="B106" s="1">
        <f>IF(t_item_说明表!B108="","",t_item_说明表!B108)</f>
        <v>3124</v>
      </c>
      <c r="C106" s="1">
        <f>IF(t_item_说明表!C108="","",t_item_说明表!C108)</f>
        <v>0</v>
      </c>
      <c r="D106" s="1" t="str">
        <f>IF(t_item_说明表!D108="","",t_item_说明表!D108)</f>
        <v>现代随机卡牌（传说）</v>
      </c>
      <c r="E106" s="1">
        <f>IF(t_item_说明表!E108="","",t_item_说明表!E108)</f>
        <v>20003124</v>
      </c>
      <c r="F106" s="1">
        <f>IF(t_item_说明表!G108="","",t_item_说明表!G108)</f>
        <v>3108</v>
      </c>
      <c r="G106" s="1">
        <f>IF(t_item_说明表!H108="","",t_item_说明表!H108)</f>
        <v>21003124</v>
      </c>
      <c r="H106" s="1">
        <f>IF(t_item_说明表!I108="","",t_item_说明表!I108)</f>
        <v>503</v>
      </c>
      <c r="I106" s="1">
        <f>IF(t_item_说明表!J108="","",t_item_说明表!J108)</f>
        <v>3</v>
      </c>
      <c r="J106" s="1">
        <f>IF(t_item_说明表!K108="","",t_item_说明表!K108)</f>
        <v>427</v>
      </c>
      <c r="K106" s="1">
        <f>IF(t_item_说明表!L108="","",t_item_说明表!L108)</f>
        <v>334610108</v>
      </c>
      <c r="L106" s="1">
        <f>IF(t_item_说明表!M108="","",t_item_说明表!M108)</f>
        <v>300</v>
      </c>
      <c r="M106" s="1">
        <f>IF(t_item_说明表!N108="","",t_item_说明表!N108)</f>
        <v>3</v>
      </c>
      <c r="N106" s="1">
        <f>IF(t_item_说明表!O108="","",t_item_说明表!O108)</f>
        <v>0</v>
      </c>
      <c r="O106" s="1">
        <f>IF(t_item_说明表!P108="","",t_item_说明表!P108)</f>
        <v>4</v>
      </c>
      <c r="P106" s="1" t="str">
        <f>IF(t_item_说明表!Q108="","",t_item_说明表!Q108)</f>
        <v/>
      </c>
      <c r="Q106" s="1">
        <f>IF(t_item_说明表!R108="","",t_item_说明表!R108)</f>
        <v>0</v>
      </c>
      <c r="R106" s="1" t="str">
        <f>IF(t_item_说明表!S108="","",t_item_说明表!S108)</f>
        <v/>
      </c>
      <c r="S106" s="1" t="str">
        <f>IF(t_item_说明表!T108="","",t_item_说明表!T108)</f>
        <v/>
      </c>
      <c r="T106" s="1">
        <f>IF(t_item_说明表!U108="","",t_item_说明表!U108)</f>
        <v>11</v>
      </c>
      <c r="U106" s="1" t="str">
        <f>IF(t_item_说明表!V108="","",t_item_说明表!V108)</f>
        <v>6,5</v>
      </c>
      <c r="V106" s="1" t="str">
        <f>IF(t_item_说明表!W108="","",t_item_说明表!W108)</f>
        <v/>
      </c>
      <c r="W106" s="1" t="str">
        <f>IF(t_item_说明表!X108="","",t_item_说明表!X108)</f>
        <v/>
      </c>
      <c r="X106" s="1" t="str">
        <f>IF(t_item_说明表!Y108="","",t_item_说明表!Y108)</f>
        <v>现代随机卡牌（传说）的描述</v>
      </c>
      <c r="Y106" s="1">
        <f>IF(t_item_说明表!Z108="","",t_item_说明表!Z108)</f>
        <v>0</v>
      </c>
      <c r="Z106" s="1" t="str">
        <f>IF(t_item_说明表!AA108="","",t_item_说明表!AA108)</f>
        <v/>
      </c>
      <c r="AA106" s="1" t="str">
        <f>IF(t_item_说明表!AB108="","",t_item_说明表!AB108)</f>
        <v/>
      </c>
      <c r="AB106" s="1">
        <f>IF(t_item_说明表!AC108="","",t_item_说明表!AC108)</f>
        <v>3124</v>
      </c>
      <c r="AC106" s="1" t="str">
        <f>IF(t_item_说明表!AD108="","",t_item_说明表!AD108)</f>
        <v/>
      </c>
      <c r="AD106" s="1" t="str">
        <f>IF(t_item_说明表!AE108="","",t_item_说明表!AE108)</f>
        <v/>
      </c>
      <c r="AE106" s="1">
        <f>IF(t_item_说明表!AF108="","",t_item_说明表!AF108)</f>
        <v>5</v>
      </c>
      <c r="AF106" s="1" t="str">
        <f>IF(t_item_说明表!AG108="","",t_item_说明表!AG108)</f>
        <v/>
      </c>
      <c r="AG106" s="1">
        <f>IF(t_item_说明表!AH108="","",t_item_说明表!AH108)</f>
        <v>5</v>
      </c>
    </row>
    <row r="107" spans="1:33" ht="16.5" x14ac:dyDescent="0.2">
      <c r="A107" s="1">
        <f>IF(t_item_说明表!A109="","",t_item_说明表!A109)</f>
        <v>104</v>
      </c>
      <c r="B107" s="1">
        <f>IF(t_item_说明表!B109="","",t_item_说明表!B109)</f>
        <v>3125</v>
      </c>
      <c r="C107" s="1">
        <f>IF(t_item_说明表!C109="","",t_item_说明表!C109)</f>
        <v>0</v>
      </c>
      <c r="D107" s="1" t="str">
        <f>IF(t_item_说明表!D109="","",t_item_说明表!D109)</f>
        <v>预留道具31</v>
      </c>
      <c r="E107" s="1">
        <f>IF(t_item_说明表!E109="","",t_item_说明表!E109)</f>
        <v>20003125</v>
      </c>
      <c r="F107" s="1">
        <f>IF(t_item_说明表!G109="","",t_item_说明表!G109)</f>
        <v>3125</v>
      </c>
      <c r="G107" s="1">
        <f>IF(t_item_说明表!H109="","",t_item_说明表!H109)</f>
        <v>21003125</v>
      </c>
      <c r="H107" s="1">
        <f>IF(t_item_说明表!I109="","",t_item_说明表!I109)</f>
        <v>0</v>
      </c>
      <c r="I107" s="1">
        <f>IF(t_item_说明表!J109="","",t_item_说明表!J109)</f>
        <v>0</v>
      </c>
      <c r="J107" s="1">
        <f>IF(t_item_说明表!K109="","",t_item_说明表!K109)</f>
        <v>93</v>
      </c>
      <c r="K107" s="1">
        <f>IF(t_item_说明表!L109="","",t_item_说明表!L109)</f>
        <v>34640109</v>
      </c>
      <c r="L107" s="1">
        <f>IF(t_item_说明表!M109="","",t_item_说明表!M109)</f>
        <v>300</v>
      </c>
      <c r="M107" s="1">
        <f>IF(t_item_说明表!N109="","",t_item_说明表!N109)</f>
        <v>-1</v>
      </c>
      <c r="N107" s="1">
        <f>IF(t_item_说明表!O109="","",t_item_说明表!O109)</f>
        <v>0</v>
      </c>
      <c r="O107" s="1">
        <f>IF(t_item_说明表!P109="","",t_item_说明表!P109)</f>
        <v>1</v>
      </c>
      <c r="P107" s="1" t="str">
        <f>IF(t_item_说明表!Q109="","",t_item_说明表!Q109)</f>
        <v/>
      </c>
      <c r="Q107" s="1">
        <f>IF(t_item_说明表!R109="","",t_item_说明表!R109)</f>
        <v>0</v>
      </c>
      <c r="R107" s="1" t="str">
        <f>IF(t_item_说明表!S109="","",t_item_说明表!S109)</f>
        <v/>
      </c>
      <c r="S107" s="1" t="str">
        <f>IF(t_item_说明表!T109="","",t_item_说明表!T109)</f>
        <v/>
      </c>
      <c r="T107" s="1">
        <f>IF(t_item_说明表!U109="","",t_item_说明表!U109)</f>
        <v>0</v>
      </c>
      <c r="U107" s="1" t="str">
        <f>IF(t_item_说明表!V109="","",t_item_说明表!V109)</f>
        <v/>
      </c>
      <c r="V107" s="1" t="str">
        <f>IF(t_item_说明表!W109="","",t_item_说明表!W109)</f>
        <v/>
      </c>
      <c r="W107" s="1" t="str">
        <f>IF(t_item_说明表!X109="","",t_item_说明表!X109)</f>
        <v/>
      </c>
      <c r="X107" s="1" t="str">
        <f>IF(t_item_说明表!Y109="","",t_item_说明表!Y109)</f>
        <v>预留道具31的描述</v>
      </c>
      <c r="Y107" s="1">
        <f>IF(t_item_说明表!Z109="","",t_item_说明表!Z109)</f>
        <v>0</v>
      </c>
      <c r="Z107" s="1" t="str">
        <f>IF(t_item_说明表!AA109="","",t_item_说明表!AA109)</f>
        <v/>
      </c>
      <c r="AA107" s="1" t="str">
        <f>IF(t_item_说明表!AB109="","",t_item_说明表!AB109)</f>
        <v/>
      </c>
      <c r="AB107" s="1" t="str">
        <f>IF(t_item_说明表!AC109="","",t_item_说明表!AC109)</f>
        <v/>
      </c>
      <c r="AC107" s="1" t="str">
        <f>IF(t_item_说明表!AD109="","",t_item_说明表!AD109)</f>
        <v/>
      </c>
      <c r="AD107" s="1" t="str">
        <f>IF(t_item_说明表!AE109="","",t_item_说明表!AE109)</f>
        <v/>
      </c>
      <c r="AE107" s="1">
        <f>IF(t_item_说明表!AF109="","",t_item_说明表!AF109)</f>
        <v>5</v>
      </c>
      <c r="AF107" s="1" t="str">
        <f>IF(t_item_说明表!AG109="","",t_item_说明表!AG109)</f>
        <v/>
      </c>
      <c r="AG107" s="1">
        <f>IF(t_item_说明表!AH109="","",t_item_说明表!AH109)</f>
        <v>5</v>
      </c>
    </row>
    <row r="108" spans="1:33" ht="16.5" x14ac:dyDescent="0.2">
      <c r="A108" s="1">
        <f>IF(t_item_说明表!A110="","",t_item_说明表!A110)</f>
        <v>105</v>
      </c>
      <c r="B108" s="1">
        <f>IF(t_item_说明表!B110="","",t_item_说明表!B110)</f>
        <v>3126</v>
      </c>
      <c r="C108" s="1">
        <f>IF(t_item_说明表!C110="","",t_item_说明表!C110)</f>
        <v>0</v>
      </c>
      <c r="D108" s="1" t="str">
        <f>IF(t_item_说明表!D110="","",t_item_说明表!D110)</f>
        <v>预留道具32</v>
      </c>
      <c r="E108" s="1">
        <f>IF(t_item_说明表!E110="","",t_item_说明表!E110)</f>
        <v>20003126</v>
      </c>
      <c r="F108" s="1">
        <f>IF(t_item_说明表!G110="","",t_item_说明表!G110)</f>
        <v>3126</v>
      </c>
      <c r="G108" s="1">
        <f>IF(t_item_说明表!H110="","",t_item_说明表!H110)</f>
        <v>21003126</v>
      </c>
      <c r="H108" s="1">
        <f>IF(t_item_说明表!I110="","",t_item_说明表!I110)</f>
        <v>0</v>
      </c>
      <c r="I108" s="1">
        <f>IF(t_item_说明表!J110="","",t_item_说明表!J110)</f>
        <v>0</v>
      </c>
      <c r="J108" s="1">
        <f>IF(t_item_说明表!K110="","",t_item_说明表!K110)</f>
        <v>94</v>
      </c>
      <c r="K108" s="1">
        <f>IF(t_item_说明表!L110="","",t_item_说明表!L110)</f>
        <v>34640110</v>
      </c>
      <c r="L108" s="1">
        <f>IF(t_item_说明表!M110="","",t_item_说明表!M110)</f>
        <v>300</v>
      </c>
      <c r="M108" s="1">
        <f>IF(t_item_说明表!N110="","",t_item_说明表!N110)</f>
        <v>-1</v>
      </c>
      <c r="N108" s="1">
        <f>IF(t_item_说明表!O110="","",t_item_说明表!O110)</f>
        <v>0</v>
      </c>
      <c r="O108" s="1">
        <f>IF(t_item_说明表!P110="","",t_item_说明表!P110)</f>
        <v>1</v>
      </c>
      <c r="P108" s="1" t="str">
        <f>IF(t_item_说明表!Q110="","",t_item_说明表!Q110)</f>
        <v/>
      </c>
      <c r="Q108" s="1">
        <f>IF(t_item_说明表!R110="","",t_item_说明表!R110)</f>
        <v>0</v>
      </c>
      <c r="R108" s="1" t="str">
        <f>IF(t_item_说明表!S110="","",t_item_说明表!S110)</f>
        <v/>
      </c>
      <c r="S108" s="1" t="str">
        <f>IF(t_item_说明表!T110="","",t_item_说明表!T110)</f>
        <v/>
      </c>
      <c r="T108" s="1">
        <f>IF(t_item_说明表!U110="","",t_item_说明表!U110)</f>
        <v>0</v>
      </c>
      <c r="U108" s="1" t="str">
        <f>IF(t_item_说明表!V110="","",t_item_说明表!V110)</f>
        <v/>
      </c>
      <c r="V108" s="1" t="str">
        <f>IF(t_item_说明表!W110="","",t_item_说明表!W110)</f>
        <v/>
      </c>
      <c r="W108" s="1" t="str">
        <f>IF(t_item_说明表!X110="","",t_item_说明表!X110)</f>
        <v/>
      </c>
      <c r="X108" s="1" t="str">
        <f>IF(t_item_说明表!Y110="","",t_item_说明表!Y110)</f>
        <v>预留道具32的描述</v>
      </c>
      <c r="Y108" s="1">
        <f>IF(t_item_说明表!Z110="","",t_item_说明表!Z110)</f>
        <v>0</v>
      </c>
      <c r="Z108" s="1" t="str">
        <f>IF(t_item_说明表!AA110="","",t_item_说明表!AA110)</f>
        <v/>
      </c>
      <c r="AA108" s="1" t="str">
        <f>IF(t_item_说明表!AB110="","",t_item_说明表!AB110)</f>
        <v/>
      </c>
      <c r="AB108" s="1" t="str">
        <f>IF(t_item_说明表!AC110="","",t_item_说明表!AC110)</f>
        <v/>
      </c>
      <c r="AC108" s="1" t="str">
        <f>IF(t_item_说明表!AD110="","",t_item_说明表!AD110)</f>
        <v/>
      </c>
      <c r="AD108" s="1" t="str">
        <f>IF(t_item_说明表!AE110="","",t_item_说明表!AE110)</f>
        <v/>
      </c>
      <c r="AE108" s="1">
        <f>IF(t_item_说明表!AF110="","",t_item_说明表!AF110)</f>
        <v>5</v>
      </c>
      <c r="AF108" s="1" t="str">
        <f>IF(t_item_说明表!AG110="","",t_item_说明表!AG110)</f>
        <v/>
      </c>
      <c r="AG108" s="1">
        <f>IF(t_item_说明表!AH110="","",t_item_说明表!AH110)</f>
        <v>5</v>
      </c>
    </row>
    <row r="109" spans="1:33" ht="16.5" x14ac:dyDescent="0.2">
      <c r="A109" s="1">
        <f>IF(t_item_说明表!A111="","",t_item_说明表!A111)</f>
        <v>106</v>
      </c>
      <c r="B109" s="1">
        <f>IF(t_item_说明表!B111="","",t_item_说明表!B111)</f>
        <v>3127</v>
      </c>
      <c r="C109" s="1">
        <f>IF(t_item_说明表!C111="","",t_item_说明表!C111)</f>
        <v>0</v>
      </c>
      <c r="D109" s="1" t="str">
        <f>IF(t_item_说明表!D111="","",t_item_说明表!D111)</f>
        <v>预留道具33</v>
      </c>
      <c r="E109" s="1">
        <f>IF(t_item_说明表!E111="","",t_item_说明表!E111)</f>
        <v>20003127</v>
      </c>
      <c r="F109" s="1">
        <f>IF(t_item_说明表!G111="","",t_item_说明表!G111)</f>
        <v>3127</v>
      </c>
      <c r="G109" s="1">
        <f>IF(t_item_说明表!H111="","",t_item_说明表!H111)</f>
        <v>21003127</v>
      </c>
      <c r="H109" s="1">
        <f>IF(t_item_说明表!I111="","",t_item_说明表!I111)</f>
        <v>0</v>
      </c>
      <c r="I109" s="1">
        <f>IF(t_item_说明表!J111="","",t_item_说明表!J111)</f>
        <v>0</v>
      </c>
      <c r="J109" s="1">
        <f>IF(t_item_说明表!K111="","",t_item_说明表!K111)</f>
        <v>95</v>
      </c>
      <c r="K109" s="1">
        <f>IF(t_item_说明表!L111="","",t_item_说明表!L111)</f>
        <v>34640111</v>
      </c>
      <c r="L109" s="1">
        <f>IF(t_item_说明表!M111="","",t_item_说明表!M111)</f>
        <v>300</v>
      </c>
      <c r="M109" s="1">
        <f>IF(t_item_说明表!N111="","",t_item_说明表!N111)</f>
        <v>-1</v>
      </c>
      <c r="N109" s="1">
        <f>IF(t_item_说明表!O111="","",t_item_说明表!O111)</f>
        <v>0</v>
      </c>
      <c r="O109" s="1">
        <f>IF(t_item_说明表!P111="","",t_item_说明表!P111)</f>
        <v>1</v>
      </c>
      <c r="P109" s="1" t="str">
        <f>IF(t_item_说明表!Q111="","",t_item_说明表!Q111)</f>
        <v/>
      </c>
      <c r="Q109" s="1">
        <f>IF(t_item_说明表!R111="","",t_item_说明表!R111)</f>
        <v>0</v>
      </c>
      <c r="R109" s="1" t="str">
        <f>IF(t_item_说明表!S111="","",t_item_说明表!S111)</f>
        <v/>
      </c>
      <c r="S109" s="1" t="str">
        <f>IF(t_item_说明表!T111="","",t_item_说明表!T111)</f>
        <v/>
      </c>
      <c r="T109" s="1">
        <f>IF(t_item_说明表!U111="","",t_item_说明表!U111)</f>
        <v>0</v>
      </c>
      <c r="U109" s="1" t="str">
        <f>IF(t_item_说明表!V111="","",t_item_说明表!V111)</f>
        <v/>
      </c>
      <c r="V109" s="1" t="str">
        <f>IF(t_item_说明表!W111="","",t_item_说明表!W111)</f>
        <v/>
      </c>
      <c r="W109" s="1" t="str">
        <f>IF(t_item_说明表!X111="","",t_item_说明表!X111)</f>
        <v/>
      </c>
      <c r="X109" s="1" t="str">
        <f>IF(t_item_说明表!Y111="","",t_item_说明表!Y111)</f>
        <v>预留道具33的描述</v>
      </c>
      <c r="Y109" s="1">
        <f>IF(t_item_说明表!Z111="","",t_item_说明表!Z111)</f>
        <v>0</v>
      </c>
      <c r="Z109" s="1" t="str">
        <f>IF(t_item_说明表!AA111="","",t_item_说明表!AA111)</f>
        <v/>
      </c>
      <c r="AA109" s="1" t="str">
        <f>IF(t_item_说明表!AB111="","",t_item_说明表!AB111)</f>
        <v/>
      </c>
      <c r="AB109" s="1" t="str">
        <f>IF(t_item_说明表!AC111="","",t_item_说明表!AC111)</f>
        <v/>
      </c>
      <c r="AC109" s="1" t="str">
        <f>IF(t_item_说明表!AD111="","",t_item_说明表!AD111)</f>
        <v/>
      </c>
      <c r="AD109" s="1" t="str">
        <f>IF(t_item_说明表!AE111="","",t_item_说明表!AE111)</f>
        <v/>
      </c>
      <c r="AE109" s="1">
        <f>IF(t_item_说明表!AF111="","",t_item_说明表!AF111)</f>
        <v>5</v>
      </c>
      <c r="AF109" s="1" t="str">
        <f>IF(t_item_说明表!AG111="","",t_item_说明表!AG111)</f>
        <v/>
      </c>
      <c r="AG109" s="1">
        <f>IF(t_item_说明表!AH111="","",t_item_说明表!AH111)</f>
        <v>5</v>
      </c>
    </row>
    <row r="110" spans="1:33" ht="16.5" x14ac:dyDescent="0.2">
      <c r="A110" s="1">
        <f>IF(t_item_说明表!A112="","",t_item_说明表!A112)</f>
        <v>107</v>
      </c>
      <c r="B110" s="1">
        <f>IF(t_item_说明表!B112="","",t_item_说明表!B112)</f>
        <v>3128</v>
      </c>
      <c r="C110" s="1">
        <f>IF(t_item_说明表!C112="","",t_item_说明表!C112)</f>
        <v>0</v>
      </c>
      <c r="D110" s="1" t="str">
        <f>IF(t_item_说明表!D112="","",t_item_说明表!D112)</f>
        <v>预留道具34</v>
      </c>
      <c r="E110" s="1">
        <f>IF(t_item_说明表!E112="","",t_item_说明表!E112)</f>
        <v>20003128</v>
      </c>
      <c r="F110" s="1">
        <f>IF(t_item_说明表!G112="","",t_item_说明表!G112)</f>
        <v>3128</v>
      </c>
      <c r="G110" s="1">
        <f>IF(t_item_说明表!H112="","",t_item_说明表!H112)</f>
        <v>21003128</v>
      </c>
      <c r="H110" s="1">
        <f>IF(t_item_说明表!I112="","",t_item_说明表!I112)</f>
        <v>0</v>
      </c>
      <c r="I110" s="1">
        <f>IF(t_item_说明表!J112="","",t_item_说明表!J112)</f>
        <v>0</v>
      </c>
      <c r="J110" s="1">
        <f>IF(t_item_说明表!K112="","",t_item_说明表!K112)</f>
        <v>96</v>
      </c>
      <c r="K110" s="1">
        <f>IF(t_item_说明表!L112="","",t_item_说明表!L112)</f>
        <v>34640112</v>
      </c>
      <c r="L110" s="1">
        <f>IF(t_item_说明表!M112="","",t_item_说明表!M112)</f>
        <v>300</v>
      </c>
      <c r="M110" s="1">
        <f>IF(t_item_说明表!N112="","",t_item_说明表!N112)</f>
        <v>-1</v>
      </c>
      <c r="N110" s="1">
        <f>IF(t_item_说明表!O112="","",t_item_说明表!O112)</f>
        <v>0</v>
      </c>
      <c r="O110" s="1">
        <f>IF(t_item_说明表!P112="","",t_item_说明表!P112)</f>
        <v>1</v>
      </c>
      <c r="P110" s="1" t="str">
        <f>IF(t_item_说明表!Q112="","",t_item_说明表!Q112)</f>
        <v/>
      </c>
      <c r="Q110" s="1">
        <f>IF(t_item_说明表!R112="","",t_item_说明表!R112)</f>
        <v>0</v>
      </c>
      <c r="R110" s="1" t="str">
        <f>IF(t_item_说明表!S112="","",t_item_说明表!S112)</f>
        <v/>
      </c>
      <c r="S110" s="1" t="str">
        <f>IF(t_item_说明表!T112="","",t_item_说明表!T112)</f>
        <v/>
      </c>
      <c r="T110" s="1">
        <f>IF(t_item_说明表!U112="","",t_item_说明表!U112)</f>
        <v>0</v>
      </c>
      <c r="U110" s="1" t="str">
        <f>IF(t_item_说明表!V112="","",t_item_说明表!V112)</f>
        <v/>
      </c>
      <c r="V110" s="1" t="str">
        <f>IF(t_item_说明表!W112="","",t_item_说明表!W112)</f>
        <v/>
      </c>
      <c r="W110" s="1" t="str">
        <f>IF(t_item_说明表!X112="","",t_item_说明表!X112)</f>
        <v/>
      </c>
      <c r="X110" s="1" t="str">
        <f>IF(t_item_说明表!Y112="","",t_item_说明表!Y112)</f>
        <v>预留道具34的描述</v>
      </c>
      <c r="Y110" s="1">
        <f>IF(t_item_说明表!Z112="","",t_item_说明表!Z112)</f>
        <v>0</v>
      </c>
      <c r="Z110" s="1" t="str">
        <f>IF(t_item_说明表!AA112="","",t_item_说明表!AA112)</f>
        <v/>
      </c>
      <c r="AA110" s="1" t="str">
        <f>IF(t_item_说明表!AB112="","",t_item_说明表!AB112)</f>
        <v/>
      </c>
      <c r="AB110" s="1" t="str">
        <f>IF(t_item_说明表!AC112="","",t_item_说明表!AC112)</f>
        <v/>
      </c>
      <c r="AC110" s="1" t="str">
        <f>IF(t_item_说明表!AD112="","",t_item_说明表!AD112)</f>
        <v/>
      </c>
      <c r="AD110" s="1" t="str">
        <f>IF(t_item_说明表!AE112="","",t_item_说明表!AE112)</f>
        <v/>
      </c>
      <c r="AE110" s="1">
        <f>IF(t_item_说明表!AF112="","",t_item_说明表!AF112)</f>
        <v>5</v>
      </c>
      <c r="AF110" s="1" t="str">
        <f>IF(t_item_说明表!AG112="","",t_item_说明表!AG112)</f>
        <v/>
      </c>
      <c r="AG110" s="1">
        <f>IF(t_item_说明表!AH112="","",t_item_说明表!AH112)</f>
        <v>5</v>
      </c>
    </row>
    <row r="111" spans="1:33" ht="16.5" x14ac:dyDescent="0.2">
      <c r="A111" s="1">
        <f>IF(t_item_说明表!A113="","",t_item_说明表!A113)</f>
        <v>108</v>
      </c>
      <c r="B111" s="1">
        <f>IF(t_item_说明表!B113="","",t_item_说明表!B113)</f>
        <v>3129</v>
      </c>
      <c r="C111" s="1">
        <f>IF(t_item_说明表!C113="","",t_item_说明表!C113)</f>
        <v>0</v>
      </c>
      <c r="D111" s="1" t="str">
        <f>IF(t_item_说明表!D113="","",t_item_说明表!D113)</f>
        <v>预留道具35</v>
      </c>
      <c r="E111" s="1">
        <f>IF(t_item_说明表!E113="","",t_item_说明表!E113)</f>
        <v>20003129</v>
      </c>
      <c r="F111" s="1">
        <f>IF(t_item_说明表!G113="","",t_item_说明表!G113)</f>
        <v>3129</v>
      </c>
      <c r="G111" s="1">
        <f>IF(t_item_说明表!H113="","",t_item_说明表!H113)</f>
        <v>21003129</v>
      </c>
      <c r="H111" s="1">
        <f>IF(t_item_说明表!I113="","",t_item_说明表!I113)</f>
        <v>0</v>
      </c>
      <c r="I111" s="1">
        <f>IF(t_item_说明表!J113="","",t_item_说明表!J113)</f>
        <v>0</v>
      </c>
      <c r="J111" s="1">
        <f>IF(t_item_说明表!K113="","",t_item_说明表!K113)</f>
        <v>97</v>
      </c>
      <c r="K111" s="1">
        <f>IF(t_item_说明表!L113="","",t_item_说明表!L113)</f>
        <v>34640113</v>
      </c>
      <c r="L111" s="1">
        <f>IF(t_item_说明表!M113="","",t_item_说明表!M113)</f>
        <v>300</v>
      </c>
      <c r="M111" s="1">
        <f>IF(t_item_说明表!N113="","",t_item_说明表!N113)</f>
        <v>-1</v>
      </c>
      <c r="N111" s="1">
        <f>IF(t_item_说明表!O113="","",t_item_说明表!O113)</f>
        <v>0</v>
      </c>
      <c r="O111" s="1">
        <f>IF(t_item_说明表!P113="","",t_item_说明表!P113)</f>
        <v>1</v>
      </c>
      <c r="P111" s="1" t="str">
        <f>IF(t_item_说明表!Q113="","",t_item_说明表!Q113)</f>
        <v/>
      </c>
      <c r="Q111" s="1">
        <f>IF(t_item_说明表!R113="","",t_item_说明表!R113)</f>
        <v>0</v>
      </c>
      <c r="R111" s="1" t="str">
        <f>IF(t_item_说明表!S113="","",t_item_说明表!S113)</f>
        <v/>
      </c>
      <c r="S111" s="1" t="str">
        <f>IF(t_item_说明表!T113="","",t_item_说明表!T113)</f>
        <v/>
      </c>
      <c r="T111" s="1">
        <f>IF(t_item_说明表!U113="","",t_item_说明表!U113)</f>
        <v>0</v>
      </c>
      <c r="U111" s="1" t="str">
        <f>IF(t_item_说明表!V113="","",t_item_说明表!V113)</f>
        <v/>
      </c>
      <c r="V111" s="1" t="str">
        <f>IF(t_item_说明表!W113="","",t_item_说明表!W113)</f>
        <v/>
      </c>
      <c r="W111" s="1" t="str">
        <f>IF(t_item_说明表!X113="","",t_item_说明表!X113)</f>
        <v/>
      </c>
      <c r="X111" s="1" t="str">
        <f>IF(t_item_说明表!Y113="","",t_item_说明表!Y113)</f>
        <v>预留道具35的描述</v>
      </c>
      <c r="Y111" s="1">
        <f>IF(t_item_说明表!Z113="","",t_item_说明表!Z113)</f>
        <v>0</v>
      </c>
      <c r="Z111" s="1" t="str">
        <f>IF(t_item_说明表!AA113="","",t_item_说明表!AA113)</f>
        <v/>
      </c>
      <c r="AA111" s="1" t="str">
        <f>IF(t_item_说明表!AB113="","",t_item_说明表!AB113)</f>
        <v/>
      </c>
      <c r="AB111" s="1" t="str">
        <f>IF(t_item_说明表!AC113="","",t_item_说明表!AC113)</f>
        <v/>
      </c>
      <c r="AC111" s="1" t="str">
        <f>IF(t_item_说明表!AD113="","",t_item_说明表!AD113)</f>
        <v/>
      </c>
      <c r="AD111" s="1" t="str">
        <f>IF(t_item_说明表!AE113="","",t_item_说明表!AE113)</f>
        <v/>
      </c>
      <c r="AE111" s="1">
        <f>IF(t_item_说明表!AF113="","",t_item_说明表!AF113)</f>
        <v>5</v>
      </c>
      <c r="AF111" s="1" t="str">
        <f>IF(t_item_说明表!AG113="","",t_item_说明表!AG113)</f>
        <v/>
      </c>
      <c r="AG111" s="1">
        <f>IF(t_item_说明表!AH113="","",t_item_说明表!AH113)</f>
        <v>5</v>
      </c>
    </row>
    <row r="112" spans="1:33" ht="16.5" x14ac:dyDescent="0.2">
      <c r="A112" s="1">
        <f>IF(t_item_说明表!A114="","",t_item_说明表!A114)</f>
        <v>109</v>
      </c>
      <c r="B112" s="1">
        <f>IF(t_item_说明表!B114="","",t_item_说明表!B114)</f>
        <v>3130</v>
      </c>
      <c r="C112" s="1">
        <f>IF(t_item_说明表!C114="","",t_item_说明表!C114)</f>
        <v>0</v>
      </c>
      <c r="D112" s="1" t="str">
        <f>IF(t_item_说明表!D114="","",t_item_说明表!D114)</f>
        <v>预留道具36</v>
      </c>
      <c r="E112" s="1">
        <f>IF(t_item_说明表!E114="","",t_item_说明表!E114)</f>
        <v>20003130</v>
      </c>
      <c r="F112" s="1">
        <f>IF(t_item_说明表!G114="","",t_item_说明表!G114)</f>
        <v>3130</v>
      </c>
      <c r="G112" s="1">
        <f>IF(t_item_说明表!H114="","",t_item_说明表!H114)</f>
        <v>21003130</v>
      </c>
      <c r="H112" s="1">
        <f>IF(t_item_说明表!I114="","",t_item_说明表!I114)</f>
        <v>0</v>
      </c>
      <c r="I112" s="1">
        <f>IF(t_item_说明表!J114="","",t_item_说明表!J114)</f>
        <v>0</v>
      </c>
      <c r="J112" s="1">
        <f>IF(t_item_说明表!K114="","",t_item_说明表!K114)</f>
        <v>98</v>
      </c>
      <c r="K112" s="1">
        <f>IF(t_item_说明表!L114="","",t_item_说明表!L114)</f>
        <v>34640114</v>
      </c>
      <c r="L112" s="1">
        <f>IF(t_item_说明表!M114="","",t_item_说明表!M114)</f>
        <v>300</v>
      </c>
      <c r="M112" s="1">
        <f>IF(t_item_说明表!N114="","",t_item_说明表!N114)</f>
        <v>-1</v>
      </c>
      <c r="N112" s="1">
        <f>IF(t_item_说明表!O114="","",t_item_说明表!O114)</f>
        <v>0</v>
      </c>
      <c r="O112" s="1">
        <f>IF(t_item_说明表!P114="","",t_item_说明表!P114)</f>
        <v>1</v>
      </c>
      <c r="P112" s="1" t="str">
        <f>IF(t_item_说明表!Q114="","",t_item_说明表!Q114)</f>
        <v/>
      </c>
      <c r="Q112" s="1">
        <f>IF(t_item_说明表!R114="","",t_item_说明表!R114)</f>
        <v>0</v>
      </c>
      <c r="R112" s="1" t="str">
        <f>IF(t_item_说明表!S114="","",t_item_说明表!S114)</f>
        <v/>
      </c>
      <c r="S112" s="1" t="str">
        <f>IF(t_item_说明表!T114="","",t_item_说明表!T114)</f>
        <v/>
      </c>
      <c r="T112" s="1">
        <f>IF(t_item_说明表!U114="","",t_item_说明表!U114)</f>
        <v>0</v>
      </c>
      <c r="U112" s="1" t="str">
        <f>IF(t_item_说明表!V114="","",t_item_说明表!V114)</f>
        <v/>
      </c>
      <c r="V112" s="1" t="str">
        <f>IF(t_item_说明表!W114="","",t_item_说明表!W114)</f>
        <v/>
      </c>
      <c r="W112" s="1" t="str">
        <f>IF(t_item_说明表!X114="","",t_item_说明表!X114)</f>
        <v/>
      </c>
      <c r="X112" s="1" t="str">
        <f>IF(t_item_说明表!Y114="","",t_item_说明表!Y114)</f>
        <v>预留道具36的描述</v>
      </c>
      <c r="Y112" s="1">
        <f>IF(t_item_说明表!Z114="","",t_item_说明表!Z114)</f>
        <v>0</v>
      </c>
      <c r="Z112" s="1" t="str">
        <f>IF(t_item_说明表!AA114="","",t_item_说明表!AA114)</f>
        <v/>
      </c>
      <c r="AA112" s="1" t="str">
        <f>IF(t_item_说明表!AB114="","",t_item_说明表!AB114)</f>
        <v/>
      </c>
      <c r="AB112" s="1" t="str">
        <f>IF(t_item_说明表!AC114="","",t_item_说明表!AC114)</f>
        <v/>
      </c>
      <c r="AC112" s="1" t="str">
        <f>IF(t_item_说明表!AD114="","",t_item_说明表!AD114)</f>
        <v/>
      </c>
      <c r="AD112" s="1" t="str">
        <f>IF(t_item_说明表!AE114="","",t_item_说明表!AE114)</f>
        <v/>
      </c>
      <c r="AE112" s="1">
        <f>IF(t_item_说明表!AF114="","",t_item_说明表!AF114)</f>
        <v>5</v>
      </c>
      <c r="AF112" s="1" t="str">
        <f>IF(t_item_说明表!AG114="","",t_item_说明表!AG114)</f>
        <v/>
      </c>
      <c r="AG112" s="1">
        <f>IF(t_item_说明表!AH114="","",t_item_说明表!AH114)</f>
        <v>5</v>
      </c>
    </row>
    <row r="113" spans="1:33" ht="16.5" x14ac:dyDescent="0.2">
      <c r="A113" s="1">
        <f>IF(t_item_说明表!A115="","",t_item_说明表!A115)</f>
        <v>110</v>
      </c>
      <c r="B113" s="1">
        <f>IF(t_item_说明表!B115="","",t_item_说明表!B115)</f>
        <v>3131</v>
      </c>
      <c r="C113" s="1">
        <f>IF(t_item_说明表!C115="","",t_item_说明表!C115)</f>
        <v>0</v>
      </c>
      <c r="D113" s="1" t="str">
        <f>IF(t_item_说明表!D115="","",t_item_说明表!D115)</f>
        <v>预留道具37</v>
      </c>
      <c r="E113" s="1">
        <f>IF(t_item_说明表!E115="","",t_item_说明表!E115)</f>
        <v>20003131</v>
      </c>
      <c r="F113" s="1">
        <f>IF(t_item_说明表!G115="","",t_item_说明表!G115)</f>
        <v>3131</v>
      </c>
      <c r="G113" s="1">
        <f>IF(t_item_说明表!H115="","",t_item_说明表!H115)</f>
        <v>21003131</v>
      </c>
      <c r="H113" s="1">
        <f>IF(t_item_说明表!I115="","",t_item_说明表!I115)</f>
        <v>0</v>
      </c>
      <c r="I113" s="1">
        <f>IF(t_item_说明表!J115="","",t_item_说明表!J115)</f>
        <v>0</v>
      </c>
      <c r="J113" s="1">
        <f>IF(t_item_说明表!K115="","",t_item_说明表!K115)</f>
        <v>99</v>
      </c>
      <c r="K113" s="1">
        <f>IF(t_item_说明表!L115="","",t_item_说明表!L115)</f>
        <v>34640115</v>
      </c>
      <c r="L113" s="1">
        <f>IF(t_item_说明表!M115="","",t_item_说明表!M115)</f>
        <v>300</v>
      </c>
      <c r="M113" s="1">
        <f>IF(t_item_说明表!N115="","",t_item_说明表!N115)</f>
        <v>-1</v>
      </c>
      <c r="N113" s="1">
        <f>IF(t_item_说明表!O115="","",t_item_说明表!O115)</f>
        <v>0</v>
      </c>
      <c r="O113" s="1">
        <f>IF(t_item_说明表!P115="","",t_item_说明表!P115)</f>
        <v>1</v>
      </c>
      <c r="P113" s="1" t="str">
        <f>IF(t_item_说明表!Q115="","",t_item_说明表!Q115)</f>
        <v/>
      </c>
      <c r="Q113" s="1">
        <f>IF(t_item_说明表!R115="","",t_item_说明表!R115)</f>
        <v>0</v>
      </c>
      <c r="R113" s="1" t="str">
        <f>IF(t_item_说明表!S115="","",t_item_说明表!S115)</f>
        <v/>
      </c>
      <c r="S113" s="1" t="str">
        <f>IF(t_item_说明表!T115="","",t_item_说明表!T115)</f>
        <v/>
      </c>
      <c r="T113" s="1">
        <f>IF(t_item_说明表!U115="","",t_item_说明表!U115)</f>
        <v>0</v>
      </c>
      <c r="U113" s="1" t="str">
        <f>IF(t_item_说明表!V115="","",t_item_说明表!V115)</f>
        <v/>
      </c>
      <c r="V113" s="1" t="str">
        <f>IF(t_item_说明表!W115="","",t_item_说明表!W115)</f>
        <v/>
      </c>
      <c r="W113" s="1" t="str">
        <f>IF(t_item_说明表!X115="","",t_item_说明表!X115)</f>
        <v/>
      </c>
      <c r="X113" s="1" t="str">
        <f>IF(t_item_说明表!Y115="","",t_item_说明表!Y115)</f>
        <v>预留道具37的描述</v>
      </c>
      <c r="Y113" s="1">
        <f>IF(t_item_说明表!Z115="","",t_item_说明表!Z115)</f>
        <v>0</v>
      </c>
      <c r="Z113" s="1" t="str">
        <f>IF(t_item_说明表!AA115="","",t_item_说明表!AA115)</f>
        <v/>
      </c>
      <c r="AA113" s="1" t="str">
        <f>IF(t_item_说明表!AB115="","",t_item_说明表!AB115)</f>
        <v/>
      </c>
      <c r="AB113" s="1" t="str">
        <f>IF(t_item_说明表!AC115="","",t_item_说明表!AC115)</f>
        <v/>
      </c>
      <c r="AC113" s="1" t="str">
        <f>IF(t_item_说明表!AD115="","",t_item_说明表!AD115)</f>
        <v/>
      </c>
      <c r="AD113" s="1" t="str">
        <f>IF(t_item_说明表!AE115="","",t_item_说明表!AE115)</f>
        <v/>
      </c>
      <c r="AE113" s="1">
        <f>IF(t_item_说明表!AF115="","",t_item_说明表!AF115)</f>
        <v>5</v>
      </c>
      <c r="AF113" s="1" t="str">
        <f>IF(t_item_说明表!AG115="","",t_item_说明表!AG115)</f>
        <v/>
      </c>
      <c r="AG113" s="1">
        <f>IF(t_item_说明表!AH115="","",t_item_说明表!AH115)</f>
        <v>5</v>
      </c>
    </row>
    <row r="114" spans="1:33" ht="16.5" x14ac:dyDescent="0.2">
      <c r="A114" s="1">
        <f>IF(t_item_说明表!A116="","",t_item_说明表!A116)</f>
        <v>111</v>
      </c>
      <c r="B114" s="1">
        <f>IF(t_item_说明表!B116="","",t_item_说明表!B116)</f>
        <v>3132</v>
      </c>
      <c r="C114" s="1">
        <f>IF(t_item_说明表!C116="","",t_item_说明表!C116)</f>
        <v>0</v>
      </c>
      <c r="D114" s="1" t="str">
        <f>IF(t_item_说明表!D116="","",t_item_说明表!D116)</f>
        <v>预留道具38</v>
      </c>
      <c r="E114" s="1">
        <f>IF(t_item_说明表!E116="","",t_item_说明表!E116)</f>
        <v>20003132</v>
      </c>
      <c r="F114" s="1">
        <f>IF(t_item_说明表!G116="","",t_item_说明表!G116)</f>
        <v>3132</v>
      </c>
      <c r="G114" s="1">
        <f>IF(t_item_说明表!H116="","",t_item_说明表!H116)</f>
        <v>21003132</v>
      </c>
      <c r="H114" s="1">
        <f>IF(t_item_说明表!I116="","",t_item_说明表!I116)</f>
        <v>0</v>
      </c>
      <c r="I114" s="1">
        <f>IF(t_item_说明表!J116="","",t_item_说明表!J116)</f>
        <v>0</v>
      </c>
      <c r="J114" s="1">
        <f>IF(t_item_说明表!K116="","",t_item_说明表!K116)</f>
        <v>100</v>
      </c>
      <c r="K114" s="1">
        <f>IF(t_item_说明表!L116="","",t_item_说明表!L116)</f>
        <v>34640116</v>
      </c>
      <c r="L114" s="1">
        <f>IF(t_item_说明表!M116="","",t_item_说明表!M116)</f>
        <v>300</v>
      </c>
      <c r="M114" s="1">
        <f>IF(t_item_说明表!N116="","",t_item_说明表!N116)</f>
        <v>-1</v>
      </c>
      <c r="N114" s="1">
        <f>IF(t_item_说明表!O116="","",t_item_说明表!O116)</f>
        <v>0</v>
      </c>
      <c r="O114" s="1">
        <f>IF(t_item_说明表!P116="","",t_item_说明表!P116)</f>
        <v>1</v>
      </c>
      <c r="P114" s="1" t="str">
        <f>IF(t_item_说明表!Q116="","",t_item_说明表!Q116)</f>
        <v/>
      </c>
      <c r="Q114" s="1">
        <f>IF(t_item_说明表!R116="","",t_item_说明表!R116)</f>
        <v>0</v>
      </c>
      <c r="R114" s="1" t="str">
        <f>IF(t_item_说明表!S116="","",t_item_说明表!S116)</f>
        <v/>
      </c>
      <c r="S114" s="1" t="str">
        <f>IF(t_item_说明表!T116="","",t_item_说明表!T116)</f>
        <v/>
      </c>
      <c r="T114" s="1">
        <f>IF(t_item_说明表!U116="","",t_item_说明表!U116)</f>
        <v>0</v>
      </c>
      <c r="U114" s="1" t="str">
        <f>IF(t_item_说明表!V116="","",t_item_说明表!V116)</f>
        <v/>
      </c>
      <c r="V114" s="1" t="str">
        <f>IF(t_item_说明表!W116="","",t_item_说明表!W116)</f>
        <v/>
      </c>
      <c r="W114" s="1" t="str">
        <f>IF(t_item_说明表!X116="","",t_item_说明表!X116)</f>
        <v/>
      </c>
      <c r="X114" s="1" t="str">
        <f>IF(t_item_说明表!Y116="","",t_item_说明表!Y116)</f>
        <v>预留道具38的描述</v>
      </c>
      <c r="Y114" s="1">
        <f>IF(t_item_说明表!Z116="","",t_item_说明表!Z116)</f>
        <v>0</v>
      </c>
      <c r="Z114" s="1" t="str">
        <f>IF(t_item_说明表!AA116="","",t_item_说明表!AA116)</f>
        <v/>
      </c>
      <c r="AA114" s="1" t="str">
        <f>IF(t_item_说明表!AB116="","",t_item_说明表!AB116)</f>
        <v/>
      </c>
      <c r="AB114" s="1" t="str">
        <f>IF(t_item_说明表!AC116="","",t_item_说明表!AC116)</f>
        <v/>
      </c>
      <c r="AC114" s="1" t="str">
        <f>IF(t_item_说明表!AD116="","",t_item_说明表!AD116)</f>
        <v/>
      </c>
      <c r="AD114" s="1" t="str">
        <f>IF(t_item_说明表!AE116="","",t_item_说明表!AE116)</f>
        <v/>
      </c>
      <c r="AE114" s="1">
        <f>IF(t_item_说明表!AF116="","",t_item_说明表!AF116)</f>
        <v>5</v>
      </c>
      <c r="AF114" s="1" t="str">
        <f>IF(t_item_说明表!AG116="","",t_item_说明表!AG116)</f>
        <v/>
      </c>
      <c r="AG114" s="1">
        <f>IF(t_item_说明表!AH116="","",t_item_说明表!AH116)</f>
        <v>5</v>
      </c>
    </row>
    <row r="115" spans="1:33" ht="16.5" x14ac:dyDescent="0.2">
      <c r="A115" s="1">
        <f>IF(t_item_说明表!A117="","",t_item_说明表!A117)</f>
        <v>112</v>
      </c>
      <c r="B115" s="1">
        <f>IF(t_item_说明表!B117="","",t_item_说明表!B117)</f>
        <v>3133</v>
      </c>
      <c r="C115" s="1">
        <f>IF(t_item_说明表!C117="","",t_item_说明表!C117)</f>
        <v>0</v>
      </c>
      <c r="D115" s="1" t="str">
        <f>IF(t_item_说明表!D117="","",t_item_说明表!D117)</f>
        <v>预留道具39</v>
      </c>
      <c r="E115" s="1">
        <f>IF(t_item_说明表!E117="","",t_item_说明表!E117)</f>
        <v>20003133</v>
      </c>
      <c r="F115" s="1">
        <f>IF(t_item_说明表!G117="","",t_item_说明表!G117)</f>
        <v>3133</v>
      </c>
      <c r="G115" s="1">
        <f>IF(t_item_说明表!H117="","",t_item_说明表!H117)</f>
        <v>21003133</v>
      </c>
      <c r="H115" s="1">
        <f>IF(t_item_说明表!I117="","",t_item_说明表!I117)</f>
        <v>0</v>
      </c>
      <c r="I115" s="1">
        <f>IF(t_item_说明表!J117="","",t_item_说明表!J117)</f>
        <v>0</v>
      </c>
      <c r="J115" s="1">
        <f>IF(t_item_说明表!K117="","",t_item_说明表!K117)</f>
        <v>101</v>
      </c>
      <c r="K115" s="1">
        <f>IF(t_item_说明表!L117="","",t_item_说明表!L117)</f>
        <v>34640117</v>
      </c>
      <c r="L115" s="1">
        <f>IF(t_item_说明表!M117="","",t_item_说明表!M117)</f>
        <v>300</v>
      </c>
      <c r="M115" s="1">
        <f>IF(t_item_说明表!N117="","",t_item_说明表!N117)</f>
        <v>-1</v>
      </c>
      <c r="N115" s="1">
        <f>IF(t_item_说明表!O117="","",t_item_说明表!O117)</f>
        <v>0</v>
      </c>
      <c r="O115" s="1">
        <f>IF(t_item_说明表!P117="","",t_item_说明表!P117)</f>
        <v>1</v>
      </c>
      <c r="P115" s="1" t="str">
        <f>IF(t_item_说明表!Q117="","",t_item_说明表!Q117)</f>
        <v/>
      </c>
      <c r="Q115" s="1">
        <f>IF(t_item_说明表!R117="","",t_item_说明表!R117)</f>
        <v>0</v>
      </c>
      <c r="R115" s="1" t="str">
        <f>IF(t_item_说明表!S117="","",t_item_说明表!S117)</f>
        <v/>
      </c>
      <c r="S115" s="1" t="str">
        <f>IF(t_item_说明表!T117="","",t_item_说明表!T117)</f>
        <v/>
      </c>
      <c r="T115" s="1">
        <f>IF(t_item_说明表!U117="","",t_item_说明表!U117)</f>
        <v>0</v>
      </c>
      <c r="U115" s="1" t="str">
        <f>IF(t_item_说明表!V117="","",t_item_说明表!V117)</f>
        <v/>
      </c>
      <c r="V115" s="1" t="str">
        <f>IF(t_item_说明表!W117="","",t_item_说明表!W117)</f>
        <v/>
      </c>
      <c r="W115" s="1" t="str">
        <f>IF(t_item_说明表!X117="","",t_item_说明表!X117)</f>
        <v/>
      </c>
      <c r="X115" s="1" t="str">
        <f>IF(t_item_说明表!Y117="","",t_item_说明表!Y117)</f>
        <v>预留道具39的描述</v>
      </c>
      <c r="Y115" s="1">
        <f>IF(t_item_说明表!Z117="","",t_item_说明表!Z117)</f>
        <v>0</v>
      </c>
      <c r="Z115" s="1" t="str">
        <f>IF(t_item_说明表!AA117="","",t_item_说明表!AA117)</f>
        <v/>
      </c>
      <c r="AA115" s="1" t="str">
        <f>IF(t_item_说明表!AB117="","",t_item_说明表!AB117)</f>
        <v/>
      </c>
      <c r="AB115" s="1" t="str">
        <f>IF(t_item_说明表!AC117="","",t_item_说明表!AC117)</f>
        <v/>
      </c>
      <c r="AC115" s="1" t="str">
        <f>IF(t_item_说明表!AD117="","",t_item_说明表!AD117)</f>
        <v/>
      </c>
      <c r="AD115" s="1" t="str">
        <f>IF(t_item_说明表!AE117="","",t_item_说明表!AE117)</f>
        <v/>
      </c>
      <c r="AE115" s="1">
        <f>IF(t_item_说明表!AF117="","",t_item_说明表!AF117)</f>
        <v>5</v>
      </c>
      <c r="AF115" s="1" t="str">
        <f>IF(t_item_说明表!AG117="","",t_item_说明表!AG117)</f>
        <v/>
      </c>
      <c r="AG115" s="1">
        <f>IF(t_item_说明表!AH117="","",t_item_说明表!AH117)</f>
        <v>5</v>
      </c>
    </row>
    <row r="116" spans="1:33" ht="16.5" x14ac:dyDescent="0.2">
      <c r="A116" s="1">
        <f>IF(t_item_说明表!A118="","",t_item_说明表!A118)</f>
        <v>113</v>
      </c>
      <c r="B116" s="1">
        <f>IF(t_item_说明表!B118="","",t_item_说明表!B118)</f>
        <v>3134</v>
      </c>
      <c r="C116" s="1">
        <f>IF(t_item_说明表!C118="","",t_item_说明表!C118)</f>
        <v>0</v>
      </c>
      <c r="D116" s="1" t="str">
        <f>IF(t_item_说明表!D118="","",t_item_说明表!D118)</f>
        <v>预留道具40</v>
      </c>
      <c r="E116" s="1">
        <f>IF(t_item_说明表!E118="","",t_item_说明表!E118)</f>
        <v>20003134</v>
      </c>
      <c r="F116" s="1">
        <f>IF(t_item_说明表!G118="","",t_item_说明表!G118)</f>
        <v>3134</v>
      </c>
      <c r="G116" s="1">
        <f>IF(t_item_说明表!H118="","",t_item_说明表!H118)</f>
        <v>21003134</v>
      </c>
      <c r="H116" s="1">
        <f>IF(t_item_说明表!I118="","",t_item_说明表!I118)</f>
        <v>0</v>
      </c>
      <c r="I116" s="1">
        <f>IF(t_item_说明表!J118="","",t_item_说明表!J118)</f>
        <v>0</v>
      </c>
      <c r="J116" s="1">
        <f>IF(t_item_说明表!K118="","",t_item_说明表!K118)</f>
        <v>102</v>
      </c>
      <c r="K116" s="1">
        <f>IF(t_item_说明表!L118="","",t_item_说明表!L118)</f>
        <v>34640118</v>
      </c>
      <c r="L116" s="1">
        <f>IF(t_item_说明表!M118="","",t_item_说明表!M118)</f>
        <v>300</v>
      </c>
      <c r="M116" s="1">
        <f>IF(t_item_说明表!N118="","",t_item_说明表!N118)</f>
        <v>-1</v>
      </c>
      <c r="N116" s="1">
        <f>IF(t_item_说明表!O118="","",t_item_说明表!O118)</f>
        <v>0</v>
      </c>
      <c r="O116" s="1">
        <f>IF(t_item_说明表!P118="","",t_item_说明表!P118)</f>
        <v>1</v>
      </c>
      <c r="P116" s="1" t="str">
        <f>IF(t_item_说明表!Q118="","",t_item_说明表!Q118)</f>
        <v/>
      </c>
      <c r="Q116" s="1">
        <f>IF(t_item_说明表!R118="","",t_item_说明表!R118)</f>
        <v>0</v>
      </c>
      <c r="R116" s="1" t="str">
        <f>IF(t_item_说明表!S118="","",t_item_说明表!S118)</f>
        <v/>
      </c>
      <c r="S116" s="1" t="str">
        <f>IF(t_item_说明表!T118="","",t_item_说明表!T118)</f>
        <v/>
      </c>
      <c r="T116" s="1">
        <f>IF(t_item_说明表!U118="","",t_item_说明表!U118)</f>
        <v>0</v>
      </c>
      <c r="U116" s="1" t="str">
        <f>IF(t_item_说明表!V118="","",t_item_说明表!V118)</f>
        <v/>
      </c>
      <c r="V116" s="1" t="str">
        <f>IF(t_item_说明表!W118="","",t_item_说明表!W118)</f>
        <v/>
      </c>
      <c r="W116" s="1" t="str">
        <f>IF(t_item_说明表!X118="","",t_item_说明表!X118)</f>
        <v/>
      </c>
      <c r="X116" s="1" t="str">
        <f>IF(t_item_说明表!Y118="","",t_item_说明表!Y118)</f>
        <v>预留道具40的描述</v>
      </c>
      <c r="Y116" s="1">
        <f>IF(t_item_说明表!Z118="","",t_item_说明表!Z118)</f>
        <v>0</v>
      </c>
      <c r="Z116" s="1" t="str">
        <f>IF(t_item_说明表!AA118="","",t_item_说明表!AA118)</f>
        <v/>
      </c>
      <c r="AA116" s="1" t="str">
        <f>IF(t_item_说明表!AB118="","",t_item_说明表!AB118)</f>
        <v/>
      </c>
      <c r="AB116" s="1" t="str">
        <f>IF(t_item_说明表!AC118="","",t_item_说明表!AC118)</f>
        <v/>
      </c>
      <c r="AC116" s="1" t="str">
        <f>IF(t_item_说明表!AD118="","",t_item_说明表!AD118)</f>
        <v/>
      </c>
      <c r="AD116" s="1" t="str">
        <f>IF(t_item_说明表!AE118="","",t_item_说明表!AE118)</f>
        <v/>
      </c>
      <c r="AE116" s="1">
        <f>IF(t_item_说明表!AF118="","",t_item_说明表!AF118)</f>
        <v>5</v>
      </c>
      <c r="AF116" s="1" t="str">
        <f>IF(t_item_说明表!AG118="","",t_item_说明表!AG118)</f>
        <v/>
      </c>
      <c r="AG116" s="1">
        <f>IF(t_item_说明表!AH118="","",t_item_说明表!AH118)</f>
        <v>5</v>
      </c>
    </row>
    <row r="117" spans="1:33" ht="16.5" x14ac:dyDescent="0.2">
      <c r="A117" s="1">
        <f>IF(t_item_说明表!A119="","",t_item_说明表!A119)</f>
        <v>114</v>
      </c>
      <c r="B117" s="1">
        <f>IF(t_item_说明表!B119="","",t_item_说明表!B119)</f>
        <v>3135</v>
      </c>
      <c r="C117" s="1">
        <f>IF(t_item_说明表!C119="","",t_item_说明表!C119)</f>
        <v>0</v>
      </c>
      <c r="D117" s="1" t="str">
        <f>IF(t_item_说明表!D119="","",t_item_说明表!D119)</f>
        <v>预留道具41</v>
      </c>
      <c r="E117" s="1">
        <f>IF(t_item_说明表!E119="","",t_item_说明表!E119)</f>
        <v>20003135</v>
      </c>
      <c r="F117" s="1">
        <f>IF(t_item_说明表!G119="","",t_item_说明表!G119)</f>
        <v>3135</v>
      </c>
      <c r="G117" s="1">
        <f>IF(t_item_说明表!H119="","",t_item_说明表!H119)</f>
        <v>21003135</v>
      </c>
      <c r="H117" s="1">
        <f>IF(t_item_说明表!I119="","",t_item_说明表!I119)</f>
        <v>0</v>
      </c>
      <c r="I117" s="1">
        <f>IF(t_item_说明表!J119="","",t_item_说明表!J119)</f>
        <v>0</v>
      </c>
      <c r="J117" s="1">
        <f>IF(t_item_说明表!K119="","",t_item_说明表!K119)</f>
        <v>103</v>
      </c>
      <c r="K117" s="1">
        <f>IF(t_item_说明表!L119="","",t_item_说明表!L119)</f>
        <v>34640119</v>
      </c>
      <c r="L117" s="1">
        <f>IF(t_item_说明表!M119="","",t_item_说明表!M119)</f>
        <v>300</v>
      </c>
      <c r="M117" s="1">
        <f>IF(t_item_说明表!N119="","",t_item_说明表!N119)</f>
        <v>-1</v>
      </c>
      <c r="N117" s="1">
        <f>IF(t_item_说明表!O119="","",t_item_说明表!O119)</f>
        <v>0</v>
      </c>
      <c r="O117" s="1">
        <f>IF(t_item_说明表!P119="","",t_item_说明表!P119)</f>
        <v>1</v>
      </c>
      <c r="P117" s="1" t="str">
        <f>IF(t_item_说明表!Q119="","",t_item_说明表!Q119)</f>
        <v/>
      </c>
      <c r="Q117" s="1">
        <f>IF(t_item_说明表!R119="","",t_item_说明表!R119)</f>
        <v>0</v>
      </c>
      <c r="R117" s="1" t="str">
        <f>IF(t_item_说明表!S119="","",t_item_说明表!S119)</f>
        <v/>
      </c>
      <c r="S117" s="1" t="str">
        <f>IF(t_item_说明表!T119="","",t_item_说明表!T119)</f>
        <v/>
      </c>
      <c r="T117" s="1">
        <f>IF(t_item_说明表!U119="","",t_item_说明表!U119)</f>
        <v>0</v>
      </c>
      <c r="U117" s="1" t="str">
        <f>IF(t_item_说明表!V119="","",t_item_说明表!V119)</f>
        <v/>
      </c>
      <c r="V117" s="1" t="str">
        <f>IF(t_item_说明表!W119="","",t_item_说明表!W119)</f>
        <v/>
      </c>
      <c r="W117" s="1" t="str">
        <f>IF(t_item_说明表!X119="","",t_item_说明表!X119)</f>
        <v/>
      </c>
      <c r="X117" s="1" t="str">
        <f>IF(t_item_说明表!Y119="","",t_item_说明表!Y119)</f>
        <v>预留道具41的描述</v>
      </c>
      <c r="Y117" s="1">
        <f>IF(t_item_说明表!Z119="","",t_item_说明表!Z119)</f>
        <v>0</v>
      </c>
      <c r="Z117" s="1" t="str">
        <f>IF(t_item_说明表!AA119="","",t_item_说明表!AA119)</f>
        <v/>
      </c>
      <c r="AA117" s="1" t="str">
        <f>IF(t_item_说明表!AB119="","",t_item_说明表!AB119)</f>
        <v/>
      </c>
      <c r="AB117" s="1" t="str">
        <f>IF(t_item_说明表!AC119="","",t_item_说明表!AC119)</f>
        <v/>
      </c>
      <c r="AC117" s="1" t="str">
        <f>IF(t_item_说明表!AD119="","",t_item_说明表!AD119)</f>
        <v/>
      </c>
      <c r="AD117" s="1" t="str">
        <f>IF(t_item_说明表!AE119="","",t_item_说明表!AE119)</f>
        <v/>
      </c>
      <c r="AE117" s="1">
        <f>IF(t_item_说明表!AF119="","",t_item_说明表!AF119)</f>
        <v>5</v>
      </c>
      <c r="AF117" s="1" t="str">
        <f>IF(t_item_说明表!AG119="","",t_item_说明表!AG119)</f>
        <v/>
      </c>
      <c r="AG117" s="1">
        <f>IF(t_item_说明表!AH119="","",t_item_说明表!AH119)</f>
        <v>5</v>
      </c>
    </row>
    <row r="118" spans="1:33" ht="16.5" x14ac:dyDescent="0.2">
      <c r="A118" s="1">
        <f>IF(t_item_说明表!A120="","",t_item_说明表!A120)</f>
        <v>115</v>
      </c>
      <c r="B118" s="1">
        <f>IF(t_item_说明表!B120="","",t_item_说明表!B120)</f>
        <v>3136</v>
      </c>
      <c r="C118" s="1">
        <f>IF(t_item_说明表!C120="","",t_item_说明表!C120)</f>
        <v>0</v>
      </c>
      <c r="D118" s="1" t="str">
        <f>IF(t_item_说明表!D120="","",t_item_说明表!D120)</f>
        <v>预留道具42</v>
      </c>
      <c r="E118" s="1">
        <f>IF(t_item_说明表!E120="","",t_item_说明表!E120)</f>
        <v>20003136</v>
      </c>
      <c r="F118" s="1">
        <f>IF(t_item_说明表!G120="","",t_item_说明表!G120)</f>
        <v>3136</v>
      </c>
      <c r="G118" s="1">
        <f>IF(t_item_说明表!H120="","",t_item_说明表!H120)</f>
        <v>21003136</v>
      </c>
      <c r="H118" s="1">
        <f>IF(t_item_说明表!I120="","",t_item_说明表!I120)</f>
        <v>0</v>
      </c>
      <c r="I118" s="1">
        <f>IF(t_item_说明表!J120="","",t_item_说明表!J120)</f>
        <v>0</v>
      </c>
      <c r="J118" s="1">
        <f>IF(t_item_说明表!K120="","",t_item_说明表!K120)</f>
        <v>104</v>
      </c>
      <c r="K118" s="1">
        <f>IF(t_item_说明表!L120="","",t_item_说明表!L120)</f>
        <v>34640120</v>
      </c>
      <c r="L118" s="1">
        <f>IF(t_item_说明表!M120="","",t_item_说明表!M120)</f>
        <v>300</v>
      </c>
      <c r="M118" s="1">
        <f>IF(t_item_说明表!N120="","",t_item_说明表!N120)</f>
        <v>-1</v>
      </c>
      <c r="N118" s="1">
        <f>IF(t_item_说明表!O120="","",t_item_说明表!O120)</f>
        <v>0</v>
      </c>
      <c r="O118" s="1">
        <f>IF(t_item_说明表!P120="","",t_item_说明表!P120)</f>
        <v>1</v>
      </c>
      <c r="P118" s="1" t="str">
        <f>IF(t_item_说明表!Q120="","",t_item_说明表!Q120)</f>
        <v/>
      </c>
      <c r="Q118" s="1">
        <f>IF(t_item_说明表!R120="","",t_item_说明表!R120)</f>
        <v>0</v>
      </c>
      <c r="R118" s="1" t="str">
        <f>IF(t_item_说明表!S120="","",t_item_说明表!S120)</f>
        <v/>
      </c>
      <c r="S118" s="1" t="str">
        <f>IF(t_item_说明表!T120="","",t_item_说明表!T120)</f>
        <v/>
      </c>
      <c r="T118" s="1">
        <f>IF(t_item_说明表!U120="","",t_item_说明表!U120)</f>
        <v>0</v>
      </c>
      <c r="U118" s="1" t="str">
        <f>IF(t_item_说明表!V120="","",t_item_说明表!V120)</f>
        <v/>
      </c>
      <c r="V118" s="1" t="str">
        <f>IF(t_item_说明表!W120="","",t_item_说明表!W120)</f>
        <v/>
      </c>
      <c r="W118" s="1" t="str">
        <f>IF(t_item_说明表!X120="","",t_item_说明表!X120)</f>
        <v/>
      </c>
      <c r="X118" s="1" t="str">
        <f>IF(t_item_说明表!Y120="","",t_item_说明表!Y120)</f>
        <v>预留道具42的描述</v>
      </c>
      <c r="Y118" s="1">
        <f>IF(t_item_说明表!Z120="","",t_item_说明表!Z120)</f>
        <v>0</v>
      </c>
      <c r="Z118" s="1" t="str">
        <f>IF(t_item_说明表!AA120="","",t_item_说明表!AA120)</f>
        <v/>
      </c>
      <c r="AA118" s="1" t="str">
        <f>IF(t_item_说明表!AB120="","",t_item_说明表!AB120)</f>
        <v/>
      </c>
      <c r="AB118" s="1" t="str">
        <f>IF(t_item_说明表!AC120="","",t_item_说明表!AC120)</f>
        <v/>
      </c>
      <c r="AC118" s="1" t="str">
        <f>IF(t_item_说明表!AD120="","",t_item_说明表!AD120)</f>
        <v/>
      </c>
      <c r="AD118" s="1" t="str">
        <f>IF(t_item_说明表!AE120="","",t_item_说明表!AE120)</f>
        <v/>
      </c>
      <c r="AE118" s="1">
        <f>IF(t_item_说明表!AF120="","",t_item_说明表!AF120)</f>
        <v>5</v>
      </c>
      <c r="AF118" s="1" t="str">
        <f>IF(t_item_说明表!AG120="","",t_item_说明表!AG120)</f>
        <v/>
      </c>
      <c r="AG118" s="1">
        <f>IF(t_item_说明表!AH120="","",t_item_说明表!AH120)</f>
        <v>5</v>
      </c>
    </row>
    <row r="119" spans="1:33" ht="16.5" x14ac:dyDescent="0.2">
      <c r="A119" s="1">
        <f>IF(t_item_说明表!A121="","",t_item_说明表!A121)</f>
        <v>116</v>
      </c>
      <c r="B119" s="1">
        <f>IF(t_item_说明表!B121="","",t_item_说明表!B121)</f>
        <v>3137</v>
      </c>
      <c r="C119" s="1">
        <f>IF(t_item_说明表!C121="","",t_item_说明表!C121)</f>
        <v>0</v>
      </c>
      <c r="D119" s="1" t="str">
        <f>IF(t_item_说明表!D121="","",t_item_说明表!D121)</f>
        <v>预留道具43</v>
      </c>
      <c r="E119" s="1">
        <f>IF(t_item_说明表!E121="","",t_item_说明表!E121)</f>
        <v>20003137</v>
      </c>
      <c r="F119" s="1">
        <f>IF(t_item_说明表!G121="","",t_item_说明表!G121)</f>
        <v>3137</v>
      </c>
      <c r="G119" s="1">
        <f>IF(t_item_说明表!H121="","",t_item_说明表!H121)</f>
        <v>21003137</v>
      </c>
      <c r="H119" s="1">
        <f>IF(t_item_说明表!I121="","",t_item_说明表!I121)</f>
        <v>0</v>
      </c>
      <c r="I119" s="1">
        <f>IF(t_item_说明表!J121="","",t_item_说明表!J121)</f>
        <v>0</v>
      </c>
      <c r="J119" s="1">
        <f>IF(t_item_说明表!K121="","",t_item_说明表!K121)</f>
        <v>105</v>
      </c>
      <c r="K119" s="1">
        <f>IF(t_item_说明表!L121="","",t_item_说明表!L121)</f>
        <v>34640121</v>
      </c>
      <c r="L119" s="1">
        <f>IF(t_item_说明表!M121="","",t_item_说明表!M121)</f>
        <v>300</v>
      </c>
      <c r="M119" s="1">
        <f>IF(t_item_说明表!N121="","",t_item_说明表!N121)</f>
        <v>-1</v>
      </c>
      <c r="N119" s="1">
        <f>IF(t_item_说明表!O121="","",t_item_说明表!O121)</f>
        <v>0</v>
      </c>
      <c r="O119" s="1">
        <f>IF(t_item_说明表!P121="","",t_item_说明表!P121)</f>
        <v>1</v>
      </c>
      <c r="P119" s="1" t="str">
        <f>IF(t_item_说明表!Q121="","",t_item_说明表!Q121)</f>
        <v/>
      </c>
      <c r="Q119" s="1">
        <f>IF(t_item_说明表!R121="","",t_item_说明表!R121)</f>
        <v>0</v>
      </c>
      <c r="R119" s="1" t="str">
        <f>IF(t_item_说明表!S121="","",t_item_说明表!S121)</f>
        <v/>
      </c>
      <c r="S119" s="1" t="str">
        <f>IF(t_item_说明表!T121="","",t_item_说明表!T121)</f>
        <v/>
      </c>
      <c r="T119" s="1">
        <f>IF(t_item_说明表!U121="","",t_item_说明表!U121)</f>
        <v>0</v>
      </c>
      <c r="U119" s="1" t="str">
        <f>IF(t_item_说明表!V121="","",t_item_说明表!V121)</f>
        <v/>
      </c>
      <c r="V119" s="1" t="str">
        <f>IF(t_item_说明表!W121="","",t_item_说明表!W121)</f>
        <v/>
      </c>
      <c r="W119" s="1" t="str">
        <f>IF(t_item_说明表!X121="","",t_item_说明表!X121)</f>
        <v/>
      </c>
      <c r="X119" s="1" t="str">
        <f>IF(t_item_说明表!Y121="","",t_item_说明表!Y121)</f>
        <v>预留道具43的描述</v>
      </c>
      <c r="Y119" s="1">
        <f>IF(t_item_说明表!Z121="","",t_item_说明表!Z121)</f>
        <v>0</v>
      </c>
      <c r="Z119" s="1" t="str">
        <f>IF(t_item_说明表!AA121="","",t_item_说明表!AA121)</f>
        <v/>
      </c>
      <c r="AA119" s="1" t="str">
        <f>IF(t_item_说明表!AB121="","",t_item_说明表!AB121)</f>
        <v/>
      </c>
      <c r="AB119" s="1" t="str">
        <f>IF(t_item_说明表!AC121="","",t_item_说明表!AC121)</f>
        <v/>
      </c>
      <c r="AC119" s="1" t="str">
        <f>IF(t_item_说明表!AD121="","",t_item_说明表!AD121)</f>
        <v/>
      </c>
      <c r="AD119" s="1" t="str">
        <f>IF(t_item_说明表!AE121="","",t_item_说明表!AE121)</f>
        <v/>
      </c>
      <c r="AE119" s="1">
        <f>IF(t_item_说明表!AF121="","",t_item_说明表!AF121)</f>
        <v>5</v>
      </c>
      <c r="AF119" s="1" t="str">
        <f>IF(t_item_说明表!AG121="","",t_item_说明表!AG121)</f>
        <v/>
      </c>
      <c r="AG119" s="1">
        <f>IF(t_item_说明表!AH121="","",t_item_说明表!AH121)</f>
        <v>5</v>
      </c>
    </row>
    <row r="120" spans="1:33" ht="16.5" x14ac:dyDescent="0.2">
      <c r="A120" s="1">
        <f>IF(t_item_说明表!A122="","",t_item_说明表!A122)</f>
        <v>117</v>
      </c>
      <c r="B120" s="1">
        <f>IF(t_item_说明表!B122="","",t_item_说明表!B122)</f>
        <v>3138</v>
      </c>
      <c r="C120" s="1">
        <f>IF(t_item_说明表!C122="","",t_item_说明表!C122)</f>
        <v>0</v>
      </c>
      <c r="D120" s="1" t="str">
        <f>IF(t_item_说明表!D122="","",t_item_说明表!D122)</f>
        <v>预留道具44</v>
      </c>
      <c r="E120" s="1">
        <f>IF(t_item_说明表!E122="","",t_item_说明表!E122)</f>
        <v>20003138</v>
      </c>
      <c r="F120" s="1">
        <f>IF(t_item_说明表!G122="","",t_item_说明表!G122)</f>
        <v>3138</v>
      </c>
      <c r="G120" s="1">
        <f>IF(t_item_说明表!H122="","",t_item_说明表!H122)</f>
        <v>21003138</v>
      </c>
      <c r="H120" s="1">
        <f>IF(t_item_说明表!I122="","",t_item_说明表!I122)</f>
        <v>0</v>
      </c>
      <c r="I120" s="1">
        <f>IF(t_item_说明表!J122="","",t_item_说明表!J122)</f>
        <v>0</v>
      </c>
      <c r="J120" s="1">
        <f>IF(t_item_说明表!K122="","",t_item_说明表!K122)</f>
        <v>106</v>
      </c>
      <c r="K120" s="1">
        <f>IF(t_item_说明表!L122="","",t_item_说明表!L122)</f>
        <v>34640122</v>
      </c>
      <c r="L120" s="1">
        <f>IF(t_item_说明表!M122="","",t_item_说明表!M122)</f>
        <v>300</v>
      </c>
      <c r="M120" s="1">
        <f>IF(t_item_说明表!N122="","",t_item_说明表!N122)</f>
        <v>-1</v>
      </c>
      <c r="N120" s="1">
        <f>IF(t_item_说明表!O122="","",t_item_说明表!O122)</f>
        <v>0</v>
      </c>
      <c r="O120" s="1">
        <f>IF(t_item_说明表!P122="","",t_item_说明表!P122)</f>
        <v>1</v>
      </c>
      <c r="P120" s="1" t="str">
        <f>IF(t_item_说明表!Q122="","",t_item_说明表!Q122)</f>
        <v/>
      </c>
      <c r="Q120" s="1">
        <f>IF(t_item_说明表!R122="","",t_item_说明表!R122)</f>
        <v>0</v>
      </c>
      <c r="R120" s="1" t="str">
        <f>IF(t_item_说明表!S122="","",t_item_说明表!S122)</f>
        <v/>
      </c>
      <c r="S120" s="1" t="str">
        <f>IF(t_item_说明表!T122="","",t_item_说明表!T122)</f>
        <v/>
      </c>
      <c r="T120" s="1">
        <f>IF(t_item_说明表!U122="","",t_item_说明表!U122)</f>
        <v>0</v>
      </c>
      <c r="U120" s="1" t="str">
        <f>IF(t_item_说明表!V122="","",t_item_说明表!V122)</f>
        <v/>
      </c>
      <c r="V120" s="1" t="str">
        <f>IF(t_item_说明表!W122="","",t_item_说明表!W122)</f>
        <v/>
      </c>
      <c r="W120" s="1" t="str">
        <f>IF(t_item_说明表!X122="","",t_item_说明表!X122)</f>
        <v/>
      </c>
      <c r="X120" s="1" t="str">
        <f>IF(t_item_说明表!Y122="","",t_item_说明表!Y122)</f>
        <v>预留道具44的描述</v>
      </c>
      <c r="Y120" s="1">
        <f>IF(t_item_说明表!Z122="","",t_item_说明表!Z122)</f>
        <v>0</v>
      </c>
      <c r="Z120" s="1" t="str">
        <f>IF(t_item_说明表!AA122="","",t_item_说明表!AA122)</f>
        <v/>
      </c>
      <c r="AA120" s="1" t="str">
        <f>IF(t_item_说明表!AB122="","",t_item_说明表!AB122)</f>
        <v/>
      </c>
      <c r="AB120" s="1" t="str">
        <f>IF(t_item_说明表!AC122="","",t_item_说明表!AC122)</f>
        <v/>
      </c>
      <c r="AC120" s="1" t="str">
        <f>IF(t_item_说明表!AD122="","",t_item_说明表!AD122)</f>
        <v/>
      </c>
      <c r="AD120" s="1" t="str">
        <f>IF(t_item_说明表!AE122="","",t_item_说明表!AE122)</f>
        <v/>
      </c>
      <c r="AE120" s="1">
        <f>IF(t_item_说明表!AF122="","",t_item_说明表!AF122)</f>
        <v>5</v>
      </c>
      <c r="AF120" s="1" t="str">
        <f>IF(t_item_说明表!AG122="","",t_item_说明表!AG122)</f>
        <v/>
      </c>
      <c r="AG120" s="1">
        <f>IF(t_item_说明表!AH122="","",t_item_说明表!AH122)</f>
        <v>5</v>
      </c>
    </row>
    <row r="121" spans="1:33" ht="16.5" x14ac:dyDescent="0.2">
      <c r="A121" s="1">
        <f>IF(t_item_说明表!A123="","",t_item_说明表!A123)</f>
        <v>118</v>
      </c>
      <c r="B121" s="1">
        <f>IF(t_item_说明表!B123="","",t_item_说明表!B123)</f>
        <v>3139</v>
      </c>
      <c r="C121" s="1">
        <f>IF(t_item_说明表!C123="","",t_item_说明表!C123)</f>
        <v>0</v>
      </c>
      <c r="D121" s="1" t="str">
        <f>IF(t_item_说明表!D123="","",t_item_说明表!D123)</f>
        <v>预留道具45</v>
      </c>
      <c r="E121" s="1">
        <f>IF(t_item_说明表!E123="","",t_item_说明表!E123)</f>
        <v>20003139</v>
      </c>
      <c r="F121" s="1">
        <f>IF(t_item_说明表!G123="","",t_item_说明表!G123)</f>
        <v>3139</v>
      </c>
      <c r="G121" s="1">
        <f>IF(t_item_说明表!H123="","",t_item_说明表!H123)</f>
        <v>21003139</v>
      </c>
      <c r="H121" s="1">
        <f>IF(t_item_说明表!I123="","",t_item_说明表!I123)</f>
        <v>0</v>
      </c>
      <c r="I121" s="1">
        <f>IF(t_item_说明表!J123="","",t_item_说明表!J123)</f>
        <v>0</v>
      </c>
      <c r="J121" s="1">
        <f>IF(t_item_说明表!K123="","",t_item_说明表!K123)</f>
        <v>107</v>
      </c>
      <c r="K121" s="1">
        <f>IF(t_item_说明表!L123="","",t_item_说明表!L123)</f>
        <v>34640123</v>
      </c>
      <c r="L121" s="1">
        <f>IF(t_item_说明表!M123="","",t_item_说明表!M123)</f>
        <v>300</v>
      </c>
      <c r="M121" s="1">
        <f>IF(t_item_说明表!N123="","",t_item_说明表!N123)</f>
        <v>-1</v>
      </c>
      <c r="N121" s="1">
        <f>IF(t_item_说明表!O123="","",t_item_说明表!O123)</f>
        <v>0</v>
      </c>
      <c r="O121" s="1">
        <f>IF(t_item_说明表!P123="","",t_item_说明表!P123)</f>
        <v>1</v>
      </c>
      <c r="P121" s="1" t="str">
        <f>IF(t_item_说明表!Q123="","",t_item_说明表!Q123)</f>
        <v/>
      </c>
      <c r="Q121" s="1">
        <f>IF(t_item_说明表!R123="","",t_item_说明表!R123)</f>
        <v>0</v>
      </c>
      <c r="R121" s="1" t="str">
        <f>IF(t_item_说明表!S123="","",t_item_说明表!S123)</f>
        <v/>
      </c>
      <c r="S121" s="1" t="str">
        <f>IF(t_item_说明表!T123="","",t_item_说明表!T123)</f>
        <v/>
      </c>
      <c r="T121" s="1">
        <f>IF(t_item_说明表!U123="","",t_item_说明表!U123)</f>
        <v>0</v>
      </c>
      <c r="U121" s="1" t="str">
        <f>IF(t_item_说明表!V123="","",t_item_说明表!V123)</f>
        <v/>
      </c>
      <c r="V121" s="1" t="str">
        <f>IF(t_item_说明表!W123="","",t_item_说明表!W123)</f>
        <v/>
      </c>
      <c r="W121" s="1" t="str">
        <f>IF(t_item_说明表!X123="","",t_item_说明表!X123)</f>
        <v/>
      </c>
      <c r="X121" s="1" t="str">
        <f>IF(t_item_说明表!Y123="","",t_item_说明表!Y123)</f>
        <v>预留道具45的描述</v>
      </c>
      <c r="Y121" s="1">
        <f>IF(t_item_说明表!Z123="","",t_item_说明表!Z123)</f>
        <v>0</v>
      </c>
      <c r="Z121" s="1" t="str">
        <f>IF(t_item_说明表!AA123="","",t_item_说明表!AA123)</f>
        <v/>
      </c>
      <c r="AA121" s="1" t="str">
        <f>IF(t_item_说明表!AB123="","",t_item_说明表!AB123)</f>
        <v/>
      </c>
      <c r="AB121" s="1" t="str">
        <f>IF(t_item_说明表!AC123="","",t_item_说明表!AC123)</f>
        <v/>
      </c>
      <c r="AC121" s="1" t="str">
        <f>IF(t_item_说明表!AD123="","",t_item_说明表!AD123)</f>
        <v/>
      </c>
      <c r="AD121" s="1" t="str">
        <f>IF(t_item_说明表!AE123="","",t_item_说明表!AE123)</f>
        <v/>
      </c>
      <c r="AE121" s="1">
        <f>IF(t_item_说明表!AF123="","",t_item_说明表!AF123)</f>
        <v>5</v>
      </c>
      <c r="AF121" s="1" t="str">
        <f>IF(t_item_说明表!AG123="","",t_item_说明表!AG123)</f>
        <v/>
      </c>
      <c r="AG121" s="1">
        <f>IF(t_item_说明表!AH123="","",t_item_说明表!AH123)</f>
        <v>5</v>
      </c>
    </row>
    <row r="122" spans="1:33" ht="16.5" x14ac:dyDescent="0.2">
      <c r="A122" s="1">
        <f>IF(t_item_说明表!A124="","",t_item_说明表!A124)</f>
        <v>119</v>
      </c>
      <c r="B122" s="1">
        <f>IF(t_item_说明表!B124="","",t_item_说明表!B124)</f>
        <v>3140</v>
      </c>
      <c r="C122" s="1">
        <f>IF(t_item_说明表!C124="","",t_item_说明表!C124)</f>
        <v>0</v>
      </c>
      <c r="D122" s="1" t="str">
        <f>IF(t_item_说明表!D124="","",t_item_说明表!D124)</f>
        <v>预留道具46</v>
      </c>
      <c r="E122" s="1">
        <f>IF(t_item_说明表!E124="","",t_item_说明表!E124)</f>
        <v>20003140</v>
      </c>
      <c r="F122" s="1">
        <f>IF(t_item_说明表!G124="","",t_item_说明表!G124)</f>
        <v>3140</v>
      </c>
      <c r="G122" s="1">
        <f>IF(t_item_说明表!H124="","",t_item_说明表!H124)</f>
        <v>21003140</v>
      </c>
      <c r="H122" s="1">
        <f>IF(t_item_说明表!I124="","",t_item_说明表!I124)</f>
        <v>0</v>
      </c>
      <c r="I122" s="1">
        <f>IF(t_item_说明表!J124="","",t_item_说明表!J124)</f>
        <v>0</v>
      </c>
      <c r="J122" s="1">
        <f>IF(t_item_说明表!K124="","",t_item_说明表!K124)</f>
        <v>108</v>
      </c>
      <c r="K122" s="1">
        <f>IF(t_item_说明表!L124="","",t_item_说明表!L124)</f>
        <v>34640124</v>
      </c>
      <c r="L122" s="1">
        <f>IF(t_item_说明表!M124="","",t_item_说明表!M124)</f>
        <v>300</v>
      </c>
      <c r="M122" s="1">
        <f>IF(t_item_说明表!N124="","",t_item_说明表!N124)</f>
        <v>-1</v>
      </c>
      <c r="N122" s="1">
        <f>IF(t_item_说明表!O124="","",t_item_说明表!O124)</f>
        <v>0</v>
      </c>
      <c r="O122" s="1">
        <f>IF(t_item_说明表!P124="","",t_item_说明表!P124)</f>
        <v>1</v>
      </c>
      <c r="P122" s="1" t="str">
        <f>IF(t_item_说明表!Q124="","",t_item_说明表!Q124)</f>
        <v/>
      </c>
      <c r="Q122" s="1">
        <f>IF(t_item_说明表!R124="","",t_item_说明表!R124)</f>
        <v>0</v>
      </c>
      <c r="R122" s="1" t="str">
        <f>IF(t_item_说明表!S124="","",t_item_说明表!S124)</f>
        <v/>
      </c>
      <c r="S122" s="1" t="str">
        <f>IF(t_item_说明表!T124="","",t_item_说明表!T124)</f>
        <v/>
      </c>
      <c r="T122" s="1">
        <f>IF(t_item_说明表!U124="","",t_item_说明表!U124)</f>
        <v>0</v>
      </c>
      <c r="U122" s="1" t="str">
        <f>IF(t_item_说明表!V124="","",t_item_说明表!V124)</f>
        <v/>
      </c>
      <c r="V122" s="1" t="str">
        <f>IF(t_item_说明表!W124="","",t_item_说明表!W124)</f>
        <v/>
      </c>
      <c r="W122" s="1" t="str">
        <f>IF(t_item_说明表!X124="","",t_item_说明表!X124)</f>
        <v/>
      </c>
      <c r="X122" s="1" t="str">
        <f>IF(t_item_说明表!Y124="","",t_item_说明表!Y124)</f>
        <v>预留道具46的描述</v>
      </c>
      <c r="Y122" s="1">
        <f>IF(t_item_说明表!Z124="","",t_item_说明表!Z124)</f>
        <v>0</v>
      </c>
      <c r="Z122" s="1" t="str">
        <f>IF(t_item_说明表!AA124="","",t_item_说明表!AA124)</f>
        <v/>
      </c>
      <c r="AA122" s="1" t="str">
        <f>IF(t_item_说明表!AB124="","",t_item_说明表!AB124)</f>
        <v/>
      </c>
      <c r="AB122" s="1" t="str">
        <f>IF(t_item_说明表!AC124="","",t_item_说明表!AC124)</f>
        <v/>
      </c>
      <c r="AC122" s="1" t="str">
        <f>IF(t_item_说明表!AD124="","",t_item_说明表!AD124)</f>
        <v/>
      </c>
      <c r="AD122" s="1" t="str">
        <f>IF(t_item_说明表!AE124="","",t_item_说明表!AE124)</f>
        <v/>
      </c>
      <c r="AE122" s="1">
        <f>IF(t_item_说明表!AF124="","",t_item_说明表!AF124)</f>
        <v>5</v>
      </c>
      <c r="AF122" s="1" t="str">
        <f>IF(t_item_说明表!AG124="","",t_item_说明表!AG124)</f>
        <v/>
      </c>
      <c r="AG122" s="1">
        <f>IF(t_item_说明表!AH124="","",t_item_说明表!AH124)</f>
        <v>5</v>
      </c>
    </row>
    <row r="123" spans="1:33" ht="16.5" x14ac:dyDescent="0.2">
      <c r="A123" s="1">
        <f>IF(t_item_说明表!A125="","",t_item_说明表!A125)</f>
        <v>120</v>
      </c>
      <c r="B123" s="1">
        <f>IF(t_item_说明表!B125="","",t_item_说明表!B125)</f>
        <v>3141</v>
      </c>
      <c r="C123" s="1">
        <f>IF(t_item_说明表!C125="","",t_item_说明表!C125)</f>
        <v>0</v>
      </c>
      <c r="D123" s="1" t="str">
        <f>IF(t_item_说明表!D125="","",t_item_说明表!D125)</f>
        <v>预留道具47</v>
      </c>
      <c r="E123" s="1">
        <f>IF(t_item_说明表!E125="","",t_item_说明表!E125)</f>
        <v>20003141</v>
      </c>
      <c r="F123" s="1">
        <f>IF(t_item_说明表!G125="","",t_item_说明表!G125)</f>
        <v>3141</v>
      </c>
      <c r="G123" s="1">
        <f>IF(t_item_说明表!H125="","",t_item_说明表!H125)</f>
        <v>21003141</v>
      </c>
      <c r="H123" s="1">
        <f>IF(t_item_说明表!I125="","",t_item_说明表!I125)</f>
        <v>0</v>
      </c>
      <c r="I123" s="1">
        <f>IF(t_item_说明表!J125="","",t_item_说明表!J125)</f>
        <v>0</v>
      </c>
      <c r="J123" s="1">
        <f>IF(t_item_说明表!K125="","",t_item_说明表!K125)</f>
        <v>109</v>
      </c>
      <c r="K123" s="1">
        <f>IF(t_item_说明表!L125="","",t_item_说明表!L125)</f>
        <v>34640125</v>
      </c>
      <c r="L123" s="1">
        <f>IF(t_item_说明表!M125="","",t_item_说明表!M125)</f>
        <v>300</v>
      </c>
      <c r="M123" s="1">
        <f>IF(t_item_说明表!N125="","",t_item_说明表!N125)</f>
        <v>-1</v>
      </c>
      <c r="N123" s="1">
        <f>IF(t_item_说明表!O125="","",t_item_说明表!O125)</f>
        <v>0</v>
      </c>
      <c r="O123" s="1">
        <f>IF(t_item_说明表!P125="","",t_item_说明表!P125)</f>
        <v>1</v>
      </c>
      <c r="P123" s="1" t="str">
        <f>IF(t_item_说明表!Q125="","",t_item_说明表!Q125)</f>
        <v/>
      </c>
      <c r="Q123" s="1">
        <f>IF(t_item_说明表!R125="","",t_item_说明表!R125)</f>
        <v>0</v>
      </c>
      <c r="R123" s="1" t="str">
        <f>IF(t_item_说明表!S125="","",t_item_说明表!S125)</f>
        <v/>
      </c>
      <c r="S123" s="1" t="str">
        <f>IF(t_item_说明表!T125="","",t_item_说明表!T125)</f>
        <v/>
      </c>
      <c r="T123" s="1">
        <f>IF(t_item_说明表!U125="","",t_item_说明表!U125)</f>
        <v>0</v>
      </c>
      <c r="U123" s="1" t="str">
        <f>IF(t_item_说明表!V125="","",t_item_说明表!V125)</f>
        <v/>
      </c>
      <c r="V123" s="1" t="str">
        <f>IF(t_item_说明表!W125="","",t_item_说明表!W125)</f>
        <v/>
      </c>
      <c r="W123" s="1" t="str">
        <f>IF(t_item_说明表!X125="","",t_item_说明表!X125)</f>
        <v/>
      </c>
      <c r="X123" s="1" t="str">
        <f>IF(t_item_说明表!Y125="","",t_item_说明表!Y125)</f>
        <v>预留道具47的描述</v>
      </c>
      <c r="Y123" s="1">
        <f>IF(t_item_说明表!Z125="","",t_item_说明表!Z125)</f>
        <v>0</v>
      </c>
      <c r="Z123" s="1" t="str">
        <f>IF(t_item_说明表!AA125="","",t_item_说明表!AA125)</f>
        <v/>
      </c>
      <c r="AA123" s="1" t="str">
        <f>IF(t_item_说明表!AB125="","",t_item_说明表!AB125)</f>
        <v/>
      </c>
      <c r="AB123" s="1" t="str">
        <f>IF(t_item_说明表!AC125="","",t_item_说明表!AC125)</f>
        <v/>
      </c>
      <c r="AC123" s="1" t="str">
        <f>IF(t_item_说明表!AD125="","",t_item_说明表!AD125)</f>
        <v/>
      </c>
      <c r="AD123" s="1" t="str">
        <f>IF(t_item_说明表!AE125="","",t_item_说明表!AE125)</f>
        <v/>
      </c>
      <c r="AE123" s="1">
        <f>IF(t_item_说明表!AF125="","",t_item_说明表!AF125)</f>
        <v>5</v>
      </c>
      <c r="AF123" s="1" t="str">
        <f>IF(t_item_说明表!AG125="","",t_item_说明表!AG125)</f>
        <v/>
      </c>
      <c r="AG123" s="1">
        <f>IF(t_item_说明表!AH125="","",t_item_说明表!AH125)</f>
        <v>5</v>
      </c>
    </row>
    <row r="124" spans="1:33" ht="16.5" x14ac:dyDescent="0.2">
      <c r="A124" s="1">
        <f>IF(t_item_说明表!A126="","",t_item_说明表!A126)</f>
        <v>121</v>
      </c>
      <c r="B124" s="1">
        <f>IF(t_item_说明表!B126="","",t_item_说明表!B126)</f>
        <v>3142</v>
      </c>
      <c r="C124" s="1">
        <f>IF(t_item_说明表!C126="","",t_item_说明表!C126)</f>
        <v>0</v>
      </c>
      <c r="D124" s="1" t="str">
        <f>IF(t_item_说明表!D126="","",t_item_说明表!D126)</f>
        <v>预留道具48</v>
      </c>
      <c r="E124" s="1">
        <f>IF(t_item_说明表!E126="","",t_item_说明表!E126)</f>
        <v>20003142</v>
      </c>
      <c r="F124" s="1">
        <f>IF(t_item_说明表!G126="","",t_item_说明表!G126)</f>
        <v>3142</v>
      </c>
      <c r="G124" s="1">
        <f>IF(t_item_说明表!H126="","",t_item_说明表!H126)</f>
        <v>21003142</v>
      </c>
      <c r="H124" s="1">
        <f>IF(t_item_说明表!I126="","",t_item_说明表!I126)</f>
        <v>0</v>
      </c>
      <c r="I124" s="1">
        <f>IF(t_item_说明表!J126="","",t_item_说明表!J126)</f>
        <v>0</v>
      </c>
      <c r="J124" s="1">
        <f>IF(t_item_说明表!K126="","",t_item_说明表!K126)</f>
        <v>110</v>
      </c>
      <c r="K124" s="1">
        <f>IF(t_item_说明表!L126="","",t_item_说明表!L126)</f>
        <v>34640126</v>
      </c>
      <c r="L124" s="1">
        <f>IF(t_item_说明表!M126="","",t_item_说明表!M126)</f>
        <v>300</v>
      </c>
      <c r="M124" s="1">
        <f>IF(t_item_说明表!N126="","",t_item_说明表!N126)</f>
        <v>-1</v>
      </c>
      <c r="N124" s="1">
        <f>IF(t_item_说明表!O126="","",t_item_说明表!O126)</f>
        <v>0</v>
      </c>
      <c r="O124" s="1">
        <f>IF(t_item_说明表!P126="","",t_item_说明表!P126)</f>
        <v>1</v>
      </c>
      <c r="P124" s="1" t="str">
        <f>IF(t_item_说明表!Q126="","",t_item_说明表!Q126)</f>
        <v/>
      </c>
      <c r="Q124" s="1">
        <f>IF(t_item_说明表!R126="","",t_item_说明表!R126)</f>
        <v>0</v>
      </c>
      <c r="R124" s="1" t="str">
        <f>IF(t_item_说明表!S126="","",t_item_说明表!S126)</f>
        <v/>
      </c>
      <c r="S124" s="1" t="str">
        <f>IF(t_item_说明表!T126="","",t_item_说明表!T126)</f>
        <v/>
      </c>
      <c r="T124" s="1">
        <f>IF(t_item_说明表!U126="","",t_item_说明表!U126)</f>
        <v>0</v>
      </c>
      <c r="U124" s="1" t="str">
        <f>IF(t_item_说明表!V126="","",t_item_说明表!V126)</f>
        <v/>
      </c>
      <c r="V124" s="1" t="str">
        <f>IF(t_item_说明表!W126="","",t_item_说明表!W126)</f>
        <v/>
      </c>
      <c r="W124" s="1" t="str">
        <f>IF(t_item_说明表!X126="","",t_item_说明表!X126)</f>
        <v/>
      </c>
      <c r="X124" s="1" t="str">
        <f>IF(t_item_说明表!Y126="","",t_item_说明表!Y126)</f>
        <v>预留道具48的描述</v>
      </c>
      <c r="Y124" s="1">
        <f>IF(t_item_说明表!Z126="","",t_item_说明表!Z126)</f>
        <v>0</v>
      </c>
      <c r="Z124" s="1" t="str">
        <f>IF(t_item_说明表!AA126="","",t_item_说明表!AA126)</f>
        <v/>
      </c>
      <c r="AA124" s="1" t="str">
        <f>IF(t_item_说明表!AB126="","",t_item_说明表!AB126)</f>
        <v/>
      </c>
      <c r="AB124" s="1" t="str">
        <f>IF(t_item_说明表!AC126="","",t_item_说明表!AC126)</f>
        <v/>
      </c>
      <c r="AC124" s="1" t="str">
        <f>IF(t_item_说明表!AD126="","",t_item_说明表!AD126)</f>
        <v/>
      </c>
      <c r="AD124" s="1" t="str">
        <f>IF(t_item_说明表!AE126="","",t_item_说明表!AE126)</f>
        <v/>
      </c>
      <c r="AE124" s="1">
        <f>IF(t_item_说明表!AF126="","",t_item_说明表!AF126)</f>
        <v>5</v>
      </c>
      <c r="AF124" s="1" t="str">
        <f>IF(t_item_说明表!AG126="","",t_item_说明表!AG126)</f>
        <v/>
      </c>
      <c r="AG124" s="1">
        <f>IF(t_item_说明表!AH126="","",t_item_说明表!AH126)</f>
        <v>5</v>
      </c>
    </row>
    <row r="125" spans="1:33" ht="16.5" x14ac:dyDescent="0.2">
      <c r="A125" s="1">
        <f>IF(t_item_说明表!A127="","",t_item_说明表!A127)</f>
        <v>122</v>
      </c>
      <c r="B125" s="1">
        <f>IF(t_item_说明表!B127="","",t_item_说明表!B127)</f>
        <v>3143</v>
      </c>
      <c r="C125" s="1">
        <f>IF(t_item_说明表!C127="","",t_item_说明表!C127)</f>
        <v>0</v>
      </c>
      <c r="D125" s="1" t="str">
        <f>IF(t_item_说明表!D127="","",t_item_说明表!D127)</f>
        <v>预留道具49</v>
      </c>
      <c r="E125" s="1">
        <f>IF(t_item_说明表!E127="","",t_item_说明表!E127)</f>
        <v>20003143</v>
      </c>
      <c r="F125" s="1">
        <f>IF(t_item_说明表!G127="","",t_item_说明表!G127)</f>
        <v>3143</v>
      </c>
      <c r="G125" s="1">
        <f>IF(t_item_说明表!H127="","",t_item_说明表!H127)</f>
        <v>21003143</v>
      </c>
      <c r="H125" s="1">
        <f>IF(t_item_说明表!I127="","",t_item_说明表!I127)</f>
        <v>0</v>
      </c>
      <c r="I125" s="1">
        <f>IF(t_item_说明表!J127="","",t_item_说明表!J127)</f>
        <v>0</v>
      </c>
      <c r="J125" s="1">
        <f>IF(t_item_说明表!K127="","",t_item_说明表!K127)</f>
        <v>111</v>
      </c>
      <c r="K125" s="1">
        <f>IF(t_item_说明表!L127="","",t_item_说明表!L127)</f>
        <v>34640127</v>
      </c>
      <c r="L125" s="1">
        <f>IF(t_item_说明表!M127="","",t_item_说明表!M127)</f>
        <v>300</v>
      </c>
      <c r="M125" s="1">
        <f>IF(t_item_说明表!N127="","",t_item_说明表!N127)</f>
        <v>-1</v>
      </c>
      <c r="N125" s="1">
        <f>IF(t_item_说明表!O127="","",t_item_说明表!O127)</f>
        <v>0</v>
      </c>
      <c r="O125" s="1">
        <f>IF(t_item_说明表!P127="","",t_item_说明表!P127)</f>
        <v>1</v>
      </c>
      <c r="P125" s="1" t="str">
        <f>IF(t_item_说明表!Q127="","",t_item_说明表!Q127)</f>
        <v/>
      </c>
      <c r="Q125" s="1">
        <f>IF(t_item_说明表!R127="","",t_item_说明表!R127)</f>
        <v>0</v>
      </c>
      <c r="R125" s="1" t="str">
        <f>IF(t_item_说明表!S127="","",t_item_说明表!S127)</f>
        <v/>
      </c>
      <c r="S125" s="1" t="str">
        <f>IF(t_item_说明表!T127="","",t_item_说明表!T127)</f>
        <v/>
      </c>
      <c r="T125" s="1">
        <f>IF(t_item_说明表!U127="","",t_item_说明表!U127)</f>
        <v>0</v>
      </c>
      <c r="U125" s="1" t="str">
        <f>IF(t_item_说明表!V127="","",t_item_说明表!V127)</f>
        <v/>
      </c>
      <c r="V125" s="1" t="str">
        <f>IF(t_item_说明表!W127="","",t_item_说明表!W127)</f>
        <v/>
      </c>
      <c r="W125" s="1" t="str">
        <f>IF(t_item_说明表!X127="","",t_item_说明表!X127)</f>
        <v/>
      </c>
      <c r="X125" s="1" t="str">
        <f>IF(t_item_说明表!Y127="","",t_item_说明表!Y127)</f>
        <v>预留道具49的描述</v>
      </c>
      <c r="Y125" s="1">
        <f>IF(t_item_说明表!Z127="","",t_item_说明表!Z127)</f>
        <v>0</v>
      </c>
      <c r="Z125" s="1" t="str">
        <f>IF(t_item_说明表!AA127="","",t_item_说明表!AA127)</f>
        <v/>
      </c>
      <c r="AA125" s="1" t="str">
        <f>IF(t_item_说明表!AB127="","",t_item_说明表!AB127)</f>
        <v/>
      </c>
      <c r="AB125" s="1" t="str">
        <f>IF(t_item_说明表!AC127="","",t_item_说明表!AC127)</f>
        <v/>
      </c>
      <c r="AC125" s="1" t="str">
        <f>IF(t_item_说明表!AD127="","",t_item_说明表!AD127)</f>
        <v/>
      </c>
      <c r="AD125" s="1" t="str">
        <f>IF(t_item_说明表!AE127="","",t_item_说明表!AE127)</f>
        <v/>
      </c>
      <c r="AE125" s="1">
        <f>IF(t_item_说明表!AF127="","",t_item_说明表!AF127)</f>
        <v>5</v>
      </c>
      <c r="AF125" s="1" t="str">
        <f>IF(t_item_说明表!AG127="","",t_item_说明表!AG127)</f>
        <v/>
      </c>
      <c r="AG125" s="1">
        <f>IF(t_item_说明表!AH127="","",t_item_说明表!AH127)</f>
        <v>5</v>
      </c>
    </row>
    <row r="126" spans="1:33" ht="16.5" x14ac:dyDescent="0.2">
      <c r="A126" s="1">
        <f>IF(t_item_说明表!A128="","",t_item_说明表!A128)</f>
        <v>123</v>
      </c>
      <c r="B126" s="1">
        <f>IF(t_item_说明表!B128="","",t_item_说明表!B128)</f>
        <v>3144</v>
      </c>
      <c r="C126" s="1">
        <f>IF(t_item_说明表!C128="","",t_item_说明表!C128)</f>
        <v>0</v>
      </c>
      <c r="D126" s="1" t="str">
        <f>IF(t_item_说明表!D128="","",t_item_说明表!D128)</f>
        <v>预留道具50</v>
      </c>
      <c r="E126" s="1">
        <f>IF(t_item_说明表!E128="","",t_item_说明表!E128)</f>
        <v>20003144</v>
      </c>
      <c r="F126" s="1">
        <f>IF(t_item_说明表!G128="","",t_item_说明表!G128)</f>
        <v>3144</v>
      </c>
      <c r="G126" s="1">
        <f>IF(t_item_说明表!H128="","",t_item_说明表!H128)</f>
        <v>21003144</v>
      </c>
      <c r="H126" s="1">
        <f>IF(t_item_说明表!I128="","",t_item_说明表!I128)</f>
        <v>0</v>
      </c>
      <c r="I126" s="1">
        <f>IF(t_item_说明表!J128="","",t_item_说明表!J128)</f>
        <v>0</v>
      </c>
      <c r="J126" s="1">
        <f>IF(t_item_说明表!K128="","",t_item_说明表!K128)</f>
        <v>112</v>
      </c>
      <c r="K126" s="1">
        <f>IF(t_item_说明表!L128="","",t_item_说明表!L128)</f>
        <v>34640128</v>
      </c>
      <c r="L126" s="1">
        <f>IF(t_item_说明表!M128="","",t_item_说明表!M128)</f>
        <v>300</v>
      </c>
      <c r="M126" s="1">
        <f>IF(t_item_说明表!N128="","",t_item_说明表!N128)</f>
        <v>-1</v>
      </c>
      <c r="N126" s="1">
        <f>IF(t_item_说明表!O128="","",t_item_说明表!O128)</f>
        <v>0</v>
      </c>
      <c r="O126" s="1">
        <f>IF(t_item_说明表!P128="","",t_item_说明表!P128)</f>
        <v>1</v>
      </c>
      <c r="P126" s="1" t="str">
        <f>IF(t_item_说明表!Q128="","",t_item_说明表!Q128)</f>
        <v/>
      </c>
      <c r="Q126" s="1">
        <f>IF(t_item_说明表!R128="","",t_item_说明表!R128)</f>
        <v>0</v>
      </c>
      <c r="R126" s="1" t="str">
        <f>IF(t_item_说明表!S128="","",t_item_说明表!S128)</f>
        <v/>
      </c>
      <c r="S126" s="1" t="str">
        <f>IF(t_item_说明表!T128="","",t_item_说明表!T128)</f>
        <v/>
      </c>
      <c r="T126" s="1">
        <f>IF(t_item_说明表!U128="","",t_item_说明表!U128)</f>
        <v>0</v>
      </c>
      <c r="U126" s="1" t="str">
        <f>IF(t_item_说明表!V128="","",t_item_说明表!V128)</f>
        <v/>
      </c>
      <c r="V126" s="1" t="str">
        <f>IF(t_item_说明表!W128="","",t_item_说明表!W128)</f>
        <v/>
      </c>
      <c r="W126" s="1" t="str">
        <f>IF(t_item_说明表!X128="","",t_item_说明表!X128)</f>
        <v/>
      </c>
      <c r="X126" s="1" t="str">
        <f>IF(t_item_说明表!Y128="","",t_item_说明表!Y128)</f>
        <v>预留道具50的描述</v>
      </c>
      <c r="Y126" s="1">
        <f>IF(t_item_说明表!Z128="","",t_item_说明表!Z128)</f>
        <v>0</v>
      </c>
      <c r="Z126" s="1" t="str">
        <f>IF(t_item_说明表!AA128="","",t_item_说明表!AA128)</f>
        <v/>
      </c>
      <c r="AA126" s="1" t="str">
        <f>IF(t_item_说明表!AB128="","",t_item_说明表!AB128)</f>
        <v/>
      </c>
      <c r="AB126" s="1" t="str">
        <f>IF(t_item_说明表!AC128="","",t_item_说明表!AC128)</f>
        <v/>
      </c>
      <c r="AC126" s="1" t="str">
        <f>IF(t_item_说明表!AD128="","",t_item_说明表!AD128)</f>
        <v/>
      </c>
      <c r="AD126" s="1" t="str">
        <f>IF(t_item_说明表!AE128="","",t_item_说明表!AE128)</f>
        <v/>
      </c>
      <c r="AE126" s="1">
        <f>IF(t_item_说明表!AF128="","",t_item_说明表!AF128)</f>
        <v>5</v>
      </c>
      <c r="AF126" s="1" t="str">
        <f>IF(t_item_说明表!AG128="","",t_item_说明表!AG128)</f>
        <v/>
      </c>
      <c r="AG126" s="1">
        <f>IF(t_item_说明表!AH128="","",t_item_说明表!AH128)</f>
        <v>5</v>
      </c>
    </row>
    <row r="127" spans="1:33" ht="16.5" x14ac:dyDescent="0.2">
      <c r="A127" s="1">
        <f>IF(t_item_说明表!A129="","",t_item_说明表!A129)</f>
        <v>124</v>
      </c>
      <c r="B127" s="1">
        <f>IF(t_item_说明表!B129="","",t_item_说明表!B129)</f>
        <v>3145</v>
      </c>
      <c r="C127" s="1">
        <f>IF(t_item_说明表!C129="","",t_item_说明表!C129)</f>
        <v>0</v>
      </c>
      <c r="D127" s="1" t="str">
        <f>IF(t_item_说明表!D129="","",t_item_说明表!D129)</f>
        <v>预留道具51</v>
      </c>
      <c r="E127" s="1">
        <f>IF(t_item_说明表!E129="","",t_item_说明表!E129)</f>
        <v>20003145</v>
      </c>
      <c r="F127" s="1">
        <f>IF(t_item_说明表!G129="","",t_item_说明表!G129)</f>
        <v>3145</v>
      </c>
      <c r="G127" s="1">
        <f>IF(t_item_说明表!H129="","",t_item_说明表!H129)</f>
        <v>21003145</v>
      </c>
      <c r="H127" s="1">
        <f>IF(t_item_说明表!I129="","",t_item_说明表!I129)</f>
        <v>0</v>
      </c>
      <c r="I127" s="1">
        <f>IF(t_item_说明表!J129="","",t_item_说明表!J129)</f>
        <v>0</v>
      </c>
      <c r="J127" s="1">
        <f>IF(t_item_说明表!K129="","",t_item_说明表!K129)</f>
        <v>113</v>
      </c>
      <c r="K127" s="1">
        <f>IF(t_item_说明表!L129="","",t_item_说明表!L129)</f>
        <v>34640129</v>
      </c>
      <c r="L127" s="1">
        <f>IF(t_item_说明表!M129="","",t_item_说明表!M129)</f>
        <v>300</v>
      </c>
      <c r="M127" s="1">
        <f>IF(t_item_说明表!N129="","",t_item_说明表!N129)</f>
        <v>-1</v>
      </c>
      <c r="N127" s="1">
        <f>IF(t_item_说明表!O129="","",t_item_说明表!O129)</f>
        <v>0</v>
      </c>
      <c r="O127" s="1">
        <f>IF(t_item_说明表!P129="","",t_item_说明表!P129)</f>
        <v>1</v>
      </c>
      <c r="P127" s="1" t="str">
        <f>IF(t_item_说明表!Q129="","",t_item_说明表!Q129)</f>
        <v/>
      </c>
      <c r="Q127" s="1">
        <f>IF(t_item_说明表!R129="","",t_item_说明表!R129)</f>
        <v>0</v>
      </c>
      <c r="R127" s="1" t="str">
        <f>IF(t_item_说明表!S129="","",t_item_说明表!S129)</f>
        <v/>
      </c>
      <c r="S127" s="1" t="str">
        <f>IF(t_item_说明表!T129="","",t_item_说明表!T129)</f>
        <v/>
      </c>
      <c r="T127" s="1">
        <f>IF(t_item_说明表!U129="","",t_item_说明表!U129)</f>
        <v>0</v>
      </c>
      <c r="U127" s="1" t="str">
        <f>IF(t_item_说明表!V129="","",t_item_说明表!V129)</f>
        <v/>
      </c>
      <c r="V127" s="1" t="str">
        <f>IF(t_item_说明表!W129="","",t_item_说明表!W129)</f>
        <v/>
      </c>
      <c r="W127" s="1" t="str">
        <f>IF(t_item_说明表!X129="","",t_item_说明表!X129)</f>
        <v/>
      </c>
      <c r="X127" s="1" t="str">
        <f>IF(t_item_说明表!Y129="","",t_item_说明表!Y129)</f>
        <v>预留道具51的描述</v>
      </c>
      <c r="Y127" s="1">
        <f>IF(t_item_说明表!Z129="","",t_item_说明表!Z129)</f>
        <v>0</v>
      </c>
      <c r="Z127" s="1" t="str">
        <f>IF(t_item_说明表!AA129="","",t_item_说明表!AA129)</f>
        <v/>
      </c>
      <c r="AA127" s="1" t="str">
        <f>IF(t_item_说明表!AB129="","",t_item_说明表!AB129)</f>
        <v/>
      </c>
      <c r="AB127" s="1" t="str">
        <f>IF(t_item_说明表!AC129="","",t_item_说明表!AC129)</f>
        <v/>
      </c>
      <c r="AC127" s="1" t="str">
        <f>IF(t_item_说明表!AD129="","",t_item_说明表!AD129)</f>
        <v/>
      </c>
      <c r="AD127" s="1" t="str">
        <f>IF(t_item_说明表!AE129="","",t_item_说明表!AE129)</f>
        <v/>
      </c>
      <c r="AE127" s="1">
        <f>IF(t_item_说明表!AF129="","",t_item_说明表!AF129)</f>
        <v>5</v>
      </c>
      <c r="AF127" s="1" t="str">
        <f>IF(t_item_说明表!AG129="","",t_item_说明表!AG129)</f>
        <v/>
      </c>
      <c r="AG127" s="1">
        <f>IF(t_item_说明表!AH129="","",t_item_说明表!AH129)</f>
        <v>5</v>
      </c>
    </row>
    <row r="128" spans="1:33" ht="16.5" x14ac:dyDescent="0.2">
      <c r="A128" s="1">
        <f>IF(t_item_说明表!A130="","",t_item_说明表!A130)</f>
        <v>125</v>
      </c>
      <c r="B128" s="1">
        <f>IF(t_item_说明表!B130="","",t_item_说明表!B130)</f>
        <v>3146</v>
      </c>
      <c r="C128" s="1">
        <f>IF(t_item_说明表!C130="","",t_item_说明表!C130)</f>
        <v>0</v>
      </c>
      <c r="D128" s="1" t="str">
        <f>IF(t_item_说明表!D130="","",t_item_说明表!D130)</f>
        <v>预留道具52</v>
      </c>
      <c r="E128" s="1">
        <f>IF(t_item_说明表!E130="","",t_item_说明表!E130)</f>
        <v>20003146</v>
      </c>
      <c r="F128" s="1">
        <f>IF(t_item_说明表!G130="","",t_item_说明表!G130)</f>
        <v>3146</v>
      </c>
      <c r="G128" s="1">
        <f>IF(t_item_说明表!H130="","",t_item_说明表!H130)</f>
        <v>21003146</v>
      </c>
      <c r="H128" s="1">
        <f>IF(t_item_说明表!I130="","",t_item_说明表!I130)</f>
        <v>0</v>
      </c>
      <c r="I128" s="1">
        <f>IF(t_item_说明表!J130="","",t_item_说明表!J130)</f>
        <v>0</v>
      </c>
      <c r="J128" s="1">
        <f>IF(t_item_说明表!K130="","",t_item_说明表!K130)</f>
        <v>114</v>
      </c>
      <c r="K128" s="1">
        <f>IF(t_item_说明表!L130="","",t_item_说明表!L130)</f>
        <v>34640130</v>
      </c>
      <c r="L128" s="1">
        <f>IF(t_item_说明表!M130="","",t_item_说明表!M130)</f>
        <v>300</v>
      </c>
      <c r="M128" s="1">
        <f>IF(t_item_说明表!N130="","",t_item_说明表!N130)</f>
        <v>-1</v>
      </c>
      <c r="N128" s="1">
        <f>IF(t_item_说明表!O130="","",t_item_说明表!O130)</f>
        <v>0</v>
      </c>
      <c r="O128" s="1">
        <f>IF(t_item_说明表!P130="","",t_item_说明表!P130)</f>
        <v>1</v>
      </c>
      <c r="P128" s="1" t="str">
        <f>IF(t_item_说明表!Q130="","",t_item_说明表!Q130)</f>
        <v/>
      </c>
      <c r="Q128" s="1">
        <f>IF(t_item_说明表!R130="","",t_item_说明表!R130)</f>
        <v>0</v>
      </c>
      <c r="R128" s="1" t="str">
        <f>IF(t_item_说明表!S130="","",t_item_说明表!S130)</f>
        <v/>
      </c>
      <c r="S128" s="1" t="str">
        <f>IF(t_item_说明表!T130="","",t_item_说明表!T130)</f>
        <v/>
      </c>
      <c r="T128" s="1">
        <f>IF(t_item_说明表!U130="","",t_item_说明表!U130)</f>
        <v>0</v>
      </c>
      <c r="U128" s="1" t="str">
        <f>IF(t_item_说明表!V130="","",t_item_说明表!V130)</f>
        <v/>
      </c>
      <c r="V128" s="1" t="str">
        <f>IF(t_item_说明表!W130="","",t_item_说明表!W130)</f>
        <v/>
      </c>
      <c r="W128" s="1" t="str">
        <f>IF(t_item_说明表!X130="","",t_item_说明表!X130)</f>
        <v/>
      </c>
      <c r="X128" s="1" t="str">
        <f>IF(t_item_说明表!Y130="","",t_item_说明表!Y130)</f>
        <v>预留道具52的描述</v>
      </c>
      <c r="Y128" s="1">
        <f>IF(t_item_说明表!Z130="","",t_item_说明表!Z130)</f>
        <v>0</v>
      </c>
      <c r="Z128" s="1" t="str">
        <f>IF(t_item_说明表!AA130="","",t_item_说明表!AA130)</f>
        <v/>
      </c>
      <c r="AA128" s="1" t="str">
        <f>IF(t_item_说明表!AB130="","",t_item_说明表!AB130)</f>
        <v/>
      </c>
      <c r="AB128" s="1" t="str">
        <f>IF(t_item_说明表!AC130="","",t_item_说明表!AC130)</f>
        <v/>
      </c>
      <c r="AC128" s="1" t="str">
        <f>IF(t_item_说明表!AD130="","",t_item_说明表!AD130)</f>
        <v/>
      </c>
      <c r="AD128" s="1" t="str">
        <f>IF(t_item_说明表!AE130="","",t_item_说明表!AE130)</f>
        <v/>
      </c>
      <c r="AE128" s="1">
        <f>IF(t_item_说明表!AF130="","",t_item_说明表!AF130)</f>
        <v>5</v>
      </c>
      <c r="AF128" s="1" t="str">
        <f>IF(t_item_说明表!AG130="","",t_item_说明表!AG130)</f>
        <v/>
      </c>
      <c r="AG128" s="1">
        <f>IF(t_item_说明表!AH130="","",t_item_说明表!AH130)</f>
        <v>5</v>
      </c>
    </row>
    <row r="129" spans="1:33" ht="16.5" x14ac:dyDescent="0.2">
      <c r="A129" s="1">
        <f>IF(t_item_说明表!A131="","",t_item_说明表!A131)</f>
        <v>126</v>
      </c>
      <c r="B129" s="1">
        <f>IF(t_item_说明表!B131="","",t_item_说明表!B131)</f>
        <v>3147</v>
      </c>
      <c r="C129" s="1">
        <f>IF(t_item_说明表!C131="","",t_item_说明表!C131)</f>
        <v>0</v>
      </c>
      <c r="D129" s="1" t="str">
        <f>IF(t_item_说明表!D131="","",t_item_说明表!D131)</f>
        <v>预留道具53</v>
      </c>
      <c r="E129" s="1">
        <f>IF(t_item_说明表!E131="","",t_item_说明表!E131)</f>
        <v>20003147</v>
      </c>
      <c r="F129" s="1">
        <f>IF(t_item_说明表!G131="","",t_item_说明表!G131)</f>
        <v>3147</v>
      </c>
      <c r="G129" s="1">
        <f>IF(t_item_说明表!H131="","",t_item_说明表!H131)</f>
        <v>21003147</v>
      </c>
      <c r="H129" s="1">
        <f>IF(t_item_说明表!I131="","",t_item_说明表!I131)</f>
        <v>0</v>
      </c>
      <c r="I129" s="1">
        <f>IF(t_item_说明表!J131="","",t_item_说明表!J131)</f>
        <v>0</v>
      </c>
      <c r="J129" s="1">
        <f>IF(t_item_说明表!K131="","",t_item_说明表!K131)</f>
        <v>115</v>
      </c>
      <c r="K129" s="1">
        <f>IF(t_item_说明表!L131="","",t_item_说明表!L131)</f>
        <v>34640131</v>
      </c>
      <c r="L129" s="1">
        <f>IF(t_item_说明表!M131="","",t_item_说明表!M131)</f>
        <v>300</v>
      </c>
      <c r="M129" s="1">
        <f>IF(t_item_说明表!N131="","",t_item_说明表!N131)</f>
        <v>-1</v>
      </c>
      <c r="N129" s="1">
        <f>IF(t_item_说明表!O131="","",t_item_说明表!O131)</f>
        <v>0</v>
      </c>
      <c r="O129" s="1">
        <f>IF(t_item_说明表!P131="","",t_item_说明表!P131)</f>
        <v>1</v>
      </c>
      <c r="P129" s="1" t="str">
        <f>IF(t_item_说明表!Q131="","",t_item_说明表!Q131)</f>
        <v/>
      </c>
      <c r="Q129" s="1">
        <f>IF(t_item_说明表!R131="","",t_item_说明表!R131)</f>
        <v>0</v>
      </c>
      <c r="R129" s="1" t="str">
        <f>IF(t_item_说明表!S131="","",t_item_说明表!S131)</f>
        <v/>
      </c>
      <c r="S129" s="1" t="str">
        <f>IF(t_item_说明表!T131="","",t_item_说明表!T131)</f>
        <v/>
      </c>
      <c r="T129" s="1">
        <f>IF(t_item_说明表!U131="","",t_item_说明表!U131)</f>
        <v>0</v>
      </c>
      <c r="U129" s="1" t="str">
        <f>IF(t_item_说明表!V131="","",t_item_说明表!V131)</f>
        <v/>
      </c>
      <c r="V129" s="1" t="str">
        <f>IF(t_item_说明表!W131="","",t_item_说明表!W131)</f>
        <v/>
      </c>
      <c r="W129" s="1" t="str">
        <f>IF(t_item_说明表!X131="","",t_item_说明表!X131)</f>
        <v/>
      </c>
      <c r="X129" s="1" t="str">
        <f>IF(t_item_说明表!Y131="","",t_item_说明表!Y131)</f>
        <v>预留道具53的描述</v>
      </c>
      <c r="Y129" s="1">
        <f>IF(t_item_说明表!Z131="","",t_item_说明表!Z131)</f>
        <v>0</v>
      </c>
      <c r="Z129" s="1" t="str">
        <f>IF(t_item_说明表!AA131="","",t_item_说明表!AA131)</f>
        <v/>
      </c>
      <c r="AA129" s="1" t="str">
        <f>IF(t_item_说明表!AB131="","",t_item_说明表!AB131)</f>
        <v/>
      </c>
      <c r="AB129" s="1" t="str">
        <f>IF(t_item_说明表!AC131="","",t_item_说明表!AC131)</f>
        <v/>
      </c>
      <c r="AC129" s="1" t="str">
        <f>IF(t_item_说明表!AD131="","",t_item_说明表!AD131)</f>
        <v/>
      </c>
      <c r="AD129" s="1" t="str">
        <f>IF(t_item_说明表!AE131="","",t_item_说明表!AE131)</f>
        <v/>
      </c>
      <c r="AE129" s="1">
        <f>IF(t_item_说明表!AF131="","",t_item_说明表!AF131)</f>
        <v>5</v>
      </c>
      <c r="AF129" s="1" t="str">
        <f>IF(t_item_说明表!AG131="","",t_item_说明表!AG131)</f>
        <v/>
      </c>
      <c r="AG129" s="1">
        <f>IF(t_item_说明表!AH131="","",t_item_说明表!AH131)</f>
        <v>5</v>
      </c>
    </row>
    <row r="130" spans="1:33" ht="16.5" x14ac:dyDescent="0.2">
      <c r="A130" s="1">
        <f>IF(t_item_说明表!A132="","",t_item_说明表!A132)</f>
        <v>127</v>
      </c>
      <c r="B130" s="1">
        <f>IF(t_item_说明表!B132="","",t_item_说明表!B132)</f>
        <v>3148</v>
      </c>
      <c r="C130" s="1">
        <f>IF(t_item_说明表!C132="","",t_item_说明表!C132)</f>
        <v>0</v>
      </c>
      <c r="D130" s="1" t="str">
        <f>IF(t_item_说明表!D132="","",t_item_说明表!D132)</f>
        <v>预留道具54</v>
      </c>
      <c r="E130" s="1">
        <f>IF(t_item_说明表!E132="","",t_item_说明表!E132)</f>
        <v>20003148</v>
      </c>
      <c r="F130" s="1">
        <f>IF(t_item_说明表!G132="","",t_item_说明表!G132)</f>
        <v>3148</v>
      </c>
      <c r="G130" s="1">
        <f>IF(t_item_说明表!H132="","",t_item_说明表!H132)</f>
        <v>21003148</v>
      </c>
      <c r="H130" s="1">
        <f>IF(t_item_说明表!I132="","",t_item_说明表!I132)</f>
        <v>0</v>
      </c>
      <c r="I130" s="1">
        <f>IF(t_item_说明表!J132="","",t_item_说明表!J132)</f>
        <v>0</v>
      </c>
      <c r="J130" s="1">
        <f>IF(t_item_说明表!K132="","",t_item_说明表!K132)</f>
        <v>116</v>
      </c>
      <c r="K130" s="1">
        <f>IF(t_item_说明表!L132="","",t_item_说明表!L132)</f>
        <v>34640132</v>
      </c>
      <c r="L130" s="1">
        <f>IF(t_item_说明表!M132="","",t_item_说明表!M132)</f>
        <v>300</v>
      </c>
      <c r="M130" s="1">
        <f>IF(t_item_说明表!N132="","",t_item_说明表!N132)</f>
        <v>-1</v>
      </c>
      <c r="N130" s="1">
        <f>IF(t_item_说明表!O132="","",t_item_说明表!O132)</f>
        <v>0</v>
      </c>
      <c r="O130" s="1">
        <f>IF(t_item_说明表!P132="","",t_item_说明表!P132)</f>
        <v>1</v>
      </c>
      <c r="P130" s="1" t="str">
        <f>IF(t_item_说明表!Q132="","",t_item_说明表!Q132)</f>
        <v/>
      </c>
      <c r="Q130" s="1">
        <f>IF(t_item_说明表!R132="","",t_item_说明表!R132)</f>
        <v>0</v>
      </c>
      <c r="R130" s="1" t="str">
        <f>IF(t_item_说明表!S132="","",t_item_说明表!S132)</f>
        <v/>
      </c>
      <c r="S130" s="1" t="str">
        <f>IF(t_item_说明表!T132="","",t_item_说明表!T132)</f>
        <v/>
      </c>
      <c r="T130" s="1">
        <f>IF(t_item_说明表!U132="","",t_item_说明表!U132)</f>
        <v>0</v>
      </c>
      <c r="U130" s="1" t="str">
        <f>IF(t_item_说明表!V132="","",t_item_说明表!V132)</f>
        <v/>
      </c>
      <c r="V130" s="1" t="str">
        <f>IF(t_item_说明表!W132="","",t_item_说明表!W132)</f>
        <v/>
      </c>
      <c r="W130" s="1" t="str">
        <f>IF(t_item_说明表!X132="","",t_item_说明表!X132)</f>
        <v/>
      </c>
      <c r="X130" s="1" t="str">
        <f>IF(t_item_说明表!Y132="","",t_item_说明表!Y132)</f>
        <v>预留道具54的描述</v>
      </c>
      <c r="Y130" s="1">
        <f>IF(t_item_说明表!Z132="","",t_item_说明表!Z132)</f>
        <v>0</v>
      </c>
      <c r="Z130" s="1" t="str">
        <f>IF(t_item_说明表!AA132="","",t_item_说明表!AA132)</f>
        <v/>
      </c>
      <c r="AA130" s="1" t="str">
        <f>IF(t_item_说明表!AB132="","",t_item_说明表!AB132)</f>
        <v/>
      </c>
      <c r="AB130" s="1" t="str">
        <f>IF(t_item_说明表!AC132="","",t_item_说明表!AC132)</f>
        <v/>
      </c>
      <c r="AC130" s="1" t="str">
        <f>IF(t_item_说明表!AD132="","",t_item_说明表!AD132)</f>
        <v/>
      </c>
      <c r="AD130" s="1" t="str">
        <f>IF(t_item_说明表!AE132="","",t_item_说明表!AE132)</f>
        <v/>
      </c>
      <c r="AE130" s="1">
        <f>IF(t_item_说明表!AF132="","",t_item_说明表!AF132)</f>
        <v>5</v>
      </c>
      <c r="AF130" s="1" t="str">
        <f>IF(t_item_说明表!AG132="","",t_item_说明表!AG132)</f>
        <v/>
      </c>
      <c r="AG130" s="1">
        <f>IF(t_item_说明表!AH132="","",t_item_说明表!AH132)</f>
        <v>5</v>
      </c>
    </row>
    <row r="131" spans="1:33" ht="16.5" x14ac:dyDescent="0.2">
      <c r="A131" s="1">
        <f>IF(t_item_说明表!A133="","",t_item_说明表!A133)</f>
        <v>128</v>
      </c>
      <c r="B131" s="1">
        <f>IF(t_item_说明表!B133="","",t_item_说明表!B133)</f>
        <v>3149</v>
      </c>
      <c r="C131" s="1">
        <f>IF(t_item_说明表!C133="","",t_item_说明表!C133)</f>
        <v>0</v>
      </c>
      <c r="D131" s="1" t="str">
        <f>IF(t_item_说明表!D133="","",t_item_说明表!D133)</f>
        <v>预留道具55</v>
      </c>
      <c r="E131" s="1">
        <f>IF(t_item_说明表!E133="","",t_item_说明表!E133)</f>
        <v>20003149</v>
      </c>
      <c r="F131" s="1">
        <f>IF(t_item_说明表!G133="","",t_item_说明表!G133)</f>
        <v>3149</v>
      </c>
      <c r="G131" s="1">
        <f>IF(t_item_说明表!H133="","",t_item_说明表!H133)</f>
        <v>21003149</v>
      </c>
      <c r="H131" s="1">
        <f>IF(t_item_说明表!I133="","",t_item_说明表!I133)</f>
        <v>0</v>
      </c>
      <c r="I131" s="1">
        <f>IF(t_item_说明表!J133="","",t_item_说明表!J133)</f>
        <v>0</v>
      </c>
      <c r="J131" s="1">
        <f>IF(t_item_说明表!K133="","",t_item_说明表!K133)</f>
        <v>117</v>
      </c>
      <c r="K131" s="1">
        <f>IF(t_item_说明表!L133="","",t_item_说明表!L133)</f>
        <v>34640133</v>
      </c>
      <c r="L131" s="1">
        <f>IF(t_item_说明表!M133="","",t_item_说明表!M133)</f>
        <v>300</v>
      </c>
      <c r="M131" s="1">
        <f>IF(t_item_说明表!N133="","",t_item_说明表!N133)</f>
        <v>-1</v>
      </c>
      <c r="N131" s="1">
        <f>IF(t_item_说明表!O133="","",t_item_说明表!O133)</f>
        <v>0</v>
      </c>
      <c r="O131" s="1">
        <f>IF(t_item_说明表!P133="","",t_item_说明表!P133)</f>
        <v>1</v>
      </c>
      <c r="P131" s="1" t="str">
        <f>IF(t_item_说明表!Q133="","",t_item_说明表!Q133)</f>
        <v/>
      </c>
      <c r="Q131" s="1">
        <f>IF(t_item_说明表!R133="","",t_item_说明表!R133)</f>
        <v>0</v>
      </c>
      <c r="R131" s="1" t="str">
        <f>IF(t_item_说明表!S133="","",t_item_说明表!S133)</f>
        <v/>
      </c>
      <c r="S131" s="1" t="str">
        <f>IF(t_item_说明表!T133="","",t_item_说明表!T133)</f>
        <v/>
      </c>
      <c r="T131" s="1">
        <f>IF(t_item_说明表!U133="","",t_item_说明表!U133)</f>
        <v>0</v>
      </c>
      <c r="U131" s="1" t="str">
        <f>IF(t_item_说明表!V133="","",t_item_说明表!V133)</f>
        <v/>
      </c>
      <c r="V131" s="1" t="str">
        <f>IF(t_item_说明表!W133="","",t_item_说明表!W133)</f>
        <v/>
      </c>
      <c r="W131" s="1" t="str">
        <f>IF(t_item_说明表!X133="","",t_item_说明表!X133)</f>
        <v/>
      </c>
      <c r="X131" s="1" t="str">
        <f>IF(t_item_说明表!Y133="","",t_item_说明表!Y133)</f>
        <v>预留道具55的描述</v>
      </c>
      <c r="Y131" s="1">
        <f>IF(t_item_说明表!Z133="","",t_item_说明表!Z133)</f>
        <v>0</v>
      </c>
      <c r="Z131" s="1" t="str">
        <f>IF(t_item_说明表!AA133="","",t_item_说明表!AA133)</f>
        <v/>
      </c>
      <c r="AA131" s="1" t="str">
        <f>IF(t_item_说明表!AB133="","",t_item_说明表!AB133)</f>
        <v/>
      </c>
      <c r="AB131" s="1" t="str">
        <f>IF(t_item_说明表!AC133="","",t_item_说明表!AC133)</f>
        <v/>
      </c>
      <c r="AC131" s="1" t="str">
        <f>IF(t_item_说明表!AD133="","",t_item_说明表!AD133)</f>
        <v/>
      </c>
      <c r="AD131" s="1" t="str">
        <f>IF(t_item_说明表!AE133="","",t_item_说明表!AE133)</f>
        <v/>
      </c>
      <c r="AE131" s="1">
        <f>IF(t_item_说明表!AF133="","",t_item_说明表!AF133)</f>
        <v>5</v>
      </c>
      <c r="AF131" s="1" t="str">
        <f>IF(t_item_说明表!AG133="","",t_item_说明表!AG133)</f>
        <v/>
      </c>
      <c r="AG131" s="1">
        <f>IF(t_item_说明表!AH133="","",t_item_说明表!AH133)</f>
        <v>5</v>
      </c>
    </row>
    <row r="132" spans="1:33" ht="16.5" x14ac:dyDescent="0.2">
      <c r="A132" s="1">
        <f>IF(t_item_说明表!A134="","",t_item_说明表!A134)</f>
        <v>129</v>
      </c>
      <c r="B132" s="1">
        <f>IF(t_item_说明表!B134="","",t_item_说明表!B134)</f>
        <v>3150</v>
      </c>
      <c r="C132" s="1">
        <f>IF(t_item_说明表!C134="","",t_item_说明表!C134)</f>
        <v>0</v>
      </c>
      <c r="D132" s="1" t="str">
        <f>IF(t_item_说明表!D134="","",t_item_说明表!D134)</f>
        <v>预留道具56</v>
      </c>
      <c r="E132" s="1">
        <f>IF(t_item_说明表!E134="","",t_item_说明表!E134)</f>
        <v>20003150</v>
      </c>
      <c r="F132" s="1">
        <f>IF(t_item_说明表!G134="","",t_item_说明表!G134)</f>
        <v>3150</v>
      </c>
      <c r="G132" s="1">
        <f>IF(t_item_说明表!H134="","",t_item_说明表!H134)</f>
        <v>21003150</v>
      </c>
      <c r="H132" s="1">
        <f>IF(t_item_说明表!I134="","",t_item_说明表!I134)</f>
        <v>0</v>
      </c>
      <c r="I132" s="1">
        <f>IF(t_item_说明表!J134="","",t_item_说明表!J134)</f>
        <v>0</v>
      </c>
      <c r="J132" s="1">
        <f>IF(t_item_说明表!K134="","",t_item_说明表!K134)</f>
        <v>118</v>
      </c>
      <c r="K132" s="1">
        <f>IF(t_item_说明表!L134="","",t_item_说明表!L134)</f>
        <v>34640134</v>
      </c>
      <c r="L132" s="1">
        <f>IF(t_item_说明表!M134="","",t_item_说明表!M134)</f>
        <v>300</v>
      </c>
      <c r="M132" s="1">
        <f>IF(t_item_说明表!N134="","",t_item_说明表!N134)</f>
        <v>-1</v>
      </c>
      <c r="N132" s="1">
        <f>IF(t_item_说明表!O134="","",t_item_说明表!O134)</f>
        <v>0</v>
      </c>
      <c r="O132" s="1">
        <f>IF(t_item_说明表!P134="","",t_item_说明表!P134)</f>
        <v>1</v>
      </c>
      <c r="P132" s="1" t="str">
        <f>IF(t_item_说明表!Q134="","",t_item_说明表!Q134)</f>
        <v/>
      </c>
      <c r="Q132" s="1">
        <f>IF(t_item_说明表!R134="","",t_item_说明表!R134)</f>
        <v>0</v>
      </c>
      <c r="R132" s="1" t="str">
        <f>IF(t_item_说明表!S134="","",t_item_说明表!S134)</f>
        <v/>
      </c>
      <c r="S132" s="1" t="str">
        <f>IF(t_item_说明表!T134="","",t_item_说明表!T134)</f>
        <v/>
      </c>
      <c r="T132" s="1">
        <f>IF(t_item_说明表!U134="","",t_item_说明表!U134)</f>
        <v>0</v>
      </c>
      <c r="U132" s="1" t="str">
        <f>IF(t_item_说明表!V134="","",t_item_说明表!V134)</f>
        <v/>
      </c>
      <c r="V132" s="1" t="str">
        <f>IF(t_item_说明表!W134="","",t_item_说明表!W134)</f>
        <v/>
      </c>
      <c r="W132" s="1" t="str">
        <f>IF(t_item_说明表!X134="","",t_item_说明表!X134)</f>
        <v/>
      </c>
      <c r="X132" s="1" t="str">
        <f>IF(t_item_说明表!Y134="","",t_item_说明表!Y134)</f>
        <v>预留道具56的描述</v>
      </c>
      <c r="Y132" s="1">
        <f>IF(t_item_说明表!Z134="","",t_item_说明表!Z134)</f>
        <v>0</v>
      </c>
      <c r="Z132" s="1" t="str">
        <f>IF(t_item_说明表!AA134="","",t_item_说明表!AA134)</f>
        <v/>
      </c>
      <c r="AA132" s="1" t="str">
        <f>IF(t_item_说明表!AB134="","",t_item_说明表!AB134)</f>
        <v/>
      </c>
      <c r="AB132" s="1" t="str">
        <f>IF(t_item_说明表!AC134="","",t_item_说明表!AC134)</f>
        <v/>
      </c>
      <c r="AC132" s="1" t="str">
        <f>IF(t_item_说明表!AD134="","",t_item_说明表!AD134)</f>
        <v/>
      </c>
      <c r="AD132" s="1" t="str">
        <f>IF(t_item_说明表!AE134="","",t_item_说明表!AE134)</f>
        <v/>
      </c>
      <c r="AE132" s="1">
        <f>IF(t_item_说明表!AF134="","",t_item_说明表!AF134)</f>
        <v>5</v>
      </c>
      <c r="AF132" s="1" t="str">
        <f>IF(t_item_说明表!AG134="","",t_item_说明表!AG134)</f>
        <v/>
      </c>
      <c r="AG132" s="1">
        <f>IF(t_item_说明表!AH134="","",t_item_说明表!AH134)</f>
        <v>5</v>
      </c>
    </row>
    <row r="133" spans="1:33" ht="16.5" x14ac:dyDescent="0.2">
      <c r="A133" s="1">
        <f>IF(t_item_说明表!A135="","",t_item_说明表!A135)</f>
        <v>130</v>
      </c>
      <c r="B133" s="1">
        <f>IF(t_item_说明表!B135="","",t_item_说明表!B135)</f>
        <v>3151</v>
      </c>
      <c r="C133" s="1">
        <f>IF(t_item_说明表!C135="","",t_item_说明表!C135)</f>
        <v>0</v>
      </c>
      <c r="D133" s="1" t="str">
        <f>IF(t_item_说明表!D135="","",t_item_说明表!D135)</f>
        <v>预留道具57</v>
      </c>
      <c r="E133" s="1">
        <f>IF(t_item_说明表!E135="","",t_item_说明表!E135)</f>
        <v>20003151</v>
      </c>
      <c r="F133" s="1">
        <f>IF(t_item_说明表!G135="","",t_item_说明表!G135)</f>
        <v>3151</v>
      </c>
      <c r="G133" s="1">
        <f>IF(t_item_说明表!H135="","",t_item_说明表!H135)</f>
        <v>21003151</v>
      </c>
      <c r="H133" s="1">
        <f>IF(t_item_说明表!I135="","",t_item_说明表!I135)</f>
        <v>0</v>
      </c>
      <c r="I133" s="1">
        <f>IF(t_item_说明表!J135="","",t_item_说明表!J135)</f>
        <v>0</v>
      </c>
      <c r="J133" s="1">
        <f>IF(t_item_说明表!K135="","",t_item_说明表!K135)</f>
        <v>119</v>
      </c>
      <c r="K133" s="1">
        <f>IF(t_item_说明表!L135="","",t_item_说明表!L135)</f>
        <v>34640135</v>
      </c>
      <c r="L133" s="1">
        <f>IF(t_item_说明表!M135="","",t_item_说明表!M135)</f>
        <v>300</v>
      </c>
      <c r="M133" s="1">
        <f>IF(t_item_说明表!N135="","",t_item_说明表!N135)</f>
        <v>-1</v>
      </c>
      <c r="N133" s="1">
        <f>IF(t_item_说明表!O135="","",t_item_说明表!O135)</f>
        <v>0</v>
      </c>
      <c r="O133" s="1">
        <f>IF(t_item_说明表!P135="","",t_item_说明表!P135)</f>
        <v>1</v>
      </c>
      <c r="P133" s="1" t="str">
        <f>IF(t_item_说明表!Q135="","",t_item_说明表!Q135)</f>
        <v/>
      </c>
      <c r="Q133" s="1">
        <f>IF(t_item_说明表!R135="","",t_item_说明表!R135)</f>
        <v>0</v>
      </c>
      <c r="R133" s="1" t="str">
        <f>IF(t_item_说明表!S135="","",t_item_说明表!S135)</f>
        <v/>
      </c>
      <c r="S133" s="1" t="str">
        <f>IF(t_item_说明表!T135="","",t_item_说明表!T135)</f>
        <v/>
      </c>
      <c r="T133" s="1">
        <f>IF(t_item_说明表!U135="","",t_item_说明表!U135)</f>
        <v>0</v>
      </c>
      <c r="U133" s="1" t="str">
        <f>IF(t_item_说明表!V135="","",t_item_说明表!V135)</f>
        <v/>
      </c>
      <c r="V133" s="1" t="str">
        <f>IF(t_item_说明表!W135="","",t_item_说明表!W135)</f>
        <v/>
      </c>
      <c r="W133" s="1" t="str">
        <f>IF(t_item_说明表!X135="","",t_item_说明表!X135)</f>
        <v/>
      </c>
      <c r="X133" s="1" t="str">
        <f>IF(t_item_说明表!Y135="","",t_item_说明表!Y135)</f>
        <v>预留道具57的描述</v>
      </c>
      <c r="Y133" s="1">
        <f>IF(t_item_说明表!Z135="","",t_item_说明表!Z135)</f>
        <v>0</v>
      </c>
      <c r="Z133" s="1" t="str">
        <f>IF(t_item_说明表!AA135="","",t_item_说明表!AA135)</f>
        <v/>
      </c>
      <c r="AA133" s="1" t="str">
        <f>IF(t_item_说明表!AB135="","",t_item_说明表!AB135)</f>
        <v/>
      </c>
      <c r="AB133" s="1" t="str">
        <f>IF(t_item_说明表!AC135="","",t_item_说明表!AC135)</f>
        <v/>
      </c>
      <c r="AC133" s="1" t="str">
        <f>IF(t_item_说明表!AD135="","",t_item_说明表!AD135)</f>
        <v/>
      </c>
      <c r="AD133" s="1" t="str">
        <f>IF(t_item_说明表!AE135="","",t_item_说明表!AE135)</f>
        <v/>
      </c>
      <c r="AE133" s="1">
        <f>IF(t_item_说明表!AF135="","",t_item_说明表!AF135)</f>
        <v>5</v>
      </c>
      <c r="AF133" s="1" t="str">
        <f>IF(t_item_说明表!AG135="","",t_item_说明表!AG135)</f>
        <v/>
      </c>
      <c r="AG133" s="1">
        <f>IF(t_item_说明表!AH135="","",t_item_说明表!AH135)</f>
        <v>5</v>
      </c>
    </row>
    <row r="134" spans="1:33" ht="16.5" x14ac:dyDescent="0.2">
      <c r="A134" s="1">
        <f>IF(t_item_说明表!A136="","",t_item_说明表!A136)</f>
        <v>131</v>
      </c>
      <c r="B134" s="1">
        <f>IF(t_item_说明表!B136="","",t_item_说明表!B136)</f>
        <v>3152</v>
      </c>
      <c r="C134" s="1">
        <f>IF(t_item_说明表!C136="","",t_item_说明表!C136)</f>
        <v>0</v>
      </c>
      <c r="D134" s="1" t="str">
        <f>IF(t_item_说明表!D136="","",t_item_说明表!D136)</f>
        <v>预留道具58</v>
      </c>
      <c r="E134" s="1">
        <f>IF(t_item_说明表!E136="","",t_item_说明表!E136)</f>
        <v>20003152</v>
      </c>
      <c r="F134" s="1">
        <f>IF(t_item_说明表!G136="","",t_item_说明表!G136)</f>
        <v>3152</v>
      </c>
      <c r="G134" s="1">
        <f>IF(t_item_说明表!H136="","",t_item_说明表!H136)</f>
        <v>21003152</v>
      </c>
      <c r="H134" s="1">
        <f>IF(t_item_说明表!I136="","",t_item_说明表!I136)</f>
        <v>0</v>
      </c>
      <c r="I134" s="1">
        <f>IF(t_item_说明表!J136="","",t_item_说明表!J136)</f>
        <v>0</v>
      </c>
      <c r="J134" s="1">
        <f>IF(t_item_说明表!K136="","",t_item_说明表!K136)</f>
        <v>120</v>
      </c>
      <c r="K134" s="1">
        <f>IF(t_item_说明表!L136="","",t_item_说明表!L136)</f>
        <v>34640136</v>
      </c>
      <c r="L134" s="1">
        <f>IF(t_item_说明表!M136="","",t_item_说明表!M136)</f>
        <v>300</v>
      </c>
      <c r="M134" s="1">
        <f>IF(t_item_说明表!N136="","",t_item_说明表!N136)</f>
        <v>-1</v>
      </c>
      <c r="N134" s="1">
        <f>IF(t_item_说明表!O136="","",t_item_说明表!O136)</f>
        <v>0</v>
      </c>
      <c r="O134" s="1">
        <f>IF(t_item_说明表!P136="","",t_item_说明表!P136)</f>
        <v>1</v>
      </c>
      <c r="P134" s="1" t="str">
        <f>IF(t_item_说明表!Q136="","",t_item_说明表!Q136)</f>
        <v/>
      </c>
      <c r="Q134" s="1">
        <f>IF(t_item_说明表!R136="","",t_item_说明表!R136)</f>
        <v>0</v>
      </c>
      <c r="R134" s="1" t="str">
        <f>IF(t_item_说明表!S136="","",t_item_说明表!S136)</f>
        <v/>
      </c>
      <c r="S134" s="1" t="str">
        <f>IF(t_item_说明表!T136="","",t_item_说明表!T136)</f>
        <v/>
      </c>
      <c r="T134" s="1">
        <f>IF(t_item_说明表!U136="","",t_item_说明表!U136)</f>
        <v>0</v>
      </c>
      <c r="U134" s="1" t="str">
        <f>IF(t_item_说明表!V136="","",t_item_说明表!V136)</f>
        <v/>
      </c>
      <c r="V134" s="1" t="str">
        <f>IF(t_item_说明表!W136="","",t_item_说明表!W136)</f>
        <v/>
      </c>
      <c r="W134" s="1" t="str">
        <f>IF(t_item_说明表!X136="","",t_item_说明表!X136)</f>
        <v/>
      </c>
      <c r="X134" s="1" t="str">
        <f>IF(t_item_说明表!Y136="","",t_item_说明表!Y136)</f>
        <v>预留道具58的描述</v>
      </c>
      <c r="Y134" s="1">
        <f>IF(t_item_说明表!Z136="","",t_item_说明表!Z136)</f>
        <v>0</v>
      </c>
      <c r="Z134" s="1" t="str">
        <f>IF(t_item_说明表!AA136="","",t_item_说明表!AA136)</f>
        <v/>
      </c>
      <c r="AA134" s="1" t="str">
        <f>IF(t_item_说明表!AB136="","",t_item_说明表!AB136)</f>
        <v/>
      </c>
      <c r="AB134" s="1" t="str">
        <f>IF(t_item_说明表!AC136="","",t_item_说明表!AC136)</f>
        <v/>
      </c>
      <c r="AC134" s="1" t="str">
        <f>IF(t_item_说明表!AD136="","",t_item_说明表!AD136)</f>
        <v/>
      </c>
      <c r="AD134" s="1" t="str">
        <f>IF(t_item_说明表!AE136="","",t_item_说明表!AE136)</f>
        <v/>
      </c>
      <c r="AE134" s="1">
        <f>IF(t_item_说明表!AF136="","",t_item_说明表!AF136)</f>
        <v>5</v>
      </c>
      <c r="AF134" s="1" t="str">
        <f>IF(t_item_说明表!AG136="","",t_item_说明表!AG136)</f>
        <v/>
      </c>
      <c r="AG134" s="1">
        <f>IF(t_item_说明表!AH136="","",t_item_说明表!AH136)</f>
        <v>5</v>
      </c>
    </row>
    <row r="135" spans="1:33" ht="16.5" x14ac:dyDescent="0.2">
      <c r="A135" s="1">
        <f>IF(t_item_说明表!A137="","",t_item_说明表!A137)</f>
        <v>132</v>
      </c>
      <c r="B135" s="1">
        <f>IF(t_item_说明表!B137="","",t_item_说明表!B137)</f>
        <v>3153</v>
      </c>
      <c r="C135" s="1">
        <f>IF(t_item_说明表!C137="","",t_item_说明表!C137)</f>
        <v>0</v>
      </c>
      <c r="D135" s="1" t="str">
        <f>IF(t_item_说明表!D137="","",t_item_说明表!D137)</f>
        <v>预留道具59</v>
      </c>
      <c r="E135" s="1">
        <f>IF(t_item_说明表!E137="","",t_item_说明表!E137)</f>
        <v>20003153</v>
      </c>
      <c r="F135" s="1">
        <f>IF(t_item_说明表!G137="","",t_item_说明表!G137)</f>
        <v>3153</v>
      </c>
      <c r="G135" s="1">
        <f>IF(t_item_说明表!H137="","",t_item_说明表!H137)</f>
        <v>21003153</v>
      </c>
      <c r="H135" s="1">
        <f>IF(t_item_说明表!I137="","",t_item_说明表!I137)</f>
        <v>0</v>
      </c>
      <c r="I135" s="1">
        <f>IF(t_item_说明表!J137="","",t_item_说明表!J137)</f>
        <v>0</v>
      </c>
      <c r="J135" s="1">
        <f>IF(t_item_说明表!K137="","",t_item_说明表!K137)</f>
        <v>121</v>
      </c>
      <c r="K135" s="1">
        <f>IF(t_item_说明表!L137="","",t_item_说明表!L137)</f>
        <v>34640137</v>
      </c>
      <c r="L135" s="1">
        <f>IF(t_item_说明表!M137="","",t_item_说明表!M137)</f>
        <v>300</v>
      </c>
      <c r="M135" s="1">
        <f>IF(t_item_说明表!N137="","",t_item_说明表!N137)</f>
        <v>-1</v>
      </c>
      <c r="N135" s="1">
        <f>IF(t_item_说明表!O137="","",t_item_说明表!O137)</f>
        <v>0</v>
      </c>
      <c r="O135" s="1">
        <f>IF(t_item_说明表!P137="","",t_item_说明表!P137)</f>
        <v>1</v>
      </c>
      <c r="P135" s="1" t="str">
        <f>IF(t_item_说明表!Q137="","",t_item_说明表!Q137)</f>
        <v/>
      </c>
      <c r="Q135" s="1">
        <f>IF(t_item_说明表!R137="","",t_item_说明表!R137)</f>
        <v>0</v>
      </c>
      <c r="R135" s="1" t="str">
        <f>IF(t_item_说明表!S137="","",t_item_说明表!S137)</f>
        <v/>
      </c>
      <c r="S135" s="1" t="str">
        <f>IF(t_item_说明表!T137="","",t_item_说明表!T137)</f>
        <v/>
      </c>
      <c r="T135" s="1">
        <f>IF(t_item_说明表!U137="","",t_item_说明表!U137)</f>
        <v>0</v>
      </c>
      <c r="U135" s="1" t="str">
        <f>IF(t_item_说明表!V137="","",t_item_说明表!V137)</f>
        <v/>
      </c>
      <c r="V135" s="1" t="str">
        <f>IF(t_item_说明表!W137="","",t_item_说明表!W137)</f>
        <v/>
      </c>
      <c r="W135" s="1" t="str">
        <f>IF(t_item_说明表!X137="","",t_item_说明表!X137)</f>
        <v/>
      </c>
      <c r="X135" s="1" t="str">
        <f>IF(t_item_说明表!Y137="","",t_item_说明表!Y137)</f>
        <v>预留道具59的描述</v>
      </c>
      <c r="Y135" s="1">
        <f>IF(t_item_说明表!Z137="","",t_item_说明表!Z137)</f>
        <v>0</v>
      </c>
      <c r="Z135" s="1" t="str">
        <f>IF(t_item_说明表!AA137="","",t_item_说明表!AA137)</f>
        <v/>
      </c>
      <c r="AA135" s="1" t="str">
        <f>IF(t_item_说明表!AB137="","",t_item_说明表!AB137)</f>
        <v/>
      </c>
      <c r="AB135" s="1" t="str">
        <f>IF(t_item_说明表!AC137="","",t_item_说明表!AC137)</f>
        <v/>
      </c>
      <c r="AC135" s="1" t="str">
        <f>IF(t_item_说明表!AD137="","",t_item_说明表!AD137)</f>
        <v/>
      </c>
      <c r="AD135" s="1" t="str">
        <f>IF(t_item_说明表!AE137="","",t_item_说明表!AE137)</f>
        <v/>
      </c>
      <c r="AE135" s="1">
        <f>IF(t_item_说明表!AF137="","",t_item_说明表!AF137)</f>
        <v>5</v>
      </c>
      <c r="AF135" s="1" t="str">
        <f>IF(t_item_说明表!AG137="","",t_item_说明表!AG137)</f>
        <v/>
      </c>
      <c r="AG135" s="1">
        <f>IF(t_item_说明表!AH137="","",t_item_说明表!AH137)</f>
        <v>5</v>
      </c>
    </row>
    <row r="136" spans="1:33" ht="16.5" x14ac:dyDescent="0.2">
      <c r="A136" s="1">
        <f>IF(t_item_说明表!A138="","",t_item_说明表!A138)</f>
        <v>133</v>
      </c>
      <c r="B136" s="1">
        <f>IF(t_item_说明表!B138="","",t_item_说明表!B138)</f>
        <v>3154</v>
      </c>
      <c r="C136" s="1">
        <f>IF(t_item_说明表!C138="","",t_item_说明表!C138)</f>
        <v>0</v>
      </c>
      <c r="D136" s="1" t="str">
        <f>IF(t_item_说明表!D138="","",t_item_说明表!D138)</f>
        <v>预留道具60</v>
      </c>
      <c r="E136" s="1">
        <f>IF(t_item_说明表!E138="","",t_item_说明表!E138)</f>
        <v>20003154</v>
      </c>
      <c r="F136" s="1">
        <f>IF(t_item_说明表!G138="","",t_item_说明表!G138)</f>
        <v>3154</v>
      </c>
      <c r="G136" s="1">
        <f>IF(t_item_说明表!H138="","",t_item_说明表!H138)</f>
        <v>21003154</v>
      </c>
      <c r="H136" s="1">
        <f>IF(t_item_说明表!I138="","",t_item_说明表!I138)</f>
        <v>0</v>
      </c>
      <c r="I136" s="1">
        <f>IF(t_item_说明表!J138="","",t_item_说明表!J138)</f>
        <v>0</v>
      </c>
      <c r="J136" s="1">
        <f>IF(t_item_说明表!K138="","",t_item_说明表!K138)</f>
        <v>122</v>
      </c>
      <c r="K136" s="1">
        <f>IF(t_item_说明表!L138="","",t_item_说明表!L138)</f>
        <v>34640138</v>
      </c>
      <c r="L136" s="1">
        <f>IF(t_item_说明表!M138="","",t_item_说明表!M138)</f>
        <v>300</v>
      </c>
      <c r="M136" s="1">
        <f>IF(t_item_说明表!N138="","",t_item_说明表!N138)</f>
        <v>-1</v>
      </c>
      <c r="N136" s="1">
        <f>IF(t_item_说明表!O138="","",t_item_说明表!O138)</f>
        <v>0</v>
      </c>
      <c r="O136" s="1">
        <f>IF(t_item_说明表!P138="","",t_item_说明表!P138)</f>
        <v>1</v>
      </c>
      <c r="P136" s="1" t="str">
        <f>IF(t_item_说明表!Q138="","",t_item_说明表!Q138)</f>
        <v/>
      </c>
      <c r="Q136" s="1">
        <f>IF(t_item_说明表!R138="","",t_item_说明表!R138)</f>
        <v>0</v>
      </c>
      <c r="R136" s="1" t="str">
        <f>IF(t_item_说明表!S138="","",t_item_说明表!S138)</f>
        <v/>
      </c>
      <c r="S136" s="1" t="str">
        <f>IF(t_item_说明表!T138="","",t_item_说明表!T138)</f>
        <v/>
      </c>
      <c r="T136" s="1">
        <f>IF(t_item_说明表!U138="","",t_item_说明表!U138)</f>
        <v>0</v>
      </c>
      <c r="U136" s="1" t="str">
        <f>IF(t_item_说明表!V138="","",t_item_说明表!V138)</f>
        <v/>
      </c>
      <c r="V136" s="1" t="str">
        <f>IF(t_item_说明表!W138="","",t_item_说明表!W138)</f>
        <v/>
      </c>
      <c r="W136" s="1" t="str">
        <f>IF(t_item_说明表!X138="","",t_item_说明表!X138)</f>
        <v/>
      </c>
      <c r="X136" s="1" t="str">
        <f>IF(t_item_说明表!Y138="","",t_item_说明表!Y138)</f>
        <v>预留道具60的描述</v>
      </c>
      <c r="Y136" s="1">
        <f>IF(t_item_说明表!Z138="","",t_item_说明表!Z138)</f>
        <v>0</v>
      </c>
      <c r="Z136" s="1" t="str">
        <f>IF(t_item_说明表!AA138="","",t_item_说明表!AA138)</f>
        <v/>
      </c>
      <c r="AA136" s="1" t="str">
        <f>IF(t_item_说明表!AB138="","",t_item_说明表!AB138)</f>
        <v/>
      </c>
      <c r="AB136" s="1" t="str">
        <f>IF(t_item_说明表!AC138="","",t_item_说明表!AC138)</f>
        <v/>
      </c>
      <c r="AC136" s="1" t="str">
        <f>IF(t_item_说明表!AD138="","",t_item_说明表!AD138)</f>
        <v/>
      </c>
      <c r="AD136" s="1" t="str">
        <f>IF(t_item_说明表!AE138="","",t_item_说明表!AE138)</f>
        <v/>
      </c>
      <c r="AE136" s="1">
        <f>IF(t_item_说明表!AF138="","",t_item_说明表!AF138)</f>
        <v>5</v>
      </c>
      <c r="AF136" s="1" t="str">
        <f>IF(t_item_说明表!AG138="","",t_item_说明表!AG138)</f>
        <v/>
      </c>
      <c r="AG136" s="1">
        <f>IF(t_item_说明表!AH138="","",t_item_说明表!AH138)</f>
        <v>5</v>
      </c>
    </row>
    <row r="137" spans="1:33" ht="16.5" x14ac:dyDescent="0.2">
      <c r="A137" s="1">
        <f>IF(t_item_说明表!A139="","",t_item_说明表!A139)</f>
        <v>134</v>
      </c>
      <c r="B137" s="1">
        <f>IF(t_item_说明表!B139="","",t_item_说明表!B139)</f>
        <v>3155</v>
      </c>
      <c r="C137" s="1">
        <f>IF(t_item_说明表!C139="","",t_item_说明表!C139)</f>
        <v>0</v>
      </c>
      <c r="D137" s="1" t="str">
        <f>IF(t_item_说明表!D139="","",t_item_说明表!D139)</f>
        <v>预留道具61</v>
      </c>
      <c r="E137" s="1">
        <f>IF(t_item_说明表!E139="","",t_item_说明表!E139)</f>
        <v>20003155</v>
      </c>
      <c r="F137" s="1">
        <f>IF(t_item_说明表!G139="","",t_item_说明表!G139)</f>
        <v>3155</v>
      </c>
      <c r="G137" s="1">
        <f>IF(t_item_说明表!H139="","",t_item_说明表!H139)</f>
        <v>21003155</v>
      </c>
      <c r="H137" s="1">
        <f>IF(t_item_说明表!I139="","",t_item_说明表!I139)</f>
        <v>0</v>
      </c>
      <c r="I137" s="1">
        <f>IF(t_item_说明表!J139="","",t_item_说明表!J139)</f>
        <v>0</v>
      </c>
      <c r="J137" s="1">
        <f>IF(t_item_说明表!K139="","",t_item_说明表!K139)</f>
        <v>123</v>
      </c>
      <c r="K137" s="1">
        <f>IF(t_item_说明表!L139="","",t_item_说明表!L139)</f>
        <v>34640139</v>
      </c>
      <c r="L137" s="1">
        <f>IF(t_item_说明表!M139="","",t_item_说明表!M139)</f>
        <v>300</v>
      </c>
      <c r="M137" s="1">
        <f>IF(t_item_说明表!N139="","",t_item_说明表!N139)</f>
        <v>-1</v>
      </c>
      <c r="N137" s="1">
        <f>IF(t_item_说明表!O139="","",t_item_说明表!O139)</f>
        <v>0</v>
      </c>
      <c r="O137" s="1">
        <f>IF(t_item_说明表!P139="","",t_item_说明表!P139)</f>
        <v>1</v>
      </c>
      <c r="P137" s="1" t="str">
        <f>IF(t_item_说明表!Q139="","",t_item_说明表!Q139)</f>
        <v/>
      </c>
      <c r="Q137" s="1">
        <f>IF(t_item_说明表!R139="","",t_item_说明表!R139)</f>
        <v>0</v>
      </c>
      <c r="R137" s="1" t="str">
        <f>IF(t_item_说明表!S139="","",t_item_说明表!S139)</f>
        <v/>
      </c>
      <c r="S137" s="1" t="str">
        <f>IF(t_item_说明表!T139="","",t_item_说明表!T139)</f>
        <v/>
      </c>
      <c r="T137" s="1">
        <f>IF(t_item_说明表!U139="","",t_item_说明表!U139)</f>
        <v>0</v>
      </c>
      <c r="U137" s="1" t="str">
        <f>IF(t_item_说明表!V139="","",t_item_说明表!V139)</f>
        <v/>
      </c>
      <c r="V137" s="1" t="str">
        <f>IF(t_item_说明表!W139="","",t_item_说明表!W139)</f>
        <v/>
      </c>
      <c r="W137" s="1" t="str">
        <f>IF(t_item_说明表!X139="","",t_item_说明表!X139)</f>
        <v/>
      </c>
      <c r="X137" s="1" t="str">
        <f>IF(t_item_说明表!Y139="","",t_item_说明表!Y139)</f>
        <v>预留道具61的描述</v>
      </c>
      <c r="Y137" s="1">
        <f>IF(t_item_说明表!Z139="","",t_item_说明表!Z139)</f>
        <v>0</v>
      </c>
      <c r="Z137" s="1" t="str">
        <f>IF(t_item_说明表!AA139="","",t_item_说明表!AA139)</f>
        <v/>
      </c>
      <c r="AA137" s="1" t="str">
        <f>IF(t_item_说明表!AB139="","",t_item_说明表!AB139)</f>
        <v/>
      </c>
      <c r="AB137" s="1" t="str">
        <f>IF(t_item_说明表!AC139="","",t_item_说明表!AC139)</f>
        <v/>
      </c>
      <c r="AC137" s="1" t="str">
        <f>IF(t_item_说明表!AD139="","",t_item_说明表!AD139)</f>
        <v/>
      </c>
      <c r="AD137" s="1" t="str">
        <f>IF(t_item_说明表!AE139="","",t_item_说明表!AE139)</f>
        <v/>
      </c>
      <c r="AE137" s="1">
        <f>IF(t_item_说明表!AF139="","",t_item_说明表!AF139)</f>
        <v>5</v>
      </c>
      <c r="AF137" s="1" t="str">
        <f>IF(t_item_说明表!AG139="","",t_item_说明表!AG139)</f>
        <v/>
      </c>
      <c r="AG137" s="1">
        <f>IF(t_item_说明表!AH139="","",t_item_说明表!AH139)</f>
        <v>5</v>
      </c>
    </row>
    <row r="138" spans="1:33" ht="16.5" x14ac:dyDescent="0.2">
      <c r="A138" s="1">
        <f>IF(t_item_说明表!A140="","",t_item_说明表!A140)</f>
        <v>135</v>
      </c>
      <c r="B138" s="1">
        <f>IF(t_item_说明表!B140="","",t_item_说明表!B140)</f>
        <v>3156</v>
      </c>
      <c r="C138" s="1">
        <f>IF(t_item_说明表!C140="","",t_item_说明表!C140)</f>
        <v>0</v>
      </c>
      <c r="D138" s="1" t="str">
        <f>IF(t_item_说明表!D140="","",t_item_说明表!D140)</f>
        <v>预留道具62</v>
      </c>
      <c r="E138" s="1">
        <f>IF(t_item_说明表!E140="","",t_item_说明表!E140)</f>
        <v>20003156</v>
      </c>
      <c r="F138" s="1">
        <f>IF(t_item_说明表!G140="","",t_item_说明表!G140)</f>
        <v>3156</v>
      </c>
      <c r="G138" s="1">
        <f>IF(t_item_说明表!H140="","",t_item_说明表!H140)</f>
        <v>21003156</v>
      </c>
      <c r="H138" s="1">
        <f>IF(t_item_说明表!I140="","",t_item_说明表!I140)</f>
        <v>0</v>
      </c>
      <c r="I138" s="1">
        <f>IF(t_item_说明表!J140="","",t_item_说明表!J140)</f>
        <v>0</v>
      </c>
      <c r="J138" s="1">
        <f>IF(t_item_说明表!K140="","",t_item_说明表!K140)</f>
        <v>124</v>
      </c>
      <c r="K138" s="1">
        <f>IF(t_item_说明表!L140="","",t_item_说明表!L140)</f>
        <v>34640140</v>
      </c>
      <c r="L138" s="1">
        <f>IF(t_item_说明表!M140="","",t_item_说明表!M140)</f>
        <v>300</v>
      </c>
      <c r="M138" s="1">
        <f>IF(t_item_说明表!N140="","",t_item_说明表!N140)</f>
        <v>-1</v>
      </c>
      <c r="N138" s="1">
        <f>IF(t_item_说明表!O140="","",t_item_说明表!O140)</f>
        <v>0</v>
      </c>
      <c r="O138" s="1">
        <f>IF(t_item_说明表!P140="","",t_item_说明表!P140)</f>
        <v>1</v>
      </c>
      <c r="P138" s="1" t="str">
        <f>IF(t_item_说明表!Q140="","",t_item_说明表!Q140)</f>
        <v/>
      </c>
      <c r="Q138" s="1">
        <f>IF(t_item_说明表!R140="","",t_item_说明表!R140)</f>
        <v>0</v>
      </c>
      <c r="R138" s="1" t="str">
        <f>IF(t_item_说明表!S140="","",t_item_说明表!S140)</f>
        <v/>
      </c>
      <c r="S138" s="1" t="str">
        <f>IF(t_item_说明表!T140="","",t_item_说明表!T140)</f>
        <v/>
      </c>
      <c r="T138" s="1">
        <f>IF(t_item_说明表!U140="","",t_item_说明表!U140)</f>
        <v>0</v>
      </c>
      <c r="U138" s="1" t="str">
        <f>IF(t_item_说明表!V140="","",t_item_说明表!V140)</f>
        <v/>
      </c>
      <c r="V138" s="1" t="str">
        <f>IF(t_item_说明表!W140="","",t_item_说明表!W140)</f>
        <v/>
      </c>
      <c r="W138" s="1" t="str">
        <f>IF(t_item_说明表!X140="","",t_item_说明表!X140)</f>
        <v/>
      </c>
      <c r="X138" s="1" t="str">
        <f>IF(t_item_说明表!Y140="","",t_item_说明表!Y140)</f>
        <v>预留道具62的描述</v>
      </c>
      <c r="Y138" s="1">
        <f>IF(t_item_说明表!Z140="","",t_item_说明表!Z140)</f>
        <v>0</v>
      </c>
      <c r="Z138" s="1" t="str">
        <f>IF(t_item_说明表!AA140="","",t_item_说明表!AA140)</f>
        <v/>
      </c>
      <c r="AA138" s="1" t="str">
        <f>IF(t_item_说明表!AB140="","",t_item_说明表!AB140)</f>
        <v/>
      </c>
      <c r="AB138" s="1" t="str">
        <f>IF(t_item_说明表!AC140="","",t_item_说明表!AC140)</f>
        <v/>
      </c>
      <c r="AC138" s="1" t="str">
        <f>IF(t_item_说明表!AD140="","",t_item_说明表!AD140)</f>
        <v/>
      </c>
      <c r="AD138" s="1" t="str">
        <f>IF(t_item_说明表!AE140="","",t_item_说明表!AE140)</f>
        <v/>
      </c>
      <c r="AE138" s="1">
        <f>IF(t_item_说明表!AF140="","",t_item_说明表!AF140)</f>
        <v>5</v>
      </c>
      <c r="AF138" s="1" t="str">
        <f>IF(t_item_说明表!AG140="","",t_item_说明表!AG140)</f>
        <v/>
      </c>
      <c r="AG138" s="1">
        <f>IF(t_item_说明表!AH140="","",t_item_说明表!AH140)</f>
        <v>5</v>
      </c>
    </row>
    <row r="139" spans="1:33" ht="16.5" x14ac:dyDescent="0.2">
      <c r="A139" s="1">
        <f>IF(t_item_说明表!A141="","",t_item_说明表!A141)</f>
        <v>136</v>
      </c>
      <c r="B139" s="1">
        <f>IF(t_item_说明表!B141="","",t_item_说明表!B141)</f>
        <v>3157</v>
      </c>
      <c r="C139" s="1">
        <f>IF(t_item_说明表!C141="","",t_item_说明表!C141)</f>
        <v>0</v>
      </c>
      <c r="D139" s="1" t="str">
        <f>IF(t_item_说明表!D141="","",t_item_说明表!D141)</f>
        <v>预留道具63</v>
      </c>
      <c r="E139" s="1">
        <f>IF(t_item_说明表!E141="","",t_item_说明表!E141)</f>
        <v>20003157</v>
      </c>
      <c r="F139" s="1">
        <f>IF(t_item_说明表!G141="","",t_item_说明表!G141)</f>
        <v>3157</v>
      </c>
      <c r="G139" s="1">
        <f>IF(t_item_说明表!H141="","",t_item_说明表!H141)</f>
        <v>21003157</v>
      </c>
      <c r="H139" s="1">
        <f>IF(t_item_说明表!I141="","",t_item_说明表!I141)</f>
        <v>0</v>
      </c>
      <c r="I139" s="1">
        <f>IF(t_item_说明表!J141="","",t_item_说明表!J141)</f>
        <v>0</v>
      </c>
      <c r="J139" s="1">
        <f>IF(t_item_说明表!K141="","",t_item_说明表!K141)</f>
        <v>125</v>
      </c>
      <c r="K139" s="1">
        <f>IF(t_item_说明表!L141="","",t_item_说明表!L141)</f>
        <v>34640141</v>
      </c>
      <c r="L139" s="1">
        <f>IF(t_item_说明表!M141="","",t_item_说明表!M141)</f>
        <v>300</v>
      </c>
      <c r="M139" s="1">
        <f>IF(t_item_说明表!N141="","",t_item_说明表!N141)</f>
        <v>-1</v>
      </c>
      <c r="N139" s="1">
        <f>IF(t_item_说明表!O141="","",t_item_说明表!O141)</f>
        <v>0</v>
      </c>
      <c r="O139" s="1">
        <f>IF(t_item_说明表!P141="","",t_item_说明表!P141)</f>
        <v>1</v>
      </c>
      <c r="P139" s="1" t="str">
        <f>IF(t_item_说明表!Q141="","",t_item_说明表!Q141)</f>
        <v/>
      </c>
      <c r="Q139" s="1">
        <f>IF(t_item_说明表!R141="","",t_item_说明表!R141)</f>
        <v>0</v>
      </c>
      <c r="R139" s="1" t="str">
        <f>IF(t_item_说明表!S141="","",t_item_说明表!S141)</f>
        <v/>
      </c>
      <c r="S139" s="1" t="str">
        <f>IF(t_item_说明表!T141="","",t_item_说明表!T141)</f>
        <v/>
      </c>
      <c r="T139" s="1">
        <f>IF(t_item_说明表!U141="","",t_item_说明表!U141)</f>
        <v>0</v>
      </c>
      <c r="U139" s="1" t="str">
        <f>IF(t_item_说明表!V141="","",t_item_说明表!V141)</f>
        <v/>
      </c>
      <c r="V139" s="1" t="str">
        <f>IF(t_item_说明表!W141="","",t_item_说明表!W141)</f>
        <v/>
      </c>
      <c r="W139" s="1" t="str">
        <f>IF(t_item_说明表!X141="","",t_item_说明表!X141)</f>
        <v/>
      </c>
      <c r="X139" s="1" t="str">
        <f>IF(t_item_说明表!Y141="","",t_item_说明表!Y141)</f>
        <v>预留道具63的描述</v>
      </c>
      <c r="Y139" s="1">
        <f>IF(t_item_说明表!Z141="","",t_item_说明表!Z141)</f>
        <v>0</v>
      </c>
      <c r="Z139" s="1" t="str">
        <f>IF(t_item_说明表!AA141="","",t_item_说明表!AA141)</f>
        <v/>
      </c>
      <c r="AA139" s="1" t="str">
        <f>IF(t_item_说明表!AB141="","",t_item_说明表!AB141)</f>
        <v/>
      </c>
      <c r="AB139" s="1" t="str">
        <f>IF(t_item_说明表!AC141="","",t_item_说明表!AC141)</f>
        <v/>
      </c>
      <c r="AC139" s="1" t="str">
        <f>IF(t_item_说明表!AD141="","",t_item_说明表!AD141)</f>
        <v/>
      </c>
      <c r="AD139" s="1" t="str">
        <f>IF(t_item_说明表!AE141="","",t_item_说明表!AE141)</f>
        <v/>
      </c>
      <c r="AE139" s="1">
        <f>IF(t_item_说明表!AF141="","",t_item_说明表!AF141)</f>
        <v>5</v>
      </c>
      <c r="AF139" s="1" t="str">
        <f>IF(t_item_说明表!AG141="","",t_item_说明表!AG141)</f>
        <v/>
      </c>
      <c r="AG139" s="1">
        <f>IF(t_item_说明表!AH141="","",t_item_说明表!AH141)</f>
        <v>5</v>
      </c>
    </row>
    <row r="140" spans="1:33" ht="16.5" x14ac:dyDescent="0.2">
      <c r="A140" s="1">
        <f>IF(t_item_说明表!A142="","",t_item_说明表!A142)</f>
        <v>137</v>
      </c>
      <c r="B140" s="1">
        <f>IF(t_item_说明表!B142="","",t_item_说明表!B142)</f>
        <v>3158</v>
      </c>
      <c r="C140" s="1">
        <f>IF(t_item_说明表!C142="","",t_item_说明表!C142)</f>
        <v>0</v>
      </c>
      <c r="D140" s="1" t="str">
        <f>IF(t_item_说明表!D142="","",t_item_说明表!D142)</f>
        <v>预留道具64</v>
      </c>
      <c r="E140" s="1">
        <f>IF(t_item_说明表!E142="","",t_item_说明表!E142)</f>
        <v>20003158</v>
      </c>
      <c r="F140" s="1">
        <f>IF(t_item_说明表!G142="","",t_item_说明表!G142)</f>
        <v>3158</v>
      </c>
      <c r="G140" s="1">
        <f>IF(t_item_说明表!H142="","",t_item_说明表!H142)</f>
        <v>21003158</v>
      </c>
      <c r="H140" s="1">
        <f>IF(t_item_说明表!I142="","",t_item_说明表!I142)</f>
        <v>0</v>
      </c>
      <c r="I140" s="1">
        <f>IF(t_item_说明表!J142="","",t_item_说明表!J142)</f>
        <v>0</v>
      </c>
      <c r="J140" s="1">
        <f>IF(t_item_说明表!K142="","",t_item_说明表!K142)</f>
        <v>126</v>
      </c>
      <c r="K140" s="1">
        <f>IF(t_item_说明表!L142="","",t_item_说明表!L142)</f>
        <v>34640142</v>
      </c>
      <c r="L140" s="1">
        <f>IF(t_item_说明表!M142="","",t_item_说明表!M142)</f>
        <v>300</v>
      </c>
      <c r="M140" s="1">
        <f>IF(t_item_说明表!N142="","",t_item_说明表!N142)</f>
        <v>-1</v>
      </c>
      <c r="N140" s="1">
        <f>IF(t_item_说明表!O142="","",t_item_说明表!O142)</f>
        <v>0</v>
      </c>
      <c r="O140" s="1">
        <f>IF(t_item_说明表!P142="","",t_item_说明表!P142)</f>
        <v>1</v>
      </c>
      <c r="P140" s="1" t="str">
        <f>IF(t_item_说明表!Q142="","",t_item_说明表!Q142)</f>
        <v/>
      </c>
      <c r="Q140" s="1">
        <f>IF(t_item_说明表!R142="","",t_item_说明表!R142)</f>
        <v>0</v>
      </c>
      <c r="R140" s="1" t="str">
        <f>IF(t_item_说明表!S142="","",t_item_说明表!S142)</f>
        <v/>
      </c>
      <c r="S140" s="1" t="str">
        <f>IF(t_item_说明表!T142="","",t_item_说明表!T142)</f>
        <v/>
      </c>
      <c r="T140" s="1">
        <f>IF(t_item_说明表!U142="","",t_item_说明表!U142)</f>
        <v>0</v>
      </c>
      <c r="U140" s="1" t="str">
        <f>IF(t_item_说明表!V142="","",t_item_说明表!V142)</f>
        <v/>
      </c>
      <c r="V140" s="1" t="str">
        <f>IF(t_item_说明表!W142="","",t_item_说明表!W142)</f>
        <v/>
      </c>
      <c r="W140" s="1" t="str">
        <f>IF(t_item_说明表!X142="","",t_item_说明表!X142)</f>
        <v/>
      </c>
      <c r="X140" s="1" t="str">
        <f>IF(t_item_说明表!Y142="","",t_item_说明表!Y142)</f>
        <v>预留道具64的描述</v>
      </c>
      <c r="Y140" s="1">
        <f>IF(t_item_说明表!Z142="","",t_item_说明表!Z142)</f>
        <v>0</v>
      </c>
      <c r="Z140" s="1" t="str">
        <f>IF(t_item_说明表!AA142="","",t_item_说明表!AA142)</f>
        <v/>
      </c>
      <c r="AA140" s="1" t="str">
        <f>IF(t_item_说明表!AB142="","",t_item_说明表!AB142)</f>
        <v/>
      </c>
      <c r="AB140" s="1" t="str">
        <f>IF(t_item_说明表!AC142="","",t_item_说明表!AC142)</f>
        <v/>
      </c>
      <c r="AC140" s="1" t="str">
        <f>IF(t_item_说明表!AD142="","",t_item_说明表!AD142)</f>
        <v/>
      </c>
      <c r="AD140" s="1" t="str">
        <f>IF(t_item_说明表!AE142="","",t_item_说明表!AE142)</f>
        <v/>
      </c>
      <c r="AE140" s="1">
        <f>IF(t_item_说明表!AF142="","",t_item_说明表!AF142)</f>
        <v>5</v>
      </c>
      <c r="AF140" s="1" t="str">
        <f>IF(t_item_说明表!AG142="","",t_item_说明表!AG142)</f>
        <v/>
      </c>
      <c r="AG140" s="1">
        <f>IF(t_item_说明表!AH142="","",t_item_说明表!AH142)</f>
        <v>5</v>
      </c>
    </row>
    <row r="141" spans="1:33" ht="16.5" x14ac:dyDescent="0.2">
      <c r="A141" s="1">
        <f>IF(t_item_说明表!A143="","",t_item_说明表!A143)</f>
        <v>138</v>
      </c>
      <c r="B141" s="1">
        <f>IF(t_item_说明表!B143="","",t_item_说明表!B143)</f>
        <v>3159</v>
      </c>
      <c r="C141" s="1">
        <f>IF(t_item_说明表!C143="","",t_item_说明表!C143)</f>
        <v>0</v>
      </c>
      <c r="D141" s="1" t="str">
        <f>IF(t_item_说明表!D143="","",t_item_说明表!D143)</f>
        <v>预留道具65</v>
      </c>
      <c r="E141" s="1">
        <f>IF(t_item_说明表!E143="","",t_item_说明表!E143)</f>
        <v>20003159</v>
      </c>
      <c r="F141" s="1">
        <f>IF(t_item_说明表!G143="","",t_item_说明表!G143)</f>
        <v>3159</v>
      </c>
      <c r="G141" s="1">
        <f>IF(t_item_说明表!H143="","",t_item_说明表!H143)</f>
        <v>21003159</v>
      </c>
      <c r="H141" s="1">
        <f>IF(t_item_说明表!I143="","",t_item_说明表!I143)</f>
        <v>0</v>
      </c>
      <c r="I141" s="1">
        <f>IF(t_item_说明表!J143="","",t_item_说明表!J143)</f>
        <v>0</v>
      </c>
      <c r="J141" s="1">
        <f>IF(t_item_说明表!K143="","",t_item_说明表!K143)</f>
        <v>127</v>
      </c>
      <c r="K141" s="1">
        <f>IF(t_item_说明表!L143="","",t_item_说明表!L143)</f>
        <v>34640143</v>
      </c>
      <c r="L141" s="1">
        <f>IF(t_item_说明表!M143="","",t_item_说明表!M143)</f>
        <v>300</v>
      </c>
      <c r="M141" s="1">
        <f>IF(t_item_说明表!N143="","",t_item_说明表!N143)</f>
        <v>-1</v>
      </c>
      <c r="N141" s="1">
        <f>IF(t_item_说明表!O143="","",t_item_说明表!O143)</f>
        <v>0</v>
      </c>
      <c r="O141" s="1">
        <f>IF(t_item_说明表!P143="","",t_item_说明表!P143)</f>
        <v>1</v>
      </c>
      <c r="P141" s="1" t="str">
        <f>IF(t_item_说明表!Q143="","",t_item_说明表!Q143)</f>
        <v/>
      </c>
      <c r="Q141" s="1">
        <f>IF(t_item_说明表!R143="","",t_item_说明表!R143)</f>
        <v>0</v>
      </c>
      <c r="R141" s="1" t="str">
        <f>IF(t_item_说明表!S143="","",t_item_说明表!S143)</f>
        <v/>
      </c>
      <c r="S141" s="1" t="str">
        <f>IF(t_item_说明表!T143="","",t_item_说明表!T143)</f>
        <v/>
      </c>
      <c r="T141" s="1">
        <f>IF(t_item_说明表!U143="","",t_item_说明表!U143)</f>
        <v>0</v>
      </c>
      <c r="U141" s="1" t="str">
        <f>IF(t_item_说明表!V143="","",t_item_说明表!V143)</f>
        <v/>
      </c>
      <c r="V141" s="1" t="str">
        <f>IF(t_item_说明表!W143="","",t_item_说明表!W143)</f>
        <v/>
      </c>
      <c r="W141" s="1" t="str">
        <f>IF(t_item_说明表!X143="","",t_item_说明表!X143)</f>
        <v/>
      </c>
      <c r="X141" s="1" t="str">
        <f>IF(t_item_说明表!Y143="","",t_item_说明表!Y143)</f>
        <v>预留道具65的描述</v>
      </c>
      <c r="Y141" s="1">
        <f>IF(t_item_说明表!Z143="","",t_item_说明表!Z143)</f>
        <v>0</v>
      </c>
      <c r="Z141" s="1" t="str">
        <f>IF(t_item_说明表!AA143="","",t_item_说明表!AA143)</f>
        <v/>
      </c>
      <c r="AA141" s="1" t="str">
        <f>IF(t_item_说明表!AB143="","",t_item_说明表!AB143)</f>
        <v/>
      </c>
      <c r="AB141" s="1" t="str">
        <f>IF(t_item_说明表!AC143="","",t_item_说明表!AC143)</f>
        <v/>
      </c>
      <c r="AC141" s="1" t="str">
        <f>IF(t_item_说明表!AD143="","",t_item_说明表!AD143)</f>
        <v/>
      </c>
      <c r="AD141" s="1" t="str">
        <f>IF(t_item_说明表!AE143="","",t_item_说明表!AE143)</f>
        <v/>
      </c>
      <c r="AE141" s="1">
        <f>IF(t_item_说明表!AF143="","",t_item_说明表!AF143)</f>
        <v>5</v>
      </c>
      <c r="AF141" s="1" t="str">
        <f>IF(t_item_说明表!AG143="","",t_item_说明表!AG143)</f>
        <v/>
      </c>
      <c r="AG141" s="1">
        <f>IF(t_item_说明表!AH143="","",t_item_说明表!AH143)</f>
        <v>5</v>
      </c>
    </row>
    <row r="142" spans="1:33" ht="16.5" x14ac:dyDescent="0.2">
      <c r="A142" s="1">
        <f>IF(t_item_说明表!A144="","",t_item_说明表!A144)</f>
        <v>139</v>
      </c>
      <c r="B142" s="1">
        <f>IF(t_item_说明表!B144="","",t_item_说明表!B144)</f>
        <v>3160</v>
      </c>
      <c r="C142" s="1">
        <f>IF(t_item_说明表!C144="","",t_item_说明表!C144)</f>
        <v>0</v>
      </c>
      <c r="D142" s="1" t="str">
        <f>IF(t_item_说明表!D144="","",t_item_说明表!D144)</f>
        <v>预留道具66</v>
      </c>
      <c r="E142" s="1">
        <f>IF(t_item_说明表!E144="","",t_item_说明表!E144)</f>
        <v>20003160</v>
      </c>
      <c r="F142" s="1">
        <f>IF(t_item_说明表!G144="","",t_item_说明表!G144)</f>
        <v>3160</v>
      </c>
      <c r="G142" s="1">
        <f>IF(t_item_说明表!H144="","",t_item_说明表!H144)</f>
        <v>21003160</v>
      </c>
      <c r="H142" s="1">
        <f>IF(t_item_说明表!I144="","",t_item_说明表!I144)</f>
        <v>0</v>
      </c>
      <c r="I142" s="1">
        <f>IF(t_item_说明表!J144="","",t_item_说明表!J144)</f>
        <v>0</v>
      </c>
      <c r="J142" s="1">
        <f>IF(t_item_说明表!K144="","",t_item_说明表!K144)</f>
        <v>128</v>
      </c>
      <c r="K142" s="1">
        <f>IF(t_item_说明表!L144="","",t_item_说明表!L144)</f>
        <v>34640144</v>
      </c>
      <c r="L142" s="1">
        <f>IF(t_item_说明表!M144="","",t_item_说明表!M144)</f>
        <v>300</v>
      </c>
      <c r="M142" s="1">
        <f>IF(t_item_说明表!N144="","",t_item_说明表!N144)</f>
        <v>-1</v>
      </c>
      <c r="N142" s="1">
        <f>IF(t_item_说明表!O144="","",t_item_说明表!O144)</f>
        <v>0</v>
      </c>
      <c r="O142" s="1">
        <f>IF(t_item_说明表!P144="","",t_item_说明表!P144)</f>
        <v>1</v>
      </c>
      <c r="P142" s="1" t="str">
        <f>IF(t_item_说明表!Q144="","",t_item_说明表!Q144)</f>
        <v/>
      </c>
      <c r="Q142" s="1">
        <f>IF(t_item_说明表!R144="","",t_item_说明表!R144)</f>
        <v>0</v>
      </c>
      <c r="R142" s="1" t="str">
        <f>IF(t_item_说明表!S144="","",t_item_说明表!S144)</f>
        <v/>
      </c>
      <c r="S142" s="1" t="str">
        <f>IF(t_item_说明表!T144="","",t_item_说明表!T144)</f>
        <v/>
      </c>
      <c r="T142" s="1">
        <f>IF(t_item_说明表!U144="","",t_item_说明表!U144)</f>
        <v>0</v>
      </c>
      <c r="U142" s="1" t="str">
        <f>IF(t_item_说明表!V144="","",t_item_说明表!V144)</f>
        <v/>
      </c>
      <c r="V142" s="1" t="str">
        <f>IF(t_item_说明表!W144="","",t_item_说明表!W144)</f>
        <v/>
      </c>
      <c r="W142" s="1" t="str">
        <f>IF(t_item_说明表!X144="","",t_item_说明表!X144)</f>
        <v/>
      </c>
      <c r="X142" s="1" t="str">
        <f>IF(t_item_说明表!Y144="","",t_item_说明表!Y144)</f>
        <v>预留道具66的描述</v>
      </c>
      <c r="Y142" s="1">
        <f>IF(t_item_说明表!Z144="","",t_item_说明表!Z144)</f>
        <v>0</v>
      </c>
      <c r="Z142" s="1" t="str">
        <f>IF(t_item_说明表!AA144="","",t_item_说明表!AA144)</f>
        <v/>
      </c>
      <c r="AA142" s="1" t="str">
        <f>IF(t_item_说明表!AB144="","",t_item_说明表!AB144)</f>
        <v/>
      </c>
      <c r="AB142" s="1" t="str">
        <f>IF(t_item_说明表!AC144="","",t_item_说明表!AC144)</f>
        <v/>
      </c>
      <c r="AC142" s="1" t="str">
        <f>IF(t_item_说明表!AD144="","",t_item_说明表!AD144)</f>
        <v/>
      </c>
      <c r="AD142" s="1" t="str">
        <f>IF(t_item_说明表!AE144="","",t_item_说明表!AE144)</f>
        <v/>
      </c>
      <c r="AE142" s="1">
        <f>IF(t_item_说明表!AF144="","",t_item_说明表!AF144)</f>
        <v>5</v>
      </c>
      <c r="AF142" s="1" t="str">
        <f>IF(t_item_说明表!AG144="","",t_item_说明表!AG144)</f>
        <v/>
      </c>
      <c r="AG142" s="1">
        <f>IF(t_item_说明表!AH144="","",t_item_说明表!AH144)</f>
        <v>5</v>
      </c>
    </row>
    <row r="143" spans="1:33" ht="16.5" x14ac:dyDescent="0.2">
      <c r="A143" s="1">
        <f>IF(t_item_说明表!A145="","",t_item_说明表!A145)</f>
        <v>140</v>
      </c>
      <c r="B143" s="1">
        <f>IF(t_item_说明表!B145="","",t_item_说明表!B145)</f>
        <v>3161</v>
      </c>
      <c r="C143" s="1">
        <f>IF(t_item_说明表!C145="","",t_item_说明表!C145)</f>
        <v>0</v>
      </c>
      <c r="D143" s="1" t="str">
        <f>IF(t_item_说明表!D145="","",t_item_说明表!D145)</f>
        <v>预留道具67</v>
      </c>
      <c r="E143" s="1">
        <f>IF(t_item_说明表!E145="","",t_item_说明表!E145)</f>
        <v>20003161</v>
      </c>
      <c r="F143" s="1">
        <f>IF(t_item_说明表!G145="","",t_item_说明表!G145)</f>
        <v>3161</v>
      </c>
      <c r="G143" s="1">
        <f>IF(t_item_说明表!H145="","",t_item_说明表!H145)</f>
        <v>21003161</v>
      </c>
      <c r="H143" s="1">
        <f>IF(t_item_说明表!I145="","",t_item_说明表!I145)</f>
        <v>0</v>
      </c>
      <c r="I143" s="1">
        <f>IF(t_item_说明表!J145="","",t_item_说明表!J145)</f>
        <v>0</v>
      </c>
      <c r="J143" s="1">
        <f>IF(t_item_说明表!K145="","",t_item_说明表!K145)</f>
        <v>129</v>
      </c>
      <c r="K143" s="1">
        <f>IF(t_item_说明表!L145="","",t_item_说明表!L145)</f>
        <v>34640145</v>
      </c>
      <c r="L143" s="1">
        <f>IF(t_item_说明表!M145="","",t_item_说明表!M145)</f>
        <v>300</v>
      </c>
      <c r="M143" s="1">
        <f>IF(t_item_说明表!N145="","",t_item_说明表!N145)</f>
        <v>-1</v>
      </c>
      <c r="N143" s="1">
        <f>IF(t_item_说明表!O145="","",t_item_说明表!O145)</f>
        <v>0</v>
      </c>
      <c r="O143" s="1">
        <f>IF(t_item_说明表!P145="","",t_item_说明表!P145)</f>
        <v>1</v>
      </c>
      <c r="P143" s="1" t="str">
        <f>IF(t_item_说明表!Q145="","",t_item_说明表!Q145)</f>
        <v/>
      </c>
      <c r="Q143" s="1">
        <f>IF(t_item_说明表!R145="","",t_item_说明表!R145)</f>
        <v>0</v>
      </c>
      <c r="R143" s="1" t="str">
        <f>IF(t_item_说明表!S145="","",t_item_说明表!S145)</f>
        <v/>
      </c>
      <c r="S143" s="1" t="str">
        <f>IF(t_item_说明表!T145="","",t_item_说明表!T145)</f>
        <v/>
      </c>
      <c r="T143" s="1">
        <f>IF(t_item_说明表!U145="","",t_item_说明表!U145)</f>
        <v>0</v>
      </c>
      <c r="U143" s="1" t="str">
        <f>IF(t_item_说明表!V145="","",t_item_说明表!V145)</f>
        <v/>
      </c>
      <c r="V143" s="1" t="str">
        <f>IF(t_item_说明表!W145="","",t_item_说明表!W145)</f>
        <v/>
      </c>
      <c r="W143" s="1" t="str">
        <f>IF(t_item_说明表!X145="","",t_item_说明表!X145)</f>
        <v/>
      </c>
      <c r="X143" s="1" t="str">
        <f>IF(t_item_说明表!Y145="","",t_item_说明表!Y145)</f>
        <v>预留道具67的描述</v>
      </c>
      <c r="Y143" s="1">
        <f>IF(t_item_说明表!Z145="","",t_item_说明表!Z145)</f>
        <v>0</v>
      </c>
      <c r="Z143" s="1" t="str">
        <f>IF(t_item_说明表!AA145="","",t_item_说明表!AA145)</f>
        <v/>
      </c>
      <c r="AA143" s="1" t="str">
        <f>IF(t_item_说明表!AB145="","",t_item_说明表!AB145)</f>
        <v/>
      </c>
      <c r="AB143" s="1" t="str">
        <f>IF(t_item_说明表!AC145="","",t_item_说明表!AC145)</f>
        <v/>
      </c>
      <c r="AC143" s="1" t="str">
        <f>IF(t_item_说明表!AD145="","",t_item_说明表!AD145)</f>
        <v/>
      </c>
      <c r="AD143" s="1" t="str">
        <f>IF(t_item_说明表!AE145="","",t_item_说明表!AE145)</f>
        <v/>
      </c>
      <c r="AE143" s="1">
        <f>IF(t_item_说明表!AF145="","",t_item_说明表!AF145)</f>
        <v>5</v>
      </c>
      <c r="AF143" s="1" t="str">
        <f>IF(t_item_说明表!AG145="","",t_item_说明表!AG145)</f>
        <v/>
      </c>
      <c r="AG143" s="1">
        <f>IF(t_item_说明表!AH145="","",t_item_说明表!AH145)</f>
        <v>5</v>
      </c>
    </row>
    <row r="144" spans="1:33" ht="16.5" x14ac:dyDescent="0.2">
      <c r="A144" s="1">
        <f>IF(t_item_说明表!A146="","",t_item_说明表!A146)</f>
        <v>141</v>
      </c>
      <c r="B144" s="1">
        <f>IF(t_item_说明表!B146="","",t_item_说明表!B146)</f>
        <v>3162</v>
      </c>
      <c r="C144" s="1">
        <f>IF(t_item_说明表!C146="","",t_item_说明表!C146)</f>
        <v>0</v>
      </c>
      <c r="D144" s="1" t="str">
        <f>IF(t_item_说明表!D146="","",t_item_说明表!D146)</f>
        <v>预留道具68</v>
      </c>
      <c r="E144" s="1">
        <f>IF(t_item_说明表!E146="","",t_item_说明表!E146)</f>
        <v>20003162</v>
      </c>
      <c r="F144" s="1">
        <f>IF(t_item_说明表!G146="","",t_item_说明表!G146)</f>
        <v>3162</v>
      </c>
      <c r="G144" s="1">
        <f>IF(t_item_说明表!H146="","",t_item_说明表!H146)</f>
        <v>21003162</v>
      </c>
      <c r="H144" s="1">
        <f>IF(t_item_说明表!I146="","",t_item_说明表!I146)</f>
        <v>0</v>
      </c>
      <c r="I144" s="1">
        <f>IF(t_item_说明表!J146="","",t_item_说明表!J146)</f>
        <v>0</v>
      </c>
      <c r="J144" s="1">
        <f>IF(t_item_说明表!K146="","",t_item_说明表!K146)</f>
        <v>130</v>
      </c>
      <c r="K144" s="1">
        <f>IF(t_item_说明表!L146="","",t_item_说明表!L146)</f>
        <v>34640146</v>
      </c>
      <c r="L144" s="1">
        <f>IF(t_item_说明表!M146="","",t_item_说明表!M146)</f>
        <v>300</v>
      </c>
      <c r="M144" s="1">
        <f>IF(t_item_说明表!N146="","",t_item_说明表!N146)</f>
        <v>-1</v>
      </c>
      <c r="N144" s="1">
        <f>IF(t_item_说明表!O146="","",t_item_说明表!O146)</f>
        <v>0</v>
      </c>
      <c r="O144" s="1">
        <f>IF(t_item_说明表!P146="","",t_item_说明表!P146)</f>
        <v>1</v>
      </c>
      <c r="P144" s="1" t="str">
        <f>IF(t_item_说明表!Q146="","",t_item_说明表!Q146)</f>
        <v/>
      </c>
      <c r="Q144" s="1">
        <f>IF(t_item_说明表!R146="","",t_item_说明表!R146)</f>
        <v>0</v>
      </c>
      <c r="R144" s="1" t="str">
        <f>IF(t_item_说明表!S146="","",t_item_说明表!S146)</f>
        <v/>
      </c>
      <c r="S144" s="1" t="str">
        <f>IF(t_item_说明表!T146="","",t_item_说明表!T146)</f>
        <v/>
      </c>
      <c r="T144" s="1">
        <f>IF(t_item_说明表!U146="","",t_item_说明表!U146)</f>
        <v>0</v>
      </c>
      <c r="U144" s="1" t="str">
        <f>IF(t_item_说明表!V146="","",t_item_说明表!V146)</f>
        <v/>
      </c>
      <c r="V144" s="1" t="str">
        <f>IF(t_item_说明表!W146="","",t_item_说明表!W146)</f>
        <v/>
      </c>
      <c r="W144" s="1" t="str">
        <f>IF(t_item_说明表!X146="","",t_item_说明表!X146)</f>
        <v/>
      </c>
      <c r="X144" s="1" t="str">
        <f>IF(t_item_说明表!Y146="","",t_item_说明表!Y146)</f>
        <v>预留道具68的描述</v>
      </c>
      <c r="Y144" s="1">
        <f>IF(t_item_说明表!Z146="","",t_item_说明表!Z146)</f>
        <v>0</v>
      </c>
      <c r="Z144" s="1" t="str">
        <f>IF(t_item_说明表!AA146="","",t_item_说明表!AA146)</f>
        <v/>
      </c>
      <c r="AA144" s="1" t="str">
        <f>IF(t_item_说明表!AB146="","",t_item_说明表!AB146)</f>
        <v/>
      </c>
      <c r="AB144" s="1" t="str">
        <f>IF(t_item_说明表!AC146="","",t_item_说明表!AC146)</f>
        <v/>
      </c>
      <c r="AC144" s="1" t="str">
        <f>IF(t_item_说明表!AD146="","",t_item_说明表!AD146)</f>
        <v/>
      </c>
      <c r="AD144" s="1" t="str">
        <f>IF(t_item_说明表!AE146="","",t_item_说明表!AE146)</f>
        <v/>
      </c>
      <c r="AE144" s="1">
        <f>IF(t_item_说明表!AF146="","",t_item_说明表!AF146)</f>
        <v>5</v>
      </c>
      <c r="AF144" s="1" t="str">
        <f>IF(t_item_说明表!AG146="","",t_item_说明表!AG146)</f>
        <v/>
      </c>
      <c r="AG144" s="1">
        <f>IF(t_item_说明表!AH146="","",t_item_说明表!AH146)</f>
        <v>5</v>
      </c>
    </row>
    <row r="145" spans="1:33" ht="16.5" x14ac:dyDescent="0.2">
      <c r="A145" s="1">
        <f>IF(t_item_说明表!A147="","",t_item_说明表!A147)</f>
        <v>142</v>
      </c>
      <c r="B145" s="1">
        <f>IF(t_item_说明表!B147="","",t_item_说明表!B147)</f>
        <v>3163</v>
      </c>
      <c r="C145" s="1">
        <f>IF(t_item_说明表!C147="","",t_item_说明表!C147)</f>
        <v>0</v>
      </c>
      <c r="D145" s="1" t="str">
        <f>IF(t_item_说明表!D147="","",t_item_说明表!D147)</f>
        <v>预留道具69</v>
      </c>
      <c r="E145" s="1">
        <f>IF(t_item_说明表!E147="","",t_item_说明表!E147)</f>
        <v>20003163</v>
      </c>
      <c r="F145" s="1">
        <f>IF(t_item_说明表!G147="","",t_item_说明表!G147)</f>
        <v>3163</v>
      </c>
      <c r="G145" s="1">
        <f>IF(t_item_说明表!H147="","",t_item_说明表!H147)</f>
        <v>21003163</v>
      </c>
      <c r="H145" s="1">
        <f>IF(t_item_说明表!I147="","",t_item_说明表!I147)</f>
        <v>0</v>
      </c>
      <c r="I145" s="1">
        <f>IF(t_item_说明表!J147="","",t_item_说明表!J147)</f>
        <v>0</v>
      </c>
      <c r="J145" s="1">
        <f>IF(t_item_说明表!K147="","",t_item_说明表!K147)</f>
        <v>131</v>
      </c>
      <c r="K145" s="1">
        <f>IF(t_item_说明表!L147="","",t_item_说明表!L147)</f>
        <v>34640147</v>
      </c>
      <c r="L145" s="1">
        <f>IF(t_item_说明表!M147="","",t_item_说明表!M147)</f>
        <v>300</v>
      </c>
      <c r="M145" s="1">
        <f>IF(t_item_说明表!N147="","",t_item_说明表!N147)</f>
        <v>-1</v>
      </c>
      <c r="N145" s="1">
        <f>IF(t_item_说明表!O147="","",t_item_说明表!O147)</f>
        <v>0</v>
      </c>
      <c r="O145" s="1">
        <f>IF(t_item_说明表!P147="","",t_item_说明表!P147)</f>
        <v>1</v>
      </c>
      <c r="P145" s="1" t="str">
        <f>IF(t_item_说明表!Q147="","",t_item_说明表!Q147)</f>
        <v/>
      </c>
      <c r="Q145" s="1">
        <f>IF(t_item_说明表!R147="","",t_item_说明表!R147)</f>
        <v>0</v>
      </c>
      <c r="R145" s="1" t="str">
        <f>IF(t_item_说明表!S147="","",t_item_说明表!S147)</f>
        <v/>
      </c>
      <c r="S145" s="1" t="str">
        <f>IF(t_item_说明表!T147="","",t_item_说明表!T147)</f>
        <v/>
      </c>
      <c r="T145" s="1">
        <f>IF(t_item_说明表!U147="","",t_item_说明表!U147)</f>
        <v>0</v>
      </c>
      <c r="U145" s="1" t="str">
        <f>IF(t_item_说明表!V147="","",t_item_说明表!V147)</f>
        <v/>
      </c>
      <c r="V145" s="1" t="str">
        <f>IF(t_item_说明表!W147="","",t_item_说明表!W147)</f>
        <v/>
      </c>
      <c r="W145" s="1" t="str">
        <f>IF(t_item_说明表!X147="","",t_item_说明表!X147)</f>
        <v/>
      </c>
      <c r="X145" s="1" t="str">
        <f>IF(t_item_说明表!Y147="","",t_item_说明表!Y147)</f>
        <v>预留道具69的描述</v>
      </c>
      <c r="Y145" s="1">
        <f>IF(t_item_说明表!Z147="","",t_item_说明表!Z147)</f>
        <v>0</v>
      </c>
      <c r="Z145" s="1" t="str">
        <f>IF(t_item_说明表!AA147="","",t_item_说明表!AA147)</f>
        <v/>
      </c>
      <c r="AA145" s="1" t="str">
        <f>IF(t_item_说明表!AB147="","",t_item_说明表!AB147)</f>
        <v/>
      </c>
      <c r="AB145" s="1" t="str">
        <f>IF(t_item_说明表!AC147="","",t_item_说明表!AC147)</f>
        <v/>
      </c>
      <c r="AC145" s="1" t="str">
        <f>IF(t_item_说明表!AD147="","",t_item_说明表!AD147)</f>
        <v/>
      </c>
      <c r="AD145" s="1" t="str">
        <f>IF(t_item_说明表!AE147="","",t_item_说明表!AE147)</f>
        <v/>
      </c>
      <c r="AE145" s="1">
        <f>IF(t_item_说明表!AF147="","",t_item_说明表!AF147)</f>
        <v>5</v>
      </c>
      <c r="AF145" s="1" t="str">
        <f>IF(t_item_说明表!AG147="","",t_item_说明表!AG147)</f>
        <v/>
      </c>
      <c r="AG145" s="1">
        <f>IF(t_item_说明表!AH147="","",t_item_说明表!AH147)</f>
        <v>5</v>
      </c>
    </row>
    <row r="146" spans="1:33" ht="16.5" x14ac:dyDescent="0.2">
      <c r="A146" s="1">
        <f>IF(t_item_说明表!A148="","",t_item_说明表!A148)</f>
        <v>143</v>
      </c>
      <c r="B146" s="1">
        <f>IF(t_item_说明表!B148="","",t_item_说明表!B148)</f>
        <v>3164</v>
      </c>
      <c r="C146" s="1">
        <f>IF(t_item_说明表!C148="","",t_item_说明表!C148)</f>
        <v>0</v>
      </c>
      <c r="D146" s="1" t="str">
        <f>IF(t_item_说明表!D148="","",t_item_说明表!D148)</f>
        <v>预留道具70</v>
      </c>
      <c r="E146" s="1">
        <f>IF(t_item_说明表!E148="","",t_item_说明表!E148)</f>
        <v>20003164</v>
      </c>
      <c r="F146" s="1">
        <f>IF(t_item_说明表!G148="","",t_item_说明表!G148)</f>
        <v>3164</v>
      </c>
      <c r="G146" s="1">
        <f>IF(t_item_说明表!H148="","",t_item_说明表!H148)</f>
        <v>21003164</v>
      </c>
      <c r="H146" s="1">
        <f>IF(t_item_说明表!I148="","",t_item_说明表!I148)</f>
        <v>0</v>
      </c>
      <c r="I146" s="1">
        <f>IF(t_item_说明表!J148="","",t_item_说明表!J148)</f>
        <v>0</v>
      </c>
      <c r="J146" s="1">
        <f>IF(t_item_说明表!K148="","",t_item_说明表!K148)</f>
        <v>132</v>
      </c>
      <c r="K146" s="1">
        <f>IF(t_item_说明表!L148="","",t_item_说明表!L148)</f>
        <v>34640148</v>
      </c>
      <c r="L146" s="1">
        <f>IF(t_item_说明表!M148="","",t_item_说明表!M148)</f>
        <v>300</v>
      </c>
      <c r="M146" s="1">
        <f>IF(t_item_说明表!N148="","",t_item_说明表!N148)</f>
        <v>-1</v>
      </c>
      <c r="N146" s="1">
        <f>IF(t_item_说明表!O148="","",t_item_说明表!O148)</f>
        <v>0</v>
      </c>
      <c r="O146" s="1">
        <f>IF(t_item_说明表!P148="","",t_item_说明表!P148)</f>
        <v>1</v>
      </c>
      <c r="P146" s="1" t="str">
        <f>IF(t_item_说明表!Q148="","",t_item_说明表!Q148)</f>
        <v/>
      </c>
      <c r="Q146" s="1">
        <f>IF(t_item_说明表!R148="","",t_item_说明表!R148)</f>
        <v>0</v>
      </c>
      <c r="R146" s="1" t="str">
        <f>IF(t_item_说明表!S148="","",t_item_说明表!S148)</f>
        <v/>
      </c>
      <c r="S146" s="1" t="str">
        <f>IF(t_item_说明表!T148="","",t_item_说明表!T148)</f>
        <v/>
      </c>
      <c r="T146" s="1">
        <f>IF(t_item_说明表!U148="","",t_item_说明表!U148)</f>
        <v>0</v>
      </c>
      <c r="U146" s="1" t="str">
        <f>IF(t_item_说明表!V148="","",t_item_说明表!V148)</f>
        <v/>
      </c>
      <c r="V146" s="1" t="str">
        <f>IF(t_item_说明表!W148="","",t_item_说明表!W148)</f>
        <v/>
      </c>
      <c r="W146" s="1" t="str">
        <f>IF(t_item_说明表!X148="","",t_item_说明表!X148)</f>
        <v/>
      </c>
      <c r="X146" s="1" t="str">
        <f>IF(t_item_说明表!Y148="","",t_item_说明表!Y148)</f>
        <v>预留道具70的描述</v>
      </c>
      <c r="Y146" s="1">
        <f>IF(t_item_说明表!Z148="","",t_item_说明表!Z148)</f>
        <v>0</v>
      </c>
      <c r="Z146" s="1" t="str">
        <f>IF(t_item_说明表!AA148="","",t_item_说明表!AA148)</f>
        <v/>
      </c>
      <c r="AA146" s="1" t="str">
        <f>IF(t_item_说明表!AB148="","",t_item_说明表!AB148)</f>
        <v/>
      </c>
      <c r="AB146" s="1" t="str">
        <f>IF(t_item_说明表!AC148="","",t_item_说明表!AC148)</f>
        <v/>
      </c>
      <c r="AC146" s="1" t="str">
        <f>IF(t_item_说明表!AD148="","",t_item_说明表!AD148)</f>
        <v/>
      </c>
      <c r="AD146" s="1" t="str">
        <f>IF(t_item_说明表!AE148="","",t_item_说明表!AE148)</f>
        <v/>
      </c>
      <c r="AE146" s="1">
        <f>IF(t_item_说明表!AF148="","",t_item_说明表!AF148)</f>
        <v>5</v>
      </c>
      <c r="AF146" s="1" t="str">
        <f>IF(t_item_说明表!AG148="","",t_item_说明表!AG148)</f>
        <v/>
      </c>
      <c r="AG146" s="1">
        <f>IF(t_item_说明表!AH148="","",t_item_说明表!AH148)</f>
        <v>5</v>
      </c>
    </row>
    <row r="147" spans="1:33" ht="16.5" x14ac:dyDescent="0.2">
      <c r="A147" s="1">
        <f>IF(t_item_说明表!A149="","",t_item_说明表!A149)</f>
        <v>144</v>
      </c>
      <c r="B147" s="1">
        <f>IF(t_item_说明表!B149="","",t_item_说明表!B149)</f>
        <v>3165</v>
      </c>
      <c r="C147" s="1">
        <f>IF(t_item_说明表!C149="","",t_item_说明表!C149)</f>
        <v>0</v>
      </c>
      <c r="D147" s="1" t="str">
        <f>IF(t_item_说明表!D149="","",t_item_说明表!D149)</f>
        <v>预留道具71</v>
      </c>
      <c r="E147" s="1">
        <f>IF(t_item_说明表!E149="","",t_item_说明表!E149)</f>
        <v>20003165</v>
      </c>
      <c r="F147" s="1">
        <f>IF(t_item_说明表!G149="","",t_item_说明表!G149)</f>
        <v>3165</v>
      </c>
      <c r="G147" s="1">
        <f>IF(t_item_说明表!H149="","",t_item_说明表!H149)</f>
        <v>21003165</v>
      </c>
      <c r="H147" s="1">
        <f>IF(t_item_说明表!I149="","",t_item_说明表!I149)</f>
        <v>0</v>
      </c>
      <c r="I147" s="1">
        <f>IF(t_item_说明表!J149="","",t_item_说明表!J149)</f>
        <v>0</v>
      </c>
      <c r="J147" s="1">
        <f>IF(t_item_说明表!K149="","",t_item_说明表!K149)</f>
        <v>133</v>
      </c>
      <c r="K147" s="1">
        <f>IF(t_item_说明表!L149="","",t_item_说明表!L149)</f>
        <v>34640149</v>
      </c>
      <c r="L147" s="1">
        <f>IF(t_item_说明表!M149="","",t_item_说明表!M149)</f>
        <v>300</v>
      </c>
      <c r="M147" s="1">
        <f>IF(t_item_说明表!N149="","",t_item_说明表!N149)</f>
        <v>-1</v>
      </c>
      <c r="N147" s="1">
        <f>IF(t_item_说明表!O149="","",t_item_说明表!O149)</f>
        <v>0</v>
      </c>
      <c r="O147" s="1">
        <f>IF(t_item_说明表!P149="","",t_item_说明表!P149)</f>
        <v>1</v>
      </c>
      <c r="P147" s="1" t="str">
        <f>IF(t_item_说明表!Q149="","",t_item_说明表!Q149)</f>
        <v/>
      </c>
      <c r="Q147" s="1">
        <f>IF(t_item_说明表!R149="","",t_item_说明表!R149)</f>
        <v>0</v>
      </c>
      <c r="R147" s="1" t="str">
        <f>IF(t_item_说明表!S149="","",t_item_说明表!S149)</f>
        <v/>
      </c>
      <c r="S147" s="1" t="str">
        <f>IF(t_item_说明表!T149="","",t_item_说明表!T149)</f>
        <v/>
      </c>
      <c r="T147" s="1">
        <f>IF(t_item_说明表!U149="","",t_item_说明表!U149)</f>
        <v>0</v>
      </c>
      <c r="U147" s="1" t="str">
        <f>IF(t_item_说明表!V149="","",t_item_说明表!V149)</f>
        <v/>
      </c>
      <c r="V147" s="1" t="str">
        <f>IF(t_item_说明表!W149="","",t_item_说明表!W149)</f>
        <v/>
      </c>
      <c r="W147" s="1" t="str">
        <f>IF(t_item_说明表!X149="","",t_item_说明表!X149)</f>
        <v/>
      </c>
      <c r="X147" s="1" t="str">
        <f>IF(t_item_说明表!Y149="","",t_item_说明表!Y149)</f>
        <v>预留道具71的描述</v>
      </c>
      <c r="Y147" s="1">
        <f>IF(t_item_说明表!Z149="","",t_item_说明表!Z149)</f>
        <v>0</v>
      </c>
      <c r="Z147" s="1" t="str">
        <f>IF(t_item_说明表!AA149="","",t_item_说明表!AA149)</f>
        <v/>
      </c>
      <c r="AA147" s="1" t="str">
        <f>IF(t_item_说明表!AB149="","",t_item_说明表!AB149)</f>
        <v/>
      </c>
      <c r="AB147" s="1" t="str">
        <f>IF(t_item_说明表!AC149="","",t_item_说明表!AC149)</f>
        <v/>
      </c>
      <c r="AC147" s="1" t="str">
        <f>IF(t_item_说明表!AD149="","",t_item_说明表!AD149)</f>
        <v/>
      </c>
      <c r="AD147" s="1" t="str">
        <f>IF(t_item_说明表!AE149="","",t_item_说明表!AE149)</f>
        <v/>
      </c>
      <c r="AE147" s="1">
        <f>IF(t_item_说明表!AF149="","",t_item_说明表!AF149)</f>
        <v>5</v>
      </c>
      <c r="AF147" s="1" t="str">
        <f>IF(t_item_说明表!AG149="","",t_item_说明表!AG149)</f>
        <v/>
      </c>
      <c r="AG147" s="1">
        <f>IF(t_item_说明表!AH149="","",t_item_说明表!AH149)</f>
        <v>5</v>
      </c>
    </row>
    <row r="148" spans="1:33" ht="16.5" x14ac:dyDescent="0.2">
      <c r="A148" s="1">
        <f>IF(t_item_说明表!A150="","",t_item_说明表!A150)</f>
        <v>145</v>
      </c>
      <c r="B148" s="1">
        <f>IF(t_item_说明表!B150="","",t_item_说明表!B150)</f>
        <v>3166</v>
      </c>
      <c r="C148" s="1">
        <f>IF(t_item_说明表!C150="","",t_item_说明表!C150)</f>
        <v>0</v>
      </c>
      <c r="D148" s="1" t="str">
        <f>IF(t_item_说明表!D150="","",t_item_说明表!D150)</f>
        <v>预留道具72</v>
      </c>
      <c r="E148" s="1">
        <f>IF(t_item_说明表!E150="","",t_item_说明表!E150)</f>
        <v>20003166</v>
      </c>
      <c r="F148" s="1">
        <f>IF(t_item_说明表!G150="","",t_item_说明表!G150)</f>
        <v>3166</v>
      </c>
      <c r="G148" s="1">
        <f>IF(t_item_说明表!H150="","",t_item_说明表!H150)</f>
        <v>21003166</v>
      </c>
      <c r="H148" s="1">
        <f>IF(t_item_说明表!I150="","",t_item_说明表!I150)</f>
        <v>0</v>
      </c>
      <c r="I148" s="1">
        <f>IF(t_item_说明表!J150="","",t_item_说明表!J150)</f>
        <v>0</v>
      </c>
      <c r="J148" s="1">
        <f>IF(t_item_说明表!K150="","",t_item_说明表!K150)</f>
        <v>134</v>
      </c>
      <c r="K148" s="1">
        <f>IF(t_item_说明表!L150="","",t_item_说明表!L150)</f>
        <v>34640150</v>
      </c>
      <c r="L148" s="1">
        <f>IF(t_item_说明表!M150="","",t_item_说明表!M150)</f>
        <v>300</v>
      </c>
      <c r="M148" s="1">
        <f>IF(t_item_说明表!N150="","",t_item_说明表!N150)</f>
        <v>-1</v>
      </c>
      <c r="N148" s="1">
        <f>IF(t_item_说明表!O150="","",t_item_说明表!O150)</f>
        <v>0</v>
      </c>
      <c r="O148" s="1">
        <f>IF(t_item_说明表!P150="","",t_item_说明表!P150)</f>
        <v>1</v>
      </c>
      <c r="P148" s="1" t="str">
        <f>IF(t_item_说明表!Q150="","",t_item_说明表!Q150)</f>
        <v/>
      </c>
      <c r="Q148" s="1">
        <f>IF(t_item_说明表!R150="","",t_item_说明表!R150)</f>
        <v>0</v>
      </c>
      <c r="R148" s="1" t="str">
        <f>IF(t_item_说明表!S150="","",t_item_说明表!S150)</f>
        <v/>
      </c>
      <c r="S148" s="1" t="str">
        <f>IF(t_item_说明表!T150="","",t_item_说明表!T150)</f>
        <v/>
      </c>
      <c r="T148" s="1">
        <f>IF(t_item_说明表!U150="","",t_item_说明表!U150)</f>
        <v>0</v>
      </c>
      <c r="U148" s="1" t="str">
        <f>IF(t_item_说明表!V150="","",t_item_说明表!V150)</f>
        <v/>
      </c>
      <c r="V148" s="1" t="str">
        <f>IF(t_item_说明表!W150="","",t_item_说明表!W150)</f>
        <v/>
      </c>
      <c r="W148" s="1" t="str">
        <f>IF(t_item_说明表!X150="","",t_item_说明表!X150)</f>
        <v/>
      </c>
      <c r="X148" s="1" t="str">
        <f>IF(t_item_说明表!Y150="","",t_item_说明表!Y150)</f>
        <v>预留道具72的描述</v>
      </c>
      <c r="Y148" s="1">
        <f>IF(t_item_说明表!Z150="","",t_item_说明表!Z150)</f>
        <v>0</v>
      </c>
      <c r="Z148" s="1" t="str">
        <f>IF(t_item_说明表!AA150="","",t_item_说明表!AA150)</f>
        <v/>
      </c>
      <c r="AA148" s="1" t="str">
        <f>IF(t_item_说明表!AB150="","",t_item_说明表!AB150)</f>
        <v/>
      </c>
      <c r="AB148" s="1" t="str">
        <f>IF(t_item_说明表!AC150="","",t_item_说明表!AC150)</f>
        <v/>
      </c>
      <c r="AC148" s="1" t="str">
        <f>IF(t_item_说明表!AD150="","",t_item_说明表!AD150)</f>
        <v/>
      </c>
      <c r="AD148" s="1" t="str">
        <f>IF(t_item_说明表!AE150="","",t_item_说明表!AE150)</f>
        <v/>
      </c>
      <c r="AE148" s="1">
        <f>IF(t_item_说明表!AF150="","",t_item_说明表!AF150)</f>
        <v>5</v>
      </c>
      <c r="AF148" s="1" t="str">
        <f>IF(t_item_说明表!AG150="","",t_item_说明表!AG150)</f>
        <v/>
      </c>
      <c r="AG148" s="1">
        <f>IF(t_item_说明表!AH150="","",t_item_说明表!AH150)</f>
        <v>5</v>
      </c>
    </row>
    <row r="149" spans="1:33" ht="16.5" x14ac:dyDescent="0.2">
      <c r="A149" s="1">
        <f>IF(t_item_说明表!A151="","",t_item_说明表!A151)</f>
        <v>146</v>
      </c>
      <c r="B149" s="1">
        <f>IF(t_item_说明表!B151="","",t_item_说明表!B151)</f>
        <v>3167</v>
      </c>
      <c r="C149" s="1">
        <f>IF(t_item_说明表!C151="","",t_item_说明表!C151)</f>
        <v>0</v>
      </c>
      <c r="D149" s="1" t="str">
        <f>IF(t_item_说明表!D151="","",t_item_说明表!D151)</f>
        <v>预留道具73</v>
      </c>
      <c r="E149" s="1">
        <f>IF(t_item_说明表!E151="","",t_item_说明表!E151)</f>
        <v>20003167</v>
      </c>
      <c r="F149" s="1">
        <f>IF(t_item_说明表!G151="","",t_item_说明表!G151)</f>
        <v>3167</v>
      </c>
      <c r="G149" s="1">
        <f>IF(t_item_说明表!H151="","",t_item_说明表!H151)</f>
        <v>21003167</v>
      </c>
      <c r="H149" s="1">
        <f>IF(t_item_说明表!I151="","",t_item_说明表!I151)</f>
        <v>0</v>
      </c>
      <c r="I149" s="1">
        <f>IF(t_item_说明表!J151="","",t_item_说明表!J151)</f>
        <v>0</v>
      </c>
      <c r="J149" s="1">
        <f>IF(t_item_说明表!K151="","",t_item_说明表!K151)</f>
        <v>135</v>
      </c>
      <c r="K149" s="1">
        <f>IF(t_item_说明表!L151="","",t_item_说明表!L151)</f>
        <v>34640151</v>
      </c>
      <c r="L149" s="1">
        <f>IF(t_item_说明表!M151="","",t_item_说明表!M151)</f>
        <v>300</v>
      </c>
      <c r="M149" s="1">
        <f>IF(t_item_说明表!N151="","",t_item_说明表!N151)</f>
        <v>-1</v>
      </c>
      <c r="N149" s="1">
        <f>IF(t_item_说明表!O151="","",t_item_说明表!O151)</f>
        <v>0</v>
      </c>
      <c r="O149" s="1">
        <f>IF(t_item_说明表!P151="","",t_item_说明表!P151)</f>
        <v>1</v>
      </c>
      <c r="P149" s="1" t="str">
        <f>IF(t_item_说明表!Q151="","",t_item_说明表!Q151)</f>
        <v/>
      </c>
      <c r="Q149" s="1">
        <f>IF(t_item_说明表!R151="","",t_item_说明表!R151)</f>
        <v>0</v>
      </c>
      <c r="R149" s="1" t="str">
        <f>IF(t_item_说明表!S151="","",t_item_说明表!S151)</f>
        <v/>
      </c>
      <c r="S149" s="1" t="str">
        <f>IF(t_item_说明表!T151="","",t_item_说明表!T151)</f>
        <v/>
      </c>
      <c r="T149" s="1">
        <f>IF(t_item_说明表!U151="","",t_item_说明表!U151)</f>
        <v>0</v>
      </c>
      <c r="U149" s="1" t="str">
        <f>IF(t_item_说明表!V151="","",t_item_说明表!V151)</f>
        <v/>
      </c>
      <c r="V149" s="1" t="str">
        <f>IF(t_item_说明表!W151="","",t_item_说明表!W151)</f>
        <v/>
      </c>
      <c r="W149" s="1" t="str">
        <f>IF(t_item_说明表!X151="","",t_item_说明表!X151)</f>
        <v/>
      </c>
      <c r="X149" s="1" t="str">
        <f>IF(t_item_说明表!Y151="","",t_item_说明表!Y151)</f>
        <v>预留道具73的描述</v>
      </c>
      <c r="Y149" s="1">
        <f>IF(t_item_说明表!Z151="","",t_item_说明表!Z151)</f>
        <v>0</v>
      </c>
      <c r="Z149" s="1" t="str">
        <f>IF(t_item_说明表!AA151="","",t_item_说明表!AA151)</f>
        <v/>
      </c>
      <c r="AA149" s="1" t="str">
        <f>IF(t_item_说明表!AB151="","",t_item_说明表!AB151)</f>
        <v/>
      </c>
      <c r="AB149" s="1" t="str">
        <f>IF(t_item_说明表!AC151="","",t_item_说明表!AC151)</f>
        <v/>
      </c>
      <c r="AC149" s="1" t="str">
        <f>IF(t_item_说明表!AD151="","",t_item_说明表!AD151)</f>
        <v/>
      </c>
      <c r="AD149" s="1" t="str">
        <f>IF(t_item_说明表!AE151="","",t_item_说明表!AE151)</f>
        <v/>
      </c>
      <c r="AE149" s="1">
        <f>IF(t_item_说明表!AF151="","",t_item_说明表!AF151)</f>
        <v>5</v>
      </c>
      <c r="AF149" s="1" t="str">
        <f>IF(t_item_说明表!AG151="","",t_item_说明表!AG151)</f>
        <v/>
      </c>
      <c r="AG149" s="1">
        <f>IF(t_item_说明表!AH151="","",t_item_说明表!AH151)</f>
        <v>5</v>
      </c>
    </row>
    <row r="150" spans="1:33" ht="16.5" x14ac:dyDescent="0.2">
      <c r="A150" s="1">
        <f>IF(t_item_说明表!A152="","",t_item_说明表!A152)</f>
        <v>147</v>
      </c>
      <c r="B150" s="1">
        <f>IF(t_item_说明表!B152="","",t_item_说明表!B152)</f>
        <v>3168</v>
      </c>
      <c r="C150" s="1">
        <f>IF(t_item_说明表!C152="","",t_item_说明表!C152)</f>
        <v>0</v>
      </c>
      <c r="D150" s="1" t="str">
        <f>IF(t_item_说明表!D152="","",t_item_说明表!D152)</f>
        <v>预留道具74</v>
      </c>
      <c r="E150" s="1">
        <f>IF(t_item_说明表!E152="","",t_item_说明表!E152)</f>
        <v>20003168</v>
      </c>
      <c r="F150" s="1">
        <f>IF(t_item_说明表!G152="","",t_item_说明表!G152)</f>
        <v>3168</v>
      </c>
      <c r="G150" s="1">
        <f>IF(t_item_说明表!H152="","",t_item_说明表!H152)</f>
        <v>21003168</v>
      </c>
      <c r="H150" s="1">
        <f>IF(t_item_说明表!I152="","",t_item_说明表!I152)</f>
        <v>0</v>
      </c>
      <c r="I150" s="1">
        <f>IF(t_item_说明表!J152="","",t_item_说明表!J152)</f>
        <v>0</v>
      </c>
      <c r="J150" s="1">
        <f>IF(t_item_说明表!K152="","",t_item_说明表!K152)</f>
        <v>136</v>
      </c>
      <c r="K150" s="1">
        <f>IF(t_item_说明表!L152="","",t_item_说明表!L152)</f>
        <v>34640152</v>
      </c>
      <c r="L150" s="1">
        <f>IF(t_item_说明表!M152="","",t_item_说明表!M152)</f>
        <v>300</v>
      </c>
      <c r="M150" s="1">
        <f>IF(t_item_说明表!N152="","",t_item_说明表!N152)</f>
        <v>-1</v>
      </c>
      <c r="N150" s="1">
        <f>IF(t_item_说明表!O152="","",t_item_说明表!O152)</f>
        <v>0</v>
      </c>
      <c r="O150" s="1">
        <f>IF(t_item_说明表!P152="","",t_item_说明表!P152)</f>
        <v>1</v>
      </c>
      <c r="P150" s="1" t="str">
        <f>IF(t_item_说明表!Q152="","",t_item_说明表!Q152)</f>
        <v/>
      </c>
      <c r="Q150" s="1">
        <f>IF(t_item_说明表!R152="","",t_item_说明表!R152)</f>
        <v>0</v>
      </c>
      <c r="R150" s="1" t="str">
        <f>IF(t_item_说明表!S152="","",t_item_说明表!S152)</f>
        <v/>
      </c>
      <c r="S150" s="1" t="str">
        <f>IF(t_item_说明表!T152="","",t_item_说明表!T152)</f>
        <v/>
      </c>
      <c r="T150" s="1">
        <f>IF(t_item_说明表!U152="","",t_item_说明表!U152)</f>
        <v>0</v>
      </c>
      <c r="U150" s="1" t="str">
        <f>IF(t_item_说明表!V152="","",t_item_说明表!V152)</f>
        <v/>
      </c>
      <c r="V150" s="1" t="str">
        <f>IF(t_item_说明表!W152="","",t_item_说明表!W152)</f>
        <v/>
      </c>
      <c r="W150" s="1" t="str">
        <f>IF(t_item_说明表!X152="","",t_item_说明表!X152)</f>
        <v/>
      </c>
      <c r="X150" s="1" t="str">
        <f>IF(t_item_说明表!Y152="","",t_item_说明表!Y152)</f>
        <v>预留道具74的描述</v>
      </c>
      <c r="Y150" s="1">
        <f>IF(t_item_说明表!Z152="","",t_item_说明表!Z152)</f>
        <v>0</v>
      </c>
      <c r="Z150" s="1" t="str">
        <f>IF(t_item_说明表!AA152="","",t_item_说明表!AA152)</f>
        <v/>
      </c>
      <c r="AA150" s="1" t="str">
        <f>IF(t_item_说明表!AB152="","",t_item_说明表!AB152)</f>
        <v/>
      </c>
      <c r="AB150" s="1" t="str">
        <f>IF(t_item_说明表!AC152="","",t_item_说明表!AC152)</f>
        <v/>
      </c>
      <c r="AC150" s="1" t="str">
        <f>IF(t_item_说明表!AD152="","",t_item_说明表!AD152)</f>
        <v/>
      </c>
      <c r="AD150" s="1" t="str">
        <f>IF(t_item_说明表!AE152="","",t_item_说明表!AE152)</f>
        <v/>
      </c>
      <c r="AE150" s="1">
        <f>IF(t_item_说明表!AF152="","",t_item_说明表!AF152)</f>
        <v>5</v>
      </c>
      <c r="AF150" s="1" t="str">
        <f>IF(t_item_说明表!AG152="","",t_item_说明表!AG152)</f>
        <v/>
      </c>
      <c r="AG150" s="1">
        <f>IF(t_item_说明表!AH152="","",t_item_说明表!AH152)</f>
        <v>5</v>
      </c>
    </row>
    <row r="151" spans="1:33" ht="16.5" x14ac:dyDescent="0.2">
      <c r="A151" s="1">
        <f>IF(t_item_说明表!A153="","",t_item_说明表!A153)</f>
        <v>148</v>
      </c>
      <c r="B151" s="1">
        <f>IF(t_item_说明表!B153="","",t_item_说明表!B153)</f>
        <v>3169</v>
      </c>
      <c r="C151" s="1">
        <f>IF(t_item_说明表!C153="","",t_item_说明表!C153)</f>
        <v>0</v>
      </c>
      <c r="D151" s="1" t="str">
        <f>IF(t_item_说明表!D153="","",t_item_说明表!D153)</f>
        <v>预留道具75</v>
      </c>
      <c r="E151" s="1">
        <f>IF(t_item_说明表!E153="","",t_item_说明表!E153)</f>
        <v>20003169</v>
      </c>
      <c r="F151" s="1">
        <f>IF(t_item_说明表!G153="","",t_item_说明表!G153)</f>
        <v>3169</v>
      </c>
      <c r="G151" s="1">
        <f>IF(t_item_说明表!H153="","",t_item_说明表!H153)</f>
        <v>21003169</v>
      </c>
      <c r="H151" s="1">
        <f>IF(t_item_说明表!I153="","",t_item_说明表!I153)</f>
        <v>0</v>
      </c>
      <c r="I151" s="1">
        <f>IF(t_item_说明表!J153="","",t_item_说明表!J153)</f>
        <v>0</v>
      </c>
      <c r="J151" s="1">
        <f>IF(t_item_说明表!K153="","",t_item_说明表!K153)</f>
        <v>137</v>
      </c>
      <c r="K151" s="1">
        <f>IF(t_item_说明表!L153="","",t_item_说明表!L153)</f>
        <v>34640153</v>
      </c>
      <c r="L151" s="1">
        <f>IF(t_item_说明表!M153="","",t_item_说明表!M153)</f>
        <v>300</v>
      </c>
      <c r="M151" s="1">
        <f>IF(t_item_说明表!N153="","",t_item_说明表!N153)</f>
        <v>-1</v>
      </c>
      <c r="N151" s="1">
        <f>IF(t_item_说明表!O153="","",t_item_说明表!O153)</f>
        <v>0</v>
      </c>
      <c r="O151" s="1">
        <f>IF(t_item_说明表!P153="","",t_item_说明表!P153)</f>
        <v>1</v>
      </c>
      <c r="P151" s="1" t="str">
        <f>IF(t_item_说明表!Q153="","",t_item_说明表!Q153)</f>
        <v/>
      </c>
      <c r="Q151" s="1">
        <f>IF(t_item_说明表!R153="","",t_item_说明表!R153)</f>
        <v>0</v>
      </c>
      <c r="R151" s="1" t="str">
        <f>IF(t_item_说明表!S153="","",t_item_说明表!S153)</f>
        <v/>
      </c>
      <c r="S151" s="1" t="str">
        <f>IF(t_item_说明表!T153="","",t_item_说明表!T153)</f>
        <v/>
      </c>
      <c r="T151" s="1">
        <f>IF(t_item_说明表!U153="","",t_item_说明表!U153)</f>
        <v>0</v>
      </c>
      <c r="U151" s="1" t="str">
        <f>IF(t_item_说明表!V153="","",t_item_说明表!V153)</f>
        <v/>
      </c>
      <c r="V151" s="1" t="str">
        <f>IF(t_item_说明表!W153="","",t_item_说明表!W153)</f>
        <v/>
      </c>
      <c r="W151" s="1" t="str">
        <f>IF(t_item_说明表!X153="","",t_item_说明表!X153)</f>
        <v/>
      </c>
      <c r="X151" s="1" t="str">
        <f>IF(t_item_说明表!Y153="","",t_item_说明表!Y153)</f>
        <v>预留道具75的描述</v>
      </c>
      <c r="Y151" s="1">
        <f>IF(t_item_说明表!Z153="","",t_item_说明表!Z153)</f>
        <v>0</v>
      </c>
      <c r="Z151" s="1" t="str">
        <f>IF(t_item_说明表!AA153="","",t_item_说明表!AA153)</f>
        <v/>
      </c>
      <c r="AA151" s="1" t="str">
        <f>IF(t_item_说明表!AB153="","",t_item_说明表!AB153)</f>
        <v/>
      </c>
      <c r="AB151" s="1" t="str">
        <f>IF(t_item_说明表!AC153="","",t_item_说明表!AC153)</f>
        <v/>
      </c>
      <c r="AC151" s="1" t="str">
        <f>IF(t_item_说明表!AD153="","",t_item_说明表!AD153)</f>
        <v/>
      </c>
      <c r="AD151" s="1" t="str">
        <f>IF(t_item_说明表!AE153="","",t_item_说明表!AE153)</f>
        <v/>
      </c>
      <c r="AE151" s="1">
        <f>IF(t_item_说明表!AF153="","",t_item_说明表!AF153)</f>
        <v>5</v>
      </c>
      <c r="AF151" s="1" t="str">
        <f>IF(t_item_说明表!AG153="","",t_item_说明表!AG153)</f>
        <v/>
      </c>
      <c r="AG151" s="1">
        <f>IF(t_item_说明表!AH153="","",t_item_说明表!AH153)</f>
        <v>5</v>
      </c>
    </row>
    <row r="152" spans="1:33" ht="16.5" x14ac:dyDescent="0.2">
      <c r="A152" s="1">
        <f>IF(t_item_说明表!A154="","",t_item_说明表!A154)</f>
        <v>149</v>
      </c>
      <c r="B152" s="1">
        <f>IF(t_item_说明表!B154="","",t_item_说明表!B154)</f>
        <v>3170</v>
      </c>
      <c r="C152" s="1">
        <f>IF(t_item_说明表!C154="","",t_item_说明表!C154)</f>
        <v>0</v>
      </c>
      <c r="D152" s="1" t="str">
        <f>IF(t_item_说明表!D154="","",t_item_说明表!D154)</f>
        <v>预留道具76</v>
      </c>
      <c r="E152" s="1">
        <f>IF(t_item_说明表!E154="","",t_item_说明表!E154)</f>
        <v>20003170</v>
      </c>
      <c r="F152" s="1">
        <f>IF(t_item_说明表!G154="","",t_item_说明表!G154)</f>
        <v>3170</v>
      </c>
      <c r="G152" s="1">
        <f>IF(t_item_说明表!H154="","",t_item_说明表!H154)</f>
        <v>21003170</v>
      </c>
      <c r="H152" s="1">
        <f>IF(t_item_说明表!I154="","",t_item_说明表!I154)</f>
        <v>0</v>
      </c>
      <c r="I152" s="1">
        <f>IF(t_item_说明表!J154="","",t_item_说明表!J154)</f>
        <v>0</v>
      </c>
      <c r="J152" s="1">
        <f>IF(t_item_说明表!K154="","",t_item_说明表!K154)</f>
        <v>138</v>
      </c>
      <c r="K152" s="1">
        <f>IF(t_item_说明表!L154="","",t_item_说明表!L154)</f>
        <v>34640154</v>
      </c>
      <c r="L152" s="1">
        <f>IF(t_item_说明表!M154="","",t_item_说明表!M154)</f>
        <v>300</v>
      </c>
      <c r="M152" s="1">
        <f>IF(t_item_说明表!N154="","",t_item_说明表!N154)</f>
        <v>-1</v>
      </c>
      <c r="N152" s="1">
        <f>IF(t_item_说明表!O154="","",t_item_说明表!O154)</f>
        <v>0</v>
      </c>
      <c r="O152" s="1">
        <f>IF(t_item_说明表!P154="","",t_item_说明表!P154)</f>
        <v>1</v>
      </c>
      <c r="P152" s="1" t="str">
        <f>IF(t_item_说明表!Q154="","",t_item_说明表!Q154)</f>
        <v/>
      </c>
      <c r="Q152" s="1">
        <f>IF(t_item_说明表!R154="","",t_item_说明表!R154)</f>
        <v>0</v>
      </c>
      <c r="R152" s="1" t="str">
        <f>IF(t_item_说明表!S154="","",t_item_说明表!S154)</f>
        <v/>
      </c>
      <c r="S152" s="1" t="str">
        <f>IF(t_item_说明表!T154="","",t_item_说明表!T154)</f>
        <v/>
      </c>
      <c r="T152" s="1">
        <f>IF(t_item_说明表!U154="","",t_item_说明表!U154)</f>
        <v>0</v>
      </c>
      <c r="U152" s="1" t="str">
        <f>IF(t_item_说明表!V154="","",t_item_说明表!V154)</f>
        <v/>
      </c>
      <c r="V152" s="1" t="str">
        <f>IF(t_item_说明表!W154="","",t_item_说明表!W154)</f>
        <v/>
      </c>
      <c r="W152" s="1" t="str">
        <f>IF(t_item_说明表!X154="","",t_item_说明表!X154)</f>
        <v/>
      </c>
      <c r="X152" s="1" t="str">
        <f>IF(t_item_说明表!Y154="","",t_item_说明表!Y154)</f>
        <v>预留道具76的描述</v>
      </c>
      <c r="Y152" s="1">
        <f>IF(t_item_说明表!Z154="","",t_item_说明表!Z154)</f>
        <v>0</v>
      </c>
      <c r="Z152" s="1" t="str">
        <f>IF(t_item_说明表!AA154="","",t_item_说明表!AA154)</f>
        <v/>
      </c>
      <c r="AA152" s="1" t="str">
        <f>IF(t_item_说明表!AB154="","",t_item_说明表!AB154)</f>
        <v/>
      </c>
      <c r="AB152" s="1" t="str">
        <f>IF(t_item_说明表!AC154="","",t_item_说明表!AC154)</f>
        <v/>
      </c>
      <c r="AC152" s="1" t="str">
        <f>IF(t_item_说明表!AD154="","",t_item_说明表!AD154)</f>
        <v/>
      </c>
      <c r="AD152" s="1" t="str">
        <f>IF(t_item_说明表!AE154="","",t_item_说明表!AE154)</f>
        <v/>
      </c>
      <c r="AE152" s="1">
        <f>IF(t_item_说明表!AF154="","",t_item_说明表!AF154)</f>
        <v>5</v>
      </c>
      <c r="AF152" s="1" t="str">
        <f>IF(t_item_说明表!AG154="","",t_item_说明表!AG154)</f>
        <v/>
      </c>
      <c r="AG152" s="1">
        <f>IF(t_item_说明表!AH154="","",t_item_说明表!AH154)</f>
        <v>5</v>
      </c>
    </row>
    <row r="153" spans="1:33" ht="16.5" x14ac:dyDescent="0.2">
      <c r="A153" s="1">
        <f>IF(t_item_说明表!A155="","",t_item_说明表!A155)</f>
        <v>150</v>
      </c>
      <c r="B153" s="1">
        <f>IF(t_item_说明表!B155="","",t_item_说明表!B155)</f>
        <v>3171</v>
      </c>
      <c r="C153" s="1">
        <f>IF(t_item_说明表!C155="","",t_item_说明表!C155)</f>
        <v>0</v>
      </c>
      <c r="D153" s="1" t="str">
        <f>IF(t_item_说明表!D155="","",t_item_说明表!D155)</f>
        <v>预留道具77</v>
      </c>
      <c r="E153" s="1">
        <f>IF(t_item_说明表!E155="","",t_item_说明表!E155)</f>
        <v>20003171</v>
      </c>
      <c r="F153" s="1">
        <f>IF(t_item_说明表!G155="","",t_item_说明表!G155)</f>
        <v>3171</v>
      </c>
      <c r="G153" s="1">
        <f>IF(t_item_说明表!H155="","",t_item_说明表!H155)</f>
        <v>21003171</v>
      </c>
      <c r="H153" s="1">
        <f>IF(t_item_说明表!I155="","",t_item_说明表!I155)</f>
        <v>0</v>
      </c>
      <c r="I153" s="1">
        <f>IF(t_item_说明表!J155="","",t_item_说明表!J155)</f>
        <v>0</v>
      </c>
      <c r="J153" s="1">
        <f>IF(t_item_说明表!K155="","",t_item_说明表!K155)</f>
        <v>139</v>
      </c>
      <c r="K153" s="1">
        <f>IF(t_item_说明表!L155="","",t_item_说明表!L155)</f>
        <v>34640155</v>
      </c>
      <c r="L153" s="1">
        <f>IF(t_item_说明表!M155="","",t_item_说明表!M155)</f>
        <v>300</v>
      </c>
      <c r="M153" s="1">
        <f>IF(t_item_说明表!N155="","",t_item_说明表!N155)</f>
        <v>-1</v>
      </c>
      <c r="N153" s="1">
        <f>IF(t_item_说明表!O155="","",t_item_说明表!O155)</f>
        <v>0</v>
      </c>
      <c r="O153" s="1">
        <f>IF(t_item_说明表!P155="","",t_item_说明表!P155)</f>
        <v>1</v>
      </c>
      <c r="P153" s="1" t="str">
        <f>IF(t_item_说明表!Q155="","",t_item_说明表!Q155)</f>
        <v/>
      </c>
      <c r="Q153" s="1">
        <f>IF(t_item_说明表!R155="","",t_item_说明表!R155)</f>
        <v>0</v>
      </c>
      <c r="R153" s="1" t="str">
        <f>IF(t_item_说明表!S155="","",t_item_说明表!S155)</f>
        <v/>
      </c>
      <c r="S153" s="1" t="str">
        <f>IF(t_item_说明表!T155="","",t_item_说明表!T155)</f>
        <v/>
      </c>
      <c r="T153" s="1">
        <f>IF(t_item_说明表!U155="","",t_item_说明表!U155)</f>
        <v>0</v>
      </c>
      <c r="U153" s="1" t="str">
        <f>IF(t_item_说明表!V155="","",t_item_说明表!V155)</f>
        <v/>
      </c>
      <c r="V153" s="1" t="str">
        <f>IF(t_item_说明表!W155="","",t_item_说明表!W155)</f>
        <v/>
      </c>
      <c r="W153" s="1" t="str">
        <f>IF(t_item_说明表!X155="","",t_item_说明表!X155)</f>
        <v/>
      </c>
      <c r="X153" s="1" t="str">
        <f>IF(t_item_说明表!Y155="","",t_item_说明表!Y155)</f>
        <v>预留道具77的描述</v>
      </c>
      <c r="Y153" s="1">
        <f>IF(t_item_说明表!Z155="","",t_item_说明表!Z155)</f>
        <v>0</v>
      </c>
      <c r="Z153" s="1" t="str">
        <f>IF(t_item_说明表!AA155="","",t_item_说明表!AA155)</f>
        <v/>
      </c>
      <c r="AA153" s="1" t="str">
        <f>IF(t_item_说明表!AB155="","",t_item_说明表!AB155)</f>
        <v/>
      </c>
      <c r="AB153" s="1" t="str">
        <f>IF(t_item_说明表!AC155="","",t_item_说明表!AC155)</f>
        <v/>
      </c>
      <c r="AC153" s="1" t="str">
        <f>IF(t_item_说明表!AD155="","",t_item_说明表!AD155)</f>
        <v/>
      </c>
      <c r="AD153" s="1" t="str">
        <f>IF(t_item_说明表!AE155="","",t_item_说明表!AE155)</f>
        <v/>
      </c>
      <c r="AE153" s="1">
        <f>IF(t_item_说明表!AF155="","",t_item_说明表!AF155)</f>
        <v>5</v>
      </c>
      <c r="AF153" s="1" t="str">
        <f>IF(t_item_说明表!AG155="","",t_item_说明表!AG155)</f>
        <v/>
      </c>
      <c r="AG153" s="1">
        <f>IF(t_item_说明表!AH155="","",t_item_说明表!AH155)</f>
        <v>5</v>
      </c>
    </row>
    <row r="154" spans="1:33" ht="16.5" x14ac:dyDescent="0.2">
      <c r="A154" s="1">
        <f>IF(t_item_说明表!A156="","",t_item_说明表!A156)</f>
        <v>151</v>
      </c>
      <c r="B154" s="1">
        <f>IF(t_item_说明表!B156="","",t_item_说明表!B156)</f>
        <v>3172</v>
      </c>
      <c r="C154" s="1">
        <f>IF(t_item_说明表!C156="","",t_item_说明表!C156)</f>
        <v>0</v>
      </c>
      <c r="D154" s="1" t="str">
        <f>IF(t_item_说明表!D156="","",t_item_说明表!D156)</f>
        <v>预留道具78</v>
      </c>
      <c r="E154" s="1">
        <f>IF(t_item_说明表!E156="","",t_item_说明表!E156)</f>
        <v>20003172</v>
      </c>
      <c r="F154" s="1">
        <f>IF(t_item_说明表!G156="","",t_item_说明表!G156)</f>
        <v>3172</v>
      </c>
      <c r="G154" s="1">
        <f>IF(t_item_说明表!H156="","",t_item_说明表!H156)</f>
        <v>21003172</v>
      </c>
      <c r="H154" s="1">
        <f>IF(t_item_说明表!I156="","",t_item_说明表!I156)</f>
        <v>0</v>
      </c>
      <c r="I154" s="1">
        <f>IF(t_item_说明表!J156="","",t_item_说明表!J156)</f>
        <v>0</v>
      </c>
      <c r="J154" s="1">
        <f>IF(t_item_说明表!K156="","",t_item_说明表!K156)</f>
        <v>140</v>
      </c>
      <c r="K154" s="1">
        <f>IF(t_item_说明表!L156="","",t_item_说明表!L156)</f>
        <v>34640156</v>
      </c>
      <c r="L154" s="1">
        <f>IF(t_item_说明表!M156="","",t_item_说明表!M156)</f>
        <v>300</v>
      </c>
      <c r="M154" s="1">
        <f>IF(t_item_说明表!N156="","",t_item_说明表!N156)</f>
        <v>-1</v>
      </c>
      <c r="N154" s="1">
        <f>IF(t_item_说明表!O156="","",t_item_说明表!O156)</f>
        <v>0</v>
      </c>
      <c r="O154" s="1">
        <f>IF(t_item_说明表!P156="","",t_item_说明表!P156)</f>
        <v>1</v>
      </c>
      <c r="P154" s="1" t="str">
        <f>IF(t_item_说明表!Q156="","",t_item_说明表!Q156)</f>
        <v/>
      </c>
      <c r="Q154" s="1">
        <f>IF(t_item_说明表!R156="","",t_item_说明表!R156)</f>
        <v>0</v>
      </c>
      <c r="R154" s="1" t="str">
        <f>IF(t_item_说明表!S156="","",t_item_说明表!S156)</f>
        <v/>
      </c>
      <c r="S154" s="1" t="str">
        <f>IF(t_item_说明表!T156="","",t_item_说明表!T156)</f>
        <v/>
      </c>
      <c r="T154" s="1">
        <f>IF(t_item_说明表!U156="","",t_item_说明表!U156)</f>
        <v>0</v>
      </c>
      <c r="U154" s="1" t="str">
        <f>IF(t_item_说明表!V156="","",t_item_说明表!V156)</f>
        <v/>
      </c>
      <c r="V154" s="1" t="str">
        <f>IF(t_item_说明表!W156="","",t_item_说明表!W156)</f>
        <v/>
      </c>
      <c r="W154" s="1" t="str">
        <f>IF(t_item_说明表!X156="","",t_item_说明表!X156)</f>
        <v/>
      </c>
      <c r="X154" s="1" t="str">
        <f>IF(t_item_说明表!Y156="","",t_item_说明表!Y156)</f>
        <v>预留道具78的描述</v>
      </c>
      <c r="Y154" s="1">
        <f>IF(t_item_说明表!Z156="","",t_item_说明表!Z156)</f>
        <v>0</v>
      </c>
      <c r="Z154" s="1" t="str">
        <f>IF(t_item_说明表!AA156="","",t_item_说明表!AA156)</f>
        <v/>
      </c>
      <c r="AA154" s="1" t="str">
        <f>IF(t_item_说明表!AB156="","",t_item_说明表!AB156)</f>
        <v/>
      </c>
      <c r="AB154" s="1" t="str">
        <f>IF(t_item_说明表!AC156="","",t_item_说明表!AC156)</f>
        <v/>
      </c>
      <c r="AC154" s="1" t="str">
        <f>IF(t_item_说明表!AD156="","",t_item_说明表!AD156)</f>
        <v/>
      </c>
      <c r="AD154" s="1" t="str">
        <f>IF(t_item_说明表!AE156="","",t_item_说明表!AE156)</f>
        <v/>
      </c>
      <c r="AE154" s="1">
        <f>IF(t_item_说明表!AF156="","",t_item_说明表!AF156)</f>
        <v>5</v>
      </c>
      <c r="AF154" s="1" t="str">
        <f>IF(t_item_说明表!AG156="","",t_item_说明表!AG156)</f>
        <v/>
      </c>
      <c r="AG154" s="1">
        <f>IF(t_item_说明表!AH156="","",t_item_说明表!AH156)</f>
        <v>5</v>
      </c>
    </row>
    <row r="155" spans="1:33" ht="16.5" x14ac:dyDescent="0.2">
      <c r="A155" s="1">
        <f>IF(t_item_说明表!A157="","",t_item_说明表!A157)</f>
        <v>152</v>
      </c>
      <c r="B155" s="1">
        <f>IF(t_item_说明表!B157="","",t_item_说明表!B157)</f>
        <v>3173</v>
      </c>
      <c r="C155" s="1">
        <f>IF(t_item_说明表!C157="","",t_item_说明表!C157)</f>
        <v>0</v>
      </c>
      <c r="D155" s="1" t="str">
        <f>IF(t_item_说明表!D157="","",t_item_说明表!D157)</f>
        <v>预留道具79</v>
      </c>
      <c r="E155" s="1">
        <f>IF(t_item_说明表!E157="","",t_item_说明表!E157)</f>
        <v>20003173</v>
      </c>
      <c r="F155" s="1">
        <f>IF(t_item_说明表!G157="","",t_item_说明表!G157)</f>
        <v>3173</v>
      </c>
      <c r="G155" s="1">
        <f>IF(t_item_说明表!H157="","",t_item_说明表!H157)</f>
        <v>21003173</v>
      </c>
      <c r="H155" s="1">
        <f>IF(t_item_说明表!I157="","",t_item_说明表!I157)</f>
        <v>0</v>
      </c>
      <c r="I155" s="1">
        <f>IF(t_item_说明表!J157="","",t_item_说明表!J157)</f>
        <v>0</v>
      </c>
      <c r="J155" s="1">
        <f>IF(t_item_说明表!K157="","",t_item_说明表!K157)</f>
        <v>141</v>
      </c>
      <c r="K155" s="1">
        <f>IF(t_item_说明表!L157="","",t_item_说明表!L157)</f>
        <v>34640157</v>
      </c>
      <c r="L155" s="1">
        <f>IF(t_item_说明表!M157="","",t_item_说明表!M157)</f>
        <v>300</v>
      </c>
      <c r="M155" s="1">
        <f>IF(t_item_说明表!N157="","",t_item_说明表!N157)</f>
        <v>-1</v>
      </c>
      <c r="N155" s="1">
        <f>IF(t_item_说明表!O157="","",t_item_说明表!O157)</f>
        <v>0</v>
      </c>
      <c r="O155" s="1">
        <f>IF(t_item_说明表!P157="","",t_item_说明表!P157)</f>
        <v>1</v>
      </c>
      <c r="P155" s="1" t="str">
        <f>IF(t_item_说明表!Q157="","",t_item_说明表!Q157)</f>
        <v/>
      </c>
      <c r="Q155" s="1">
        <f>IF(t_item_说明表!R157="","",t_item_说明表!R157)</f>
        <v>0</v>
      </c>
      <c r="R155" s="1" t="str">
        <f>IF(t_item_说明表!S157="","",t_item_说明表!S157)</f>
        <v/>
      </c>
      <c r="S155" s="1" t="str">
        <f>IF(t_item_说明表!T157="","",t_item_说明表!T157)</f>
        <v/>
      </c>
      <c r="T155" s="1">
        <f>IF(t_item_说明表!U157="","",t_item_说明表!U157)</f>
        <v>0</v>
      </c>
      <c r="U155" s="1" t="str">
        <f>IF(t_item_说明表!V157="","",t_item_说明表!V157)</f>
        <v/>
      </c>
      <c r="V155" s="1" t="str">
        <f>IF(t_item_说明表!W157="","",t_item_说明表!W157)</f>
        <v/>
      </c>
      <c r="W155" s="1" t="str">
        <f>IF(t_item_说明表!X157="","",t_item_说明表!X157)</f>
        <v/>
      </c>
      <c r="X155" s="1" t="str">
        <f>IF(t_item_说明表!Y157="","",t_item_说明表!Y157)</f>
        <v>预留道具79的描述</v>
      </c>
      <c r="Y155" s="1">
        <f>IF(t_item_说明表!Z157="","",t_item_说明表!Z157)</f>
        <v>0</v>
      </c>
      <c r="Z155" s="1" t="str">
        <f>IF(t_item_说明表!AA157="","",t_item_说明表!AA157)</f>
        <v/>
      </c>
      <c r="AA155" s="1" t="str">
        <f>IF(t_item_说明表!AB157="","",t_item_说明表!AB157)</f>
        <v/>
      </c>
      <c r="AB155" s="1" t="str">
        <f>IF(t_item_说明表!AC157="","",t_item_说明表!AC157)</f>
        <v/>
      </c>
      <c r="AC155" s="1" t="str">
        <f>IF(t_item_说明表!AD157="","",t_item_说明表!AD157)</f>
        <v/>
      </c>
      <c r="AD155" s="1" t="str">
        <f>IF(t_item_说明表!AE157="","",t_item_说明表!AE157)</f>
        <v/>
      </c>
      <c r="AE155" s="1">
        <f>IF(t_item_说明表!AF157="","",t_item_说明表!AF157)</f>
        <v>5</v>
      </c>
      <c r="AF155" s="1" t="str">
        <f>IF(t_item_说明表!AG157="","",t_item_说明表!AG157)</f>
        <v/>
      </c>
      <c r="AG155" s="1">
        <f>IF(t_item_说明表!AH157="","",t_item_说明表!AH157)</f>
        <v>5</v>
      </c>
    </row>
    <row r="156" spans="1:33" ht="16.5" x14ac:dyDescent="0.2">
      <c r="A156" s="1">
        <f>IF(t_item_说明表!A158="","",t_item_说明表!A158)</f>
        <v>153</v>
      </c>
      <c r="B156" s="1">
        <f>IF(t_item_说明表!B158="","",t_item_说明表!B158)</f>
        <v>3174</v>
      </c>
      <c r="C156" s="1">
        <f>IF(t_item_说明表!C158="","",t_item_说明表!C158)</f>
        <v>0</v>
      </c>
      <c r="D156" s="1" t="str">
        <f>IF(t_item_说明表!D158="","",t_item_说明表!D158)</f>
        <v>预留道具80</v>
      </c>
      <c r="E156" s="1">
        <f>IF(t_item_说明表!E158="","",t_item_说明表!E158)</f>
        <v>20003174</v>
      </c>
      <c r="F156" s="1">
        <f>IF(t_item_说明表!G158="","",t_item_说明表!G158)</f>
        <v>3174</v>
      </c>
      <c r="G156" s="1">
        <f>IF(t_item_说明表!H158="","",t_item_说明表!H158)</f>
        <v>21003174</v>
      </c>
      <c r="H156" s="1">
        <f>IF(t_item_说明表!I158="","",t_item_说明表!I158)</f>
        <v>0</v>
      </c>
      <c r="I156" s="1">
        <f>IF(t_item_说明表!J158="","",t_item_说明表!J158)</f>
        <v>0</v>
      </c>
      <c r="J156" s="1">
        <f>IF(t_item_说明表!K158="","",t_item_说明表!K158)</f>
        <v>142</v>
      </c>
      <c r="K156" s="1">
        <f>IF(t_item_说明表!L158="","",t_item_说明表!L158)</f>
        <v>34640158</v>
      </c>
      <c r="L156" s="1">
        <f>IF(t_item_说明表!M158="","",t_item_说明表!M158)</f>
        <v>300</v>
      </c>
      <c r="M156" s="1">
        <f>IF(t_item_说明表!N158="","",t_item_说明表!N158)</f>
        <v>-1</v>
      </c>
      <c r="N156" s="1">
        <f>IF(t_item_说明表!O158="","",t_item_说明表!O158)</f>
        <v>0</v>
      </c>
      <c r="O156" s="1">
        <f>IF(t_item_说明表!P158="","",t_item_说明表!P158)</f>
        <v>1</v>
      </c>
      <c r="P156" s="1" t="str">
        <f>IF(t_item_说明表!Q158="","",t_item_说明表!Q158)</f>
        <v/>
      </c>
      <c r="Q156" s="1">
        <f>IF(t_item_说明表!R158="","",t_item_说明表!R158)</f>
        <v>0</v>
      </c>
      <c r="R156" s="1" t="str">
        <f>IF(t_item_说明表!S158="","",t_item_说明表!S158)</f>
        <v/>
      </c>
      <c r="S156" s="1" t="str">
        <f>IF(t_item_说明表!T158="","",t_item_说明表!T158)</f>
        <v/>
      </c>
      <c r="T156" s="1">
        <f>IF(t_item_说明表!U158="","",t_item_说明表!U158)</f>
        <v>0</v>
      </c>
      <c r="U156" s="1" t="str">
        <f>IF(t_item_说明表!V158="","",t_item_说明表!V158)</f>
        <v/>
      </c>
      <c r="V156" s="1" t="str">
        <f>IF(t_item_说明表!W158="","",t_item_说明表!W158)</f>
        <v/>
      </c>
      <c r="W156" s="1" t="str">
        <f>IF(t_item_说明表!X158="","",t_item_说明表!X158)</f>
        <v/>
      </c>
      <c r="X156" s="1" t="str">
        <f>IF(t_item_说明表!Y158="","",t_item_说明表!Y158)</f>
        <v>预留道具80的描述</v>
      </c>
      <c r="Y156" s="1">
        <f>IF(t_item_说明表!Z158="","",t_item_说明表!Z158)</f>
        <v>0</v>
      </c>
      <c r="Z156" s="1" t="str">
        <f>IF(t_item_说明表!AA158="","",t_item_说明表!AA158)</f>
        <v/>
      </c>
      <c r="AA156" s="1" t="str">
        <f>IF(t_item_说明表!AB158="","",t_item_说明表!AB158)</f>
        <v/>
      </c>
      <c r="AB156" s="1" t="str">
        <f>IF(t_item_说明表!AC158="","",t_item_说明表!AC158)</f>
        <v/>
      </c>
      <c r="AC156" s="1" t="str">
        <f>IF(t_item_说明表!AD158="","",t_item_说明表!AD158)</f>
        <v/>
      </c>
      <c r="AD156" s="1" t="str">
        <f>IF(t_item_说明表!AE158="","",t_item_说明表!AE158)</f>
        <v/>
      </c>
      <c r="AE156" s="1">
        <f>IF(t_item_说明表!AF158="","",t_item_说明表!AF158)</f>
        <v>5</v>
      </c>
      <c r="AF156" s="1" t="str">
        <f>IF(t_item_说明表!AG158="","",t_item_说明表!AG158)</f>
        <v/>
      </c>
      <c r="AG156" s="1">
        <f>IF(t_item_说明表!AH158="","",t_item_说明表!AH158)</f>
        <v>5</v>
      </c>
    </row>
    <row r="157" spans="1:33" ht="16.5" x14ac:dyDescent="0.2">
      <c r="A157" s="1">
        <f>IF(t_item_说明表!A159="","",t_item_说明表!A159)</f>
        <v>154</v>
      </c>
      <c r="B157" s="1">
        <f>IF(t_item_说明表!B159="","",t_item_说明表!B159)</f>
        <v>3175</v>
      </c>
      <c r="C157" s="1">
        <f>IF(t_item_说明表!C159="","",t_item_说明表!C159)</f>
        <v>0</v>
      </c>
      <c r="D157" s="1" t="str">
        <f>IF(t_item_说明表!D159="","",t_item_说明表!D159)</f>
        <v>预留道具81</v>
      </c>
      <c r="E157" s="1">
        <f>IF(t_item_说明表!E159="","",t_item_说明表!E159)</f>
        <v>20003175</v>
      </c>
      <c r="F157" s="1">
        <f>IF(t_item_说明表!G159="","",t_item_说明表!G159)</f>
        <v>3175</v>
      </c>
      <c r="G157" s="1">
        <f>IF(t_item_说明表!H159="","",t_item_说明表!H159)</f>
        <v>21003175</v>
      </c>
      <c r="H157" s="1">
        <f>IF(t_item_说明表!I159="","",t_item_说明表!I159)</f>
        <v>0</v>
      </c>
      <c r="I157" s="1">
        <f>IF(t_item_说明表!J159="","",t_item_说明表!J159)</f>
        <v>0</v>
      </c>
      <c r="J157" s="1">
        <f>IF(t_item_说明表!K159="","",t_item_说明表!K159)</f>
        <v>143</v>
      </c>
      <c r="K157" s="1">
        <f>IF(t_item_说明表!L159="","",t_item_说明表!L159)</f>
        <v>34640159</v>
      </c>
      <c r="L157" s="1">
        <f>IF(t_item_说明表!M159="","",t_item_说明表!M159)</f>
        <v>300</v>
      </c>
      <c r="M157" s="1">
        <f>IF(t_item_说明表!N159="","",t_item_说明表!N159)</f>
        <v>-1</v>
      </c>
      <c r="N157" s="1">
        <f>IF(t_item_说明表!O159="","",t_item_说明表!O159)</f>
        <v>0</v>
      </c>
      <c r="O157" s="1">
        <f>IF(t_item_说明表!P159="","",t_item_说明表!P159)</f>
        <v>1</v>
      </c>
      <c r="P157" s="1" t="str">
        <f>IF(t_item_说明表!Q159="","",t_item_说明表!Q159)</f>
        <v/>
      </c>
      <c r="Q157" s="1">
        <f>IF(t_item_说明表!R159="","",t_item_说明表!R159)</f>
        <v>0</v>
      </c>
      <c r="R157" s="1" t="str">
        <f>IF(t_item_说明表!S159="","",t_item_说明表!S159)</f>
        <v/>
      </c>
      <c r="S157" s="1" t="str">
        <f>IF(t_item_说明表!T159="","",t_item_说明表!T159)</f>
        <v/>
      </c>
      <c r="T157" s="1">
        <f>IF(t_item_说明表!U159="","",t_item_说明表!U159)</f>
        <v>0</v>
      </c>
      <c r="U157" s="1" t="str">
        <f>IF(t_item_说明表!V159="","",t_item_说明表!V159)</f>
        <v/>
      </c>
      <c r="V157" s="1" t="str">
        <f>IF(t_item_说明表!W159="","",t_item_说明表!W159)</f>
        <v/>
      </c>
      <c r="W157" s="1" t="str">
        <f>IF(t_item_说明表!X159="","",t_item_说明表!X159)</f>
        <v/>
      </c>
      <c r="X157" s="1" t="str">
        <f>IF(t_item_说明表!Y159="","",t_item_说明表!Y159)</f>
        <v>预留道具81的描述</v>
      </c>
      <c r="Y157" s="1">
        <f>IF(t_item_说明表!Z159="","",t_item_说明表!Z159)</f>
        <v>0</v>
      </c>
      <c r="Z157" s="1" t="str">
        <f>IF(t_item_说明表!AA159="","",t_item_说明表!AA159)</f>
        <v/>
      </c>
      <c r="AA157" s="1" t="str">
        <f>IF(t_item_说明表!AB159="","",t_item_说明表!AB159)</f>
        <v/>
      </c>
      <c r="AB157" s="1" t="str">
        <f>IF(t_item_说明表!AC159="","",t_item_说明表!AC159)</f>
        <v/>
      </c>
      <c r="AC157" s="1" t="str">
        <f>IF(t_item_说明表!AD159="","",t_item_说明表!AD159)</f>
        <v/>
      </c>
      <c r="AD157" s="1" t="str">
        <f>IF(t_item_说明表!AE159="","",t_item_说明表!AE159)</f>
        <v/>
      </c>
      <c r="AE157" s="1">
        <f>IF(t_item_说明表!AF159="","",t_item_说明表!AF159)</f>
        <v>5</v>
      </c>
      <c r="AF157" s="1" t="str">
        <f>IF(t_item_说明表!AG159="","",t_item_说明表!AG159)</f>
        <v/>
      </c>
      <c r="AG157" s="1">
        <f>IF(t_item_说明表!AH159="","",t_item_说明表!AH159)</f>
        <v>5</v>
      </c>
    </row>
    <row r="158" spans="1:33" ht="16.5" x14ac:dyDescent="0.2">
      <c r="A158" s="1">
        <f>IF(t_item_说明表!A160="","",t_item_说明表!A160)</f>
        <v>155</v>
      </c>
      <c r="B158" s="1">
        <f>IF(t_item_说明表!B160="","",t_item_说明表!B160)</f>
        <v>3176</v>
      </c>
      <c r="C158" s="1">
        <f>IF(t_item_说明表!C160="","",t_item_说明表!C160)</f>
        <v>0</v>
      </c>
      <c r="D158" s="1" t="str">
        <f>IF(t_item_说明表!D160="","",t_item_说明表!D160)</f>
        <v>预留道具82</v>
      </c>
      <c r="E158" s="1">
        <f>IF(t_item_说明表!E160="","",t_item_说明表!E160)</f>
        <v>20003176</v>
      </c>
      <c r="F158" s="1">
        <f>IF(t_item_说明表!G160="","",t_item_说明表!G160)</f>
        <v>3176</v>
      </c>
      <c r="G158" s="1">
        <f>IF(t_item_说明表!H160="","",t_item_说明表!H160)</f>
        <v>21003176</v>
      </c>
      <c r="H158" s="1">
        <f>IF(t_item_说明表!I160="","",t_item_说明表!I160)</f>
        <v>0</v>
      </c>
      <c r="I158" s="1">
        <f>IF(t_item_说明表!J160="","",t_item_说明表!J160)</f>
        <v>0</v>
      </c>
      <c r="J158" s="1">
        <f>IF(t_item_说明表!K160="","",t_item_说明表!K160)</f>
        <v>144</v>
      </c>
      <c r="K158" s="1">
        <f>IF(t_item_说明表!L160="","",t_item_说明表!L160)</f>
        <v>34640160</v>
      </c>
      <c r="L158" s="1">
        <f>IF(t_item_说明表!M160="","",t_item_说明表!M160)</f>
        <v>300</v>
      </c>
      <c r="M158" s="1">
        <f>IF(t_item_说明表!N160="","",t_item_说明表!N160)</f>
        <v>-1</v>
      </c>
      <c r="N158" s="1">
        <f>IF(t_item_说明表!O160="","",t_item_说明表!O160)</f>
        <v>0</v>
      </c>
      <c r="O158" s="1">
        <f>IF(t_item_说明表!P160="","",t_item_说明表!P160)</f>
        <v>1</v>
      </c>
      <c r="P158" s="1" t="str">
        <f>IF(t_item_说明表!Q160="","",t_item_说明表!Q160)</f>
        <v/>
      </c>
      <c r="Q158" s="1">
        <f>IF(t_item_说明表!R160="","",t_item_说明表!R160)</f>
        <v>0</v>
      </c>
      <c r="R158" s="1" t="str">
        <f>IF(t_item_说明表!S160="","",t_item_说明表!S160)</f>
        <v/>
      </c>
      <c r="S158" s="1" t="str">
        <f>IF(t_item_说明表!T160="","",t_item_说明表!T160)</f>
        <v/>
      </c>
      <c r="T158" s="1">
        <f>IF(t_item_说明表!U160="","",t_item_说明表!U160)</f>
        <v>0</v>
      </c>
      <c r="U158" s="1" t="str">
        <f>IF(t_item_说明表!V160="","",t_item_说明表!V160)</f>
        <v/>
      </c>
      <c r="V158" s="1" t="str">
        <f>IF(t_item_说明表!W160="","",t_item_说明表!W160)</f>
        <v/>
      </c>
      <c r="W158" s="1" t="str">
        <f>IF(t_item_说明表!X160="","",t_item_说明表!X160)</f>
        <v/>
      </c>
      <c r="X158" s="1" t="str">
        <f>IF(t_item_说明表!Y160="","",t_item_说明表!Y160)</f>
        <v>预留道具82的描述</v>
      </c>
      <c r="Y158" s="1">
        <f>IF(t_item_说明表!Z160="","",t_item_说明表!Z160)</f>
        <v>0</v>
      </c>
      <c r="Z158" s="1" t="str">
        <f>IF(t_item_说明表!AA160="","",t_item_说明表!AA160)</f>
        <v/>
      </c>
      <c r="AA158" s="1" t="str">
        <f>IF(t_item_说明表!AB160="","",t_item_说明表!AB160)</f>
        <v/>
      </c>
      <c r="AB158" s="1" t="str">
        <f>IF(t_item_说明表!AC160="","",t_item_说明表!AC160)</f>
        <v/>
      </c>
      <c r="AC158" s="1" t="str">
        <f>IF(t_item_说明表!AD160="","",t_item_说明表!AD160)</f>
        <v/>
      </c>
      <c r="AD158" s="1" t="str">
        <f>IF(t_item_说明表!AE160="","",t_item_说明表!AE160)</f>
        <v/>
      </c>
      <c r="AE158" s="1">
        <f>IF(t_item_说明表!AF160="","",t_item_说明表!AF160)</f>
        <v>5</v>
      </c>
      <c r="AF158" s="1" t="str">
        <f>IF(t_item_说明表!AG160="","",t_item_说明表!AG160)</f>
        <v/>
      </c>
      <c r="AG158" s="1">
        <f>IF(t_item_说明表!AH160="","",t_item_说明表!AH160)</f>
        <v>5</v>
      </c>
    </row>
    <row r="159" spans="1:33" ht="16.5" x14ac:dyDescent="0.2">
      <c r="A159" s="1">
        <f>IF(t_item_说明表!A161="","",t_item_说明表!A161)</f>
        <v>156</v>
      </c>
      <c r="B159" s="1">
        <f>IF(t_item_说明表!B161="","",t_item_说明表!B161)</f>
        <v>4001</v>
      </c>
      <c r="C159" s="1">
        <f>IF(t_item_说明表!C161="","",t_item_说明表!C161)</f>
        <v>0</v>
      </c>
      <c r="D159" s="1" t="str">
        <f>IF(t_item_说明表!D161="","",t_item_说明表!D161)</f>
        <v>小金币福袋</v>
      </c>
      <c r="E159" s="1">
        <f>IF(t_item_说明表!E161="","",t_item_说明表!E161)</f>
        <v>20004001</v>
      </c>
      <c r="F159" s="1">
        <f>IF(t_item_说明表!G161="","",t_item_说明表!G161)</f>
        <v>4001</v>
      </c>
      <c r="G159" s="1">
        <f>IF(t_item_说明表!H161="","",t_item_说明表!H161)</f>
        <v>21004001</v>
      </c>
      <c r="H159" s="1">
        <f>IF(t_item_说明表!I161="","",t_item_说明表!I161)</f>
        <v>102</v>
      </c>
      <c r="I159" s="1">
        <f>IF(t_item_说明表!J161="","",t_item_说明表!J161)</f>
        <v>2</v>
      </c>
      <c r="J159" s="1">
        <f>IF(t_item_说明表!K161="","",t_item_说明表!K161)</f>
        <v>201</v>
      </c>
      <c r="K159" s="1">
        <f>IF(t_item_说明表!L161="","",t_item_说明表!L161)</f>
        <v>200130161</v>
      </c>
      <c r="L159" s="1">
        <f>IF(t_item_说明表!M161="","",t_item_说明表!M161)</f>
        <v>0</v>
      </c>
      <c r="M159" s="1">
        <f>IF(t_item_说明表!N161="","",t_item_说明表!N161)</f>
        <v>2</v>
      </c>
      <c r="N159" s="1">
        <f>IF(t_item_说明表!O161="","",t_item_说明表!O161)</f>
        <v>0</v>
      </c>
      <c r="O159" s="1">
        <f>IF(t_item_说明表!P161="","",t_item_说明表!P161)</f>
        <v>2</v>
      </c>
      <c r="P159" s="1" t="str">
        <f>IF(t_item_说明表!Q161="","",t_item_说明表!Q161)</f>
        <v/>
      </c>
      <c r="Q159" s="1">
        <f>IF(t_item_说明表!R161="","",t_item_说明表!R161)</f>
        <v>99</v>
      </c>
      <c r="R159" s="1" t="str">
        <f>IF(t_item_说明表!S161="","",t_item_说明表!S161)</f>
        <v/>
      </c>
      <c r="S159" s="1" t="str">
        <f>IF(t_item_说明表!T161="","",t_item_说明表!T161)</f>
        <v/>
      </c>
      <c r="T159" s="1">
        <f>IF(t_item_说明表!U161="","",t_item_说明表!U161)</f>
        <v>10</v>
      </c>
      <c r="U159" s="1">
        <f>IF(t_item_说明表!V161="","",t_item_说明表!V161)</f>
        <v>0</v>
      </c>
      <c r="V159" s="1" t="str">
        <f>IF(t_item_说明表!W161="","",t_item_说明表!W161)</f>
        <v/>
      </c>
      <c r="W159" s="1" t="str">
        <f>IF(t_item_说明表!X161="","",t_item_说明表!X161)</f>
        <v/>
      </c>
      <c r="X159" s="1" t="str">
        <f>IF(t_item_说明表!Y161="","",t_item_说明表!Y161)</f>
        <v>使用后获得1000金币</v>
      </c>
      <c r="Y159" s="1">
        <f>IF(t_item_说明表!Z161="","",t_item_说明表!Z161)</f>
        <v>0</v>
      </c>
      <c r="Z159" s="1" t="str">
        <f>IF(t_item_说明表!AA161="","",t_item_说明表!AA161)</f>
        <v>-2,1000</v>
      </c>
      <c r="AA159" s="1" t="str">
        <f>IF(t_item_说明表!AB161="","",t_item_说明表!AB161)</f>
        <v/>
      </c>
      <c r="AB159" s="1" t="str">
        <f>IF(t_item_说明表!AC161="","",t_item_说明表!AC161)</f>
        <v/>
      </c>
      <c r="AC159" s="1" t="str">
        <f>IF(t_item_说明表!AD161="","",t_item_说明表!AD161)</f>
        <v/>
      </c>
      <c r="AD159" s="1" t="str">
        <f>IF(t_item_说明表!AE161="","",t_item_说明表!AE161)</f>
        <v/>
      </c>
      <c r="AE159" s="1">
        <f>IF(t_item_说明表!AF161="","",t_item_说明表!AF161)</f>
        <v>0</v>
      </c>
      <c r="AF159" s="1" t="str">
        <f>IF(t_item_说明表!AG161="","",t_item_说明表!AG161)</f>
        <v/>
      </c>
      <c r="AG159" s="1">
        <f>IF(t_item_说明表!AH161="","",t_item_说明表!AH161)</f>
        <v>5</v>
      </c>
    </row>
    <row r="160" spans="1:33" ht="16.5" x14ac:dyDescent="0.2">
      <c r="A160" s="1">
        <f>IF(t_item_说明表!A162="","",t_item_说明表!A162)</f>
        <v>157</v>
      </c>
      <c r="B160" s="1">
        <f>IF(t_item_说明表!B162="","",t_item_说明表!B162)</f>
        <v>4002</v>
      </c>
      <c r="C160" s="1">
        <f>IF(t_item_说明表!C162="","",t_item_说明表!C162)</f>
        <v>0</v>
      </c>
      <c r="D160" s="1" t="str">
        <f>IF(t_item_说明表!D162="","",t_item_说明表!D162)</f>
        <v>资源宝箱</v>
      </c>
      <c r="E160" s="1">
        <f>IF(t_item_说明表!E162="","",t_item_说明表!E162)</f>
        <v>20004002</v>
      </c>
      <c r="F160" s="1">
        <f>IF(t_item_说明表!G162="","",t_item_说明表!G162)</f>
        <v>4007</v>
      </c>
      <c r="G160" s="1">
        <f>IF(t_item_说明表!H162="","",t_item_说明表!H162)</f>
        <v>21004002</v>
      </c>
      <c r="H160" s="1">
        <f>IF(t_item_说明表!I162="","",t_item_说明表!I162)</f>
        <v>501</v>
      </c>
      <c r="I160" s="1">
        <f>IF(t_item_说明表!J162="","",t_item_说明表!J162)</f>
        <v>3</v>
      </c>
      <c r="J160" s="1">
        <f>IF(t_item_说明表!K162="","",t_item_说明表!K162)</f>
        <v>244</v>
      </c>
      <c r="K160" s="1">
        <f>IF(t_item_说明表!L162="","",t_item_说明表!L162)</f>
        <v>300120162</v>
      </c>
      <c r="L160" s="1">
        <f>IF(t_item_说明表!M162="","",t_item_说明表!M162)</f>
        <v>0</v>
      </c>
      <c r="M160" s="1">
        <f>IF(t_item_说明表!N162="","",t_item_说明表!N162)</f>
        <v>3</v>
      </c>
      <c r="N160" s="1">
        <f>IF(t_item_说明表!O162="","",t_item_说明表!O162)</f>
        <v>0</v>
      </c>
      <c r="O160" s="1">
        <f>IF(t_item_说明表!P162="","",t_item_说明表!P162)</f>
        <v>3</v>
      </c>
      <c r="P160" s="1" t="str">
        <f>IF(t_item_说明表!Q162="","",t_item_说明表!Q162)</f>
        <v/>
      </c>
      <c r="Q160" s="1">
        <f>IF(t_item_说明表!R162="","",t_item_说明表!R162)</f>
        <v>99</v>
      </c>
      <c r="R160" s="1" t="str">
        <f>IF(t_item_说明表!S162="","",t_item_说明表!S162)</f>
        <v/>
      </c>
      <c r="S160" s="1" t="str">
        <f>IF(t_item_说明表!T162="","",t_item_说明表!T162)</f>
        <v/>
      </c>
      <c r="T160" s="1">
        <f>IF(t_item_说明表!U162="","",t_item_说明表!U162)</f>
        <v>12</v>
      </c>
      <c r="U160" s="1">
        <f>IF(t_item_说明表!V162="","",t_item_说明表!V162)</f>
        <v>0</v>
      </c>
      <c r="V160" s="1" t="str">
        <f>IF(t_item_说明表!W162="","",t_item_说明表!W162)</f>
        <v/>
      </c>
      <c r="W160" s="1" t="str">
        <f>IF(t_item_说明表!X162="","",t_item_说明表!X162)</f>
        <v/>
      </c>
      <c r="X160" s="1" t="str">
        <f>IF(t_item_说明表!Y162="","",t_item_说明表!Y162)</f>
        <v>使用后获得少量资源</v>
      </c>
      <c r="Y160" s="1">
        <f>IF(t_item_说明表!Z162="","",t_item_说明表!Z162)</f>
        <v>0</v>
      </c>
      <c r="Z160" s="1" t="str">
        <f>IF(t_item_说明表!AA162="","",t_item_说明表!AA162)</f>
        <v/>
      </c>
      <c r="AA160" s="1" t="str">
        <f>IF(t_item_说明表!AB162="","",t_item_说明表!AB162)</f>
        <v/>
      </c>
      <c r="AB160" s="1">
        <f>IF(t_item_说明表!AC162="","",t_item_说明表!AC162)</f>
        <v>1</v>
      </c>
      <c r="AC160" s="1" t="str">
        <f>IF(t_item_说明表!AD162="","",t_item_说明表!AD162)</f>
        <v/>
      </c>
      <c r="AD160" s="1" t="str">
        <f>IF(t_item_说明表!AE162="","",t_item_说明表!AE162)</f>
        <v/>
      </c>
      <c r="AE160" s="1">
        <f>IF(t_item_说明表!AF162="","",t_item_说明表!AF162)</f>
        <v>0</v>
      </c>
      <c r="AF160" s="1">
        <f>IF(t_item_说明表!AG162="","",t_item_说明表!AG162)</f>
        <v>1</v>
      </c>
      <c r="AG160" s="1">
        <f>IF(t_item_说明表!AH162="","",t_item_说明表!AH162)</f>
        <v>5</v>
      </c>
    </row>
    <row r="161" spans="1:33" ht="16.5" x14ac:dyDescent="0.2">
      <c r="A161" s="1">
        <f>IF(t_item_说明表!A163="","",t_item_说明表!A163)</f>
        <v>158</v>
      </c>
      <c r="B161" s="1">
        <f>IF(t_item_说明表!B163="","",t_item_说明表!B163)</f>
        <v>4003</v>
      </c>
      <c r="C161" s="1">
        <f>IF(t_item_说明表!C163="","",t_item_说明表!C163)</f>
        <v>0</v>
      </c>
      <c r="D161" s="1" t="str">
        <f>IF(t_item_说明表!D163="","",t_item_说明表!D163)</f>
        <v>自选资源宝箱</v>
      </c>
      <c r="E161" s="1">
        <f>IF(t_item_说明表!E163="","",t_item_说明表!E163)</f>
        <v>20004003</v>
      </c>
      <c r="F161" s="1">
        <f>IF(t_item_说明表!G163="","",t_item_说明表!G163)</f>
        <v>4007</v>
      </c>
      <c r="G161" s="1">
        <f>IF(t_item_说明表!H163="","",t_item_说明表!H163)</f>
        <v>21004003</v>
      </c>
      <c r="H161" s="1">
        <f>IF(t_item_说明表!I163="","",t_item_说明表!I163)</f>
        <v>502</v>
      </c>
      <c r="I161" s="1">
        <f>IF(t_item_说明表!J163="","",t_item_说明表!J163)</f>
        <v>3</v>
      </c>
      <c r="J161" s="1">
        <f>IF(t_item_说明表!K163="","",t_item_说明表!K163)</f>
        <v>245</v>
      </c>
      <c r="K161" s="1">
        <f>IF(t_item_说明表!L163="","",t_item_说明表!L163)</f>
        <v>300120163</v>
      </c>
      <c r="L161" s="1">
        <f>IF(t_item_说明表!M163="","",t_item_说明表!M163)</f>
        <v>0</v>
      </c>
      <c r="M161" s="1">
        <f>IF(t_item_说明表!N163="","",t_item_说明表!N163)</f>
        <v>3</v>
      </c>
      <c r="N161" s="1">
        <f>IF(t_item_说明表!O163="","",t_item_说明表!O163)</f>
        <v>0</v>
      </c>
      <c r="O161" s="1">
        <f>IF(t_item_说明表!P163="","",t_item_说明表!P163)</f>
        <v>3</v>
      </c>
      <c r="P161" s="1" t="str">
        <f>IF(t_item_说明表!Q163="","",t_item_说明表!Q163)</f>
        <v/>
      </c>
      <c r="Q161" s="1">
        <f>IF(t_item_说明表!R163="","",t_item_说明表!R163)</f>
        <v>99</v>
      </c>
      <c r="R161" s="1" t="str">
        <f>IF(t_item_说明表!S163="","",t_item_说明表!S163)</f>
        <v/>
      </c>
      <c r="S161" s="1" t="str">
        <f>IF(t_item_说明表!T163="","",t_item_说明表!T163)</f>
        <v/>
      </c>
      <c r="T161" s="1">
        <f>IF(t_item_说明表!U163="","",t_item_说明表!U163)</f>
        <v>13</v>
      </c>
      <c r="U161" s="1">
        <f>IF(t_item_说明表!V163="","",t_item_说明表!V163)</f>
        <v>0</v>
      </c>
      <c r="V161" s="1" t="str">
        <f>IF(t_item_说明表!W163="","",t_item_说明表!W163)</f>
        <v/>
      </c>
      <c r="W161" s="1" t="str">
        <f>IF(t_item_说明表!X163="","",t_item_说明表!X163)</f>
        <v/>
      </c>
      <c r="X161" s="1" t="str">
        <f>IF(t_item_说明表!Y163="","",t_item_说明表!Y163)</f>
        <v>使用后可在以下奖励中自选一种</v>
      </c>
      <c r="Y161" s="1">
        <f>IF(t_item_说明表!Z163="","",t_item_说明表!Z163)</f>
        <v>0</v>
      </c>
      <c r="Z161" s="1" t="str">
        <f>IF(t_item_说明表!AA163="","",t_item_说明表!AA163)</f>
        <v/>
      </c>
      <c r="AA161" s="1" t="str">
        <f>IF(t_item_说明表!AB163="","",t_item_说明表!AB163)</f>
        <v/>
      </c>
      <c r="AB161" s="1">
        <f>IF(t_item_说明表!AC163="","",t_item_说明表!AC163)</f>
        <v>3</v>
      </c>
      <c r="AC161" s="1" t="str">
        <f>IF(t_item_说明表!AD163="","",t_item_说明表!AD163)</f>
        <v/>
      </c>
      <c r="AD161" s="1" t="str">
        <f>IF(t_item_说明表!AE163="","",t_item_说明表!AE163)</f>
        <v/>
      </c>
      <c r="AE161" s="1">
        <f>IF(t_item_说明表!AF163="","",t_item_说明表!AF163)</f>
        <v>0</v>
      </c>
      <c r="AF161" s="1" t="str">
        <f>IF(t_item_说明表!AG163="","",t_item_说明表!AG163)</f>
        <v/>
      </c>
      <c r="AG161" s="1">
        <f>IF(t_item_说明表!AH163="","",t_item_说明表!AH163)</f>
        <v>5</v>
      </c>
    </row>
    <row r="162" spans="1:33" ht="16.5" x14ac:dyDescent="0.2">
      <c r="A162" s="1">
        <f>IF(t_item_说明表!A164="","",t_item_说明表!A164)</f>
        <v>159</v>
      </c>
      <c r="B162" s="1">
        <f>IF(t_item_说明表!B164="","",t_item_说明表!B164)</f>
        <v>4004</v>
      </c>
      <c r="C162" s="1">
        <f>IF(t_item_说明表!C164="","",t_item_说明表!C164)</f>
        <v>0</v>
      </c>
      <c r="D162" s="1" t="str">
        <f>IF(t_item_说明表!D164="","",t_item_说明表!D164)</f>
        <v>随机资源宝箱</v>
      </c>
      <c r="E162" s="1">
        <f>IF(t_item_说明表!E164="","",t_item_说明表!E164)</f>
        <v>20004004</v>
      </c>
      <c r="F162" s="1">
        <f>IF(t_item_说明表!G164="","",t_item_说明表!G164)</f>
        <v>4007</v>
      </c>
      <c r="G162" s="1">
        <f>IF(t_item_说明表!H164="","",t_item_说明表!H164)</f>
        <v>21004004</v>
      </c>
      <c r="H162" s="1">
        <f>IF(t_item_说明表!I164="","",t_item_说明表!I164)</f>
        <v>503</v>
      </c>
      <c r="I162" s="1">
        <f>IF(t_item_说明表!J164="","",t_item_说明表!J164)</f>
        <v>3</v>
      </c>
      <c r="J162" s="1">
        <f>IF(t_item_说明表!K164="","",t_item_说明表!K164)</f>
        <v>246</v>
      </c>
      <c r="K162" s="1">
        <f>IF(t_item_说明表!L164="","",t_item_说明表!L164)</f>
        <v>300120164</v>
      </c>
      <c r="L162" s="1">
        <f>IF(t_item_说明表!M164="","",t_item_说明表!M164)</f>
        <v>0</v>
      </c>
      <c r="M162" s="1">
        <f>IF(t_item_说明表!N164="","",t_item_说明表!N164)</f>
        <v>3</v>
      </c>
      <c r="N162" s="1">
        <f>IF(t_item_说明表!O164="","",t_item_说明表!O164)</f>
        <v>0</v>
      </c>
      <c r="O162" s="1">
        <f>IF(t_item_说明表!P164="","",t_item_说明表!P164)</f>
        <v>3</v>
      </c>
      <c r="P162" s="1" t="str">
        <f>IF(t_item_说明表!Q164="","",t_item_说明表!Q164)</f>
        <v/>
      </c>
      <c r="Q162" s="1">
        <f>IF(t_item_说明表!R164="","",t_item_说明表!R164)</f>
        <v>99</v>
      </c>
      <c r="R162" s="1" t="str">
        <f>IF(t_item_说明表!S164="","",t_item_说明表!S164)</f>
        <v/>
      </c>
      <c r="S162" s="1" t="str">
        <f>IF(t_item_说明表!T164="","",t_item_说明表!T164)</f>
        <v/>
      </c>
      <c r="T162" s="1">
        <f>IF(t_item_说明表!U164="","",t_item_说明表!U164)</f>
        <v>12</v>
      </c>
      <c r="U162" s="1">
        <f>IF(t_item_说明表!V164="","",t_item_说明表!V164)</f>
        <v>0</v>
      </c>
      <c r="V162" s="1" t="str">
        <f>IF(t_item_说明表!W164="","",t_item_说明表!W164)</f>
        <v/>
      </c>
      <c r="W162" s="1" t="str">
        <f>IF(t_item_说明表!X164="","",t_item_说明表!X164)</f>
        <v/>
      </c>
      <c r="X162" s="1" t="str">
        <f>IF(t_item_说明表!Y164="","",t_item_说明表!Y164)</f>
        <v>使用后随机获取一种奖励</v>
      </c>
      <c r="Y162" s="1">
        <f>IF(t_item_说明表!Z164="","",t_item_说明表!Z164)</f>
        <v>0</v>
      </c>
      <c r="Z162" s="1" t="str">
        <f>IF(t_item_说明表!AA164="","",t_item_说明表!AA164)</f>
        <v/>
      </c>
      <c r="AA162" s="1" t="str">
        <f>IF(t_item_说明表!AB164="","",t_item_说明表!AB164)</f>
        <v/>
      </c>
      <c r="AB162" s="1">
        <f>IF(t_item_说明表!AC164="","",t_item_说明表!AC164)</f>
        <v>2</v>
      </c>
      <c r="AC162" s="1" t="str">
        <f>IF(t_item_说明表!AD164="","",t_item_说明表!AD164)</f>
        <v/>
      </c>
      <c r="AD162" s="1" t="str">
        <f>IF(t_item_说明表!AE164="","",t_item_说明表!AE164)</f>
        <v/>
      </c>
      <c r="AE162" s="1">
        <f>IF(t_item_说明表!AF164="","",t_item_说明表!AF164)</f>
        <v>0</v>
      </c>
      <c r="AF162" s="1" t="str">
        <f>IF(t_item_说明表!AG164="","",t_item_说明表!AG164)</f>
        <v/>
      </c>
      <c r="AG162" s="1">
        <f>IF(t_item_说明表!AH164="","",t_item_说明表!AH164)</f>
        <v>5</v>
      </c>
    </row>
    <row r="163" spans="1:33" ht="16.5" x14ac:dyDescent="0.2">
      <c r="A163" s="1">
        <f>IF(t_item_说明表!A165="","",t_item_说明表!A165)</f>
        <v>160</v>
      </c>
      <c r="B163" s="1">
        <f>IF(t_item_说明表!B165="","",t_item_说明表!B165)</f>
        <v>4005</v>
      </c>
      <c r="C163" s="1">
        <f>IF(t_item_说明表!C165="","",t_item_说明表!C165)</f>
        <v>0</v>
      </c>
      <c r="D163" s="1" t="str">
        <f>IF(t_item_说明表!D165="","",t_item_说明表!D165)</f>
        <v>白金宝箱</v>
      </c>
      <c r="E163" s="1">
        <f>IF(t_item_说明表!E165="","",t_item_说明表!E165)</f>
        <v>20004005</v>
      </c>
      <c r="F163" s="1">
        <f>IF(t_item_说明表!G165="","",t_item_说明表!G165)</f>
        <v>4007</v>
      </c>
      <c r="G163" s="1">
        <f>IF(t_item_说明表!H165="","",t_item_说明表!H165)</f>
        <v>21004005</v>
      </c>
      <c r="H163" s="1">
        <f>IF(t_item_说明表!I165="","",t_item_说明表!I165)</f>
        <v>504</v>
      </c>
      <c r="I163" s="1">
        <f>IF(t_item_说明表!J165="","",t_item_说明表!J165)</f>
        <v>3</v>
      </c>
      <c r="J163" s="1">
        <f>IF(t_item_说明表!K165="","",t_item_说明表!K165)</f>
        <v>210</v>
      </c>
      <c r="K163" s="1">
        <f>IF(t_item_说明表!L165="","",t_item_说明表!L165)</f>
        <v>300110165</v>
      </c>
      <c r="L163" s="1">
        <f>IF(t_item_说明表!M165="","",t_item_说明表!M165)</f>
        <v>0</v>
      </c>
      <c r="M163" s="1">
        <f>IF(t_item_说明表!N165="","",t_item_说明表!N165)</f>
        <v>3</v>
      </c>
      <c r="N163" s="1">
        <f>IF(t_item_说明表!O165="","",t_item_说明表!O165)</f>
        <v>0</v>
      </c>
      <c r="O163" s="1">
        <f>IF(t_item_说明表!P165="","",t_item_说明表!P165)</f>
        <v>4</v>
      </c>
      <c r="P163" s="1" t="str">
        <f>IF(t_item_说明表!Q165="","",t_item_说明表!Q165)</f>
        <v/>
      </c>
      <c r="Q163" s="1">
        <f>IF(t_item_说明表!R165="","",t_item_说明表!R165)</f>
        <v>99</v>
      </c>
      <c r="R163" s="1" t="str">
        <f>IF(t_item_说明表!S165="","",t_item_说明表!S165)</f>
        <v/>
      </c>
      <c r="S163" s="1" t="str">
        <f>IF(t_item_说明表!T165="","",t_item_说明表!T165)</f>
        <v/>
      </c>
      <c r="T163" s="1">
        <f>IF(t_item_说明表!U165="","",t_item_说明表!U165)</f>
        <v>12</v>
      </c>
      <c r="U163" s="1">
        <f>IF(t_item_说明表!V165="","",t_item_说明表!V165)</f>
        <v>0</v>
      </c>
      <c r="V163" s="1" t="str">
        <f>IF(t_item_说明表!W165="","",t_item_说明表!W165)</f>
        <v/>
      </c>
      <c r="W163" s="1" t="str">
        <f>IF(t_item_说明表!X165="","",t_item_说明表!X165)</f>
        <v/>
      </c>
      <c r="X163" s="1" t="str">
        <f>IF(t_item_说明表!Y165="","",t_item_说明表!Y165)</f>
        <v>打开后获取以下奖励</v>
      </c>
      <c r="Y163" s="1">
        <f>IF(t_item_说明表!Z165="","",t_item_说明表!Z165)</f>
        <v>0</v>
      </c>
      <c r="Z163" s="1" t="str">
        <f>IF(t_item_说明表!AA165="","",t_item_说明表!AA165)</f>
        <v/>
      </c>
      <c r="AA163" s="1" t="str">
        <f>IF(t_item_说明表!AB165="","",t_item_说明表!AB165)</f>
        <v/>
      </c>
      <c r="AB163" s="1">
        <f>IF(t_item_说明表!AC165="","",t_item_说明表!AC165)</f>
        <v>5</v>
      </c>
      <c r="AC163" s="1" t="str">
        <f>IF(t_item_说明表!AD165="","",t_item_说明表!AD165)</f>
        <v/>
      </c>
      <c r="AD163" s="1" t="str">
        <f>IF(t_item_说明表!AE165="","",t_item_说明表!AE165)</f>
        <v/>
      </c>
      <c r="AE163" s="1">
        <f>IF(t_item_说明表!AF165="","",t_item_说明表!AF165)</f>
        <v>0</v>
      </c>
      <c r="AF163" s="1" t="str">
        <f>IF(t_item_说明表!AG165="","",t_item_说明表!AG165)</f>
        <v/>
      </c>
      <c r="AG163" s="1">
        <f>IF(t_item_说明表!AH165="","",t_item_说明表!AH165)</f>
        <v>5</v>
      </c>
    </row>
    <row r="164" spans="1:33" ht="17.25" customHeight="1" x14ac:dyDescent="0.2">
      <c r="A164" s="1">
        <f>IF(t_item_说明表!A166="","",t_item_说明表!A166)</f>
        <v>161</v>
      </c>
      <c r="B164" s="1">
        <f>IF(t_item_说明表!B166="","",t_item_说明表!B166)</f>
        <v>4006</v>
      </c>
      <c r="C164" s="1">
        <f>IF(t_item_说明表!C166="","",t_item_说明表!C166)</f>
        <v>0</v>
      </c>
      <c r="D164" s="1" t="str">
        <f>IF(t_item_说明表!D166="","",t_item_说明表!D166)</f>
        <v>新手宝箱</v>
      </c>
      <c r="E164" s="1">
        <f>IF(t_item_说明表!E166="","",t_item_说明表!E166)</f>
        <v>20004006</v>
      </c>
      <c r="F164" s="1">
        <f>IF(t_item_说明表!G166="","",t_item_说明表!G166)</f>
        <v>4007</v>
      </c>
      <c r="G164" s="1">
        <f>IF(t_item_说明表!H166="","",t_item_说明表!H166)</f>
        <v>21004006</v>
      </c>
      <c r="H164" s="1">
        <f>IF(t_item_说明表!I166="","",t_item_说明表!I166)</f>
        <v>501</v>
      </c>
      <c r="I164" s="1">
        <f>IF(t_item_说明表!J166="","",t_item_说明表!J166)</f>
        <v>3</v>
      </c>
      <c r="J164" s="1">
        <f>IF(t_item_说明表!K166="","",t_item_说明表!K166)</f>
        <v>211</v>
      </c>
      <c r="K164" s="1">
        <f>IF(t_item_说明表!L166="","",t_item_说明表!L166)</f>
        <v>300110166</v>
      </c>
      <c r="L164" s="1">
        <f>IF(t_item_说明表!M166="","",t_item_说明表!M166)</f>
        <v>0</v>
      </c>
      <c r="M164" s="1">
        <f>IF(t_item_说明表!N166="","",t_item_说明表!N166)</f>
        <v>3</v>
      </c>
      <c r="N164" s="1">
        <f>IF(t_item_说明表!O166="","",t_item_说明表!O166)</f>
        <v>0</v>
      </c>
      <c r="O164" s="1">
        <f>IF(t_item_说明表!P166="","",t_item_说明表!P166)</f>
        <v>4</v>
      </c>
      <c r="P164" s="1" t="str">
        <f>IF(t_item_说明表!Q166="","",t_item_说明表!Q166)</f>
        <v/>
      </c>
      <c r="Q164" s="1">
        <f>IF(t_item_说明表!R166="","",t_item_说明表!R166)</f>
        <v>99</v>
      </c>
      <c r="R164" s="1" t="str">
        <f>IF(t_item_说明表!S166="","",t_item_说明表!S166)</f>
        <v/>
      </c>
      <c r="S164" s="1" t="str">
        <f>IF(t_item_说明表!T166="","",t_item_说明表!T166)</f>
        <v/>
      </c>
      <c r="T164" s="1">
        <f>IF(t_item_说明表!U166="","",t_item_说明表!U166)</f>
        <v>12</v>
      </c>
      <c r="U164" s="1">
        <f>IF(t_item_说明表!V166="","",t_item_说明表!V166)</f>
        <v>0</v>
      </c>
      <c r="V164" s="1" t="str">
        <f>IF(t_item_说明表!W166="","",t_item_说明表!W166)</f>
        <v/>
      </c>
      <c r="W164" s="1" t="str">
        <f>IF(t_item_说明表!X166="","",t_item_说明表!X166)</f>
        <v/>
      </c>
      <c r="X164" s="1" t="str">
        <f>IF(t_item_说明表!Y166="","",t_item_说明表!Y166)</f>
        <v>打开后获取以下奖励</v>
      </c>
      <c r="Y164" s="1">
        <f>IF(t_item_说明表!Z166="","",t_item_说明表!Z166)</f>
        <v>0</v>
      </c>
      <c r="Z164" s="1" t="str">
        <f>IF(t_item_说明表!AA166="","",t_item_说明表!AA166)</f>
        <v/>
      </c>
      <c r="AA164" s="1" t="str">
        <f>IF(t_item_说明表!AB166="","",t_item_说明表!AB166)</f>
        <v/>
      </c>
      <c r="AB164" s="1">
        <f>IF(t_item_说明表!AC166="","",t_item_说明表!AC166)</f>
        <v>6</v>
      </c>
      <c r="AC164" s="1" t="str">
        <f>IF(t_item_说明表!AD166="","",t_item_说明表!AD166)</f>
        <v/>
      </c>
      <c r="AD164" s="1" t="str">
        <f>IF(t_item_说明表!AE166="","",t_item_说明表!AE166)</f>
        <v/>
      </c>
      <c r="AE164" s="1">
        <f>IF(t_item_说明表!AF166="","",t_item_说明表!AF166)</f>
        <v>0</v>
      </c>
      <c r="AF164" s="1" t="str">
        <f>IF(t_item_说明表!AG166="","",t_item_说明表!AG166)</f>
        <v/>
      </c>
      <c r="AG164" s="1">
        <f>IF(t_item_说明表!AH166="","",t_item_说明表!AH166)</f>
        <v>5</v>
      </c>
    </row>
    <row r="165" spans="1:33" ht="17.25" customHeight="1" x14ac:dyDescent="0.2">
      <c r="A165" s="1">
        <f>IF(t_item_说明表!A167="","",t_item_说明表!A167)</f>
        <v>162</v>
      </c>
      <c r="B165" s="1">
        <f>IF(t_item_说明表!B167="","",t_item_说明表!B167)</f>
        <v>4007</v>
      </c>
      <c r="C165" s="1">
        <f>IF(t_item_说明表!C167="","",t_item_说明表!C167)</f>
        <v>0</v>
      </c>
      <c r="D165" s="1" t="str">
        <f>IF(t_item_说明表!D167="","",t_item_说明表!D167)</f>
        <v>商城测试宝箱</v>
      </c>
      <c r="E165" s="1">
        <f>IF(t_item_说明表!E167="","",t_item_说明表!E167)</f>
        <v>20004007</v>
      </c>
      <c r="F165" s="1">
        <f>IF(t_item_说明表!G167="","",t_item_说明表!G167)</f>
        <v>4007</v>
      </c>
      <c r="G165" s="1">
        <f>IF(t_item_说明表!H167="","",t_item_说明表!H167)</f>
        <v>21004007</v>
      </c>
      <c r="H165" s="1">
        <f>IF(t_item_说明表!I167="","",t_item_说明表!I167)</f>
        <v>501</v>
      </c>
      <c r="I165" s="1">
        <f>IF(t_item_说明表!J167="","",t_item_说明表!J167)</f>
        <v>3</v>
      </c>
      <c r="J165" s="1">
        <f>IF(t_item_说明表!K167="","",t_item_说明表!K167)</f>
        <v>212</v>
      </c>
      <c r="K165" s="1">
        <f>IF(t_item_说明表!L167="","",t_item_说明表!L167)</f>
        <v>300110167</v>
      </c>
      <c r="L165" s="1">
        <f>IF(t_item_说明表!M167="","",t_item_说明表!M167)</f>
        <v>0</v>
      </c>
      <c r="M165" s="1">
        <f>IF(t_item_说明表!N167="","",t_item_说明表!N167)</f>
        <v>3</v>
      </c>
      <c r="N165" s="1">
        <f>IF(t_item_说明表!O167="","",t_item_说明表!O167)</f>
        <v>0</v>
      </c>
      <c r="O165" s="1">
        <f>IF(t_item_说明表!P167="","",t_item_说明表!P167)</f>
        <v>4</v>
      </c>
      <c r="P165" s="1" t="str">
        <f>IF(t_item_说明表!Q167="","",t_item_说明表!Q167)</f>
        <v/>
      </c>
      <c r="Q165" s="1">
        <f>IF(t_item_说明表!R167="","",t_item_说明表!R167)</f>
        <v>0</v>
      </c>
      <c r="R165" s="1" t="str">
        <f>IF(t_item_说明表!S167="","",t_item_说明表!S167)</f>
        <v/>
      </c>
      <c r="S165" s="1" t="str">
        <f>IF(t_item_说明表!T167="","",t_item_说明表!T167)</f>
        <v/>
      </c>
      <c r="T165" s="1">
        <f>IF(t_item_说明表!U167="","",t_item_说明表!U167)</f>
        <v>12</v>
      </c>
      <c r="U165" s="1">
        <f>IF(t_item_说明表!V167="","",t_item_说明表!V167)</f>
        <v>0</v>
      </c>
      <c r="V165" s="1" t="str">
        <f>IF(t_item_说明表!W167="","",t_item_说明表!W167)</f>
        <v/>
      </c>
      <c r="W165" s="1" t="str">
        <f>IF(t_item_说明表!X167="","",t_item_说明表!X167)</f>
        <v/>
      </c>
      <c r="X165" s="1" t="str">
        <f>IF(t_item_说明表!Y167="","",t_item_说明表!Y167)</f>
        <v>打开后获取以下奖励</v>
      </c>
      <c r="Y165" s="1">
        <f>IF(t_item_说明表!Z167="","",t_item_说明表!Z167)</f>
        <v>0</v>
      </c>
      <c r="Z165" s="1" t="str">
        <f>IF(t_item_说明表!AA167="","",t_item_说明表!AA167)</f>
        <v/>
      </c>
      <c r="AA165" s="1" t="str">
        <f>IF(t_item_说明表!AB167="","",t_item_说明表!AB167)</f>
        <v/>
      </c>
      <c r="AB165" s="1">
        <f>IF(t_item_说明表!AC167="","",t_item_说明表!AC167)</f>
        <v>7</v>
      </c>
      <c r="AC165" s="1" t="str">
        <f>IF(t_item_说明表!AD167="","",t_item_说明表!AD167)</f>
        <v/>
      </c>
      <c r="AD165" s="1" t="str">
        <f>IF(t_item_说明表!AE167="","",t_item_说明表!AE167)</f>
        <v/>
      </c>
      <c r="AE165" s="1">
        <f>IF(t_item_说明表!AF167="","",t_item_说明表!AF167)</f>
        <v>0</v>
      </c>
      <c r="AF165" s="1">
        <f>IF(t_item_说明表!AG167="","",t_item_说明表!AG167)</f>
        <v>0</v>
      </c>
      <c r="AG165" s="1">
        <f>IF(t_item_说明表!AH167="","",t_item_说明表!AH167)</f>
        <v>5</v>
      </c>
    </row>
    <row r="166" spans="1:33" ht="17.25" customHeight="1" x14ac:dyDescent="0.2">
      <c r="A166" s="1">
        <f>IF(t_item_说明表!A168="","",t_item_说明表!A168)</f>
        <v>163</v>
      </c>
      <c r="B166" s="1">
        <f>IF(t_item_说明表!B168="","",t_item_说明表!B168)</f>
        <v>5010</v>
      </c>
      <c r="C166" s="1">
        <f>IF(t_item_说明表!C168="","",t_item_说明表!C168)</f>
        <v>0</v>
      </c>
      <c r="D166" s="1" t="str">
        <f>IF(t_item_说明表!D168="","",t_item_说明表!D168)</f>
        <v>宝箱1时代1,初始</v>
      </c>
      <c r="E166" s="1">
        <f>IF(t_item_说明表!E168="","",t_item_说明表!E168)</f>
        <v>20005010</v>
      </c>
      <c r="F166" s="1" t="str">
        <f>IF(t_item_说明表!G168="","",t_item_说明表!G168)</f>
        <v>box_putong</v>
      </c>
      <c r="G166" s="1">
        <f>IF(t_item_说明表!H168="","",t_item_说明表!H168)</f>
        <v>21005010</v>
      </c>
      <c r="H166" s="1">
        <f>IF(t_item_说明表!I168="","",t_item_说明表!I168)</f>
        <v>503</v>
      </c>
      <c r="I166" s="1">
        <f>IF(t_item_说明表!J168="","",t_item_说明表!J168)</f>
        <v>3</v>
      </c>
      <c r="J166" s="1">
        <f>IF(t_item_说明表!K168="","",t_item_说明表!K168)</f>
        <v>288</v>
      </c>
      <c r="K166" s="1">
        <f>IF(t_item_说明表!L168="","",t_item_说明表!L168)</f>
        <v>300140168</v>
      </c>
      <c r="L166" s="1">
        <f>IF(t_item_说明表!M168="","",t_item_说明表!M168)</f>
        <v>0</v>
      </c>
      <c r="M166" s="1">
        <f>IF(t_item_说明表!N168="","",t_item_说明表!N168)</f>
        <v>3</v>
      </c>
      <c r="N166" s="1">
        <f>IF(t_item_说明表!O168="","",t_item_说明表!O168)</f>
        <v>0</v>
      </c>
      <c r="O166" s="1">
        <f>IF(t_item_说明表!P168="","",t_item_说明表!P168)</f>
        <v>1</v>
      </c>
      <c r="P166" s="1" t="str">
        <f>IF(t_item_说明表!Q168="","",t_item_说明表!Q168)</f>
        <v/>
      </c>
      <c r="Q166" s="1">
        <f>IF(t_item_说明表!R168="","",t_item_说明表!R168)</f>
        <v>0</v>
      </c>
      <c r="R166" s="1">
        <f>IF(t_item_说明表!S168="","",t_item_说明表!S168)</f>
        <v>33</v>
      </c>
      <c r="S166" s="1" t="str">
        <f>IF(t_item_说明表!T168="","",t_item_说明表!T168)</f>
        <v>商店</v>
      </c>
      <c r="T166" s="1">
        <f>IF(t_item_说明表!U168="","",t_item_说明表!U168)</f>
        <v>12</v>
      </c>
      <c r="U166" s="1">
        <f>IF(t_item_说明表!V168="","",t_item_说明表!V168)</f>
        <v>0</v>
      </c>
      <c r="V166" s="1" t="str">
        <f>IF(t_item_说明表!W168="","",t_item_说明表!W168)</f>
        <v/>
      </c>
      <c r="W166" s="1" t="str">
        <f>IF(t_item_说明表!X168="","",t_item_说明表!X168)</f>
        <v/>
      </c>
      <c r="X166" s="1" t="str">
        <f>IF(t_item_说明表!Y168="","",t_item_说明表!Y168)</f>
        <v/>
      </c>
      <c r="Y166" s="1">
        <f>IF(t_item_说明表!Z168="","",t_item_说明表!Z168)</f>
        <v>0</v>
      </c>
      <c r="Z166" s="1" t="str">
        <f>IF(t_item_说明表!AA168="","",t_item_说明表!AA168)</f>
        <v/>
      </c>
      <c r="AA166" s="1" t="str">
        <f>IF(t_item_说明表!AB168="","",t_item_说明表!AB168)</f>
        <v/>
      </c>
      <c r="AB166" s="1">
        <f>IF(t_item_说明表!AC168="","",t_item_说明表!AC168)</f>
        <v>5010</v>
      </c>
      <c r="AC166" s="1" t="str">
        <f>IF(t_item_说明表!AD168="","",t_item_说明表!AD168)</f>
        <v/>
      </c>
      <c r="AD166" s="1" t="str">
        <f>IF(t_item_说明表!AE168="","",t_item_说明表!AE168)</f>
        <v/>
      </c>
      <c r="AE166" s="1" t="str">
        <f>IF(t_item_说明表!AF168="","",t_item_说明表!AF168)</f>
        <v/>
      </c>
      <c r="AF166" s="1">
        <f>IF(t_item_说明表!AG168="","",t_item_说明表!AG168)</f>
        <v>1</v>
      </c>
      <c r="AG166" s="1">
        <f>IF(t_item_说明表!AH168="","",t_item_说明表!AH168)</f>
        <v>5</v>
      </c>
    </row>
    <row r="167" spans="1:33" ht="17.25" customHeight="1" x14ac:dyDescent="0.2">
      <c r="A167" s="1">
        <f>IF(t_item_说明表!A169="","",t_item_说明表!A169)</f>
        <v>164</v>
      </c>
      <c r="B167" s="1">
        <f>IF(t_item_说明表!B169="","",t_item_说明表!B169)</f>
        <v>5020</v>
      </c>
      <c r="C167" s="1">
        <f>IF(t_item_说明表!C169="","",t_item_说明表!C169)</f>
        <v>0</v>
      </c>
      <c r="D167" s="1" t="str">
        <f>IF(t_item_说明表!D169="","",t_item_说明表!D169)</f>
        <v>宝箱1时代2,初始</v>
      </c>
      <c r="E167" s="1">
        <f>IF(t_item_说明表!E169="","",t_item_说明表!E169)</f>
        <v>20005020</v>
      </c>
      <c r="F167" s="1" t="str">
        <f>IF(t_item_说明表!G169="","",t_item_说明表!G169)</f>
        <v>box_putong</v>
      </c>
      <c r="G167" s="1">
        <f>IF(t_item_说明表!H169="","",t_item_说明表!H169)</f>
        <v>21005020</v>
      </c>
      <c r="H167" s="1">
        <f>IF(t_item_说明表!I169="","",t_item_说明表!I169)</f>
        <v>503</v>
      </c>
      <c r="I167" s="1">
        <f>IF(t_item_说明表!J169="","",t_item_说明表!J169)</f>
        <v>3</v>
      </c>
      <c r="J167" s="1">
        <f>IF(t_item_说明表!K169="","",t_item_说明表!K169)</f>
        <v>289</v>
      </c>
      <c r="K167" s="1">
        <f>IF(t_item_说明表!L169="","",t_item_说明表!L169)</f>
        <v>300140169</v>
      </c>
      <c r="L167" s="1">
        <f>IF(t_item_说明表!M169="","",t_item_说明表!M169)</f>
        <v>0</v>
      </c>
      <c r="M167" s="1">
        <f>IF(t_item_说明表!N169="","",t_item_说明表!N169)</f>
        <v>3</v>
      </c>
      <c r="N167" s="1">
        <f>IF(t_item_说明表!O169="","",t_item_说明表!O169)</f>
        <v>0</v>
      </c>
      <c r="O167" s="1">
        <f>IF(t_item_说明表!P169="","",t_item_说明表!P169)</f>
        <v>1</v>
      </c>
      <c r="P167" s="1" t="str">
        <f>IF(t_item_说明表!Q169="","",t_item_说明表!Q169)</f>
        <v/>
      </c>
      <c r="Q167" s="1">
        <f>IF(t_item_说明表!R169="","",t_item_说明表!R169)</f>
        <v>0</v>
      </c>
      <c r="R167" s="1">
        <f>IF(t_item_说明表!S169="","",t_item_说明表!S169)</f>
        <v>33</v>
      </c>
      <c r="S167" s="1" t="str">
        <f>IF(t_item_说明表!T169="","",t_item_说明表!T169)</f>
        <v>商店</v>
      </c>
      <c r="T167" s="1">
        <f>IF(t_item_说明表!U169="","",t_item_说明表!U169)</f>
        <v>12</v>
      </c>
      <c r="U167" s="1">
        <f>IF(t_item_说明表!V169="","",t_item_说明表!V169)</f>
        <v>0</v>
      </c>
      <c r="V167" s="1" t="str">
        <f>IF(t_item_说明表!W169="","",t_item_说明表!W169)</f>
        <v/>
      </c>
      <c r="W167" s="1" t="str">
        <f>IF(t_item_说明表!X169="","",t_item_说明表!X169)</f>
        <v/>
      </c>
      <c r="X167" s="1" t="str">
        <f>IF(t_item_说明表!Y169="","",t_item_说明表!Y169)</f>
        <v/>
      </c>
      <c r="Y167" s="1">
        <f>IF(t_item_说明表!Z169="","",t_item_说明表!Z169)</f>
        <v>0</v>
      </c>
      <c r="Z167" s="1" t="str">
        <f>IF(t_item_说明表!AA169="","",t_item_说明表!AA169)</f>
        <v/>
      </c>
      <c r="AA167" s="1" t="str">
        <f>IF(t_item_说明表!AB169="","",t_item_说明表!AB169)</f>
        <v/>
      </c>
      <c r="AB167" s="1">
        <f>IF(t_item_说明表!AC169="","",t_item_说明表!AC169)</f>
        <v>5020</v>
      </c>
      <c r="AC167" s="1" t="str">
        <f>IF(t_item_说明表!AD169="","",t_item_说明表!AD169)</f>
        <v/>
      </c>
      <c r="AD167" s="1" t="str">
        <f>IF(t_item_说明表!AE169="","",t_item_说明表!AE169)</f>
        <v/>
      </c>
      <c r="AE167" s="1" t="str">
        <f>IF(t_item_说明表!AF169="","",t_item_说明表!AF169)</f>
        <v/>
      </c>
      <c r="AF167" s="1">
        <f>IF(t_item_说明表!AG169="","",t_item_说明表!AG169)</f>
        <v>1</v>
      </c>
      <c r="AG167" s="1">
        <f>IF(t_item_说明表!AH169="","",t_item_说明表!AH169)</f>
        <v>5</v>
      </c>
    </row>
    <row r="168" spans="1:33" ht="17.25" customHeight="1" x14ac:dyDescent="0.2">
      <c r="A168" s="1">
        <f>IF(t_item_说明表!A170="","",t_item_说明表!A170)</f>
        <v>165</v>
      </c>
      <c r="B168" s="1">
        <f>IF(t_item_说明表!B170="","",t_item_说明表!B170)</f>
        <v>5030</v>
      </c>
      <c r="C168" s="1">
        <f>IF(t_item_说明表!C170="","",t_item_说明表!C170)</f>
        <v>0</v>
      </c>
      <c r="D168" s="1" t="str">
        <f>IF(t_item_说明表!D170="","",t_item_说明表!D170)</f>
        <v>宝箱1时代3,初始</v>
      </c>
      <c r="E168" s="1">
        <f>IF(t_item_说明表!E170="","",t_item_说明表!E170)</f>
        <v>20005030</v>
      </c>
      <c r="F168" s="1" t="str">
        <f>IF(t_item_说明表!G170="","",t_item_说明表!G170)</f>
        <v>box_putong</v>
      </c>
      <c r="G168" s="1">
        <f>IF(t_item_说明表!H170="","",t_item_说明表!H170)</f>
        <v>21005030</v>
      </c>
      <c r="H168" s="1">
        <f>IF(t_item_说明表!I170="","",t_item_说明表!I170)</f>
        <v>503</v>
      </c>
      <c r="I168" s="1">
        <f>IF(t_item_说明表!J170="","",t_item_说明表!J170)</f>
        <v>3</v>
      </c>
      <c r="J168" s="1">
        <f>IF(t_item_说明表!K170="","",t_item_说明表!K170)</f>
        <v>290</v>
      </c>
      <c r="K168" s="1">
        <f>IF(t_item_说明表!L170="","",t_item_说明表!L170)</f>
        <v>300140170</v>
      </c>
      <c r="L168" s="1">
        <f>IF(t_item_说明表!M170="","",t_item_说明表!M170)</f>
        <v>0</v>
      </c>
      <c r="M168" s="1">
        <f>IF(t_item_说明表!N170="","",t_item_说明表!N170)</f>
        <v>3</v>
      </c>
      <c r="N168" s="1">
        <f>IF(t_item_说明表!O170="","",t_item_说明表!O170)</f>
        <v>0</v>
      </c>
      <c r="O168" s="1">
        <f>IF(t_item_说明表!P170="","",t_item_说明表!P170)</f>
        <v>1</v>
      </c>
      <c r="P168" s="1" t="str">
        <f>IF(t_item_说明表!Q170="","",t_item_说明表!Q170)</f>
        <v/>
      </c>
      <c r="Q168" s="1">
        <f>IF(t_item_说明表!R170="","",t_item_说明表!R170)</f>
        <v>0</v>
      </c>
      <c r="R168" s="1">
        <f>IF(t_item_说明表!S170="","",t_item_说明表!S170)</f>
        <v>33</v>
      </c>
      <c r="S168" s="1" t="str">
        <f>IF(t_item_说明表!T170="","",t_item_说明表!T170)</f>
        <v>商店</v>
      </c>
      <c r="T168" s="1">
        <f>IF(t_item_说明表!U170="","",t_item_说明表!U170)</f>
        <v>12</v>
      </c>
      <c r="U168" s="1">
        <f>IF(t_item_说明表!V170="","",t_item_说明表!V170)</f>
        <v>0</v>
      </c>
      <c r="V168" s="1" t="str">
        <f>IF(t_item_说明表!W170="","",t_item_说明表!W170)</f>
        <v/>
      </c>
      <c r="W168" s="1" t="str">
        <f>IF(t_item_说明表!X170="","",t_item_说明表!X170)</f>
        <v/>
      </c>
      <c r="X168" s="1" t="str">
        <f>IF(t_item_说明表!Y170="","",t_item_说明表!Y170)</f>
        <v/>
      </c>
      <c r="Y168" s="1">
        <f>IF(t_item_说明表!Z170="","",t_item_说明表!Z170)</f>
        <v>0</v>
      </c>
      <c r="Z168" s="1" t="str">
        <f>IF(t_item_说明表!AA170="","",t_item_说明表!AA170)</f>
        <v/>
      </c>
      <c r="AA168" s="1" t="str">
        <f>IF(t_item_说明表!AB170="","",t_item_说明表!AB170)</f>
        <v/>
      </c>
      <c r="AB168" s="1">
        <f>IF(t_item_说明表!AC170="","",t_item_说明表!AC170)</f>
        <v>5030</v>
      </c>
      <c r="AC168" s="1" t="str">
        <f>IF(t_item_说明表!AD170="","",t_item_说明表!AD170)</f>
        <v/>
      </c>
      <c r="AD168" s="1" t="str">
        <f>IF(t_item_说明表!AE170="","",t_item_说明表!AE170)</f>
        <v/>
      </c>
      <c r="AE168" s="1" t="str">
        <f>IF(t_item_说明表!AF170="","",t_item_说明表!AF170)</f>
        <v/>
      </c>
      <c r="AF168" s="1">
        <f>IF(t_item_说明表!AG170="","",t_item_说明表!AG170)</f>
        <v>1</v>
      </c>
      <c r="AG168" s="1">
        <f>IF(t_item_说明表!AH170="","",t_item_说明表!AH170)</f>
        <v>5</v>
      </c>
    </row>
    <row r="169" spans="1:33" ht="17.25" customHeight="1" x14ac:dyDescent="0.2">
      <c r="A169" s="1">
        <f>IF(t_item_说明表!A171="","",t_item_说明表!A171)</f>
        <v>166</v>
      </c>
      <c r="B169" s="1">
        <f>IF(t_item_说明表!B171="","",t_item_说明表!B171)</f>
        <v>5040</v>
      </c>
      <c r="C169" s="1">
        <f>IF(t_item_说明表!C171="","",t_item_说明表!C171)</f>
        <v>0</v>
      </c>
      <c r="D169" s="1" t="str">
        <f>IF(t_item_说明表!D171="","",t_item_说明表!D171)</f>
        <v>宝箱1时代4,初始</v>
      </c>
      <c r="E169" s="1">
        <f>IF(t_item_说明表!E171="","",t_item_说明表!E171)</f>
        <v>20005040</v>
      </c>
      <c r="F169" s="1" t="str">
        <f>IF(t_item_说明表!G171="","",t_item_说明表!G171)</f>
        <v>box_putong</v>
      </c>
      <c r="G169" s="1">
        <f>IF(t_item_说明表!H171="","",t_item_说明表!H171)</f>
        <v>21005040</v>
      </c>
      <c r="H169" s="1">
        <f>IF(t_item_说明表!I171="","",t_item_说明表!I171)</f>
        <v>503</v>
      </c>
      <c r="I169" s="1">
        <f>IF(t_item_说明表!J171="","",t_item_说明表!J171)</f>
        <v>3</v>
      </c>
      <c r="J169" s="1">
        <f>IF(t_item_说明表!K171="","",t_item_说明表!K171)</f>
        <v>291</v>
      </c>
      <c r="K169" s="1">
        <f>IF(t_item_说明表!L171="","",t_item_说明表!L171)</f>
        <v>300140171</v>
      </c>
      <c r="L169" s="1">
        <f>IF(t_item_说明表!M171="","",t_item_说明表!M171)</f>
        <v>0</v>
      </c>
      <c r="M169" s="1">
        <f>IF(t_item_说明表!N171="","",t_item_说明表!N171)</f>
        <v>3</v>
      </c>
      <c r="N169" s="1">
        <f>IF(t_item_说明表!O171="","",t_item_说明表!O171)</f>
        <v>0</v>
      </c>
      <c r="O169" s="1">
        <f>IF(t_item_说明表!P171="","",t_item_说明表!P171)</f>
        <v>1</v>
      </c>
      <c r="P169" s="1" t="str">
        <f>IF(t_item_说明表!Q171="","",t_item_说明表!Q171)</f>
        <v/>
      </c>
      <c r="Q169" s="1">
        <f>IF(t_item_说明表!R171="","",t_item_说明表!R171)</f>
        <v>0</v>
      </c>
      <c r="R169" s="1">
        <f>IF(t_item_说明表!S171="","",t_item_说明表!S171)</f>
        <v>33</v>
      </c>
      <c r="S169" s="1" t="str">
        <f>IF(t_item_说明表!T171="","",t_item_说明表!T171)</f>
        <v>商店</v>
      </c>
      <c r="T169" s="1">
        <f>IF(t_item_说明表!U171="","",t_item_说明表!U171)</f>
        <v>12</v>
      </c>
      <c r="U169" s="1">
        <f>IF(t_item_说明表!V171="","",t_item_说明表!V171)</f>
        <v>0</v>
      </c>
      <c r="V169" s="1" t="str">
        <f>IF(t_item_说明表!W171="","",t_item_说明表!W171)</f>
        <v/>
      </c>
      <c r="W169" s="1" t="str">
        <f>IF(t_item_说明表!X171="","",t_item_说明表!X171)</f>
        <v/>
      </c>
      <c r="X169" s="1" t="str">
        <f>IF(t_item_说明表!Y171="","",t_item_说明表!Y171)</f>
        <v/>
      </c>
      <c r="Y169" s="1">
        <f>IF(t_item_说明表!Z171="","",t_item_说明表!Z171)</f>
        <v>0</v>
      </c>
      <c r="Z169" s="1" t="str">
        <f>IF(t_item_说明表!AA171="","",t_item_说明表!AA171)</f>
        <v/>
      </c>
      <c r="AA169" s="1" t="str">
        <f>IF(t_item_说明表!AB171="","",t_item_说明表!AB171)</f>
        <v/>
      </c>
      <c r="AB169" s="1">
        <f>IF(t_item_说明表!AC171="","",t_item_说明表!AC171)</f>
        <v>5040</v>
      </c>
      <c r="AC169" s="1" t="str">
        <f>IF(t_item_说明表!AD171="","",t_item_说明表!AD171)</f>
        <v/>
      </c>
      <c r="AD169" s="1" t="str">
        <f>IF(t_item_说明表!AE171="","",t_item_说明表!AE171)</f>
        <v/>
      </c>
      <c r="AE169" s="1" t="str">
        <f>IF(t_item_说明表!AF171="","",t_item_说明表!AF171)</f>
        <v/>
      </c>
      <c r="AF169" s="1">
        <f>IF(t_item_说明表!AG171="","",t_item_说明表!AG171)</f>
        <v>1</v>
      </c>
      <c r="AG169" s="1">
        <f>IF(t_item_说明表!AH171="","",t_item_说明表!AH171)</f>
        <v>5</v>
      </c>
    </row>
    <row r="170" spans="1:33" ht="17.25" customHeight="1" x14ac:dyDescent="0.2">
      <c r="A170" s="1">
        <f>IF(t_item_说明表!A172="","",t_item_说明表!A172)</f>
        <v>167</v>
      </c>
      <c r="B170" s="1">
        <f>IF(t_item_说明表!B172="","",t_item_说明表!B172)</f>
        <v>5050</v>
      </c>
      <c r="C170" s="1">
        <f>IF(t_item_说明表!C172="","",t_item_说明表!C172)</f>
        <v>0</v>
      </c>
      <c r="D170" s="1" t="str">
        <f>IF(t_item_说明表!D172="","",t_item_说明表!D172)</f>
        <v>宝箱1时代5,初始</v>
      </c>
      <c r="E170" s="1">
        <f>IF(t_item_说明表!E172="","",t_item_说明表!E172)</f>
        <v>20005050</v>
      </c>
      <c r="F170" s="1" t="str">
        <f>IF(t_item_说明表!G172="","",t_item_说明表!G172)</f>
        <v>box_putong</v>
      </c>
      <c r="G170" s="1">
        <f>IF(t_item_说明表!H172="","",t_item_说明表!H172)</f>
        <v>21005050</v>
      </c>
      <c r="H170" s="1">
        <f>IF(t_item_说明表!I172="","",t_item_说明表!I172)</f>
        <v>503</v>
      </c>
      <c r="I170" s="1">
        <f>IF(t_item_说明表!J172="","",t_item_说明表!J172)</f>
        <v>3</v>
      </c>
      <c r="J170" s="1">
        <f>IF(t_item_说明表!K172="","",t_item_说明表!K172)</f>
        <v>292</v>
      </c>
      <c r="K170" s="1">
        <f>IF(t_item_说明表!L172="","",t_item_说明表!L172)</f>
        <v>300140172</v>
      </c>
      <c r="L170" s="1">
        <f>IF(t_item_说明表!M172="","",t_item_说明表!M172)</f>
        <v>0</v>
      </c>
      <c r="M170" s="1">
        <f>IF(t_item_说明表!N172="","",t_item_说明表!N172)</f>
        <v>3</v>
      </c>
      <c r="N170" s="1">
        <f>IF(t_item_说明表!O172="","",t_item_说明表!O172)</f>
        <v>0</v>
      </c>
      <c r="O170" s="1">
        <f>IF(t_item_说明表!P172="","",t_item_说明表!P172)</f>
        <v>1</v>
      </c>
      <c r="P170" s="1" t="str">
        <f>IF(t_item_说明表!Q172="","",t_item_说明表!Q172)</f>
        <v/>
      </c>
      <c r="Q170" s="1">
        <f>IF(t_item_说明表!R172="","",t_item_说明表!R172)</f>
        <v>0</v>
      </c>
      <c r="R170" s="1">
        <f>IF(t_item_说明表!S172="","",t_item_说明表!S172)</f>
        <v>33</v>
      </c>
      <c r="S170" s="1" t="str">
        <f>IF(t_item_说明表!T172="","",t_item_说明表!T172)</f>
        <v>商店</v>
      </c>
      <c r="T170" s="1">
        <f>IF(t_item_说明表!U172="","",t_item_说明表!U172)</f>
        <v>12</v>
      </c>
      <c r="U170" s="1">
        <f>IF(t_item_说明表!V172="","",t_item_说明表!V172)</f>
        <v>0</v>
      </c>
      <c r="V170" s="1" t="str">
        <f>IF(t_item_说明表!W172="","",t_item_说明表!W172)</f>
        <v/>
      </c>
      <c r="W170" s="1" t="str">
        <f>IF(t_item_说明表!X172="","",t_item_说明表!X172)</f>
        <v/>
      </c>
      <c r="X170" s="1" t="str">
        <f>IF(t_item_说明表!Y172="","",t_item_说明表!Y172)</f>
        <v/>
      </c>
      <c r="Y170" s="1">
        <f>IF(t_item_说明表!Z172="","",t_item_说明表!Z172)</f>
        <v>0</v>
      </c>
      <c r="Z170" s="1" t="str">
        <f>IF(t_item_说明表!AA172="","",t_item_说明表!AA172)</f>
        <v/>
      </c>
      <c r="AA170" s="1" t="str">
        <f>IF(t_item_说明表!AB172="","",t_item_说明表!AB172)</f>
        <v/>
      </c>
      <c r="AB170" s="1">
        <f>IF(t_item_说明表!AC172="","",t_item_说明表!AC172)</f>
        <v>5050</v>
      </c>
      <c r="AC170" s="1" t="str">
        <f>IF(t_item_说明表!AD172="","",t_item_说明表!AD172)</f>
        <v/>
      </c>
      <c r="AD170" s="1" t="str">
        <f>IF(t_item_说明表!AE172="","",t_item_说明表!AE172)</f>
        <v/>
      </c>
      <c r="AE170" s="1" t="str">
        <f>IF(t_item_说明表!AF172="","",t_item_说明表!AF172)</f>
        <v/>
      </c>
      <c r="AF170" s="1">
        <f>IF(t_item_说明表!AG172="","",t_item_说明表!AG172)</f>
        <v>1</v>
      </c>
      <c r="AG170" s="1">
        <f>IF(t_item_说明表!AH172="","",t_item_说明表!AH172)</f>
        <v>5</v>
      </c>
    </row>
    <row r="171" spans="1:33" ht="17.25" customHeight="1" x14ac:dyDescent="0.2">
      <c r="A171" s="1">
        <f>IF(t_item_说明表!A173="","",t_item_说明表!A173)</f>
        <v>168</v>
      </c>
      <c r="B171" s="1">
        <f>IF(t_item_说明表!B173="","",t_item_说明表!B173)</f>
        <v>5110</v>
      </c>
      <c r="C171" s="1">
        <f>IF(t_item_说明表!C173="","",t_item_说明表!C173)</f>
        <v>0</v>
      </c>
      <c r="D171" s="1" t="str">
        <f>IF(t_item_说明表!D173="","",t_item_说明表!D173)</f>
        <v>宝箱1时代1,大于100抽</v>
      </c>
      <c r="E171" s="1">
        <f>IF(t_item_说明表!E173="","",t_item_说明表!E173)</f>
        <v>20005110</v>
      </c>
      <c r="F171" s="1" t="str">
        <f>IF(t_item_说明表!G173="","",t_item_说明表!G173)</f>
        <v>box_putong</v>
      </c>
      <c r="G171" s="1">
        <f>IF(t_item_说明表!H173="","",t_item_说明表!H173)</f>
        <v>21005110</v>
      </c>
      <c r="H171" s="1">
        <f>IF(t_item_说明表!I173="","",t_item_说明表!I173)</f>
        <v>503</v>
      </c>
      <c r="I171" s="1">
        <f>IF(t_item_说明表!J173="","",t_item_说明表!J173)</f>
        <v>3</v>
      </c>
      <c r="J171" s="1">
        <f>IF(t_item_说明表!K173="","",t_item_说明表!K173)</f>
        <v>293</v>
      </c>
      <c r="K171" s="1">
        <f>IF(t_item_说明表!L173="","",t_item_说明表!L173)</f>
        <v>300140173</v>
      </c>
      <c r="L171" s="1">
        <f>IF(t_item_说明表!M173="","",t_item_说明表!M173)</f>
        <v>0</v>
      </c>
      <c r="M171" s="1">
        <f>IF(t_item_说明表!N173="","",t_item_说明表!N173)</f>
        <v>3</v>
      </c>
      <c r="N171" s="1">
        <f>IF(t_item_说明表!O173="","",t_item_说明表!O173)</f>
        <v>0</v>
      </c>
      <c r="O171" s="1">
        <f>IF(t_item_说明表!P173="","",t_item_说明表!P173)</f>
        <v>1</v>
      </c>
      <c r="P171" s="1" t="str">
        <f>IF(t_item_说明表!Q173="","",t_item_说明表!Q173)</f>
        <v/>
      </c>
      <c r="Q171" s="1">
        <f>IF(t_item_说明表!R173="","",t_item_说明表!R173)</f>
        <v>0</v>
      </c>
      <c r="R171" s="1">
        <f>IF(t_item_说明表!S173="","",t_item_说明表!S173)</f>
        <v>33</v>
      </c>
      <c r="S171" s="1" t="str">
        <f>IF(t_item_说明表!T173="","",t_item_说明表!T173)</f>
        <v>商店</v>
      </c>
      <c r="T171" s="1">
        <f>IF(t_item_说明表!U173="","",t_item_说明表!U173)</f>
        <v>12</v>
      </c>
      <c r="U171" s="1">
        <f>IF(t_item_说明表!V173="","",t_item_说明表!V173)</f>
        <v>0</v>
      </c>
      <c r="V171" s="1" t="str">
        <f>IF(t_item_说明表!W173="","",t_item_说明表!W173)</f>
        <v/>
      </c>
      <c r="W171" s="1" t="str">
        <f>IF(t_item_说明表!X173="","",t_item_说明表!X173)</f>
        <v/>
      </c>
      <c r="X171" s="1" t="str">
        <f>IF(t_item_说明表!Y173="","",t_item_说明表!Y173)</f>
        <v/>
      </c>
      <c r="Y171" s="1">
        <f>IF(t_item_说明表!Z173="","",t_item_说明表!Z173)</f>
        <v>0</v>
      </c>
      <c r="Z171" s="1" t="str">
        <f>IF(t_item_说明表!AA173="","",t_item_说明表!AA173)</f>
        <v/>
      </c>
      <c r="AA171" s="1" t="str">
        <f>IF(t_item_说明表!AB173="","",t_item_说明表!AB173)</f>
        <v/>
      </c>
      <c r="AB171" s="1">
        <f>IF(t_item_说明表!AC173="","",t_item_说明表!AC173)</f>
        <v>5110</v>
      </c>
      <c r="AC171" s="1" t="str">
        <f>IF(t_item_说明表!AD173="","",t_item_说明表!AD173)</f>
        <v/>
      </c>
      <c r="AD171" s="1" t="str">
        <f>IF(t_item_说明表!AE173="","",t_item_说明表!AE173)</f>
        <v/>
      </c>
      <c r="AE171" s="1" t="str">
        <f>IF(t_item_说明表!AF173="","",t_item_说明表!AF173)</f>
        <v/>
      </c>
      <c r="AF171" s="1">
        <f>IF(t_item_说明表!AG173="","",t_item_说明表!AG173)</f>
        <v>1</v>
      </c>
      <c r="AG171" s="1">
        <f>IF(t_item_说明表!AH173="","",t_item_说明表!AH173)</f>
        <v>5</v>
      </c>
    </row>
    <row r="172" spans="1:33" ht="17.25" customHeight="1" x14ac:dyDescent="0.2">
      <c r="A172" s="1">
        <f>IF(t_item_说明表!A174="","",t_item_说明表!A174)</f>
        <v>169</v>
      </c>
      <c r="B172" s="1">
        <f>IF(t_item_说明表!B174="","",t_item_说明表!B174)</f>
        <v>5120</v>
      </c>
      <c r="C172" s="1">
        <f>IF(t_item_说明表!C174="","",t_item_说明表!C174)</f>
        <v>0</v>
      </c>
      <c r="D172" s="1" t="str">
        <f>IF(t_item_说明表!D174="","",t_item_说明表!D174)</f>
        <v>宝箱1时代2,大于100抽</v>
      </c>
      <c r="E172" s="1">
        <f>IF(t_item_说明表!E174="","",t_item_说明表!E174)</f>
        <v>20005120</v>
      </c>
      <c r="F172" s="1" t="str">
        <f>IF(t_item_说明表!G174="","",t_item_说明表!G174)</f>
        <v>box_putong</v>
      </c>
      <c r="G172" s="1">
        <f>IF(t_item_说明表!H174="","",t_item_说明表!H174)</f>
        <v>21005120</v>
      </c>
      <c r="H172" s="1">
        <f>IF(t_item_说明表!I174="","",t_item_说明表!I174)</f>
        <v>503</v>
      </c>
      <c r="I172" s="1">
        <f>IF(t_item_说明表!J174="","",t_item_说明表!J174)</f>
        <v>3</v>
      </c>
      <c r="J172" s="1">
        <f>IF(t_item_说明表!K174="","",t_item_说明表!K174)</f>
        <v>294</v>
      </c>
      <c r="K172" s="1">
        <f>IF(t_item_说明表!L174="","",t_item_说明表!L174)</f>
        <v>300140174</v>
      </c>
      <c r="L172" s="1">
        <f>IF(t_item_说明表!M174="","",t_item_说明表!M174)</f>
        <v>0</v>
      </c>
      <c r="M172" s="1">
        <f>IF(t_item_说明表!N174="","",t_item_说明表!N174)</f>
        <v>3</v>
      </c>
      <c r="N172" s="1">
        <f>IF(t_item_说明表!O174="","",t_item_说明表!O174)</f>
        <v>0</v>
      </c>
      <c r="O172" s="1">
        <f>IF(t_item_说明表!P174="","",t_item_说明表!P174)</f>
        <v>1</v>
      </c>
      <c r="P172" s="1" t="str">
        <f>IF(t_item_说明表!Q174="","",t_item_说明表!Q174)</f>
        <v/>
      </c>
      <c r="Q172" s="1">
        <f>IF(t_item_说明表!R174="","",t_item_说明表!R174)</f>
        <v>0</v>
      </c>
      <c r="R172" s="1">
        <f>IF(t_item_说明表!S174="","",t_item_说明表!S174)</f>
        <v>33</v>
      </c>
      <c r="S172" s="1" t="str">
        <f>IF(t_item_说明表!T174="","",t_item_说明表!T174)</f>
        <v>商店</v>
      </c>
      <c r="T172" s="1">
        <f>IF(t_item_说明表!U174="","",t_item_说明表!U174)</f>
        <v>12</v>
      </c>
      <c r="U172" s="1">
        <f>IF(t_item_说明表!V174="","",t_item_说明表!V174)</f>
        <v>0</v>
      </c>
      <c r="V172" s="1" t="str">
        <f>IF(t_item_说明表!W174="","",t_item_说明表!W174)</f>
        <v/>
      </c>
      <c r="W172" s="1" t="str">
        <f>IF(t_item_说明表!X174="","",t_item_说明表!X174)</f>
        <v/>
      </c>
      <c r="X172" s="1" t="str">
        <f>IF(t_item_说明表!Y174="","",t_item_说明表!Y174)</f>
        <v/>
      </c>
      <c r="Y172" s="1">
        <f>IF(t_item_说明表!Z174="","",t_item_说明表!Z174)</f>
        <v>0</v>
      </c>
      <c r="Z172" s="1" t="str">
        <f>IF(t_item_说明表!AA174="","",t_item_说明表!AA174)</f>
        <v/>
      </c>
      <c r="AA172" s="1" t="str">
        <f>IF(t_item_说明表!AB174="","",t_item_说明表!AB174)</f>
        <v/>
      </c>
      <c r="AB172" s="1">
        <f>IF(t_item_说明表!AC174="","",t_item_说明表!AC174)</f>
        <v>5120</v>
      </c>
      <c r="AC172" s="1" t="str">
        <f>IF(t_item_说明表!AD174="","",t_item_说明表!AD174)</f>
        <v/>
      </c>
      <c r="AD172" s="1" t="str">
        <f>IF(t_item_说明表!AE174="","",t_item_说明表!AE174)</f>
        <v/>
      </c>
      <c r="AE172" s="1" t="str">
        <f>IF(t_item_说明表!AF174="","",t_item_说明表!AF174)</f>
        <v/>
      </c>
      <c r="AF172" s="1">
        <f>IF(t_item_说明表!AG174="","",t_item_说明表!AG174)</f>
        <v>1</v>
      </c>
      <c r="AG172" s="1">
        <f>IF(t_item_说明表!AH174="","",t_item_说明表!AH174)</f>
        <v>5</v>
      </c>
    </row>
    <row r="173" spans="1:33" ht="17.25" customHeight="1" x14ac:dyDescent="0.2">
      <c r="A173" s="1">
        <f>IF(t_item_说明表!A175="","",t_item_说明表!A175)</f>
        <v>170</v>
      </c>
      <c r="B173" s="1">
        <f>IF(t_item_说明表!B175="","",t_item_说明表!B175)</f>
        <v>5130</v>
      </c>
      <c r="C173" s="1">
        <f>IF(t_item_说明表!C175="","",t_item_说明表!C175)</f>
        <v>0</v>
      </c>
      <c r="D173" s="1" t="str">
        <f>IF(t_item_说明表!D175="","",t_item_说明表!D175)</f>
        <v>宝箱1时代3,大于100抽</v>
      </c>
      <c r="E173" s="1">
        <f>IF(t_item_说明表!E175="","",t_item_说明表!E175)</f>
        <v>20005130</v>
      </c>
      <c r="F173" s="1" t="str">
        <f>IF(t_item_说明表!G175="","",t_item_说明表!G175)</f>
        <v>box_putong</v>
      </c>
      <c r="G173" s="1">
        <f>IF(t_item_说明表!H175="","",t_item_说明表!H175)</f>
        <v>21005130</v>
      </c>
      <c r="H173" s="1">
        <f>IF(t_item_说明表!I175="","",t_item_说明表!I175)</f>
        <v>503</v>
      </c>
      <c r="I173" s="1">
        <f>IF(t_item_说明表!J175="","",t_item_说明表!J175)</f>
        <v>3</v>
      </c>
      <c r="J173" s="1">
        <f>IF(t_item_说明表!K175="","",t_item_说明表!K175)</f>
        <v>295</v>
      </c>
      <c r="K173" s="1">
        <f>IF(t_item_说明表!L175="","",t_item_说明表!L175)</f>
        <v>300140175</v>
      </c>
      <c r="L173" s="1">
        <f>IF(t_item_说明表!M175="","",t_item_说明表!M175)</f>
        <v>0</v>
      </c>
      <c r="M173" s="1">
        <f>IF(t_item_说明表!N175="","",t_item_说明表!N175)</f>
        <v>3</v>
      </c>
      <c r="N173" s="1">
        <f>IF(t_item_说明表!O175="","",t_item_说明表!O175)</f>
        <v>0</v>
      </c>
      <c r="O173" s="1">
        <f>IF(t_item_说明表!P175="","",t_item_说明表!P175)</f>
        <v>1</v>
      </c>
      <c r="P173" s="1" t="str">
        <f>IF(t_item_说明表!Q175="","",t_item_说明表!Q175)</f>
        <v/>
      </c>
      <c r="Q173" s="1">
        <f>IF(t_item_说明表!R175="","",t_item_说明表!R175)</f>
        <v>0</v>
      </c>
      <c r="R173" s="1">
        <f>IF(t_item_说明表!S175="","",t_item_说明表!S175)</f>
        <v>33</v>
      </c>
      <c r="S173" s="1" t="str">
        <f>IF(t_item_说明表!T175="","",t_item_说明表!T175)</f>
        <v>商店</v>
      </c>
      <c r="T173" s="1">
        <f>IF(t_item_说明表!U175="","",t_item_说明表!U175)</f>
        <v>12</v>
      </c>
      <c r="U173" s="1">
        <f>IF(t_item_说明表!V175="","",t_item_说明表!V175)</f>
        <v>0</v>
      </c>
      <c r="V173" s="1" t="str">
        <f>IF(t_item_说明表!W175="","",t_item_说明表!W175)</f>
        <v/>
      </c>
      <c r="W173" s="1" t="str">
        <f>IF(t_item_说明表!X175="","",t_item_说明表!X175)</f>
        <v/>
      </c>
      <c r="X173" s="1" t="str">
        <f>IF(t_item_说明表!Y175="","",t_item_说明表!Y175)</f>
        <v/>
      </c>
      <c r="Y173" s="1">
        <f>IF(t_item_说明表!Z175="","",t_item_说明表!Z175)</f>
        <v>0</v>
      </c>
      <c r="Z173" s="1" t="str">
        <f>IF(t_item_说明表!AA175="","",t_item_说明表!AA175)</f>
        <v/>
      </c>
      <c r="AA173" s="1" t="str">
        <f>IF(t_item_说明表!AB175="","",t_item_说明表!AB175)</f>
        <v/>
      </c>
      <c r="AB173" s="1">
        <f>IF(t_item_说明表!AC175="","",t_item_说明表!AC175)</f>
        <v>5130</v>
      </c>
      <c r="AC173" s="1" t="str">
        <f>IF(t_item_说明表!AD175="","",t_item_说明表!AD175)</f>
        <v/>
      </c>
      <c r="AD173" s="1" t="str">
        <f>IF(t_item_说明表!AE175="","",t_item_说明表!AE175)</f>
        <v/>
      </c>
      <c r="AE173" s="1" t="str">
        <f>IF(t_item_说明表!AF175="","",t_item_说明表!AF175)</f>
        <v/>
      </c>
      <c r="AF173" s="1">
        <f>IF(t_item_说明表!AG175="","",t_item_说明表!AG175)</f>
        <v>1</v>
      </c>
      <c r="AG173" s="1">
        <f>IF(t_item_说明表!AH175="","",t_item_说明表!AH175)</f>
        <v>5</v>
      </c>
    </row>
    <row r="174" spans="1:33" ht="17.25" customHeight="1" x14ac:dyDescent="0.2">
      <c r="A174" s="1">
        <f>IF(t_item_说明表!A176="","",t_item_说明表!A176)</f>
        <v>171</v>
      </c>
      <c r="B174" s="1">
        <f>IF(t_item_说明表!B176="","",t_item_说明表!B176)</f>
        <v>5140</v>
      </c>
      <c r="C174" s="1">
        <f>IF(t_item_说明表!C176="","",t_item_说明表!C176)</f>
        <v>0</v>
      </c>
      <c r="D174" s="1" t="str">
        <f>IF(t_item_说明表!D176="","",t_item_说明表!D176)</f>
        <v>宝箱1时代4,大于100抽</v>
      </c>
      <c r="E174" s="1">
        <f>IF(t_item_说明表!E176="","",t_item_说明表!E176)</f>
        <v>20005140</v>
      </c>
      <c r="F174" s="1" t="str">
        <f>IF(t_item_说明表!G176="","",t_item_说明表!G176)</f>
        <v>box_putong</v>
      </c>
      <c r="G174" s="1">
        <f>IF(t_item_说明表!H176="","",t_item_说明表!H176)</f>
        <v>21005140</v>
      </c>
      <c r="H174" s="1">
        <f>IF(t_item_说明表!I176="","",t_item_说明表!I176)</f>
        <v>503</v>
      </c>
      <c r="I174" s="1">
        <f>IF(t_item_说明表!J176="","",t_item_说明表!J176)</f>
        <v>3</v>
      </c>
      <c r="J174" s="1">
        <f>IF(t_item_说明表!K176="","",t_item_说明表!K176)</f>
        <v>296</v>
      </c>
      <c r="K174" s="1">
        <f>IF(t_item_说明表!L176="","",t_item_说明表!L176)</f>
        <v>300140176</v>
      </c>
      <c r="L174" s="1">
        <f>IF(t_item_说明表!M176="","",t_item_说明表!M176)</f>
        <v>0</v>
      </c>
      <c r="M174" s="1">
        <f>IF(t_item_说明表!N176="","",t_item_说明表!N176)</f>
        <v>3</v>
      </c>
      <c r="N174" s="1">
        <f>IF(t_item_说明表!O176="","",t_item_说明表!O176)</f>
        <v>0</v>
      </c>
      <c r="O174" s="1">
        <f>IF(t_item_说明表!P176="","",t_item_说明表!P176)</f>
        <v>1</v>
      </c>
      <c r="P174" s="1" t="str">
        <f>IF(t_item_说明表!Q176="","",t_item_说明表!Q176)</f>
        <v/>
      </c>
      <c r="Q174" s="1">
        <f>IF(t_item_说明表!R176="","",t_item_说明表!R176)</f>
        <v>0</v>
      </c>
      <c r="R174" s="1">
        <f>IF(t_item_说明表!S176="","",t_item_说明表!S176)</f>
        <v>33</v>
      </c>
      <c r="S174" s="1" t="str">
        <f>IF(t_item_说明表!T176="","",t_item_说明表!T176)</f>
        <v>商店</v>
      </c>
      <c r="T174" s="1">
        <f>IF(t_item_说明表!U176="","",t_item_说明表!U176)</f>
        <v>12</v>
      </c>
      <c r="U174" s="1">
        <f>IF(t_item_说明表!V176="","",t_item_说明表!V176)</f>
        <v>0</v>
      </c>
      <c r="V174" s="1" t="str">
        <f>IF(t_item_说明表!W176="","",t_item_说明表!W176)</f>
        <v/>
      </c>
      <c r="W174" s="1" t="str">
        <f>IF(t_item_说明表!X176="","",t_item_说明表!X176)</f>
        <v/>
      </c>
      <c r="X174" s="1" t="str">
        <f>IF(t_item_说明表!Y176="","",t_item_说明表!Y176)</f>
        <v/>
      </c>
      <c r="Y174" s="1">
        <f>IF(t_item_说明表!Z176="","",t_item_说明表!Z176)</f>
        <v>0</v>
      </c>
      <c r="Z174" s="1" t="str">
        <f>IF(t_item_说明表!AA176="","",t_item_说明表!AA176)</f>
        <v/>
      </c>
      <c r="AA174" s="1" t="str">
        <f>IF(t_item_说明表!AB176="","",t_item_说明表!AB176)</f>
        <v/>
      </c>
      <c r="AB174" s="1">
        <f>IF(t_item_说明表!AC176="","",t_item_说明表!AC176)</f>
        <v>5140</v>
      </c>
      <c r="AC174" s="1" t="str">
        <f>IF(t_item_说明表!AD176="","",t_item_说明表!AD176)</f>
        <v/>
      </c>
      <c r="AD174" s="1" t="str">
        <f>IF(t_item_说明表!AE176="","",t_item_说明表!AE176)</f>
        <v/>
      </c>
      <c r="AE174" s="1" t="str">
        <f>IF(t_item_说明表!AF176="","",t_item_说明表!AF176)</f>
        <v/>
      </c>
      <c r="AF174" s="1">
        <f>IF(t_item_说明表!AG176="","",t_item_说明表!AG176)</f>
        <v>1</v>
      </c>
      <c r="AG174" s="1">
        <f>IF(t_item_说明表!AH176="","",t_item_说明表!AH176)</f>
        <v>5</v>
      </c>
    </row>
    <row r="175" spans="1:33" ht="17.25" customHeight="1" x14ac:dyDescent="0.2">
      <c r="A175" s="1">
        <f>IF(t_item_说明表!A177="","",t_item_说明表!A177)</f>
        <v>172</v>
      </c>
      <c r="B175" s="1">
        <f>IF(t_item_说明表!B177="","",t_item_说明表!B177)</f>
        <v>5150</v>
      </c>
      <c r="C175" s="1">
        <f>IF(t_item_说明表!C177="","",t_item_说明表!C177)</f>
        <v>0</v>
      </c>
      <c r="D175" s="1" t="str">
        <f>IF(t_item_说明表!D177="","",t_item_说明表!D177)</f>
        <v>宝箱1时代5,大于100抽</v>
      </c>
      <c r="E175" s="1">
        <f>IF(t_item_说明表!E177="","",t_item_说明表!E177)</f>
        <v>20005150</v>
      </c>
      <c r="F175" s="1" t="str">
        <f>IF(t_item_说明表!G177="","",t_item_说明表!G177)</f>
        <v>box_putong</v>
      </c>
      <c r="G175" s="1">
        <f>IF(t_item_说明表!H177="","",t_item_说明表!H177)</f>
        <v>21005150</v>
      </c>
      <c r="H175" s="1">
        <f>IF(t_item_说明表!I177="","",t_item_说明表!I177)</f>
        <v>503</v>
      </c>
      <c r="I175" s="1">
        <f>IF(t_item_说明表!J177="","",t_item_说明表!J177)</f>
        <v>3</v>
      </c>
      <c r="J175" s="1">
        <f>IF(t_item_说明表!K177="","",t_item_说明表!K177)</f>
        <v>297</v>
      </c>
      <c r="K175" s="1">
        <f>IF(t_item_说明表!L177="","",t_item_说明表!L177)</f>
        <v>300140177</v>
      </c>
      <c r="L175" s="1">
        <f>IF(t_item_说明表!M177="","",t_item_说明表!M177)</f>
        <v>0</v>
      </c>
      <c r="M175" s="1">
        <f>IF(t_item_说明表!N177="","",t_item_说明表!N177)</f>
        <v>3</v>
      </c>
      <c r="N175" s="1">
        <f>IF(t_item_说明表!O177="","",t_item_说明表!O177)</f>
        <v>0</v>
      </c>
      <c r="O175" s="1">
        <f>IF(t_item_说明表!P177="","",t_item_说明表!P177)</f>
        <v>1</v>
      </c>
      <c r="P175" s="1" t="str">
        <f>IF(t_item_说明表!Q177="","",t_item_说明表!Q177)</f>
        <v/>
      </c>
      <c r="Q175" s="1">
        <f>IF(t_item_说明表!R177="","",t_item_说明表!R177)</f>
        <v>0</v>
      </c>
      <c r="R175" s="1">
        <f>IF(t_item_说明表!S177="","",t_item_说明表!S177)</f>
        <v>33</v>
      </c>
      <c r="S175" s="1" t="str">
        <f>IF(t_item_说明表!T177="","",t_item_说明表!T177)</f>
        <v>商店</v>
      </c>
      <c r="T175" s="1">
        <f>IF(t_item_说明表!U177="","",t_item_说明表!U177)</f>
        <v>12</v>
      </c>
      <c r="U175" s="1">
        <f>IF(t_item_说明表!V177="","",t_item_说明表!V177)</f>
        <v>0</v>
      </c>
      <c r="V175" s="1" t="str">
        <f>IF(t_item_说明表!W177="","",t_item_说明表!W177)</f>
        <v/>
      </c>
      <c r="W175" s="1" t="str">
        <f>IF(t_item_说明表!X177="","",t_item_说明表!X177)</f>
        <v/>
      </c>
      <c r="X175" s="1" t="str">
        <f>IF(t_item_说明表!Y177="","",t_item_说明表!Y177)</f>
        <v/>
      </c>
      <c r="Y175" s="1">
        <f>IF(t_item_说明表!Z177="","",t_item_说明表!Z177)</f>
        <v>0</v>
      </c>
      <c r="Z175" s="1" t="str">
        <f>IF(t_item_说明表!AA177="","",t_item_说明表!AA177)</f>
        <v/>
      </c>
      <c r="AA175" s="1" t="str">
        <f>IF(t_item_说明表!AB177="","",t_item_说明表!AB177)</f>
        <v/>
      </c>
      <c r="AB175" s="1">
        <f>IF(t_item_说明表!AC177="","",t_item_说明表!AC177)</f>
        <v>5150</v>
      </c>
      <c r="AC175" s="1" t="str">
        <f>IF(t_item_说明表!AD177="","",t_item_说明表!AD177)</f>
        <v/>
      </c>
      <c r="AD175" s="1" t="str">
        <f>IF(t_item_说明表!AE177="","",t_item_说明表!AE177)</f>
        <v/>
      </c>
      <c r="AE175" s="1" t="str">
        <f>IF(t_item_说明表!AF177="","",t_item_说明表!AF177)</f>
        <v/>
      </c>
      <c r="AF175" s="1">
        <f>IF(t_item_说明表!AG177="","",t_item_说明表!AG177)</f>
        <v>1</v>
      </c>
      <c r="AG175" s="1">
        <f>IF(t_item_说明表!AH177="","",t_item_说明表!AH177)</f>
        <v>5</v>
      </c>
    </row>
    <row r="176" spans="1:33" ht="17.25" customHeight="1" x14ac:dyDescent="0.2">
      <c r="A176" s="1">
        <f>IF(t_item_说明表!A178="","",t_item_说明表!A178)</f>
        <v>173</v>
      </c>
      <c r="B176" s="1">
        <f>IF(t_item_说明表!B178="","",t_item_说明表!B178)</f>
        <v>5210</v>
      </c>
      <c r="C176" s="1">
        <f>IF(t_item_说明表!C178="","",t_item_说明表!C178)</f>
        <v>0</v>
      </c>
      <c r="D176" s="1" t="str">
        <f>IF(t_item_说明表!D178="","",t_item_说明表!D178)</f>
        <v>宝箱2时代1,初始</v>
      </c>
      <c r="E176" s="1">
        <f>IF(t_item_说明表!E178="","",t_item_说明表!E178)</f>
        <v>20005210</v>
      </c>
      <c r="F176" s="1" t="str">
        <f>IF(t_item_说明表!G178="","",t_item_说明表!G178)</f>
        <v>box_xiyou</v>
      </c>
      <c r="G176" s="1">
        <f>IF(t_item_说明表!H178="","",t_item_说明表!H178)</f>
        <v>21005210</v>
      </c>
      <c r="H176" s="1">
        <f>IF(t_item_说明表!I178="","",t_item_说明表!I178)</f>
        <v>503</v>
      </c>
      <c r="I176" s="1">
        <f>IF(t_item_说明表!J178="","",t_item_说明表!J178)</f>
        <v>3</v>
      </c>
      <c r="J176" s="1">
        <f>IF(t_item_说明表!K178="","",t_item_说明表!K178)</f>
        <v>273</v>
      </c>
      <c r="K176" s="1">
        <f>IF(t_item_说明表!L178="","",t_item_说明表!L178)</f>
        <v>300130178</v>
      </c>
      <c r="L176" s="1">
        <f>IF(t_item_说明表!M178="","",t_item_说明表!M178)</f>
        <v>0</v>
      </c>
      <c r="M176" s="1">
        <f>IF(t_item_说明表!N178="","",t_item_说明表!N178)</f>
        <v>3</v>
      </c>
      <c r="N176" s="1">
        <f>IF(t_item_说明表!O178="","",t_item_说明表!O178)</f>
        <v>0</v>
      </c>
      <c r="O176" s="1">
        <f>IF(t_item_说明表!P178="","",t_item_说明表!P178)</f>
        <v>2</v>
      </c>
      <c r="P176" s="1" t="str">
        <f>IF(t_item_说明表!Q178="","",t_item_说明表!Q178)</f>
        <v/>
      </c>
      <c r="Q176" s="1">
        <f>IF(t_item_说明表!R178="","",t_item_说明表!R178)</f>
        <v>0</v>
      </c>
      <c r="R176" s="1">
        <f>IF(t_item_说明表!S178="","",t_item_说明表!S178)</f>
        <v>33</v>
      </c>
      <c r="S176" s="1" t="str">
        <f>IF(t_item_说明表!T178="","",t_item_说明表!T178)</f>
        <v>商店</v>
      </c>
      <c r="T176" s="1">
        <f>IF(t_item_说明表!U178="","",t_item_说明表!U178)</f>
        <v>12</v>
      </c>
      <c r="U176" s="1">
        <f>IF(t_item_说明表!V178="","",t_item_说明表!V178)</f>
        <v>0</v>
      </c>
      <c r="V176" s="1" t="str">
        <f>IF(t_item_说明表!W178="","",t_item_说明表!W178)</f>
        <v/>
      </c>
      <c r="W176" s="1" t="str">
        <f>IF(t_item_说明表!X178="","",t_item_说明表!X178)</f>
        <v/>
      </c>
      <c r="X176" s="1" t="str">
        <f>IF(t_item_说明表!Y178="","",t_item_说明表!Y178)</f>
        <v/>
      </c>
      <c r="Y176" s="1">
        <f>IF(t_item_说明表!Z178="","",t_item_说明表!Z178)</f>
        <v>0</v>
      </c>
      <c r="Z176" s="1" t="str">
        <f>IF(t_item_说明表!AA178="","",t_item_说明表!AA178)</f>
        <v/>
      </c>
      <c r="AA176" s="1" t="str">
        <f>IF(t_item_说明表!AB178="","",t_item_说明表!AB178)</f>
        <v/>
      </c>
      <c r="AB176" s="1">
        <f>IF(t_item_说明表!AC178="","",t_item_说明表!AC178)</f>
        <v>5210</v>
      </c>
      <c r="AC176" s="1" t="str">
        <f>IF(t_item_说明表!AD178="","",t_item_说明表!AD178)</f>
        <v/>
      </c>
      <c r="AD176" s="1" t="str">
        <f>IF(t_item_说明表!AE178="","",t_item_说明表!AE178)</f>
        <v/>
      </c>
      <c r="AE176" s="1" t="str">
        <f>IF(t_item_说明表!AF178="","",t_item_说明表!AF178)</f>
        <v/>
      </c>
      <c r="AF176" s="1">
        <f>IF(t_item_说明表!AG178="","",t_item_说明表!AG178)</f>
        <v>1</v>
      </c>
      <c r="AG176" s="1">
        <f>IF(t_item_说明表!AH178="","",t_item_说明表!AH178)</f>
        <v>5</v>
      </c>
    </row>
    <row r="177" spans="1:33" ht="17.25" customHeight="1" x14ac:dyDescent="0.2">
      <c r="A177" s="1">
        <f>IF(t_item_说明表!A179="","",t_item_说明表!A179)</f>
        <v>174</v>
      </c>
      <c r="B177" s="1">
        <f>IF(t_item_说明表!B179="","",t_item_说明表!B179)</f>
        <v>5220</v>
      </c>
      <c r="C177" s="1">
        <f>IF(t_item_说明表!C179="","",t_item_说明表!C179)</f>
        <v>0</v>
      </c>
      <c r="D177" s="1" t="str">
        <f>IF(t_item_说明表!D179="","",t_item_说明表!D179)</f>
        <v>宝箱2时代2,初始</v>
      </c>
      <c r="E177" s="1">
        <f>IF(t_item_说明表!E179="","",t_item_说明表!E179)</f>
        <v>20005220</v>
      </c>
      <c r="F177" s="1" t="str">
        <f>IF(t_item_说明表!G179="","",t_item_说明表!G179)</f>
        <v>box_xiyou</v>
      </c>
      <c r="G177" s="1">
        <f>IF(t_item_说明表!H179="","",t_item_说明表!H179)</f>
        <v>21005220</v>
      </c>
      <c r="H177" s="1">
        <f>IF(t_item_说明表!I179="","",t_item_说明表!I179)</f>
        <v>503</v>
      </c>
      <c r="I177" s="1">
        <f>IF(t_item_说明表!J179="","",t_item_说明表!J179)</f>
        <v>3</v>
      </c>
      <c r="J177" s="1">
        <f>IF(t_item_说明表!K179="","",t_item_说明表!K179)</f>
        <v>274</v>
      </c>
      <c r="K177" s="1">
        <f>IF(t_item_说明表!L179="","",t_item_说明表!L179)</f>
        <v>300130179</v>
      </c>
      <c r="L177" s="1">
        <f>IF(t_item_说明表!M179="","",t_item_说明表!M179)</f>
        <v>0</v>
      </c>
      <c r="M177" s="1">
        <f>IF(t_item_说明表!N179="","",t_item_说明表!N179)</f>
        <v>3</v>
      </c>
      <c r="N177" s="1">
        <f>IF(t_item_说明表!O179="","",t_item_说明表!O179)</f>
        <v>0</v>
      </c>
      <c r="O177" s="1">
        <f>IF(t_item_说明表!P179="","",t_item_说明表!P179)</f>
        <v>2</v>
      </c>
      <c r="P177" s="1" t="str">
        <f>IF(t_item_说明表!Q179="","",t_item_说明表!Q179)</f>
        <v/>
      </c>
      <c r="Q177" s="1">
        <f>IF(t_item_说明表!R179="","",t_item_说明表!R179)</f>
        <v>0</v>
      </c>
      <c r="R177" s="1">
        <f>IF(t_item_说明表!S179="","",t_item_说明表!S179)</f>
        <v>33</v>
      </c>
      <c r="S177" s="1" t="str">
        <f>IF(t_item_说明表!T179="","",t_item_说明表!T179)</f>
        <v>商店</v>
      </c>
      <c r="T177" s="1">
        <f>IF(t_item_说明表!U179="","",t_item_说明表!U179)</f>
        <v>12</v>
      </c>
      <c r="U177" s="1">
        <f>IF(t_item_说明表!V179="","",t_item_说明表!V179)</f>
        <v>0</v>
      </c>
      <c r="V177" s="1" t="str">
        <f>IF(t_item_说明表!W179="","",t_item_说明表!W179)</f>
        <v/>
      </c>
      <c r="W177" s="1" t="str">
        <f>IF(t_item_说明表!X179="","",t_item_说明表!X179)</f>
        <v/>
      </c>
      <c r="X177" s="1" t="str">
        <f>IF(t_item_说明表!Y179="","",t_item_说明表!Y179)</f>
        <v/>
      </c>
      <c r="Y177" s="1">
        <f>IF(t_item_说明表!Z179="","",t_item_说明表!Z179)</f>
        <v>0</v>
      </c>
      <c r="Z177" s="1" t="str">
        <f>IF(t_item_说明表!AA179="","",t_item_说明表!AA179)</f>
        <v/>
      </c>
      <c r="AA177" s="1" t="str">
        <f>IF(t_item_说明表!AB179="","",t_item_说明表!AB179)</f>
        <v/>
      </c>
      <c r="AB177" s="1">
        <f>IF(t_item_说明表!AC179="","",t_item_说明表!AC179)</f>
        <v>5220</v>
      </c>
      <c r="AC177" s="1" t="str">
        <f>IF(t_item_说明表!AD179="","",t_item_说明表!AD179)</f>
        <v/>
      </c>
      <c r="AD177" s="1" t="str">
        <f>IF(t_item_说明表!AE179="","",t_item_说明表!AE179)</f>
        <v/>
      </c>
      <c r="AE177" s="1" t="str">
        <f>IF(t_item_说明表!AF179="","",t_item_说明表!AF179)</f>
        <v/>
      </c>
      <c r="AF177" s="1">
        <f>IF(t_item_说明表!AG179="","",t_item_说明表!AG179)</f>
        <v>1</v>
      </c>
      <c r="AG177" s="1">
        <f>IF(t_item_说明表!AH179="","",t_item_说明表!AH179)</f>
        <v>5</v>
      </c>
    </row>
    <row r="178" spans="1:33" ht="17.25" customHeight="1" x14ac:dyDescent="0.2">
      <c r="A178" s="1">
        <f>IF(t_item_说明表!A180="","",t_item_说明表!A180)</f>
        <v>175</v>
      </c>
      <c r="B178" s="1">
        <f>IF(t_item_说明表!B180="","",t_item_说明表!B180)</f>
        <v>5230</v>
      </c>
      <c r="C178" s="1">
        <f>IF(t_item_说明表!C180="","",t_item_说明表!C180)</f>
        <v>0</v>
      </c>
      <c r="D178" s="1" t="str">
        <f>IF(t_item_说明表!D180="","",t_item_说明表!D180)</f>
        <v>宝箱2时代3,初始</v>
      </c>
      <c r="E178" s="1">
        <f>IF(t_item_说明表!E180="","",t_item_说明表!E180)</f>
        <v>20005230</v>
      </c>
      <c r="F178" s="1" t="str">
        <f>IF(t_item_说明表!G180="","",t_item_说明表!G180)</f>
        <v>box_xiyou</v>
      </c>
      <c r="G178" s="1">
        <f>IF(t_item_说明表!H180="","",t_item_说明表!H180)</f>
        <v>21005230</v>
      </c>
      <c r="H178" s="1">
        <f>IF(t_item_说明表!I180="","",t_item_说明表!I180)</f>
        <v>503</v>
      </c>
      <c r="I178" s="1">
        <f>IF(t_item_说明表!J180="","",t_item_说明表!J180)</f>
        <v>3</v>
      </c>
      <c r="J178" s="1">
        <f>IF(t_item_说明表!K180="","",t_item_说明表!K180)</f>
        <v>275</v>
      </c>
      <c r="K178" s="1">
        <f>IF(t_item_说明表!L180="","",t_item_说明表!L180)</f>
        <v>300130180</v>
      </c>
      <c r="L178" s="1">
        <f>IF(t_item_说明表!M180="","",t_item_说明表!M180)</f>
        <v>0</v>
      </c>
      <c r="M178" s="1">
        <f>IF(t_item_说明表!N180="","",t_item_说明表!N180)</f>
        <v>3</v>
      </c>
      <c r="N178" s="1">
        <f>IF(t_item_说明表!O180="","",t_item_说明表!O180)</f>
        <v>0</v>
      </c>
      <c r="O178" s="1">
        <f>IF(t_item_说明表!P180="","",t_item_说明表!P180)</f>
        <v>2</v>
      </c>
      <c r="P178" s="1" t="str">
        <f>IF(t_item_说明表!Q180="","",t_item_说明表!Q180)</f>
        <v/>
      </c>
      <c r="Q178" s="1">
        <f>IF(t_item_说明表!R180="","",t_item_说明表!R180)</f>
        <v>0</v>
      </c>
      <c r="R178" s="1">
        <f>IF(t_item_说明表!S180="","",t_item_说明表!S180)</f>
        <v>33</v>
      </c>
      <c r="S178" s="1" t="str">
        <f>IF(t_item_说明表!T180="","",t_item_说明表!T180)</f>
        <v>商店</v>
      </c>
      <c r="T178" s="1">
        <f>IF(t_item_说明表!U180="","",t_item_说明表!U180)</f>
        <v>12</v>
      </c>
      <c r="U178" s="1">
        <f>IF(t_item_说明表!V180="","",t_item_说明表!V180)</f>
        <v>0</v>
      </c>
      <c r="V178" s="1" t="str">
        <f>IF(t_item_说明表!W180="","",t_item_说明表!W180)</f>
        <v/>
      </c>
      <c r="W178" s="1" t="str">
        <f>IF(t_item_说明表!X180="","",t_item_说明表!X180)</f>
        <v/>
      </c>
      <c r="X178" s="1" t="str">
        <f>IF(t_item_说明表!Y180="","",t_item_说明表!Y180)</f>
        <v/>
      </c>
      <c r="Y178" s="1">
        <f>IF(t_item_说明表!Z180="","",t_item_说明表!Z180)</f>
        <v>0</v>
      </c>
      <c r="Z178" s="1" t="str">
        <f>IF(t_item_说明表!AA180="","",t_item_说明表!AA180)</f>
        <v/>
      </c>
      <c r="AA178" s="1" t="str">
        <f>IF(t_item_说明表!AB180="","",t_item_说明表!AB180)</f>
        <v/>
      </c>
      <c r="AB178" s="1">
        <f>IF(t_item_说明表!AC180="","",t_item_说明表!AC180)</f>
        <v>5230</v>
      </c>
      <c r="AC178" s="1" t="str">
        <f>IF(t_item_说明表!AD180="","",t_item_说明表!AD180)</f>
        <v/>
      </c>
      <c r="AD178" s="1" t="str">
        <f>IF(t_item_说明表!AE180="","",t_item_说明表!AE180)</f>
        <v/>
      </c>
      <c r="AE178" s="1" t="str">
        <f>IF(t_item_说明表!AF180="","",t_item_说明表!AF180)</f>
        <v/>
      </c>
      <c r="AF178" s="1">
        <f>IF(t_item_说明表!AG180="","",t_item_说明表!AG180)</f>
        <v>1</v>
      </c>
      <c r="AG178" s="1">
        <f>IF(t_item_说明表!AH180="","",t_item_说明表!AH180)</f>
        <v>5</v>
      </c>
    </row>
    <row r="179" spans="1:33" ht="17.25" customHeight="1" x14ac:dyDescent="0.2">
      <c r="A179" s="1">
        <f>IF(t_item_说明表!A181="","",t_item_说明表!A181)</f>
        <v>176</v>
      </c>
      <c r="B179" s="1">
        <f>IF(t_item_说明表!B181="","",t_item_说明表!B181)</f>
        <v>5240</v>
      </c>
      <c r="C179" s="1">
        <f>IF(t_item_说明表!C181="","",t_item_说明表!C181)</f>
        <v>0</v>
      </c>
      <c r="D179" s="1" t="str">
        <f>IF(t_item_说明表!D181="","",t_item_说明表!D181)</f>
        <v>宝箱2时代4,初始</v>
      </c>
      <c r="E179" s="1">
        <f>IF(t_item_说明表!E181="","",t_item_说明表!E181)</f>
        <v>20005240</v>
      </c>
      <c r="F179" s="1" t="str">
        <f>IF(t_item_说明表!G181="","",t_item_说明表!G181)</f>
        <v>box_xiyou</v>
      </c>
      <c r="G179" s="1">
        <f>IF(t_item_说明表!H181="","",t_item_说明表!H181)</f>
        <v>21005240</v>
      </c>
      <c r="H179" s="1">
        <f>IF(t_item_说明表!I181="","",t_item_说明表!I181)</f>
        <v>503</v>
      </c>
      <c r="I179" s="1">
        <f>IF(t_item_说明表!J181="","",t_item_说明表!J181)</f>
        <v>3</v>
      </c>
      <c r="J179" s="1">
        <f>IF(t_item_说明表!K181="","",t_item_说明表!K181)</f>
        <v>276</v>
      </c>
      <c r="K179" s="1">
        <f>IF(t_item_说明表!L181="","",t_item_说明表!L181)</f>
        <v>300130181</v>
      </c>
      <c r="L179" s="1">
        <f>IF(t_item_说明表!M181="","",t_item_说明表!M181)</f>
        <v>0</v>
      </c>
      <c r="M179" s="1">
        <f>IF(t_item_说明表!N181="","",t_item_说明表!N181)</f>
        <v>3</v>
      </c>
      <c r="N179" s="1">
        <f>IF(t_item_说明表!O181="","",t_item_说明表!O181)</f>
        <v>0</v>
      </c>
      <c r="O179" s="1">
        <f>IF(t_item_说明表!P181="","",t_item_说明表!P181)</f>
        <v>2</v>
      </c>
      <c r="P179" s="1" t="str">
        <f>IF(t_item_说明表!Q181="","",t_item_说明表!Q181)</f>
        <v/>
      </c>
      <c r="Q179" s="1">
        <f>IF(t_item_说明表!R181="","",t_item_说明表!R181)</f>
        <v>0</v>
      </c>
      <c r="R179" s="1">
        <f>IF(t_item_说明表!S181="","",t_item_说明表!S181)</f>
        <v>33</v>
      </c>
      <c r="S179" s="1" t="str">
        <f>IF(t_item_说明表!T181="","",t_item_说明表!T181)</f>
        <v>商店</v>
      </c>
      <c r="T179" s="1">
        <f>IF(t_item_说明表!U181="","",t_item_说明表!U181)</f>
        <v>12</v>
      </c>
      <c r="U179" s="1">
        <f>IF(t_item_说明表!V181="","",t_item_说明表!V181)</f>
        <v>0</v>
      </c>
      <c r="V179" s="1" t="str">
        <f>IF(t_item_说明表!W181="","",t_item_说明表!W181)</f>
        <v/>
      </c>
      <c r="W179" s="1" t="str">
        <f>IF(t_item_说明表!X181="","",t_item_说明表!X181)</f>
        <v/>
      </c>
      <c r="X179" s="1" t="str">
        <f>IF(t_item_说明表!Y181="","",t_item_说明表!Y181)</f>
        <v/>
      </c>
      <c r="Y179" s="1">
        <f>IF(t_item_说明表!Z181="","",t_item_说明表!Z181)</f>
        <v>0</v>
      </c>
      <c r="Z179" s="1" t="str">
        <f>IF(t_item_说明表!AA181="","",t_item_说明表!AA181)</f>
        <v/>
      </c>
      <c r="AA179" s="1" t="str">
        <f>IF(t_item_说明表!AB181="","",t_item_说明表!AB181)</f>
        <v/>
      </c>
      <c r="AB179" s="1">
        <f>IF(t_item_说明表!AC181="","",t_item_说明表!AC181)</f>
        <v>5240</v>
      </c>
      <c r="AC179" s="1" t="str">
        <f>IF(t_item_说明表!AD181="","",t_item_说明表!AD181)</f>
        <v/>
      </c>
      <c r="AD179" s="1" t="str">
        <f>IF(t_item_说明表!AE181="","",t_item_说明表!AE181)</f>
        <v/>
      </c>
      <c r="AE179" s="1" t="str">
        <f>IF(t_item_说明表!AF181="","",t_item_说明表!AF181)</f>
        <v/>
      </c>
      <c r="AF179" s="1">
        <f>IF(t_item_说明表!AG181="","",t_item_说明表!AG181)</f>
        <v>1</v>
      </c>
      <c r="AG179" s="1">
        <f>IF(t_item_说明表!AH181="","",t_item_说明表!AH181)</f>
        <v>5</v>
      </c>
    </row>
    <row r="180" spans="1:33" ht="17.25" customHeight="1" x14ac:dyDescent="0.2">
      <c r="A180" s="1">
        <f>IF(t_item_说明表!A182="","",t_item_说明表!A182)</f>
        <v>177</v>
      </c>
      <c r="B180" s="1">
        <f>IF(t_item_说明表!B182="","",t_item_说明表!B182)</f>
        <v>5250</v>
      </c>
      <c r="C180" s="1">
        <f>IF(t_item_说明表!C182="","",t_item_说明表!C182)</f>
        <v>0</v>
      </c>
      <c r="D180" s="1" t="str">
        <f>IF(t_item_说明表!D182="","",t_item_说明表!D182)</f>
        <v>宝箱2时代5,初始</v>
      </c>
      <c r="E180" s="1">
        <f>IF(t_item_说明表!E182="","",t_item_说明表!E182)</f>
        <v>20005250</v>
      </c>
      <c r="F180" s="1" t="str">
        <f>IF(t_item_说明表!G182="","",t_item_说明表!G182)</f>
        <v>box_xiyou</v>
      </c>
      <c r="G180" s="1">
        <f>IF(t_item_说明表!H182="","",t_item_说明表!H182)</f>
        <v>21005250</v>
      </c>
      <c r="H180" s="1">
        <f>IF(t_item_说明表!I182="","",t_item_说明表!I182)</f>
        <v>503</v>
      </c>
      <c r="I180" s="1">
        <f>IF(t_item_说明表!J182="","",t_item_说明表!J182)</f>
        <v>3</v>
      </c>
      <c r="J180" s="1">
        <f>IF(t_item_说明表!K182="","",t_item_说明表!K182)</f>
        <v>277</v>
      </c>
      <c r="K180" s="1">
        <f>IF(t_item_说明表!L182="","",t_item_说明表!L182)</f>
        <v>300130182</v>
      </c>
      <c r="L180" s="1">
        <f>IF(t_item_说明表!M182="","",t_item_说明表!M182)</f>
        <v>0</v>
      </c>
      <c r="M180" s="1">
        <f>IF(t_item_说明表!N182="","",t_item_说明表!N182)</f>
        <v>3</v>
      </c>
      <c r="N180" s="1">
        <f>IF(t_item_说明表!O182="","",t_item_说明表!O182)</f>
        <v>0</v>
      </c>
      <c r="O180" s="1">
        <f>IF(t_item_说明表!P182="","",t_item_说明表!P182)</f>
        <v>2</v>
      </c>
      <c r="P180" s="1" t="str">
        <f>IF(t_item_说明表!Q182="","",t_item_说明表!Q182)</f>
        <v/>
      </c>
      <c r="Q180" s="1">
        <f>IF(t_item_说明表!R182="","",t_item_说明表!R182)</f>
        <v>0</v>
      </c>
      <c r="R180" s="1">
        <f>IF(t_item_说明表!S182="","",t_item_说明表!S182)</f>
        <v>33</v>
      </c>
      <c r="S180" s="1" t="str">
        <f>IF(t_item_说明表!T182="","",t_item_说明表!T182)</f>
        <v>商店</v>
      </c>
      <c r="T180" s="1">
        <f>IF(t_item_说明表!U182="","",t_item_说明表!U182)</f>
        <v>12</v>
      </c>
      <c r="U180" s="1">
        <f>IF(t_item_说明表!V182="","",t_item_说明表!V182)</f>
        <v>0</v>
      </c>
      <c r="V180" s="1" t="str">
        <f>IF(t_item_说明表!W182="","",t_item_说明表!W182)</f>
        <v/>
      </c>
      <c r="W180" s="1" t="str">
        <f>IF(t_item_说明表!X182="","",t_item_说明表!X182)</f>
        <v/>
      </c>
      <c r="X180" s="1" t="str">
        <f>IF(t_item_说明表!Y182="","",t_item_说明表!Y182)</f>
        <v/>
      </c>
      <c r="Y180" s="1">
        <f>IF(t_item_说明表!Z182="","",t_item_说明表!Z182)</f>
        <v>0</v>
      </c>
      <c r="Z180" s="1" t="str">
        <f>IF(t_item_说明表!AA182="","",t_item_说明表!AA182)</f>
        <v/>
      </c>
      <c r="AA180" s="1" t="str">
        <f>IF(t_item_说明表!AB182="","",t_item_说明表!AB182)</f>
        <v/>
      </c>
      <c r="AB180" s="1">
        <f>IF(t_item_说明表!AC182="","",t_item_说明表!AC182)</f>
        <v>5250</v>
      </c>
      <c r="AC180" s="1" t="str">
        <f>IF(t_item_说明表!AD182="","",t_item_说明表!AD182)</f>
        <v/>
      </c>
      <c r="AD180" s="1" t="str">
        <f>IF(t_item_说明表!AE182="","",t_item_说明表!AE182)</f>
        <v/>
      </c>
      <c r="AE180" s="1" t="str">
        <f>IF(t_item_说明表!AF182="","",t_item_说明表!AF182)</f>
        <v/>
      </c>
      <c r="AF180" s="1">
        <f>IF(t_item_说明表!AG182="","",t_item_说明表!AG182)</f>
        <v>1</v>
      </c>
      <c r="AG180" s="1">
        <f>IF(t_item_说明表!AH182="","",t_item_说明表!AH182)</f>
        <v>5</v>
      </c>
    </row>
    <row r="181" spans="1:33" ht="17.25" customHeight="1" x14ac:dyDescent="0.2">
      <c r="A181" s="1">
        <f>IF(t_item_说明表!A183="","",t_item_说明表!A183)</f>
        <v>178</v>
      </c>
      <c r="B181" s="1">
        <f>IF(t_item_说明表!B183="","",t_item_说明表!B183)</f>
        <v>5310</v>
      </c>
      <c r="C181" s="1">
        <f>IF(t_item_说明表!C183="","",t_item_说明表!C183)</f>
        <v>0</v>
      </c>
      <c r="D181" s="1" t="str">
        <f>IF(t_item_说明表!D183="","",t_item_说明表!D183)</f>
        <v>宝箱2时代1,大于100抽</v>
      </c>
      <c r="E181" s="1">
        <f>IF(t_item_说明表!E183="","",t_item_说明表!E183)</f>
        <v>20005310</v>
      </c>
      <c r="F181" s="1" t="str">
        <f>IF(t_item_说明表!G183="","",t_item_说明表!G183)</f>
        <v>box_xiyou</v>
      </c>
      <c r="G181" s="1">
        <f>IF(t_item_说明表!H183="","",t_item_说明表!H183)</f>
        <v>21005310</v>
      </c>
      <c r="H181" s="1">
        <f>IF(t_item_说明表!I183="","",t_item_说明表!I183)</f>
        <v>503</v>
      </c>
      <c r="I181" s="1">
        <f>IF(t_item_说明表!J183="","",t_item_说明表!J183)</f>
        <v>3</v>
      </c>
      <c r="J181" s="1">
        <f>IF(t_item_说明表!K183="","",t_item_说明表!K183)</f>
        <v>278</v>
      </c>
      <c r="K181" s="1">
        <f>IF(t_item_说明表!L183="","",t_item_说明表!L183)</f>
        <v>300130183</v>
      </c>
      <c r="L181" s="1">
        <f>IF(t_item_说明表!M183="","",t_item_说明表!M183)</f>
        <v>0</v>
      </c>
      <c r="M181" s="1">
        <f>IF(t_item_说明表!N183="","",t_item_说明表!N183)</f>
        <v>3</v>
      </c>
      <c r="N181" s="1">
        <f>IF(t_item_说明表!O183="","",t_item_说明表!O183)</f>
        <v>0</v>
      </c>
      <c r="O181" s="1">
        <f>IF(t_item_说明表!P183="","",t_item_说明表!P183)</f>
        <v>2</v>
      </c>
      <c r="P181" s="1" t="str">
        <f>IF(t_item_说明表!Q183="","",t_item_说明表!Q183)</f>
        <v/>
      </c>
      <c r="Q181" s="1">
        <f>IF(t_item_说明表!R183="","",t_item_说明表!R183)</f>
        <v>0</v>
      </c>
      <c r="R181" s="1">
        <f>IF(t_item_说明表!S183="","",t_item_说明表!S183)</f>
        <v>33</v>
      </c>
      <c r="S181" s="1" t="str">
        <f>IF(t_item_说明表!T183="","",t_item_说明表!T183)</f>
        <v>商店</v>
      </c>
      <c r="T181" s="1">
        <f>IF(t_item_说明表!U183="","",t_item_说明表!U183)</f>
        <v>12</v>
      </c>
      <c r="U181" s="1">
        <f>IF(t_item_说明表!V183="","",t_item_说明表!V183)</f>
        <v>0</v>
      </c>
      <c r="V181" s="1" t="str">
        <f>IF(t_item_说明表!W183="","",t_item_说明表!W183)</f>
        <v/>
      </c>
      <c r="W181" s="1" t="str">
        <f>IF(t_item_说明表!X183="","",t_item_说明表!X183)</f>
        <v/>
      </c>
      <c r="X181" s="1" t="str">
        <f>IF(t_item_说明表!Y183="","",t_item_说明表!Y183)</f>
        <v/>
      </c>
      <c r="Y181" s="1">
        <f>IF(t_item_说明表!Z183="","",t_item_说明表!Z183)</f>
        <v>0</v>
      </c>
      <c r="Z181" s="1" t="str">
        <f>IF(t_item_说明表!AA183="","",t_item_说明表!AA183)</f>
        <v/>
      </c>
      <c r="AA181" s="1" t="str">
        <f>IF(t_item_说明表!AB183="","",t_item_说明表!AB183)</f>
        <v/>
      </c>
      <c r="AB181" s="1">
        <f>IF(t_item_说明表!AC183="","",t_item_说明表!AC183)</f>
        <v>5310</v>
      </c>
      <c r="AC181" s="1" t="str">
        <f>IF(t_item_说明表!AD183="","",t_item_说明表!AD183)</f>
        <v/>
      </c>
      <c r="AD181" s="1" t="str">
        <f>IF(t_item_说明表!AE183="","",t_item_说明表!AE183)</f>
        <v/>
      </c>
      <c r="AE181" s="1" t="str">
        <f>IF(t_item_说明表!AF183="","",t_item_说明表!AF183)</f>
        <v/>
      </c>
      <c r="AF181" s="1">
        <f>IF(t_item_说明表!AG183="","",t_item_说明表!AG183)</f>
        <v>1</v>
      </c>
      <c r="AG181" s="1">
        <f>IF(t_item_说明表!AH183="","",t_item_说明表!AH183)</f>
        <v>5</v>
      </c>
    </row>
    <row r="182" spans="1:33" ht="17.25" customHeight="1" x14ac:dyDescent="0.2">
      <c r="A182" s="1">
        <f>IF(t_item_说明表!A184="","",t_item_说明表!A184)</f>
        <v>179</v>
      </c>
      <c r="B182" s="1">
        <f>IF(t_item_说明表!B184="","",t_item_说明表!B184)</f>
        <v>5320</v>
      </c>
      <c r="C182" s="1">
        <f>IF(t_item_说明表!C184="","",t_item_说明表!C184)</f>
        <v>0</v>
      </c>
      <c r="D182" s="1" t="str">
        <f>IF(t_item_说明表!D184="","",t_item_说明表!D184)</f>
        <v>宝箱2时代2,大于100抽</v>
      </c>
      <c r="E182" s="1">
        <f>IF(t_item_说明表!E184="","",t_item_说明表!E184)</f>
        <v>20005320</v>
      </c>
      <c r="F182" s="1" t="str">
        <f>IF(t_item_说明表!G184="","",t_item_说明表!G184)</f>
        <v>box_xiyou</v>
      </c>
      <c r="G182" s="1">
        <f>IF(t_item_说明表!H184="","",t_item_说明表!H184)</f>
        <v>21005320</v>
      </c>
      <c r="H182" s="1">
        <f>IF(t_item_说明表!I184="","",t_item_说明表!I184)</f>
        <v>503</v>
      </c>
      <c r="I182" s="1">
        <f>IF(t_item_说明表!J184="","",t_item_说明表!J184)</f>
        <v>3</v>
      </c>
      <c r="J182" s="1">
        <f>IF(t_item_说明表!K184="","",t_item_说明表!K184)</f>
        <v>279</v>
      </c>
      <c r="K182" s="1">
        <f>IF(t_item_说明表!L184="","",t_item_说明表!L184)</f>
        <v>300130184</v>
      </c>
      <c r="L182" s="1">
        <f>IF(t_item_说明表!M184="","",t_item_说明表!M184)</f>
        <v>0</v>
      </c>
      <c r="M182" s="1">
        <f>IF(t_item_说明表!N184="","",t_item_说明表!N184)</f>
        <v>3</v>
      </c>
      <c r="N182" s="1">
        <f>IF(t_item_说明表!O184="","",t_item_说明表!O184)</f>
        <v>0</v>
      </c>
      <c r="O182" s="1">
        <f>IF(t_item_说明表!P184="","",t_item_说明表!P184)</f>
        <v>2</v>
      </c>
      <c r="P182" s="1" t="str">
        <f>IF(t_item_说明表!Q184="","",t_item_说明表!Q184)</f>
        <v/>
      </c>
      <c r="Q182" s="1">
        <f>IF(t_item_说明表!R184="","",t_item_说明表!R184)</f>
        <v>0</v>
      </c>
      <c r="R182" s="1">
        <f>IF(t_item_说明表!S184="","",t_item_说明表!S184)</f>
        <v>33</v>
      </c>
      <c r="S182" s="1" t="str">
        <f>IF(t_item_说明表!T184="","",t_item_说明表!T184)</f>
        <v>商店</v>
      </c>
      <c r="T182" s="1">
        <f>IF(t_item_说明表!U184="","",t_item_说明表!U184)</f>
        <v>12</v>
      </c>
      <c r="U182" s="1">
        <f>IF(t_item_说明表!V184="","",t_item_说明表!V184)</f>
        <v>0</v>
      </c>
      <c r="V182" s="1" t="str">
        <f>IF(t_item_说明表!W184="","",t_item_说明表!W184)</f>
        <v/>
      </c>
      <c r="W182" s="1" t="str">
        <f>IF(t_item_说明表!X184="","",t_item_说明表!X184)</f>
        <v/>
      </c>
      <c r="X182" s="1" t="str">
        <f>IF(t_item_说明表!Y184="","",t_item_说明表!Y184)</f>
        <v/>
      </c>
      <c r="Y182" s="1">
        <f>IF(t_item_说明表!Z184="","",t_item_说明表!Z184)</f>
        <v>0</v>
      </c>
      <c r="Z182" s="1" t="str">
        <f>IF(t_item_说明表!AA184="","",t_item_说明表!AA184)</f>
        <v/>
      </c>
      <c r="AA182" s="1" t="str">
        <f>IF(t_item_说明表!AB184="","",t_item_说明表!AB184)</f>
        <v/>
      </c>
      <c r="AB182" s="1">
        <f>IF(t_item_说明表!AC184="","",t_item_说明表!AC184)</f>
        <v>5320</v>
      </c>
      <c r="AC182" s="1" t="str">
        <f>IF(t_item_说明表!AD184="","",t_item_说明表!AD184)</f>
        <v/>
      </c>
      <c r="AD182" s="1" t="str">
        <f>IF(t_item_说明表!AE184="","",t_item_说明表!AE184)</f>
        <v/>
      </c>
      <c r="AE182" s="1" t="str">
        <f>IF(t_item_说明表!AF184="","",t_item_说明表!AF184)</f>
        <v/>
      </c>
      <c r="AF182" s="1">
        <f>IF(t_item_说明表!AG184="","",t_item_说明表!AG184)</f>
        <v>1</v>
      </c>
      <c r="AG182" s="1">
        <f>IF(t_item_说明表!AH184="","",t_item_说明表!AH184)</f>
        <v>5</v>
      </c>
    </row>
    <row r="183" spans="1:33" ht="17.25" customHeight="1" x14ac:dyDescent="0.2">
      <c r="A183" s="1">
        <f>IF(t_item_说明表!A185="","",t_item_说明表!A185)</f>
        <v>180</v>
      </c>
      <c r="B183" s="1">
        <f>IF(t_item_说明表!B185="","",t_item_说明表!B185)</f>
        <v>5330</v>
      </c>
      <c r="C183" s="1">
        <f>IF(t_item_说明表!C185="","",t_item_说明表!C185)</f>
        <v>0</v>
      </c>
      <c r="D183" s="1" t="str">
        <f>IF(t_item_说明表!D185="","",t_item_说明表!D185)</f>
        <v>宝箱2时代3,大于100抽</v>
      </c>
      <c r="E183" s="1">
        <f>IF(t_item_说明表!E185="","",t_item_说明表!E185)</f>
        <v>20005330</v>
      </c>
      <c r="F183" s="1" t="str">
        <f>IF(t_item_说明表!G185="","",t_item_说明表!G185)</f>
        <v>box_xiyou</v>
      </c>
      <c r="G183" s="1">
        <f>IF(t_item_说明表!H185="","",t_item_说明表!H185)</f>
        <v>21005330</v>
      </c>
      <c r="H183" s="1">
        <f>IF(t_item_说明表!I185="","",t_item_说明表!I185)</f>
        <v>503</v>
      </c>
      <c r="I183" s="1">
        <f>IF(t_item_说明表!J185="","",t_item_说明表!J185)</f>
        <v>3</v>
      </c>
      <c r="J183" s="1">
        <f>IF(t_item_说明表!K185="","",t_item_说明表!K185)</f>
        <v>280</v>
      </c>
      <c r="K183" s="1">
        <f>IF(t_item_说明表!L185="","",t_item_说明表!L185)</f>
        <v>300130185</v>
      </c>
      <c r="L183" s="1">
        <f>IF(t_item_说明表!M185="","",t_item_说明表!M185)</f>
        <v>0</v>
      </c>
      <c r="M183" s="1">
        <f>IF(t_item_说明表!N185="","",t_item_说明表!N185)</f>
        <v>3</v>
      </c>
      <c r="N183" s="1">
        <f>IF(t_item_说明表!O185="","",t_item_说明表!O185)</f>
        <v>0</v>
      </c>
      <c r="O183" s="1">
        <f>IF(t_item_说明表!P185="","",t_item_说明表!P185)</f>
        <v>2</v>
      </c>
      <c r="P183" s="1" t="str">
        <f>IF(t_item_说明表!Q185="","",t_item_说明表!Q185)</f>
        <v/>
      </c>
      <c r="Q183" s="1">
        <f>IF(t_item_说明表!R185="","",t_item_说明表!R185)</f>
        <v>0</v>
      </c>
      <c r="R183" s="1">
        <f>IF(t_item_说明表!S185="","",t_item_说明表!S185)</f>
        <v>33</v>
      </c>
      <c r="S183" s="1" t="str">
        <f>IF(t_item_说明表!T185="","",t_item_说明表!T185)</f>
        <v>商店</v>
      </c>
      <c r="T183" s="1">
        <f>IF(t_item_说明表!U185="","",t_item_说明表!U185)</f>
        <v>12</v>
      </c>
      <c r="U183" s="1">
        <f>IF(t_item_说明表!V185="","",t_item_说明表!V185)</f>
        <v>0</v>
      </c>
      <c r="V183" s="1" t="str">
        <f>IF(t_item_说明表!W185="","",t_item_说明表!W185)</f>
        <v/>
      </c>
      <c r="W183" s="1" t="str">
        <f>IF(t_item_说明表!X185="","",t_item_说明表!X185)</f>
        <v/>
      </c>
      <c r="X183" s="1" t="str">
        <f>IF(t_item_说明表!Y185="","",t_item_说明表!Y185)</f>
        <v/>
      </c>
      <c r="Y183" s="1">
        <f>IF(t_item_说明表!Z185="","",t_item_说明表!Z185)</f>
        <v>0</v>
      </c>
      <c r="Z183" s="1" t="str">
        <f>IF(t_item_说明表!AA185="","",t_item_说明表!AA185)</f>
        <v/>
      </c>
      <c r="AA183" s="1" t="str">
        <f>IF(t_item_说明表!AB185="","",t_item_说明表!AB185)</f>
        <v/>
      </c>
      <c r="AB183" s="1">
        <f>IF(t_item_说明表!AC185="","",t_item_说明表!AC185)</f>
        <v>5330</v>
      </c>
      <c r="AC183" s="1" t="str">
        <f>IF(t_item_说明表!AD185="","",t_item_说明表!AD185)</f>
        <v/>
      </c>
      <c r="AD183" s="1" t="str">
        <f>IF(t_item_说明表!AE185="","",t_item_说明表!AE185)</f>
        <v/>
      </c>
      <c r="AE183" s="1" t="str">
        <f>IF(t_item_说明表!AF185="","",t_item_说明表!AF185)</f>
        <v/>
      </c>
      <c r="AF183" s="1">
        <f>IF(t_item_说明表!AG185="","",t_item_说明表!AG185)</f>
        <v>1</v>
      </c>
      <c r="AG183" s="1">
        <f>IF(t_item_说明表!AH185="","",t_item_说明表!AH185)</f>
        <v>5</v>
      </c>
    </row>
    <row r="184" spans="1:33" ht="17.25" customHeight="1" x14ac:dyDescent="0.2">
      <c r="A184" s="1">
        <f>IF(t_item_说明表!A186="","",t_item_说明表!A186)</f>
        <v>181</v>
      </c>
      <c r="B184" s="1">
        <f>IF(t_item_说明表!B186="","",t_item_说明表!B186)</f>
        <v>5340</v>
      </c>
      <c r="C184" s="1">
        <f>IF(t_item_说明表!C186="","",t_item_说明表!C186)</f>
        <v>0</v>
      </c>
      <c r="D184" s="1" t="str">
        <f>IF(t_item_说明表!D186="","",t_item_说明表!D186)</f>
        <v>宝箱2时代4,大于100抽</v>
      </c>
      <c r="E184" s="1">
        <f>IF(t_item_说明表!E186="","",t_item_说明表!E186)</f>
        <v>20005340</v>
      </c>
      <c r="F184" s="1" t="str">
        <f>IF(t_item_说明表!G186="","",t_item_说明表!G186)</f>
        <v>box_xiyou</v>
      </c>
      <c r="G184" s="1">
        <f>IF(t_item_说明表!H186="","",t_item_说明表!H186)</f>
        <v>21005340</v>
      </c>
      <c r="H184" s="1">
        <f>IF(t_item_说明表!I186="","",t_item_说明表!I186)</f>
        <v>503</v>
      </c>
      <c r="I184" s="1">
        <f>IF(t_item_说明表!J186="","",t_item_说明表!J186)</f>
        <v>3</v>
      </c>
      <c r="J184" s="1">
        <f>IF(t_item_说明表!K186="","",t_item_说明表!K186)</f>
        <v>281</v>
      </c>
      <c r="K184" s="1">
        <f>IF(t_item_说明表!L186="","",t_item_说明表!L186)</f>
        <v>300130186</v>
      </c>
      <c r="L184" s="1">
        <f>IF(t_item_说明表!M186="","",t_item_说明表!M186)</f>
        <v>0</v>
      </c>
      <c r="M184" s="1">
        <f>IF(t_item_说明表!N186="","",t_item_说明表!N186)</f>
        <v>3</v>
      </c>
      <c r="N184" s="1">
        <f>IF(t_item_说明表!O186="","",t_item_说明表!O186)</f>
        <v>0</v>
      </c>
      <c r="O184" s="1">
        <f>IF(t_item_说明表!P186="","",t_item_说明表!P186)</f>
        <v>2</v>
      </c>
      <c r="P184" s="1" t="str">
        <f>IF(t_item_说明表!Q186="","",t_item_说明表!Q186)</f>
        <v/>
      </c>
      <c r="Q184" s="1">
        <f>IF(t_item_说明表!R186="","",t_item_说明表!R186)</f>
        <v>0</v>
      </c>
      <c r="R184" s="1">
        <f>IF(t_item_说明表!S186="","",t_item_说明表!S186)</f>
        <v>33</v>
      </c>
      <c r="S184" s="1" t="str">
        <f>IF(t_item_说明表!T186="","",t_item_说明表!T186)</f>
        <v>商店</v>
      </c>
      <c r="T184" s="1">
        <f>IF(t_item_说明表!U186="","",t_item_说明表!U186)</f>
        <v>12</v>
      </c>
      <c r="U184" s="1">
        <f>IF(t_item_说明表!V186="","",t_item_说明表!V186)</f>
        <v>0</v>
      </c>
      <c r="V184" s="1" t="str">
        <f>IF(t_item_说明表!W186="","",t_item_说明表!W186)</f>
        <v/>
      </c>
      <c r="W184" s="1" t="str">
        <f>IF(t_item_说明表!X186="","",t_item_说明表!X186)</f>
        <v/>
      </c>
      <c r="X184" s="1" t="str">
        <f>IF(t_item_说明表!Y186="","",t_item_说明表!Y186)</f>
        <v/>
      </c>
      <c r="Y184" s="1">
        <f>IF(t_item_说明表!Z186="","",t_item_说明表!Z186)</f>
        <v>0</v>
      </c>
      <c r="Z184" s="1" t="str">
        <f>IF(t_item_说明表!AA186="","",t_item_说明表!AA186)</f>
        <v/>
      </c>
      <c r="AA184" s="1" t="str">
        <f>IF(t_item_说明表!AB186="","",t_item_说明表!AB186)</f>
        <v/>
      </c>
      <c r="AB184" s="1">
        <f>IF(t_item_说明表!AC186="","",t_item_说明表!AC186)</f>
        <v>5340</v>
      </c>
      <c r="AC184" s="1" t="str">
        <f>IF(t_item_说明表!AD186="","",t_item_说明表!AD186)</f>
        <v/>
      </c>
      <c r="AD184" s="1" t="str">
        <f>IF(t_item_说明表!AE186="","",t_item_说明表!AE186)</f>
        <v/>
      </c>
      <c r="AE184" s="1" t="str">
        <f>IF(t_item_说明表!AF186="","",t_item_说明表!AF186)</f>
        <v/>
      </c>
      <c r="AF184" s="1">
        <f>IF(t_item_说明表!AG186="","",t_item_说明表!AG186)</f>
        <v>1</v>
      </c>
      <c r="AG184" s="1">
        <f>IF(t_item_说明表!AH186="","",t_item_说明表!AH186)</f>
        <v>5</v>
      </c>
    </row>
    <row r="185" spans="1:33" ht="17.25" customHeight="1" x14ac:dyDescent="0.2">
      <c r="A185" s="1">
        <f>IF(t_item_说明表!A187="","",t_item_说明表!A187)</f>
        <v>182</v>
      </c>
      <c r="B185" s="1">
        <f>IF(t_item_说明表!B187="","",t_item_说明表!B187)</f>
        <v>5350</v>
      </c>
      <c r="C185" s="1">
        <f>IF(t_item_说明表!C187="","",t_item_说明表!C187)</f>
        <v>0</v>
      </c>
      <c r="D185" s="1" t="str">
        <f>IF(t_item_说明表!D187="","",t_item_说明表!D187)</f>
        <v>宝箱2时代5,大于100抽</v>
      </c>
      <c r="E185" s="1">
        <f>IF(t_item_说明表!E187="","",t_item_说明表!E187)</f>
        <v>20005350</v>
      </c>
      <c r="F185" s="1" t="str">
        <f>IF(t_item_说明表!G187="","",t_item_说明表!G187)</f>
        <v>box_xiyou</v>
      </c>
      <c r="G185" s="1">
        <f>IF(t_item_说明表!H187="","",t_item_说明表!H187)</f>
        <v>21005350</v>
      </c>
      <c r="H185" s="1">
        <f>IF(t_item_说明表!I187="","",t_item_说明表!I187)</f>
        <v>503</v>
      </c>
      <c r="I185" s="1">
        <f>IF(t_item_说明表!J187="","",t_item_说明表!J187)</f>
        <v>3</v>
      </c>
      <c r="J185" s="1">
        <f>IF(t_item_说明表!K187="","",t_item_说明表!K187)</f>
        <v>282</v>
      </c>
      <c r="K185" s="1">
        <f>IF(t_item_说明表!L187="","",t_item_说明表!L187)</f>
        <v>300130187</v>
      </c>
      <c r="L185" s="1">
        <f>IF(t_item_说明表!M187="","",t_item_说明表!M187)</f>
        <v>0</v>
      </c>
      <c r="M185" s="1">
        <f>IF(t_item_说明表!N187="","",t_item_说明表!N187)</f>
        <v>3</v>
      </c>
      <c r="N185" s="1">
        <f>IF(t_item_说明表!O187="","",t_item_说明表!O187)</f>
        <v>0</v>
      </c>
      <c r="O185" s="1">
        <f>IF(t_item_说明表!P187="","",t_item_说明表!P187)</f>
        <v>2</v>
      </c>
      <c r="P185" s="1" t="str">
        <f>IF(t_item_说明表!Q187="","",t_item_说明表!Q187)</f>
        <v/>
      </c>
      <c r="Q185" s="1">
        <f>IF(t_item_说明表!R187="","",t_item_说明表!R187)</f>
        <v>0</v>
      </c>
      <c r="R185" s="1">
        <f>IF(t_item_说明表!S187="","",t_item_说明表!S187)</f>
        <v>33</v>
      </c>
      <c r="S185" s="1" t="str">
        <f>IF(t_item_说明表!T187="","",t_item_说明表!T187)</f>
        <v>商店</v>
      </c>
      <c r="T185" s="1">
        <f>IF(t_item_说明表!U187="","",t_item_说明表!U187)</f>
        <v>12</v>
      </c>
      <c r="U185" s="1">
        <f>IF(t_item_说明表!V187="","",t_item_说明表!V187)</f>
        <v>0</v>
      </c>
      <c r="V185" s="1" t="str">
        <f>IF(t_item_说明表!W187="","",t_item_说明表!W187)</f>
        <v/>
      </c>
      <c r="W185" s="1" t="str">
        <f>IF(t_item_说明表!X187="","",t_item_说明表!X187)</f>
        <v/>
      </c>
      <c r="X185" s="1" t="str">
        <f>IF(t_item_说明表!Y187="","",t_item_说明表!Y187)</f>
        <v/>
      </c>
      <c r="Y185" s="1">
        <f>IF(t_item_说明表!Z187="","",t_item_说明表!Z187)</f>
        <v>0</v>
      </c>
      <c r="Z185" s="1" t="str">
        <f>IF(t_item_说明表!AA187="","",t_item_说明表!AA187)</f>
        <v/>
      </c>
      <c r="AA185" s="1" t="str">
        <f>IF(t_item_说明表!AB187="","",t_item_说明表!AB187)</f>
        <v/>
      </c>
      <c r="AB185" s="1">
        <f>IF(t_item_说明表!AC187="","",t_item_说明表!AC187)</f>
        <v>5350</v>
      </c>
      <c r="AC185" s="1" t="str">
        <f>IF(t_item_说明表!AD187="","",t_item_说明表!AD187)</f>
        <v/>
      </c>
      <c r="AD185" s="1" t="str">
        <f>IF(t_item_说明表!AE187="","",t_item_说明表!AE187)</f>
        <v/>
      </c>
      <c r="AE185" s="1" t="str">
        <f>IF(t_item_说明表!AF187="","",t_item_说明表!AF187)</f>
        <v/>
      </c>
      <c r="AF185" s="1">
        <f>IF(t_item_说明表!AG187="","",t_item_说明表!AG187)</f>
        <v>1</v>
      </c>
      <c r="AG185" s="1">
        <f>IF(t_item_说明表!AH187="","",t_item_说明表!AH187)</f>
        <v>5</v>
      </c>
    </row>
    <row r="186" spans="1:33" ht="17.25" customHeight="1" x14ac:dyDescent="0.2">
      <c r="A186" s="1">
        <f>IF(t_item_说明表!A188="","",t_item_说明表!A188)</f>
        <v>183</v>
      </c>
      <c r="B186" s="1">
        <f>IF(t_item_说明表!B188="","",t_item_说明表!B188)</f>
        <v>5410</v>
      </c>
      <c r="C186" s="1">
        <f>IF(t_item_说明表!C188="","",t_item_说明表!C188)</f>
        <v>0</v>
      </c>
      <c r="D186" s="1" t="str">
        <f>IF(t_item_说明表!D188="","",t_item_说明表!D188)</f>
        <v>宝箱3时代1,初始</v>
      </c>
      <c r="E186" s="1">
        <f>IF(t_item_说明表!E188="","",t_item_说明表!E188)</f>
        <v>20005410</v>
      </c>
      <c r="F186" s="1" t="str">
        <f>IF(t_item_说明表!G188="","",t_item_说明表!G188)</f>
        <v>box_chuanshuo</v>
      </c>
      <c r="G186" s="1">
        <f>IF(t_item_说明表!H188="","",t_item_说明表!H188)</f>
        <v>21005410</v>
      </c>
      <c r="H186" s="1">
        <f>IF(t_item_说明表!I188="","",t_item_说明表!I188)</f>
        <v>503</v>
      </c>
      <c r="I186" s="1">
        <f>IF(t_item_说明表!J188="","",t_item_说明表!J188)</f>
        <v>3</v>
      </c>
      <c r="J186" s="1">
        <f>IF(t_item_说明表!K188="","",t_item_说明表!K188)</f>
        <v>213</v>
      </c>
      <c r="K186" s="1">
        <f>IF(t_item_说明表!L188="","",t_item_说明表!L188)</f>
        <v>300110188</v>
      </c>
      <c r="L186" s="1">
        <f>IF(t_item_说明表!M188="","",t_item_说明表!M188)</f>
        <v>0</v>
      </c>
      <c r="M186" s="1">
        <f>IF(t_item_说明表!N188="","",t_item_说明表!N188)</f>
        <v>3</v>
      </c>
      <c r="N186" s="1">
        <f>IF(t_item_说明表!O188="","",t_item_说明表!O188)</f>
        <v>0</v>
      </c>
      <c r="O186" s="1">
        <f>IF(t_item_说明表!P188="","",t_item_说明表!P188)</f>
        <v>4</v>
      </c>
      <c r="P186" s="1" t="str">
        <f>IF(t_item_说明表!Q188="","",t_item_说明表!Q188)</f>
        <v/>
      </c>
      <c r="Q186" s="1">
        <f>IF(t_item_说明表!R188="","",t_item_说明表!R188)</f>
        <v>0</v>
      </c>
      <c r="R186" s="1">
        <f>IF(t_item_说明表!S188="","",t_item_说明表!S188)</f>
        <v>33</v>
      </c>
      <c r="S186" s="1" t="str">
        <f>IF(t_item_说明表!T188="","",t_item_说明表!T188)</f>
        <v>商店</v>
      </c>
      <c r="T186" s="1">
        <f>IF(t_item_说明表!U188="","",t_item_说明表!U188)</f>
        <v>12</v>
      </c>
      <c r="U186" s="1">
        <f>IF(t_item_说明表!V188="","",t_item_说明表!V188)</f>
        <v>0</v>
      </c>
      <c r="V186" s="1" t="str">
        <f>IF(t_item_说明表!W188="","",t_item_说明表!W188)</f>
        <v/>
      </c>
      <c r="W186" s="1" t="str">
        <f>IF(t_item_说明表!X188="","",t_item_说明表!X188)</f>
        <v/>
      </c>
      <c r="X186" s="1" t="str">
        <f>IF(t_item_说明表!Y188="","",t_item_说明表!Y188)</f>
        <v/>
      </c>
      <c r="Y186" s="1">
        <f>IF(t_item_说明表!Z188="","",t_item_说明表!Z188)</f>
        <v>0</v>
      </c>
      <c r="Z186" s="1" t="str">
        <f>IF(t_item_说明表!AA188="","",t_item_说明表!AA188)</f>
        <v/>
      </c>
      <c r="AA186" s="1" t="str">
        <f>IF(t_item_说明表!AB188="","",t_item_说明表!AB188)</f>
        <v/>
      </c>
      <c r="AB186" s="1">
        <f>IF(t_item_说明表!AC188="","",t_item_说明表!AC188)</f>
        <v>5410</v>
      </c>
      <c r="AC186" s="1" t="str">
        <f>IF(t_item_说明表!AD188="","",t_item_说明表!AD188)</f>
        <v/>
      </c>
      <c r="AD186" s="1" t="str">
        <f>IF(t_item_说明表!AE188="","",t_item_说明表!AE188)</f>
        <v/>
      </c>
      <c r="AE186" s="1">
        <f>IF(t_item_说明表!AF188="","",t_item_说明表!AF188)</f>
        <v>5510</v>
      </c>
      <c r="AF186" s="1">
        <f>IF(t_item_说明表!AG188="","",t_item_说明表!AG188)</f>
        <v>1</v>
      </c>
      <c r="AG186" s="1">
        <f>IF(t_item_说明表!AH188="","",t_item_说明表!AH188)</f>
        <v>5</v>
      </c>
    </row>
    <row r="187" spans="1:33" ht="17.25" customHeight="1" x14ac:dyDescent="0.2">
      <c r="A187" s="1">
        <f>IF(t_item_说明表!A189="","",t_item_说明表!A189)</f>
        <v>184</v>
      </c>
      <c r="B187" s="1">
        <f>IF(t_item_说明表!B189="","",t_item_说明表!B189)</f>
        <v>5420</v>
      </c>
      <c r="C187" s="1">
        <f>IF(t_item_说明表!C189="","",t_item_说明表!C189)</f>
        <v>0</v>
      </c>
      <c r="D187" s="1" t="str">
        <f>IF(t_item_说明表!D189="","",t_item_说明表!D189)</f>
        <v>宝箱3时代2,初始</v>
      </c>
      <c r="E187" s="1">
        <f>IF(t_item_说明表!E189="","",t_item_说明表!E189)</f>
        <v>20005420</v>
      </c>
      <c r="F187" s="1" t="str">
        <f>IF(t_item_说明表!G189="","",t_item_说明表!G189)</f>
        <v>box_chuanshuo</v>
      </c>
      <c r="G187" s="1">
        <f>IF(t_item_说明表!H189="","",t_item_说明表!H189)</f>
        <v>21005420</v>
      </c>
      <c r="H187" s="1">
        <f>IF(t_item_说明表!I189="","",t_item_说明表!I189)</f>
        <v>503</v>
      </c>
      <c r="I187" s="1">
        <f>IF(t_item_说明表!J189="","",t_item_说明表!J189)</f>
        <v>3</v>
      </c>
      <c r="J187" s="1">
        <f>IF(t_item_说明表!K189="","",t_item_说明表!K189)</f>
        <v>214</v>
      </c>
      <c r="K187" s="1">
        <f>IF(t_item_说明表!L189="","",t_item_说明表!L189)</f>
        <v>300110189</v>
      </c>
      <c r="L187" s="1">
        <f>IF(t_item_说明表!M189="","",t_item_说明表!M189)</f>
        <v>0</v>
      </c>
      <c r="M187" s="1">
        <f>IF(t_item_说明表!N189="","",t_item_说明表!N189)</f>
        <v>3</v>
      </c>
      <c r="N187" s="1">
        <f>IF(t_item_说明表!O189="","",t_item_说明表!O189)</f>
        <v>0</v>
      </c>
      <c r="O187" s="1">
        <f>IF(t_item_说明表!P189="","",t_item_说明表!P189)</f>
        <v>4</v>
      </c>
      <c r="P187" s="1" t="str">
        <f>IF(t_item_说明表!Q189="","",t_item_说明表!Q189)</f>
        <v/>
      </c>
      <c r="Q187" s="1">
        <f>IF(t_item_说明表!R189="","",t_item_说明表!R189)</f>
        <v>0</v>
      </c>
      <c r="R187" s="1">
        <f>IF(t_item_说明表!S189="","",t_item_说明表!S189)</f>
        <v>33</v>
      </c>
      <c r="S187" s="1" t="str">
        <f>IF(t_item_说明表!T189="","",t_item_说明表!T189)</f>
        <v>商店</v>
      </c>
      <c r="T187" s="1">
        <f>IF(t_item_说明表!U189="","",t_item_说明表!U189)</f>
        <v>12</v>
      </c>
      <c r="U187" s="1">
        <f>IF(t_item_说明表!V189="","",t_item_说明表!V189)</f>
        <v>0</v>
      </c>
      <c r="V187" s="1" t="str">
        <f>IF(t_item_说明表!W189="","",t_item_说明表!W189)</f>
        <v/>
      </c>
      <c r="W187" s="1" t="str">
        <f>IF(t_item_说明表!X189="","",t_item_说明表!X189)</f>
        <v/>
      </c>
      <c r="X187" s="1" t="str">
        <f>IF(t_item_说明表!Y189="","",t_item_说明表!Y189)</f>
        <v/>
      </c>
      <c r="Y187" s="1">
        <f>IF(t_item_说明表!Z189="","",t_item_说明表!Z189)</f>
        <v>0</v>
      </c>
      <c r="Z187" s="1" t="str">
        <f>IF(t_item_说明表!AA189="","",t_item_说明表!AA189)</f>
        <v/>
      </c>
      <c r="AA187" s="1" t="str">
        <f>IF(t_item_说明表!AB189="","",t_item_说明表!AB189)</f>
        <v/>
      </c>
      <c r="AB187" s="1">
        <f>IF(t_item_说明表!AC189="","",t_item_说明表!AC189)</f>
        <v>5420</v>
      </c>
      <c r="AC187" s="1" t="str">
        <f>IF(t_item_说明表!AD189="","",t_item_说明表!AD189)</f>
        <v/>
      </c>
      <c r="AD187" s="1" t="str">
        <f>IF(t_item_说明表!AE189="","",t_item_说明表!AE189)</f>
        <v/>
      </c>
      <c r="AE187" s="1">
        <f>IF(t_item_说明表!AF189="","",t_item_说明表!AF189)</f>
        <v>5510</v>
      </c>
      <c r="AF187" s="1">
        <f>IF(t_item_说明表!AG189="","",t_item_说明表!AG189)</f>
        <v>1</v>
      </c>
      <c r="AG187" s="1">
        <f>IF(t_item_说明表!AH189="","",t_item_说明表!AH189)</f>
        <v>5</v>
      </c>
    </row>
    <row r="188" spans="1:33" ht="17.25" customHeight="1" x14ac:dyDescent="0.2">
      <c r="A188" s="1">
        <f>IF(t_item_说明表!A190="","",t_item_说明表!A190)</f>
        <v>185</v>
      </c>
      <c r="B188" s="1">
        <f>IF(t_item_说明表!B190="","",t_item_说明表!B190)</f>
        <v>5430</v>
      </c>
      <c r="C188" s="1">
        <f>IF(t_item_说明表!C190="","",t_item_说明表!C190)</f>
        <v>0</v>
      </c>
      <c r="D188" s="1" t="str">
        <f>IF(t_item_说明表!D190="","",t_item_说明表!D190)</f>
        <v>宝箱3时代3,初始</v>
      </c>
      <c r="E188" s="1">
        <f>IF(t_item_说明表!E190="","",t_item_说明表!E190)</f>
        <v>20005430</v>
      </c>
      <c r="F188" s="1" t="str">
        <f>IF(t_item_说明表!G190="","",t_item_说明表!G190)</f>
        <v>box_chuanshuo</v>
      </c>
      <c r="G188" s="1">
        <f>IF(t_item_说明表!H190="","",t_item_说明表!H190)</f>
        <v>21005430</v>
      </c>
      <c r="H188" s="1">
        <f>IF(t_item_说明表!I190="","",t_item_说明表!I190)</f>
        <v>503</v>
      </c>
      <c r="I188" s="1">
        <f>IF(t_item_说明表!J190="","",t_item_说明表!J190)</f>
        <v>3</v>
      </c>
      <c r="J188" s="1">
        <f>IF(t_item_说明表!K190="","",t_item_说明表!K190)</f>
        <v>215</v>
      </c>
      <c r="K188" s="1">
        <f>IF(t_item_说明表!L190="","",t_item_说明表!L190)</f>
        <v>300110190</v>
      </c>
      <c r="L188" s="1">
        <f>IF(t_item_说明表!M190="","",t_item_说明表!M190)</f>
        <v>0</v>
      </c>
      <c r="M188" s="1">
        <f>IF(t_item_说明表!N190="","",t_item_说明表!N190)</f>
        <v>3</v>
      </c>
      <c r="N188" s="1">
        <f>IF(t_item_说明表!O190="","",t_item_说明表!O190)</f>
        <v>0</v>
      </c>
      <c r="O188" s="1">
        <f>IF(t_item_说明表!P190="","",t_item_说明表!P190)</f>
        <v>4</v>
      </c>
      <c r="P188" s="1" t="str">
        <f>IF(t_item_说明表!Q190="","",t_item_说明表!Q190)</f>
        <v/>
      </c>
      <c r="Q188" s="1">
        <f>IF(t_item_说明表!R190="","",t_item_说明表!R190)</f>
        <v>0</v>
      </c>
      <c r="R188" s="1">
        <f>IF(t_item_说明表!S190="","",t_item_说明表!S190)</f>
        <v>33</v>
      </c>
      <c r="S188" s="1" t="str">
        <f>IF(t_item_说明表!T190="","",t_item_说明表!T190)</f>
        <v>商店</v>
      </c>
      <c r="T188" s="1">
        <f>IF(t_item_说明表!U190="","",t_item_说明表!U190)</f>
        <v>12</v>
      </c>
      <c r="U188" s="1">
        <f>IF(t_item_说明表!V190="","",t_item_说明表!V190)</f>
        <v>0</v>
      </c>
      <c r="V188" s="1" t="str">
        <f>IF(t_item_说明表!W190="","",t_item_说明表!W190)</f>
        <v/>
      </c>
      <c r="W188" s="1" t="str">
        <f>IF(t_item_说明表!X190="","",t_item_说明表!X190)</f>
        <v/>
      </c>
      <c r="X188" s="1" t="str">
        <f>IF(t_item_说明表!Y190="","",t_item_说明表!Y190)</f>
        <v/>
      </c>
      <c r="Y188" s="1">
        <f>IF(t_item_说明表!Z190="","",t_item_说明表!Z190)</f>
        <v>0</v>
      </c>
      <c r="Z188" s="1" t="str">
        <f>IF(t_item_说明表!AA190="","",t_item_说明表!AA190)</f>
        <v/>
      </c>
      <c r="AA188" s="1" t="str">
        <f>IF(t_item_说明表!AB190="","",t_item_说明表!AB190)</f>
        <v/>
      </c>
      <c r="AB188" s="1">
        <f>IF(t_item_说明表!AC190="","",t_item_说明表!AC190)</f>
        <v>5430</v>
      </c>
      <c r="AC188" s="1" t="str">
        <f>IF(t_item_说明表!AD190="","",t_item_说明表!AD190)</f>
        <v/>
      </c>
      <c r="AD188" s="1" t="str">
        <f>IF(t_item_说明表!AE190="","",t_item_说明表!AE190)</f>
        <v/>
      </c>
      <c r="AE188" s="1">
        <f>IF(t_item_说明表!AF190="","",t_item_说明表!AF190)</f>
        <v>5510</v>
      </c>
      <c r="AF188" s="1">
        <f>IF(t_item_说明表!AG190="","",t_item_说明表!AG190)</f>
        <v>1</v>
      </c>
      <c r="AG188" s="1">
        <f>IF(t_item_说明表!AH190="","",t_item_说明表!AH190)</f>
        <v>5</v>
      </c>
    </row>
    <row r="189" spans="1:33" ht="17.25" customHeight="1" x14ac:dyDescent="0.2">
      <c r="A189" s="1">
        <f>IF(t_item_说明表!A191="","",t_item_说明表!A191)</f>
        <v>186</v>
      </c>
      <c r="B189" s="1">
        <f>IF(t_item_说明表!B191="","",t_item_说明表!B191)</f>
        <v>5440</v>
      </c>
      <c r="C189" s="1">
        <f>IF(t_item_说明表!C191="","",t_item_说明表!C191)</f>
        <v>0</v>
      </c>
      <c r="D189" s="1" t="str">
        <f>IF(t_item_说明表!D191="","",t_item_说明表!D191)</f>
        <v>宝箱3时代4,初始</v>
      </c>
      <c r="E189" s="1">
        <f>IF(t_item_说明表!E191="","",t_item_说明表!E191)</f>
        <v>20005440</v>
      </c>
      <c r="F189" s="1" t="str">
        <f>IF(t_item_说明表!G191="","",t_item_说明表!G191)</f>
        <v>box_chuanshuo</v>
      </c>
      <c r="G189" s="1">
        <f>IF(t_item_说明表!H191="","",t_item_说明表!H191)</f>
        <v>21005440</v>
      </c>
      <c r="H189" s="1">
        <f>IF(t_item_说明表!I191="","",t_item_说明表!I191)</f>
        <v>503</v>
      </c>
      <c r="I189" s="1">
        <f>IF(t_item_说明表!J191="","",t_item_说明表!J191)</f>
        <v>3</v>
      </c>
      <c r="J189" s="1">
        <f>IF(t_item_说明表!K191="","",t_item_说明表!K191)</f>
        <v>216</v>
      </c>
      <c r="K189" s="1">
        <f>IF(t_item_说明表!L191="","",t_item_说明表!L191)</f>
        <v>300110191</v>
      </c>
      <c r="L189" s="1">
        <f>IF(t_item_说明表!M191="","",t_item_说明表!M191)</f>
        <v>0</v>
      </c>
      <c r="M189" s="1">
        <f>IF(t_item_说明表!N191="","",t_item_说明表!N191)</f>
        <v>3</v>
      </c>
      <c r="N189" s="1">
        <f>IF(t_item_说明表!O191="","",t_item_说明表!O191)</f>
        <v>0</v>
      </c>
      <c r="O189" s="1">
        <f>IF(t_item_说明表!P191="","",t_item_说明表!P191)</f>
        <v>4</v>
      </c>
      <c r="P189" s="1" t="str">
        <f>IF(t_item_说明表!Q191="","",t_item_说明表!Q191)</f>
        <v/>
      </c>
      <c r="Q189" s="1">
        <f>IF(t_item_说明表!R191="","",t_item_说明表!R191)</f>
        <v>0</v>
      </c>
      <c r="R189" s="1">
        <f>IF(t_item_说明表!S191="","",t_item_说明表!S191)</f>
        <v>33</v>
      </c>
      <c r="S189" s="1" t="str">
        <f>IF(t_item_说明表!T191="","",t_item_说明表!T191)</f>
        <v>商店</v>
      </c>
      <c r="T189" s="1">
        <f>IF(t_item_说明表!U191="","",t_item_说明表!U191)</f>
        <v>12</v>
      </c>
      <c r="U189" s="1">
        <f>IF(t_item_说明表!V191="","",t_item_说明表!V191)</f>
        <v>0</v>
      </c>
      <c r="V189" s="1" t="str">
        <f>IF(t_item_说明表!W191="","",t_item_说明表!W191)</f>
        <v/>
      </c>
      <c r="W189" s="1" t="str">
        <f>IF(t_item_说明表!X191="","",t_item_说明表!X191)</f>
        <v/>
      </c>
      <c r="X189" s="1" t="str">
        <f>IF(t_item_说明表!Y191="","",t_item_说明表!Y191)</f>
        <v/>
      </c>
      <c r="Y189" s="1">
        <f>IF(t_item_说明表!Z191="","",t_item_说明表!Z191)</f>
        <v>0</v>
      </c>
      <c r="Z189" s="1" t="str">
        <f>IF(t_item_说明表!AA191="","",t_item_说明表!AA191)</f>
        <v/>
      </c>
      <c r="AA189" s="1" t="str">
        <f>IF(t_item_说明表!AB191="","",t_item_说明表!AB191)</f>
        <v/>
      </c>
      <c r="AB189" s="1">
        <f>IF(t_item_说明表!AC191="","",t_item_说明表!AC191)</f>
        <v>5440</v>
      </c>
      <c r="AC189" s="1" t="str">
        <f>IF(t_item_说明表!AD191="","",t_item_说明表!AD191)</f>
        <v/>
      </c>
      <c r="AD189" s="1" t="str">
        <f>IF(t_item_说明表!AE191="","",t_item_说明表!AE191)</f>
        <v/>
      </c>
      <c r="AE189" s="1">
        <f>IF(t_item_说明表!AF191="","",t_item_说明表!AF191)</f>
        <v>5510</v>
      </c>
      <c r="AF189" s="1">
        <f>IF(t_item_说明表!AG191="","",t_item_说明表!AG191)</f>
        <v>1</v>
      </c>
      <c r="AG189" s="1">
        <f>IF(t_item_说明表!AH191="","",t_item_说明表!AH191)</f>
        <v>5</v>
      </c>
    </row>
    <row r="190" spans="1:33" ht="17.25" customHeight="1" x14ac:dyDescent="0.2">
      <c r="A190" s="1">
        <f>IF(t_item_说明表!A192="","",t_item_说明表!A192)</f>
        <v>187</v>
      </c>
      <c r="B190" s="1">
        <f>IF(t_item_说明表!B192="","",t_item_说明表!B192)</f>
        <v>5450</v>
      </c>
      <c r="C190" s="1">
        <f>IF(t_item_说明表!C192="","",t_item_说明表!C192)</f>
        <v>0</v>
      </c>
      <c r="D190" s="1" t="str">
        <f>IF(t_item_说明表!D192="","",t_item_说明表!D192)</f>
        <v>宝箱3时代5,初始</v>
      </c>
      <c r="E190" s="1">
        <f>IF(t_item_说明表!E192="","",t_item_说明表!E192)</f>
        <v>20005450</v>
      </c>
      <c r="F190" s="1" t="str">
        <f>IF(t_item_说明表!G192="","",t_item_说明表!G192)</f>
        <v>box_chuanshuo</v>
      </c>
      <c r="G190" s="1">
        <f>IF(t_item_说明表!H192="","",t_item_说明表!H192)</f>
        <v>21005450</v>
      </c>
      <c r="H190" s="1">
        <f>IF(t_item_说明表!I192="","",t_item_说明表!I192)</f>
        <v>503</v>
      </c>
      <c r="I190" s="1">
        <f>IF(t_item_说明表!J192="","",t_item_说明表!J192)</f>
        <v>3</v>
      </c>
      <c r="J190" s="1">
        <f>IF(t_item_说明表!K192="","",t_item_说明表!K192)</f>
        <v>217</v>
      </c>
      <c r="K190" s="1">
        <f>IF(t_item_说明表!L192="","",t_item_说明表!L192)</f>
        <v>300110192</v>
      </c>
      <c r="L190" s="1">
        <f>IF(t_item_说明表!M192="","",t_item_说明表!M192)</f>
        <v>0</v>
      </c>
      <c r="M190" s="1">
        <f>IF(t_item_说明表!N192="","",t_item_说明表!N192)</f>
        <v>3</v>
      </c>
      <c r="N190" s="1">
        <f>IF(t_item_说明表!O192="","",t_item_说明表!O192)</f>
        <v>0</v>
      </c>
      <c r="O190" s="1">
        <f>IF(t_item_说明表!P192="","",t_item_说明表!P192)</f>
        <v>4</v>
      </c>
      <c r="P190" s="1" t="str">
        <f>IF(t_item_说明表!Q192="","",t_item_说明表!Q192)</f>
        <v/>
      </c>
      <c r="Q190" s="1">
        <f>IF(t_item_说明表!R192="","",t_item_说明表!R192)</f>
        <v>0</v>
      </c>
      <c r="R190" s="1">
        <f>IF(t_item_说明表!S192="","",t_item_说明表!S192)</f>
        <v>33</v>
      </c>
      <c r="S190" s="1" t="str">
        <f>IF(t_item_说明表!T192="","",t_item_说明表!T192)</f>
        <v>商店</v>
      </c>
      <c r="T190" s="1">
        <f>IF(t_item_说明表!U192="","",t_item_说明表!U192)</f>
        <v>12</v>
      </c>
      <c r="U190" s="1">
        <f>IF(t_item_说明表!V192="","",t_item_说明表!V192)</f>
        <v>0</v>
      </c>
      <c r="V190" s="1" t="str">
        <f>IF(t_item_说明表!W192="","",t_item_说明表!W192)</f>
        <v/>
      </c>
      <c r="W190" s="1" t="str">
        <f>IF(t_item_说明表!X192="","",t_item_说明表!X192)</f>
        <v/>
      </c>
      <c r="X190" s="1" t="str">
        <f>IF(t_item_说明表!Y192="","",t_item_说明表!Y192)</f>
        <v/>
      </c>
      <c r="Y190" s="1">
        <f>IF(t_item_说明表!Z192="","",t_item_说明表!Z192)</f>
        <v>0</v>
      </c>
      <c r="Z190" s="1" t="str">
        <f>IF(t_item_说明表!AA192="","",t_item_说明表!AA192)</f>
        <v/>
      </c>
      <c r="AA190" s="1" t="str">
        <f>IF(t_item_说明表!AB192="","",t_item_说明表!AB192)</f>
        <v/>
      </c>
      <c r="AB190" s="1">
        <f>IF(t_item_说明表!AC192="","",t_item_说明表!AC192)</f>
        <v>5450</v>
      </c>
      <c r="AC190" s="1" t="str">
        <f>IF(t_item_说明表!AD192="","",t_item_说明表!AD192)</f>
        <v/>
      </c>
      <c r="AD190" s="1" t="str">
        <f>IF(t_item_说明表!AE192="","",t_item_说明表!AE192)</f>
        <v/>
      </c>
      <c r="AE190" s="1">
        <f>IF(t_item_说明表!AF192="","",t_item_说明表!AF192)</f>
        <v>5510</v>
      </c>
      <c r="AF190" s="1">
        <f>IF(t_item_说明表!AG192="","",t_item_说明表!AG192)</f>
        <v>1</v>
      </c>
      <c r="AG190" s="1">
        <f>IF(t_item_说明表!AH192="","",t_item_说明表!AH192)</f>
        <v>5</v>
      </c>
    </row>
    <row r="191" spans="1:33" ht="17.25" customHeight="1" x14ac:dyDescent="0.2">
      <c r="A191" s="1">
        <f>IF(t_item_说明表!A193="","",t_item_说明表!A193)</f>
        <v>188</v>
      </c>
      <c r="B191" s="1">
        <f>IF(t_item_说明表!B193="","",t_item_说明表!B193)</f>
        <v>5510</v>
      </c>
      <c r="C191" s="1">
        <f>IF(t_item_说明表!C193="","",t_item_说明表!C193)</f>
        <v>0</v>
      </c>
      <c r="D191" s="1" t="str">
        <f>IF(t_item_说明表!D193="","",t_item_说明表!D193)</f>
        <v>宝箱3时代1,大于100抽</v>
      </c>
      <c r="E191" s="1">
        <f>IF(t_item_说明表!E193="","",t_item_说明表!E193)</f>
        <v>20005510</v>
      </c>
      <c r="F191" s="1" t="str">
        <f>IF(t_item_说明表!G193="","",t_item_说明表!G193)</f>
        <v>box_chuanshuo</v>
      </c>
      <c r="G191" s="1">
        <f>IF(t_item_说明表!H193="","",t_item_说明表!H193)</f>
        <v>21005510</v>
      </c>
      <c r="H191" s="1">
        <f>IF(t_item_说明表!I193="","",t_item_说明表!I193)</f>
        <v>503</v>
      </c>
      <c r="I191" s="1">
        <f>IF(t_item_说明表!J193="","",t_item_说明表!J193)</f>
        <v>3</v>
      </c>
      <c r="J191" s="1">
        <f>IF(t_item_说明表!K193="","",t_item_说明表!K193)</f>
        <v>218</v>
      </c>
      <c r="K191" s="1">
        <f>IF(t_item_说明表!L193="","",t_item_说明表!L193)</f>
        <v>300110193</v>
      </c>
      <c r="L191" s="1">
        <f>IF(t_item_说明表!M193="","",t_item_说明表!M193)</f>
        <v>0</v>
      </c>
      <c r="M191" s="1">
        <f>IF(t_item_说明表!N193="","",t_item_说明表!N193)</f>
        <v>3</v>
      </c>
      <c r="N191" s="1">
        <f>IF(t_item_说明表!O193="","",t_item_说明表!O193)</f>
        <v>0</v>
      </c>
      <c r="O191" s="1">
        <f>IF(t_item_说明表!P193="","",t_item_说明表!P193)</f>
        <v>4</v>
      </c>
      <c r="P191" s="1" t="str">
        <f>IF(t_item_说明表!Q193="","",t_item_说明表!Q193)</f>
        <v/>
      </c>
      <c r="Q191" s="1">
        <f>IF(t_item_说明表!R193="","",t_item_说明表!R193)</f>
        <v>0</v>
      </c>
      <c r="R191" s="1">
        <f>IF(t_item_说明表!S193="","",t_item_说明表!S193)</f>
        <v>33</v>
      </c>
      <c r="S191" s="1" t="str">
        <f>IF(t_item_说明表!T193="","",t_item_说明表!T193)</f>
        <v>商店</v>
      </c>
      <c r="T191" s="1">
        <f>IF(t_item_说明表!U193="","",t_item_说明表!U193)</f>
        <v>12</v>
      </c>
      <c r="U191" s="1">
        <f>IF(t_item_说明表!V193="","",t_item_说明表!V193)</f>
        <v>0</v>
      </c>
      <c r="V191" s="1" t="str">
        <f>IF(t_item_说明表!W193="","",t_item_说明表!W193)</f>
        <v/>
      </c>
      <c r="W191" s="1" t="str">
        <f>IF(t_item_说明表!X193="","",t_item_说明表!X193)</f>
        <v/>
      </c>
      <c r="X191" s="1" t="str">
        <f>IF(t_item_说明表!Y193="","",t_item_说明表!Y193)</f>
        <v/>
      </c>
      <c r="Y191" s="1">
        <f>IF(t_item_说明表!Z193="","",t_item_说明表!Z193)</f>
        <v>0</v>
      </c>
      <c r="Z191" s="1" t="str">
        <f>IF(t_item_说明表!AA193="","",t_item_说明表!AA193)</f>
        <v/>
      </c>
      <c r="AA191" s="1" t="str">
        <f>IF(t_item_说明表!AB193="","",t_item_说明表!AB193)</f>
        <v/>
      </c>
      <c r="AB191" s="1">
        <f>IF(t_item_说明表!AC193="","",t_item_说明表!AC193)</f>
        <v>5510</v>
      </c>
      <c r="AC191" s="1" t="str">
        <f>IF(t_item_说明表!AD193="","",t_item_说明表!AD193)</f>
        <v/>
      </c>
      <c r="AD191" s="1" t="str">
        <f>IF(t_item_说明表!AE193="","",t_item_说明表!AE193)</f>
        <v/>
      </c>
      <c r="AE191" s="1">
        <f>IF(t_item_说明表!AF193="","",t_item_说明表!AF193)</f>
        <v>5510</v>
      </c>
      <c r="AF191" s="1">
        <f>IF(t_item_说明表!AG193="","",t_item_说明表!AG193)</f>
        <v>1</v>
      </c>
      <c r="AG191" s="1">
        <f>IF(t_item_说明表!AH193="","",t_item_说明表!AH193)</f>
        <v>5</v>
      </c>
    </row>
    <row r="192" spans="1:33" ht="17.25" customHeight="1" x14ac:dyDescent="0.2">
      <c r="A192" s="1">
        <f>IF(t_item_说明表!A194="","",t_item_说明表!A194)</f>
        <v>189</v>
      </c>
      <c r="B192" s="1">
        <f>IF(t_item_说明表!B194="","",t_item_说明表!B194)</f>
        <v>5520</v>
      </c>
      <c r="C192" s="1">
        <f>IF(t_item_说明表!C194="","",t_item_说明表!C194)</f>
        <v>0</v>
      </c>
      <c r="D192" s="1" t="str">
        <f>IF(t_item_说明表!D194="","",t_item_说明表!D194)</f>
        <v>宝箱3时代2,大于100抽</v>
      </c>
      <c r="E192" s="1">
        <f>IF(t_item_说明表!E194="","",t_item_说明表!E194)</f>
        <v>20005520</v>
      </c>
      <c r="F192" s="1" t="str">
        <f>IF(t_item_说明表!G194="","",t_item_说明表!G194)</f>
        <v>box_chuanshuo</v>
      </c>
      <c r="G192" s="1">
        <f>IF(t_item_说明表!H194="","",t_item_说明表!H194)</f>
        <v>21005520</v>
      </c>
      <c r="H192" s="1">
        <f>IF(t_item_说明表!I194="","",t_item_说明表!I194)</f>
        <v>503</v>
      </c>
      <c r="I192" s="1">
        <f>IF(t_item_说明表!J194="","",t_item_说明表!J194)</f>
        <v>3</v>
      </c>
      <c r="J192" s="1">
        <f>IF(t_item_说明表!K194="","",t_item_说明表!K194)</f>
        <v>219</v>
      </c>
      <c r="K192" s="1">
        <f>IF(t_item_说明表!L194="","",t_item_说明表!L194)</f>
        <v>300110194</v>
      </c>
      <c r="L192" s="1">
        <f>IF(t_item_说明表!M194="","",t_item_说明表!M194)</f>
        <v>0</v>
      </c>
      <c r="M192" s="1">
        <f>IF(t_item_说明表!N194="","",t_item_说明表!N194)</f>
        <v>3</v>
      </c>
      <c r="N192" s="1">
        <f>IF(t_item_说明表!O194="","",t_item_说明表!O194)</f>
        <v>0</v>
      </c>
      <c r="O192" s="1">
        <f>IF(t_item_说明表!P194="","",t_item_说明表!P194)</f>
        <v>4</v>
      </c>
      <c r="P192" s="1" t="str">
        <f>IF(t_item_说明表!Q194="","",t_item_说明表!Q194)</f>
        <v/>
      </c>
      <c r="Q192" s="1">
        <f>IF(t_item_说明表!R194="","",t_item_说明表!R194)</f>
        <v>0</v>
      </c>
      <c r="R192" s="1">
        <f>IF(t_item_说明表!S194="","",t_item_说明表!S194)</f>
        <v>33</v>
      </c>
      <c r="S192" s="1" t="str">
        <f>IF(t_item_说明表!T194="","",t_item_说明表!T194)</f>
        <v>商店</v>
      </c>
      <c r="T192" s="1">
        <f>IF(t_item_说明表!U194="","",t_item_说明表!U194)</f>
        <v>12</v>
      </c>
      <c r="U192" s="1">
        <f>IF(t_item_说明表!V194="","",t_item_说明表!V194)</f>
        <v>0</v>
      </c>
      <c r="V192" s="1" t="str">
        <f>IF(t_item_说明表!W194="","",t_item_说明表!W194)</f>
        <v/>
      </c>
      <c r="W192" s="1" t="str">
        <f>IF(t_item_说明表!X194="","",t_item_说明表!X194)</f>
        <v/>
      </c>
      <c r="X192" s="1" t="str">
        <f>IF(t_item_说明表!Y194="","",t_item_说明表!Y194)</f>
        <v/>
      </c>
      <c r="Y192" s="1">
        <f>IF(t_item_说明表!Z194="","",t_item_说明表!Z194)</f>
        <v>0</v>
      </c>
      <c r="Z192" s="1" t="str">
        <f>IF(t_item_说明表!AA194="","",t_item_说明表!AA194)</f>
        <v/>
      </c>
      <c r="AA192" s="1" t="str">
        <f>IF(t_item_说明表!AB194="","",t_item_说明表!AB194)</f>
        <v/>
      </c>
      <c r="AB192" s="1">
        <f>IF(t_item_说明表!AC194="","",t_item_说明表!AC194)</f>
        <v>5520</v>
      </c>
      <c r="AC192" s="1" t="str">
        <f>IF(t_item_说明表!AD194="","",t_item_说明表!AD194)</f>
        <v/>
      </c>
      <c r="AD192" s="1" t="str">
        <f>IF(t_item_说明表!AE194="","",t_item_说明表!AE194)</f>
        <v/>
      </c>
      <c r="AE192" s="1">
        <f>IF(t_item_说明表!AF194="","",t_item_说明表!AF194)</f>
        <v>5510</v>
      </c>
      <c r="AF192" s="1">
        <f>IF(t_item_说明表!AG194="","",t_item_说明表!AG194)</f>
        <v>1</v>
      </c>
      <c r="AG192" s="1">
        <f>IF(t_item_说明表!AH194="","",t_item_说明表!AH194)</f>
        <v>5</v>
      </c>
    </row>
    <row r="193" spans="1:33" ht="17.25" customHeight="1" x14ac:dyDescent="0.2">
      <c r="A193" s="1">
        <f>IF(t_item_说明表!A195="","",t_item_说明表!A195)</f>
        <v>190</v>
      </c>
      <c r="B193" s="1">
        <f>IF(t_item_说明表!B195="","",t_item_说明表!B195)</f>
        <v>5530</v>
      </c>
      <c r="C193" s="1">
        <f>IF(t_item_说明表!C195="","",t_item_说明表!C195)</f>
        <v>0</v>
      </c>
      <c r="D193" s="1" t="str">
        <f>IF(t_item_说明表!D195="","",t_item_说明表!D195)</f>
        <v>宝箱3时代3,大于100抽</v>
      </c>
      <c r="E193" s="1">
        <f>IF(t_item_说明表!E195="","",t_item_说明表!E195)</f>
        <v>20005530</v>
      </c>
      <c r="F193" s="1" t="str">
        <f>IF(t_item_说明表!G195="","",t_item_说明表!G195)</f>
        <v>box_chuanshuo</v>
      </c>
      <c r="G193" s="1">
        <f>IF(t_item_说明表!H195="","",t_item_说明表!H195)</f>
        <v>21005530</v>
      </c>
      <c r="H193" s="1">
        <f>IF(t_item_说明表!I195="","",t_item_说明表!I195)</f>
        <v>503</v>
      </c>
      <c r="I193" s="1">
        <f>IF(t_item_说明表!J195="","",t_item_说明表!J195)</f>
        <v>3</v>
      </c>
      <c r="J193" s="1">
        <f>IF(t_item_说明表!K195="","",t_item_说明表!K195)</f>
        <v>220</v>
      </c>
      <c r="K193" s="1">
        <f>IF(t_item_说明表!L195="","",t_item_说明表!L195)</f>
        <v>300110195</v>
      </c>
      <c r="L193" s="1">
        <f>IF(t_item_说明表!M195="","",t_item_说明表!M195)</f>
        <v>0</v>
      </c>
      <c r="M193" s="1">
        <f>IF(t_item_说明表!N195="","",t_item_说明表!N195)</f>
        <v>3</v>
      </c>
      <c r="N193" s="1">
        <f>IF(t_item_说明表!O195="","",t_item_说明表!O195)</f>
        <v>0</v>
      </c>
      <c r="O193" s="1">
        <f>IF(t_item_说明表!P195="","",t_item_说明表!P195)</f>
        <v>4</v>
      </c>
      <c r="P193" s="1" t="str">
        <f>IF(t_item_说明表!Q195="","",t_item_说明表!Q195)</f>
        <v/>
      </c>
      <c r="Q193" s="1">
        <f>IF(t_item_说明表!R195="","",t_item_说明表!R195)</f>
        <v>0</v>
      </c>
      <c r="R193" s="1">
        <f>IF(t_item_说明表!S195="","",t_item_说明表!S195)</f>
        <v>33</v>
      </c>
      <c r="S193" s="1" t="str">
        <f>IF(t_item_说明表!T195="","",t_item_说明表!T195)</f>
        <v>商店</v>
      </c>
      <c r="T193" s="1">
        <f>IF(t_item_说明表!U195="","",t_item_说明表!U195)</f>
        <v>12</v>
      </c>
      <c r="U193" s="1">
        <f>IF(t_item_说明表!V195="","",t_item_说明表!V195)</f>
        <v>0</v>
      </c>
      <c r="V193" s="1" t="str">
        <f>IF(t_item_说明表!W195="","",t_item_说明表!W195)</f>
        <v/>
      </c>
      <c r="W193" s="1" t="str">
        <f>IF(t_item_说明表!X195="","",t_item_说明表!X195)</f>
        <v/>
      </c>
      <c r="X193" s="1" t="str">
        <f>IF(t_item_说明表!Y195="","",t_item_说明表!Y195)</f>
        <v/>
      </c>
      <c r="Y193" s="1">
        <f>IF(t_item_说明表!Z195="","",t_item_说明表!Z195)</f>
        <v>0</v>
      </c>
      <c r="Z193" s="1" t="str">
        <f>IF(t_item_说明表!AA195="","",t_item_说明表!AA195)</f>
        <v/>
      </c>
      <c r="AA193" s="1" t="str">
        <f>IF(t_item_说明表!AB195="","",t_item_说明表!AB195)</f>
        <v/>
      </c>
      <c r="AB193" s="1">
        <f>IF(t_item_说明表!AC195="","",t_item_说明表!AC195)</f>
        <v>5530</v>
      </c>
      <c r="AC193" s="1" t="str">
        <f>IF(t_item_说明表!AD195="","",t_item_说明表!AD195)</f>
        <v/>
      </c>
      <c r="AD193" s="1" t="str">
        <f>IF(t_item_说明表!AE195="","",t_item_说明表!AE195)</f>
        <v/>
      </c>
      <c r="AE193" s="1">
        <f>IF(t_item_说明表!AF195="","",t_item_说明表!AF195)</f>
        <v>5510</v>
      </c>
      <c r="AF193" s="1">
        <f>IF(t_item_说明表!AG195="","",t_item_说明表!AG195)</f>
        <v>1</v>
      </c>
      <c r="AG193" s="1">
        <f>IF(t_item_说明表!AH195="","",t_item_说明表!AH195)</f>
        <v>5</v>
      </c>
    </row>
    <row r="194" spans="1:33" ht="17.25" customHeight="1" x14ac:dyDescent="0.2">
      <c r="A194" s="1">
        <f>IF(t_item_说明表!A196="","",t_item_说明表!A196)</f>
        <v>191</v>
      </c>
      <c r="B194" s="1">
        <f>IF(t_item_说明表!B196="","",t_item_说明表!B196)</f>
        <v>5540</v>
      </c>
      <c r="C194" s="1">
        <f>IF(t_item_说明表!C196="","",t_item_说明表!C196)</f>
        <v>0</v>
      </c>
      <c r="D194" s="1" t="str">
        <f>IF(t_item_说明表!D196="","",t_item_说明表!D196)</f>
        <v>宝箱3时代4,大于100抽</v>
      </c>
      <c r="E194" s="1">
        <f>IF(t_item_说明表!E196="","",t_item_说明表!E196)</f>
        <v>20005540</v>
      </c>
      <c r="F194" s="1" t="str">
        <f>IF(t_item_说明表!G196="","",t_item_说明表!G196)</f>
        <v>box_chuanshuo</v>
      </c>
      <c r="G194" s="1">
        <f>IF(t_item_说明表!H196="","",t_item_说明表!H196)</f>
        <v>21005540</v>
      </c>
      <c r="H194" s="1">
        <f>IF(t_item_说明表!I196="","",t_item_说明表!I196)</f>
        <v>503</v>
      </c>
      <c r="I194" s="1">
        <f>IF(t_item_说明表!J196="","",t_item_说明表!J196)</f>
        <v>3</v>
      </c>
      <c r="J194" s="1">
        <f>IF(t_item_说明表!K196="","",t_item_说明表!K196)</f>
        <v>221</v>
      </c>
      <c r="K194" s="1">
        <f>IF(t_item_说明表!L196="","",t_item_说明表!L196)</f>
        <v>300110196</v>
      </c>
      <c r="L194" s="1">
        <f>IF(t_item_说明表!M196="","",t_item_说明表!M196)</f>
        <v>0</v>
      </c>
      <c r="M194" s="1">
        <f>IF(t_item_说明表!N196="","",t_item_说明表!N196)</f>
        <v>3</v>
      </c>
      <c r="N194" s="1">
        <f>IF(t_item_说明表!O196="","",t_item_说明表!O196)</f>
        <v>0</v>
      </c>
      <c r="O194" s="1">
        <f>IF(t_item_说明表!P196="","",t_item_说明表!P196)</f>
        <v>4</v>
      </c>
      <c r="P194" s="1" t="str">
        <f>IF(t_item_说明表!Q196="","",t_item_说明表!Q196)</f>
        <v/>
      </c>
      <c r="Q194" s="1">
        <f>IF(t_item_说明表!R196="","",t_item_说明表!R196)</f>
        <v>0</v>
      </c>
      <c r="R194" s="1">
        <f>IF(t_item_说明表!S196="","",t_item_说明表!S196)</f>
        <v>33</v>
      </c>
      <c r="S194" s="1" t="str">
        <f>IF(t_item_说明表!T196="","",t_item_说明表!T196)</f>
        <v>商店</v>
      </c>
      <c r="T194" s="1">
        <f>IF(t_item_说明表!U196="","",t_item_说明表!U196)</f>
        <v>12</v>
      </c>
      <c r="U194" s="1">
        <f>IF(t_item_说明表!V196="","",t_item_说明表!V196)</f>
        <v>0</v>
      </c>
      <c r="V194" s="1" t="str">
        <f>IF(t_item_说明表!W196="","",t_item_说明表!W196)</f>
        <v/>
      </c>
      <c r="W194" s="1" t="str">
        <f>IF(t_item_说明表!X196="","",t_item_说明表!X196)</f>
        <v/>
      </c>
      <c r="X194" s="1" t="str">
        <f>IF(t_item_说明表!Y196="","",t_item_说明表!Y196)</f>
        <v/>
      </c>
      <c r="Y194" s="1">
        <f>IF(t_item_说明表!Z196="","",t_item_说明表!Z196)</f>
        <v>0</v>
      </c>
      <c r="Z194" s="1" t="str">
        <f>IF(t_item_说明表!AA196="","",t_item_说明表!AA196)</f>
        <v/>
      </c>
      <c r="AA194" s="1" t="str">
        <f>IF(t_item_说明表!AB196="","",t_item_说明表!AB196)</f>
        <v/>
      </c>
      <c r="AB194" s="1">
        <f>IF(t_item_说明表!AC196="","",t_item_说明表!AC196)</f>
        <v>5540</v>
      </c>
      <c r="AC194" s="1" t="str">
        <f>IF(t_item_说明表!AD196="","",t_item_说明表!AD196)</f>
        <v/>
      </c>
      <c r="AD194" s="1" t="str">
        <f>IF(t_item_说明表!AE196="","",t_item_说明表!AE196)</f>
        <v/>
      </c>
      <c r="AE194" s="1">
        <f>IF(t_item_说明表!AF196="","",t_item_说明表!AF196)</f>
        <v>5510</v>
      </c>
      <c r="AF194" s="1">
        <f>IF(t_item_说明表!AG196="","",t_item_说明表!AG196)</f>
        <v>1</v>
      </c>
      <c r="AG194" s="1">
        <f>IF(t_item_说明表!AH196="","",t_item_说明表!AH196)</f>
        <v>5</v>
      </c>
    </row>
    <row r="195" spans="1:33" ht="17.25" customHeight="1" x14ac:dyDescent="0.2">
      <c r="A195" s="1">
        <f>IF(t_item_说明表!A197="","",t_item_说明表!A197)</f>
        <v>192</v>
      </c>
      <c r="B195" s="1">
        <f>IF(t_item_说明表!B197="","",t_item_说明表!B197)</f>
        <v>5550</v>
      </c>
      <c r="C195" s="1">
        <f>IF(t_item_说明表!C197="","",t_item_说明表!C197)</f>
        <v>0</v>
      </c>
      <c r="D195" s="1" t="str">
        <f>IF(t_item_说明表!D197="","",t_item_说明表!D197)</f>
        <v>宝箱3时代5,大于100抽</v>
      </c>
      <c r="E195" s="1">
        <f>IF(t_item_说明表!E197="","",t_item_说明表!E197)</f>
        <v>20005550</v>
      </c>
      <c r="F195" s="1" t="str">
        <f>IF(t_item_说明表!G197="","",t_item_说明表!G197)</f>
        <v>box_chuanshuo</v>
      </c>
      <c r="G195" s="1">
        <f>IF(t_item_说明表!H197="","",t_item_说明表!H197)</f>
        <v>21005550</v>
      </c>
      <c r="H195" s="1">
        <f>IF(t_item_说明表!I197="","",t_item_说明表!I197)</f>
        <v>503</v>
      </c>
      <c r="I195" s="1">
        <f>IF(t_item_说明表!J197="","",t_item_说明表!J197)</f>
        <v>3</v>
      </c>
      <c r="J195" s="1">
        <f>IF(t_item_说明表!K197="","",t_item_说明表!K197)</f>
        <v>222</v>
      </c>
      <c r="K195" s="1">
        <f>IF(t_item_说明表!L197="","",t_item_说明表!L197)</f>
        <v>300110197</v>
      </c>
      <c r="L195" s="1">
        <f>IF(t_item_说明表!M197="","",t_item_说明表!M197)</f>
        <v>0</v>
      </c>
      <c r="M195" s="1">
        <f>IF(t_item_说明表!N197="","",t_item_说明表!N197)</f>
        <v>3</v>
      </c>
      <c r="N195" s="1">
        <f>IF(t_item_说明表!O197="","",t_item_说明表!O197)</f>
        <v>0</v>
      </c>
      <c r="O195" s="1">
        <f>IF(t_item_说明表!P197="","",t_item_说明表!P197)</f>
        <v>4</v>
      </c>
      <c r="P195" s="1" t="str">
        <f>IF(t_item_说明表!Q197="","",t_item_说明表!Q197)</f>
        <v/>
      </c>
      <c r="Q195" s="1">
        <f>IF(t_item_说明表!R197="","",t_item_说明表!R197)</f>
        <v>0</v>
      </c>
      <c r="R195" s="1">
        <f>IF(t_item_说明表!S197="","",t_item_说明表!S197)</f>
        <v>33</v>
      </c>
      <c r="S195" s="1" t="str">
        <f>IF(t_item_说明表!T197="","",t_item_说明表!T197)</f>
        <v>商店</v>
      </c>
      <c r="T195" s="1">
        <f>IF(t_item_说明表!U197="","",t_item_说明表!U197)</f>
        <v>12</v>
      </c>
      <c r="U195" s="1">
        <f>IF(t_item_说明表!V197="","",t_item_说明表!V197)</f>
        <v>0</v>
      </c>
      <c r="V195" s="1" t="str">
        <f>IF(t_item_说明表!W197="","",t_item_说明表!W197)</f>
        <v/>
      </c>
      <c r="W195" s="1" t="str">
        <f>IF(t_item_说明表!X197="","",t_item_说明表!X197)</f>
        <v/>
      </c>
      <c r="X195" s="1" t="str">
        <f>IF(t_item_说明表!Y197="","",t_item_说明表!Y197)</f>
        <v/>
      </c>
      <c r="Y195" s="1">
        <f>IF(t_item_说明表!Z197="","",t_item_说明表!Z197)</f>
        <v>0</v>
      </c>
      <c r="Z195" s="1" t="str">
        <f>IF(t_item_说明表!AA197="","",t_item_说明表!AA197)</f>
        <v/>
      </c>
      <c r="AA195" s="1" t="str">
        <f>IF(t_item_说明表!AB197="","",t_item_说明表!AB197)</f>
        <v/>
      </c>
      <c r="AB195" s="1">
        <f>IF(t_item_说明表!AC197="","",t_item_说明表!AC197)</f>
        <v>5550</v>
      </c>
      <c r="AC195" s="1" t="str">
        <f>IF(t_item_说明表!AD197="","",t_item_说明表!AD197)</f>
        <v/>
      </c>
      <c r="AD195" s="1" t="str">
        <f>IF(t_item_说明表!AE197="","",t_item_说明表!AE197)</f>
        <v/>
      </c>
      <c r="AE195" s="1">
        <f>IF(t_item_说明表!AF197="","",t_item_说明表!AF197)</f>
        <v>5510</v>
      </c>
      <c r="AF195" s="1">
        <f>IF(t_item_说明表!AG197="","",t_item_说明表!AG197)</f>
        <v>1</v>
      </c>
      <c r="AG195" s="1">
        <f>IF(t_item_说明表!AH197="","",t_item_说明表!AH197)</f>
        <v>5</v>
      </c>
    </row>
    <row r="196" spans="1:33" ht="17.25" customHeight="1" x14ac:dyDescent="0.2">
      <c r="A196" s="1">
        <f>IF(t_item_说明表!A198="","",t_item_说明表!A198)</f>
        <v>193</v>
      </c>
      <c r="B196" s="1">
        <f>IF(t_item_说明表!B198="","",t_item_说明表!B198)</f>
        <v>6001</v>
      </c>
      <c r="C196" s="1">
        <f>IF(t_item_说明表!C198="","",t_item_说明表!C198)</f>
        <v>0</v>
      </c>
      <c r="D196" s="1" t="str">
        <f>IF(t_item_说明表!D198="","",t_item_说明表!D198)</f>
        <v>宝箱1时代1卡牌品质1部分1</v>
      </c>
      <c r="E196" s="1" t="str">
        <f>IF(t_item_说明表!E198="","",t_item_说明表!E198)</f>
        <v/>
      </c>
      <c r="F196" s="1">
        <f>IF(t_item_说明表!G198="","",t_item_说明表!G198)</f>
        <v>6001</v>
      </c>
      <c r="G196" s="1" t="str">
        <f>IF(t_item_说明表!H198="","",t_item_说明表!H198)</f>
        <v/>
      </c>
      <c r="H196" s="1">
        <f>IF(t_item_说明表!I198="","",t_item_说明表!I198)</f>
        <v>503</v>
      </c>
      <c r="I196" s="1">
        <f>IF(t_item_说明表!J198="","",t_item_说明表!J198)</f>
        <v>3</v>
      </c>
      <c r="J196" s="1">
        <f>IF(t_item_说明表!K198="","",t_item_说明表!K198)</f>
        <v>298</v>
      </c>
      <c r="K196" s="1">
        <f>IF(t_item_说明表!L198="","",t_item_说明表!L198)</f>
        <v>300140198</v>
      </c>
      <c r="L196" s="1">
        <f>IF(t_item_说明表!M198="","",t_item_说明表!M198)</f>
        <v>0</v>
      </c>
      <c r="M196" s="1">
        <f>IF(t_item_说明表!N198="","",t_item_说明表!N198)</f>
        <v>3</v>
      </c>
      <c r="N196" s="1">
        <f>IF(t_item_说明表!O198="","",t_item_说明表!O198)</f>
        <v>0</v>
      </c>
      <c r="O196" s="1">
        <f>IF(t_item_说明表!P198="","",t_item_说明表!P198)</f>
        <v>1</v>
      </c>
      <c r="P196" s="1" t="str">
        <f>IF(t_item_说明表!Q198="","",t_item_说明表!Q198)</f>
        <v/>
      </c>
      <c r="Q196" s="1">
        <f>IF(t_item_说明表!R198="","",t_item_说明表!R198)</f>
        <v>0</v>
      </c>
      <c r="R196" s="1">
        <f>IF(t_item_说明表!S198="","",t_item_说明表!S198)</f>
        <v>33</v>
      </c>
      <c r="S196" s="1" t="str">
        <f>IF(t_item_说明表!T198="","",t_item_说明表!T198)</f>
        <v>商店</v>
      </c>
      <c r="T196" s="1">
        <f>IF(t_item_说明表!U198="","",t_item_说明表!U198)</f>
        <v>12</v>
      </c>
      <c r="U196" s="1">
        <f>IF(t_item_说明表!V198="","",t_item_说明表!V198)</f>
        <v>0</v>
      </c>
      <c r="V196" s="1" t="str">
        <f>IF(t_item_说明表!W198="","",t_item_说明表!W198)</f>
        <v/>
      </c>
      <c r="W196" s="1" t="str">
        <f>IF(t_item_说明表!X198="","",t_item_说明表!X198)</f>
        <v/>
      </c>
      <c r="X196" s="1" t="str">
        <f>IF(t_item_说明表!Y198="","",t_item_说明表!Y198)</f>
        <v/>
      </c>
      <c r="Y196" s="1">
        <f>IF(t_item_说明表!Z198="","",t_item_说明表!Z198)</f>
        <v>0</v>
      </c>
      <c r="Z196" s="1" t="str">
        <f>IF(t_item_说明表!AA198="","",t_item_说明表!AA198)</f>
        <v/>
      </c>
      <c r="AA196" s="1" t="str">
        <f>IF(t_item_说明表!AB198="","",t_item_说明表!AB198)</f>
        <v/>
      </c>
      <c r="AB196" s="1">
        <f>IF(t_item_说明表!AC198="","",t_item_说明表!AC198)</f>
        <v>6001</v>
      </c>
      <c r="AC196" s="1" t="str">
        <f>IF(t_item_说明表!AD198="","",t_item_说明表!AD198)</f>
        <v/>
      </c>
      <c r="AD196" s="1" t="str">
        <f>IF(t_item_说明表!AE198="","",t_item_说明表!AE198)</f>
        <v/>
      </c>
      <c r="AE196" s="1" t="str">
        <f>IF(t_item_说明表!AF198="","",t_item_说明表!AF198)</f>
        <v/>
      </c>
      <c r="AF196" s="1">
        <f>IF(t_item_说明表!AG198="","",t_item_说明表!AG198)</f>
        <v>1</v>
      </c>
      <c r="AG196" s="1">
        <f>IF(t_item_说明表!AH198="","",t_item_说明表!AH198)</f>
        <v>5</v>
      </c>
    </row>
    <row r="197" spans="1:33" ht="17.25" customHeight="1" x14ac:dyDescent="0.2">
      <c r="A197" s="1">
        <f>IF(t_item_说明表!A199="","",t_item_说明表!A199)</f>
        <v>194</v>
      </c>
      <c r="B197" s="1">
        <f>IF(t_item_说明表!B199="","",t_item_说明表!B199)</f>
        <v>6002</v>
      </c>
      <c r="C197" s="1">
        <f>IF(t_item_说明表!C199="","",t_item_说明表!C199)</f>
        <v>0</v>
      </c>
      <c r="D197" s="1" t="str">
        <f>IF(t_item_说明表!D199="","",t_item_说明表!D199)</f>
        <v>宝箱1时代2卡牌品质1部分1</v>
      </c>
      <c r="E197" s="1" t="str">
        <f>IF(t_item_说明表!E199="","",t_item_说明表!E199)</f>
        <v/>
      </c>
      <c r="F197" s="1">
        <f>IF(t_item_说明表!G199="","",t_item_说明表!G199)</f>
        <v>6002</v>
      </c>
      <c r="G197" s="1" t="str">
        <f>IF(t_item_说明表!H199="","",t_item_说明表!H199)</f>
        <v/>
      </c>
      <c r="H197" s="1">
        <f>IF(t_item_说明表!I199="","",t_item_说明表!I199)</f>
        <v>503</v>
      </c>
      <c r="I197" s="1">
        <f>IF(t_item_说明表!J199="","",t_item_说明表!J199)</f>
        <v>3</v>
      </c>
      <c r="J197" s="1">
        <f>IF(t_item_说明表!K199="","",t_item_说明表!K199)</f>
        <v>299</v>
      </c>
      <c r="K197" s="1">
        <f>IF(t_item_说明表!L199="","",t_item_说明表!L199)</f>
        <v>300140199</v>
      </c>
      <c r="L197" s="1">
        <f>IF(t_item_说明表!M199="","",t_item_说明表!M199)</f>
        <v>0</v>
      </c>
      <c r="M197" s="1">
        <f>IF(t_item_说明表!N199="","",t_item_说明表!N199)</f>
        <v>3</v>
      </c>
      <c r="N197" s="1">
        <f>IF(t_item_说明表!O199="","",t_item_说明表!O199)</f>
        <v>0</v>
      </c>
      <c r="O197" s="1">
        <f>IF(t_item_说明表!P199="","",t_item_说明表!P199)</f>
        <v>1</v>
      </c>
      <c r="P197" s="1" t="str">
        <f>IF(t_item_说明表!Q199="","",t_item_说明表!Q199)</f>
        <v/>
      </c>
      <c r="Q197" s="1">
        <f>IF(t_item_说明表!R199="","",t_item_说明表!R199)</f>
        <v>0</v>
      </c>
      <c r="R197" s="1">
        <f>IF(t_item_说明表!S199="","",t_item_说明表!S199)</f>
        <v>33</v>
      </c>
      <c r="S197" s="1" t="str">
        <f>IF(t_item_说明表!T199="","",t_item_说明表!T199)</f>
        <v>商店</v>
      </c>
      <c r="T197" s="1">
        <f>IF(t_item_说明表!U199="","",t_item_说明表!U199)</f>
        <v>12</v>
      </c>
      <c r="U197" s="1">
        <f>IF(t_item_说明表!V199="","",t_item_说明表!V199)</f>
        <v>0</v>
      </c>
      <c r="V197" s="1" t="str">
        <f>IF(t_item_说明表!W199="","",t_item_说明表!W199)</f>
        <v/>
      </c>
      <c r="W197" s="1" t="str">
        <f>IF(t_item_说明表!X199="","",t_item_说明表!X199)</f>
        <v/>
      </c>
      <c r="X197" s="1" t="str">
        <f>IF(t_item_说明表!Y199="","",t_item_说明表!Y199)</f>
        <v/>
      </c>
      <c r="Y197" s="1">
        <f>IF(t_item_说明表!Z199="","",t_item_说明表!Z199)</f>
        <v>0</v>
      </c>
      <c r="Z197" s="1" t="str">
        <f>IF(t_item_说明表!AA199="","",t_item_说明表!AA199)</f>
        <v/>
      </c>
      <c r="AA197" s="1" t="str">
        <f>IF(t_item_说明表!AB199="","",t_item_说明表!AB199)</f>
        <v/>
      </c>
      <c r="AB197" s="1">
        <f>IF(t_item_说明表!AC199="","",t_item_说明表!AC199)</f>
        <v>6002</v>
      </c>
      <c r="AC197" s="1" t="str">
        <f>IF(t_item_说明表!AD199="","",t_item_说明表!AD199)</f>
        <v/>
      </c>
      <c r="AD197" s="1" t="str">
        <f>IF(t_item_说明表!AE199="","",t_item_说明表!AE199)</f>
        <v/>
      </c>
      <c r="AE197" s="1" t="str">
        <f>IF(t_item_说明表!AF199="","",t_item_说明表!AF199)</f>
        <v/>
      </c>
      <c r="AF197" s="1">
        <f>IF(t_item_说明表!AG199="","",t_item_说明表!AG199)</f>
        <v>1</v>
      </c>
      <c r="AG197" s="1">
        <f>IF(t_item_说明表!AH199="","",t_item_说明表!AH199)</f>
        <v>5</v>
      </c>
    </row>
    <row r="198" spans="1:33" ht="17.25" customHeight="1" x14ac:dyDescent="0.2">
      <c r="A198" s="1">
        <f>IF(t_item_说明表!A200="","",t_item_说明表!A200)</f>
        <v>195</v>
      </c>
      <c r="B198" s="1">
        <f>IF(t_item_说明表!B200="","",t_item_说明表!B200)</f>
        <v>6003</v>
      </c>
      <c r="C198" s="1">
        <f>IF(t_item_说明表!C200="","",t_item_说明表!C200)</f>
        <v>0</v>
      </c>
      <c r="D198" s="1" t="str">
        <f>IF(t_item_说明表!D200="","",t_item_说明表!D200)</f>
        <v>宝箱1时代3卡牌品质1部分1</v>
      </c>
      <c r="E198" s="1" t="str">
        <f>IF(t_item_说明表!E200="","",t_item_说明表!E200)</f>
        <v/>
      </c>
      <c r="F198" s="1">
        <f>IF(t_item_说明表!G200="","",t_item_说明表!G200)</f>
        <v>6003</v>
      </c>
      <c r="G198" s="1" t="str">
        <f>IF(t_item_说明表!H200="","",t_item_说明表!H200)</f>
        <v/>
      </c>
      <c r="H198" s="1">
        <f>IF(t_item_说明表!I200="","",t_item_说明表!I200)</f>
        <v>503</v>
      </c>
      <c r="I198" s="1">
        <f>IF(t_item_说明表!J200="","",t_item_说明表!J200)</f>
        <v>3</v>
      </c>
      <c r="J198" s="1">
        <f>IF(t_item_说明表!K200="","",t_item_说明表!K200)</f>
        <v>300</v>
      </c>
      <c r="K198" s="1">
        <f>IF(t_item_说明表!L200="","",t_item_说明表!L200)</f>
        <v>300140200</v>
      </c>
      <c r="L198" s="1">
        <f>IF(t_item_说明表!M200="","",t_item_说明表!M200)</f>
        <v>0</v>
      </c>
      <c r="M198" s="1">
        <f>IF(t_item_说明表!N200="","",t_item_说明表!N200)</f>
        <v>3</v>
      </c>
      <c r="N198" s="1">
        <f>IF(t_item_说明表!O200="","",t_item_说明表!O200)</f>
        <v>0</v>
      </c>
      <c r="O198" s="1">
        <f>IF(t_item_说明表!P200="","",t_item_说明表!P200)</f>
        <v>1</v>
      </c>
      <c r="P198" s="1" t="str">
        <f>IF(t_item_说明表!Q200="","",t_item_说明表!Q200)</f>
        <v/>
      </c>
      <c r="Q198" s="1">
        <f>IF(t_item_说明表!R200="","",t_item_说明表!R200)</f>
        <v>0</v>
      </c>
      <c r="R198" s="1">
        <f>IF(t_item_说明表!S200="","",t_item_说明表!S200)</f>
        <v>33</v>
      </c>
      <c r="S198" s="1" t="str">
        <f>IF(t_item_说明表!T200="","",t_item_说明表!T200)</f>
        <v>商店</v>
      </c>
      <c r="T198" s="1">
        <f>IF(t_item_说明表!U200="","",t_item_说明表!U200)</f>
        <v>12</v>
      </c>
      <c r="U198" s="1">
        <f>IF(t_item_说明表!V200="","",t_item_说明表!V200)</f>
        <v>0</v>
      </c>
      <c r="V198" s="1" t="str">
        <f>IF(t_item_说明表!W200="","",t_item_说明表!W200)</f>
        <v/>
      </c>
      <c r="W198" s="1" t="str">
        <f>IF(t_item_说明表!X200="","",t_item_说明表!X200)</f>
        <v/>
      </c>
      <c r="X198" s="1" t="str">
        <f>IF(t_item_说明表!Y200="","",t_item_说明表!Y200)</f>
        <v/>
      </c>
      <c r="Y198" s="1">
        <f>IF(t_item_说明表!Z200="","",t_item_说明表!Z200)</f>
        <v>0</v>
      </c>
      <c r="Z198" s="1" t="str">
        <f>IF(t_item_说明表!AA200="","",t_item_说明表!AA200)</f>
        <v/>
      </c>
      <c r="AA198" s="1" t="str">
        <f>IF(t_item_说明表!AB200="","",t_item_说明表!AB200)</f>
        <v/>
      </c>
      <c r="AB198" s="1">
        <f>IF(t_item_说明表!AC200="","",t_item_说明表!AC200)</f>
        <v>6003</v>
      </c>
      <c r="AC198" s="1" t="str">
        <f>IF(t_item_说明表!AD200="","",t_item_说明表!AD200)</f>
        <v/>
      </c>
      <c r="AD198" s="1" t="str">
        <f>IF(t_item_说明表!AE200="","",t_item_说明表!AE200)</f>
        <v/>
      </c>
      <c r="AE198" s="1" t="str">
        <f>IF(t_item_说明表!AF200="","",t_item_说明表!AF200)</f>
        <v/>
      </c>
      <c r="AF198" s="1">
        <f>IF(t_item_说明表!AG200="","",t_item_说明表!AG200)</f>
        <v>1</v>
      </c>
      <c r="AG198" s="1">
        <f>IF(t_item_说明表!AH200="","",t_item_说明表!AH200)</f>
        <v>5</v>
      </c>
    </row>
    <row r="199" spans="1:33" ht="17.25" customHeight="1" x14ac:dyDescent="0.2">
      <c r="A199" s="1">
        <f>IF(t_item_说明表!A201="","",t_item_说明表!A201)</f>
        <v>196</v>
      </c>
      <c r="B199" s="1">
        <f>IF(t_item_说明表!B201="","",t_item_说明表!B201)</f>
        <v>6004</v>
      </c>
      <c r="C199" s="1">
        <f>IF(t_item_说明表!C201="","",t_item_说明表!C201)</f>
        <v>0</v>
      </c>
      <c r="D199" s="1" t="str">
        <f>IF(t_item_说明表!D201="","",t_item_说明表!D201)</f>
        <v>宝箱1时代4卡牌品质1部分1</v>
      </c>
      <c r="E199" s="1" t="str">
        <f>IF(t_item_说明表!E201="","",t_item_说明表!E201)</f>
        <v/>
      </c>
      <c r="F199" s="1">
        <f>IF(t_item_说明表!G201="","",t_item_说明表!G201)</f>
        <v>6004</v>
      </c>
      <c r="G199" s="1" t="str">
        <f>IF(t_item_说明表!H201="","",t_item_说明表!H201)</f>
        <v/>
      </c>
      <c r="H199" s="1">
        <f>IF(t_item_说明表!I201="","",t_item_说明表!I201)</f>
        <v>503</v>
      </c>
      <c r="I199" s="1">
        <f>IF(t_item_说明表!J201="","",t_item_说明表!J201)</f>
        <v>3</v>
      </c>
      <c r="J199" s="1">
        <f>IF(t_item_说明表!K201="","",t_item_说明表!K201)</f>
        <v>301</v>
      </c>
      <c r="K199" s="1">
        <f>IF(t_item_说明表!L201="","",t_item_说明表!L201)</f>
        <v>300140201</v>
      </c>
      <c r="L199" s="1">
        <f>IF(t_item_说明表!M201="","",t_item_说明表!M201)</f>
        <v>0</v>
      </c>
      <c r="M199" s="1">
        <f>IF(t_item_说明表!N201="","",t_item_说明表!N201)</f>
        <v>3</v>
      </c>
      <c r="N199" s="1">
        <f>IF(t_item_说明表!O201="","",t_item_说明表!O201)</f>
        <v>0</v>
      </c>
      <c r="O199" s="1">
        <f>IF(t_item_说明表!P201="","",t_item_说明表!P201)</f>
        <v>1</v>
      </c>
      <c r="P199" s="1" t="str">
        <f>IF(t_item_说明表!Q201="","",t_item_说明表!Q201)</f>
        <v/>
      </c>
      <c r="Q199" s="1">
        <f>IF(t_item_说明表!R201="","",t_item_说明表!R201)</f>
        <v>0</v>
      </c>
      <c r="R199" s="1">
        <f>IF(t_item_说明表!S201="","",t_item_说明表!S201)</f>
        <v>33</v>
      </c>
      <c r="S199" s="1" t="str">
        <f>IF(t_item_说明表!T201="","",t_item_说明表!T201)</f>
        <v>商店</v>
      </c>
      <c r="T199" s="1">
        <f>IF(t_item_说明表!U201="","",t_item_说明表!U201)</f>
        <v>12</v>
      </c>
      <c r="U199" s="1">
        <f>IF(t_item_说明表!V201="","",t_item_说明表!V201)</f>
        <v>0</v>
      </c>
      <c r="V199" s="1" t="str">
        <f>IF(t_item_说明表!W201="","",t_item_说明表!W201)</f>
        <v/>
      </c>
      <c r="W199" s="1" t="str">
        <f>IF(t_item_说明表!X201="","",t_item_说明表!X201)</f>
        <v/>
      </c>
      <c r="X199" s="1" t="str">
        <f>IF(t_item_说明表!Y201="","",t_item_说明表!Y201)</f>
        <v/>
      </c>
      <c r="Y199" s="1">
        <f>IF(t_item_说明表!Z201="","",t_item_说明表!Z201)</f>
        <v>0</v>
      </c>
      <c r="Z199" s="1" t="str">
        <f>IF(t_item_说明表!AA201="","",t_item_说明表!AA201)</f>
        <v/>
      </c>
      <c r="AA199" s="1" t="str">
        <f>IF(t_item_说明表!AB201="","",t_item_说明表!AB201)</f>
        <v/>
      </c>
      <c r="AB199" s="1">
        <f>IF(t_item_说明表!AC201="","",t_item_说明表!AC201)</f>
        <v>6004</v>
      </c>
      <c r="AC199" s="1" t="str">
        <f>IF(t_item_说明表!AD201="","",t_item_说明表!AD201)</f>
        <v/>
      </c>
      <c r="AD199" s="1" t="str">
        <f>IF(t_item_说明表!AE201="","",t_item_说明表!AE201)</f>
        <v/>
      </c>
      <c r="AE199" s="1" t="str">
        <f>IF(t_item_说明表!AF201="","",t_item_说明表!AF201)</f>
        <v/>
      </c>
      <c r="AF199" s="1">
        <f>IF(t_item_说明表!AG201="","",t_item_说明表!AG201)</f>
        <v>1</v>
      </c>
      <c r="AG199" s="1">
        <f>IF(t_item_说明表!AH201="","",t_item_说明表!AH201)</f>
        <v>5</v>
      </c>
    </row>
    <row r="200" spans="1:33" ht="17.25" customHeight="1" x14ac:dyDescent="0.2">
      <c r="A200" s="1">
        <f>IF(t_item_说明表!A202="","",t_item_说明表!A202)</f>
        <v>197</v>
      </c>
      <c r="B200" s="1">
        <f>IF(t_item_说明表!B202="","",t_item_说明表!B202)</f>
        <v>6005</v>
      </c>
      <c r="C200" s="1">
        <f>IF(t_item_说明表!C202="","",t_item_说明表!C202)</f>
        <v>0</v>
      </c>
      <c r="D200" s="1" t="str">
        <f>IF(t_item_说明表!D202="","",t_item_说明表!D202)</f>
        <v>宝箱1时代5卡牌品质1部分1</v>
      </c>
      <c r="E200" s="1" t="str">
        <f>IF(t_item_说明表!E202="","",t_item_说明表!E202)</f>
        <v/>
      </c>
      <c r="F200" s="1">
        <f>IF(t_item_说明表!G202="","",t_item_说明表!G202)</f>
        <v>6005</v>
      </c>
      <c r="G200" s="1" t="str">
        <f>IF(t_item_说明表!H202="","",t_item_说明表!H202)</f>
        <v/>
      </c>
      <c r="H200" s="1">
        <f>IF(t_item_说明表!I202="","",t_item_说明表!I202)</f>
        <v>503</v>
      </c>
      <c r="I200" s="1">
        <f>IF(t_item_说明表!J202="","",t_item_说明表!J202)</f>
        <v>3</v>
      </c>
      <c r="J200" s="1">
        <f>IF(t_item_说明表!K202="","",t_item_说明表!K202)</f>
        <v>302</v>
      </c>
      <c r="K200" s="1">
        <f>IF(t_item_说明表!L202="","",t_item_说明表!L202)</f>
        <v>300140202</v>
      </c>
      <c r="L200" s="1">
        <f>IF(t_item_说明表!M202="","",t_item_说明表!M202)</f>
        <v>0</v>
      </c>
      <c r="M200" s="1">
        <f>IF(t_item_说明表!N202="","",t_item_说明表!N202)</f>
        <v>3</v>
      </c>
      <c r="N200" s="1">
        <f>IF(t_item_说明表!O202="","",t_item_说明表!O202)</f>
        <v>0</v>
      </c>
      <c r="O200" s="1">
        <f>IF(t_item_说明表!P202="","",t_item_说明表!P202)</f>
        <v>1</v>
      </c>
      <c r="P200" s="1" t="str">
        <f>IF(t_item_说明表!Q202="","",t_item_说明表!Q202)</f>
        <v/>
      </c>
      <c r="Q200" s="1">
        <f>IF(t_item_说明表!R202="","",t_item_说明表!R202)</f>
        <v>0</v>
      </c>
      <c r="R200" s="1">
        <f>IF(t_item_说明表!S202="","",t_item_说明表!S202)</f>
        <v>33</v>
      </c>
      <c r="S200" s="1" t="str">
        <f>IF(t_item_说明表!T202="","",t_item_说明表!T202)</f>
        <v>商店</v>
      </c>
      <c r="T200" s="1">
        <f>IF(t_item_说明表!U202="","",t_item_说明表!U202)</f>
        <v>12</v>
      </c>
      <c r="U200" s="1">
        <f>IF(t_item_说明表!V202="","",t_item_说明表!V202)</f>
        <v>0</v>
      </c>
      <c r="V200" s="1" t="str">
        <f>IF(t_item_说明表!W202="","",t_item_说明表!W202)</f>
        <v/>
      </c>
      <c r="W200" s="1" t="str">
        <f>IF(t_item_说明表!X202="","",t_item_说明表!X202)</f>
        <v/>
      </c>
      <c r="X200" s="1" t="str">
        <f>IF(t_item_说明表!Y202="","",t_item_说明表!Y202)</f>
        <v/>
      </c>
      <c r="Y200" s="1">
        <f>IF(t_item_说明表!Z202="","",t_item_说明表!Z202)</f>
        <v>0</v>
      </c>
      <c r="Z200" s="1" t="str">
        <f>IF(t_item_说明表!AA202="","",t_item_说明表!AA202)</f>
        <v/>
      </c>
      <c r="AA200" s="1" t="str">
        <f>IF(t_item_说明表!AB202="","",t_item_说明表!AB202)</f>
        <v/>
      </c>
      <c r="AB200" s="1">
        <f>IF(t_item_说明表!AC202="","",t_item_说明表!AC202)</f>
        <v>6005</v>
      </c>
      <c r="AC200" s="1" t="str">
        <f>IF(t_item_说明表!AD202="","",t_item_说明表!AD202)</f>
        <v/>
      </c>
      <c r="AD200" s="1" t="str">
        <f>IF(t_item_说明表!AE202="","",t_item_说明表!AE202)</f>
        <v/>
      </c>
      <c r="AE200" s="1" t="str">
        <f>IF(t_item_说明表!AF202="","",t_item_说明表!AF202)</f>
        <v/>
      </c>
      <c r="AF200" s="1">
        <f>IF(t_item_说明表!AG202="","",t_item_说明表!AG202)</f>
        <v>1</v>
      </c>
      <c r="AG200" s="1">
        <f>IF(t_item_说明表!AH202="","",t_item_说明表!AH202)</f>
        <v>5</v>
      </c>
    </row>
    <row r="201" spans="1:33" ht="17.25" customHeight="1" x14ac:dyDescent="0.2">
      <c r="A201" s="1">
        <f>IF(t_item_说明表!A203="","",t_item_说明表!A203)</f>
        <v>198</v>
      </c>
      <c r="B201" s="1">
        <f>IF(t_item_说明表!B203="","",t_item_说明表!B203)</f>
        <v>6006</v>
      </c>
      <c r="C201" s="1">
        <f>IF(t_item_说明表!C203="","",t_item_说明表!C203)</f>
        <v>0</v>
      </c>
      <c r="D201" s="1" t="str">
        <f>IF(t_item_说明表!D203="","",t_item_说明表!D203)</f>
        <v>宝箱1时代1卡牌品质1部分2</v>
      </c>
      <c r="E201" s="1" t="str">
        <f>IF(t_item_说明表!E203="","",t_item_说明表!E203)</f>
        <v/>
      </c>
      <c r="F201" s="1">
        <f>IF(t_item_说明表!G203="","",t_item_说明表!G203)</f>
        <v>6006</v>
      </c>
      <c r="G201" s="1" t="str">
        <f>IF(t_item_说明表!H203="","",t_item_说明表!H203)</f>
        <v/>
      </c>
      <c r="H201" s="1">
        <f>IF(t_item_说明表!I203="","",t_item_说明表!I203)</f>
        <v>503</v>
      </c>
      <c r="I201" s="1">
        <f>IF(t_item_说明表!J203="","",t_item_说明表!J203)</f>
        <v>3</v>
      </c>
      <c r="J201" s="1">
        <f>IF(t_item_说明表!K203="","",t_item_说明表!K203)</f>
        <v>303</v>
      </c>
      <c r="K201" s="1">
        <f>IF(t_item_说明表!L203="","",t_item_说明表!L203)</f>
        <v>300140203</v>
      </c>
      <c r="L201" s="1">
        <f>IF(t_item_说明表!M203="","",t_item_说明表!M203)</f>
        <v>0</v>
      </c>
      <c r="M201" s="1">
        <f>IF(t_item_说明表!N203="","",t_item_说明表!N203)</f>
        <v>3</v>
      </c>
      <c r="N201" s="1">
        <f>IF(t_item_说明表!O203="","",t_item_说明表!O203)</f>
        <v>0</v>
      </c>
      <c r="O201" s="1">
        <f>IF(t_item_说明表!P203="","",t_item_说明表!P203)</f>
        <v>1</v>
      </c>
      <c r="P201" s="1" t="str">
        <f>IF(t_item_说明表!Q203="","",t_item_说明表!Q203)</f>
        <v/>
      </c>
      <c r="Q201" s="1">
        <f>IF(t_item_说明表!R203="","",t_item_说明表!R203)</f>
        <v>0</v>
      </c>
      <c r="R201" s="1">
        <f>IF(t_item_说明表!S203="","",t_item_说明表!S203)</f>
        <v>33</v>
      </c>
      <c r="S201" s="1" t="str">
        <f>IF(t_item_说明表!T203="","",t_item_说明表!T203)</f>
        <v>商店</v>
      </c>
      <c r="T201" s="1">
        <f>IF(t_item_说明表!U203="","",t_item_说明表!U203)</f>
        <v>12</v>
      </c>
      <c r="U201" s="1">
        <f>IF(t_item_说明表!V203="","",t_item_说明表!V203)</f>
        <v>0</v>
      </c>
      <c r="V201" s="1" t="str">
        <f>IF(t_item_说明表!W203="","",t_item_说明表!W203)</f>
        <v/>
      </c>
      <c r="W201" s="1" t="str">
        <f>IF(t_item_说明表!X203="","",t_item_说明表!X203)</f>
        <v/>
      </c>
      <c r="X201" s="1" t="str">
        <f>IF(t_item_说明表!Y203="","",t_item_说明表!Y203)</f>
        <v/>
      </c>
      <c r="Y201" s="1">
        <f>IF(t_item_说明表!Z203="","",t_item_说明表!Z203)</f>
        <v>0</v>
      </c>
      <c r="Z201" s="1" t="str">
        <f>IF(t_item_说明表!AA203="","",t_item_说明表!AA203)</f>
        <v/>
      </c>
      <c r="AA201" s="1" t="str">
        <f>IF(t_item_说明表!AB203="","",t_item_说明表!AB203)</f>
        <v/>
      </c>
      <c r="AB201" s="1">
        <f>IF(t_item_说明表!AC203="","",t_item_说明表!AC203)</f>
        <v>6006</v>
      </c>
      <c r="AC201" s="1" t="str">
        <f>IF(t_item_说明表!AD203="","",t_item_说明表!AD203)</f>
        <v/>
      </c>
      <c r="AD201" s="1" t="str">
        <f>IF(t_item_说明表!AE203="","",t_item_说明表!AE203)</f>
        <v/>
      </c>
      <c r="AE201" s="1" t="str">
        <f>IF(t_item_说明表!AF203="","",t_item_说明表!AF203)</f>
        <v/>
      </c>
      <c r="AF201" s="1">
        <f>IF(t_item_说明表!AG203="","",t_item_说明表!AG203)</f>
        <v>1</v>
      </c>
      <c r="AG201" s="1">
        <f>IF(t_item_说明表!AH203="","",t_item_说明表!AH203)</f>
        <v>5</v>
      </c>
    </row>
    <row r="202" spans="1:33" ht="17.25" customHeight="1" x14ac:dyDescent="0.2">
      <c r="A202" s="1">
        <f>IF(t_item_说明表!A204="","",t_item_说明表!A204)</f>
        <v>199</v>
      </c>
      <c r="B202" s="1">
        <f>IF(t_item_说明表!B204="","",t_item_说明表!B204)</f>
        <v>6007</v>
      </c>
      <c r="C202" s="1">
        <f>IF(t_item_说明表!C204="","",t_item_说明表!C204)</f>
        <v>0</v>
      </c>
      <c r="D202" s="1" t="str">
        <f>IF(t_item_说明表!D204="","",t_item_说明表!D204)</f>
        <v>宝箱1时代2卡牌品质1部分2</v>
      </c>
      <c r="E202" s="1" t="str">
        <f>IF(t_item_说明表!E204="","",t_item_说明表!E204)</f>
        <v/>
      </c>
      <c r="F202" s="1">
        <f>IF(t_item_说明表!G204="","",t_item_说明表!G204)</f>
        <v>6007</v>
      </c>
      <c r="G202" s="1" t="str">
        <f>IF(t_item_说明表!H204="","",t_item_说明表!H204)</f>
        <v/>
      </c>
      <c r="H202" s="1">
        <f>IF(t_item_说明表!I204="","",t_item_说明表!I204)</f>
        <v>503</v>
      </c>
      <c r="I202" s="1">
        <f>IF(t_item_说明表!J204="","",t_item_说明表!J204)</f>
        <v>3</v>
      </c>
      <c r="J202" s="1">
        <f>IF(t_item_说明表!K204="","",t_item_说明表!K204)</f>
        <v>304</v>
      </c>
      <c r="K202" s="1">
        <f>IF(t_item_说明表!L204="","",t_item_说明表!L204)</f>
        <v>300140204</v>
      </c>
      <c r="L202" s="1">
        <f>IF(t_item_说明表!M204="","",t_item_说明表!M204)</f>
        <v>0</v>
      </c>
      <c r="M202" s="1">
        <f>IF(t_item_说明表!N204="","",t_item_说明表!N204)</f>
        <v>3</v>
      </c>
      <c r="N202" s="1">
        <f>IF(t_item_说明表!O204="","",t_item_说明表!O204)</f>
        <v>0</v>
      </c>
      <c r="O202" s="1">
        <f>IF(t_item_说明表!P204="","",t_item_说明表!P204)</f>
        <v>1</v>
      </c>
      <c r="P202" s="1" t="str">
        <f>IF(t_item_说明表!Q204="","",t_item_说明表!Q204)</f>
        <v/>
      </c>
      <c r="Q202" s="1">
        <f>IF(t_item_说明表!R204="","",t_item_说明表!R204)</f>
        <v>0</v>
      </c>
      <c r="R202" s="1">
        <f>IF(t_item_说明表!S204="","",t_item_说明表!S204)</f>
        <v>33</v>
      </c>
      <c r="S202" s="1" t="str">
        <f>IF(t_item_说明表!T204="","",t_item_说明表!T204)</f>
        <v>商店</v>
      </c>
      <c r="T202" s="1">
        <f>IF(t_item_说明表!U204="","",t_item_说明表!U204)</f>
        <v>12</v>
      </c>
      <c r="U202" s="1">
        <f>IF(t_item_说明表!V204="","",t_item_说明表!V204)</f>
        <v>0</v>
      </c>
      <c r="V202" s="1" t="str">
        <f>IF(t_item_说明表!W204="","",t_item_说明表!W204)</f>
        <v/>
      </c>
      <c r="W202" s="1" t="str">
        <f>IF(t_item_说明表!X204="","",t_item_说明表!X204)</f>
        <v/>
      </c>
      <c r="X202" s="1" t="str">
        <f>IF(t_item_说明表!Y204="","",t_item_说明表!Y204)</f>
        <v/>
      </c>
      <c r="Y202" s="1">
        <f>IF(t_item_说明表!Z204="","",t_item_说明表!Z204)</f>
        <v>0</v>
      </c>
      <c r="Z202" s="1" t="str">
        <f>IF(t_item_说明表!AA204="","",t_item_说明表!AA204)</f>
        <v/>
      </c>
      <c r="AA202" s="1" t="str">
        <f>IF(t_item_说明表!AB204="","",t_item_说明表!AB204)</f>
        <v/>
      </c>
      <c r="AB202" s="1">
        <f>IF(t_item_说明表!AC204="","",t_item_说明表!AC204)</f>
        <v>6007</v>
      </c>
      <c r="AC202" s="1" t="str">
        <f>IF(t_item_说明表!AD204="","",t_item_说明表!AD204)</f>
        <v/>
      </c>
      <c r="AD202" s="1" t="str">
        <f>IF(t_item_说明表!AE204="","",t_item_说明表!AE204)</f>
        <v/>
      </c>
      <c r="AE202" s="1" t="str">
        <f>IF(t_item_说明表!AF204="","",t_item_说明表!AF204)</f>
        <v/>
      </c>
      <c r="AF202" s="1">
        <f>IF(t_item_说明表!AG204="","",t_item_说明表!AG204)</f>
        <v>1</v>
      </c>
      <c r="AG202" s="1">
        <f>IF(t_item_说明表!AH204="","",t_item_说明表!AH204)</f>
        <v>5</v>
      </c>
    </row>
    <row r="203" spans="1:33" ht="17.25" customHeight="1" x14ac:dyDescent="0.2">
      <c r="A203" s="1">
        <f>IF(t_item_说明表!A205="","",t_item_说明表!A205)</f>
        <v>200</v>
      </c>
      <c r="B203" s="1">
        <f>IF(t_item_说明表!B205="","",t_item_说明表!B205)</f>
        <v>6008</v>
      </c>
      <c r="C203" s="1">
        <f>IF(t_item_说明表!C205="","",t_item_说明表!C205)</f>
        <v>0</v>
      </c>
      <c r="D203" s="1" t="str">
        <f>IF(t_item_说明表!D205="","",t_item_说明表!D205)</f>
        <v>宝箱1时代3卡牌品质1部分2</v>
      </c>
      <c r="E203" s="1" t="str">
        <f>IF(t_item_说明表!E205="","",t_item_说明表!E205)</f>
        <v/>
      </c>
      <c r="F203" s="1">
        <f>IF(t_item_说明表!G205="","",t_item_说明表!G205)</f>
        <v>6008</v>
      </c>
      <c r="G203" s="1" t="str">
        <f>IF(t_item_说明表!H205="","",t_item_说明表!H205)</f>
        <v/>
      </c>
      <c r="H203" s="1">
        <f>IF(t_item_说明表!I205="","",t_item_说明表!I205)</f>
        <v>503</v>
      </c>
      <c r="I203" s="1">
        <f>IF(t_item_说明表!J205="","",t_item_说明表!J205)</f>
        <v>3</v>
      </c>
      <c r="J203" s="1">
        <f>IF(t_item_说明表!K205="","",t_item_说明表!K205)</f>
        <v>305</v>
      </c>
      <c r="K203" s="1">
        <f>IF(t_item_说明表!L205="","",t_item_说明表!L205)</f>
        <v>300140205</v>
      </c>
      <c r="L203" s="1">
        <f>IF(t_item_说明表!M205="","",t_item_说明表!M205)</f>
        <v>0</v>
      </c>
      <c r="M203" s="1">
        <f>IF(t_item_说明表!N205="","",t_item_说明表!N205)</f>
        <v>3</v>
      </c>
      <c r="N203" s="1">
        <f>IF(t_item_说明表!O205="","",t_item_说明表!O205)</f>
        <v>0</v>
      </c>
      <c r="O203" s="1">
        <f>IF(t_item_说明表!P205="","",t_item_说明表!P205)</f>
        <v>1</v>
      </c>
      <c r="P203" s="1" t="str">
        <f>IF(t_item_说明表!Q205="","",t_item_说明表!Q205)</f>
        <v/>
      </c>
      <c r="Q203" s="1">
        <f>IF(t_item_说明表!R205="","",t_item_说明表!R205)</f>
        <v>0</v>
      </c>
      <c r="R203" s="1">
        <f>IF(t_item_说明表!S205="","",t_item_说明表!S205)</f>
        <v>33</v>
      </c>
      <c r="S203" s="1" t="str">
        <f>IF(t_item_说明表!T205="","",t_item_说明表!T205)</f>
        <v>商店</v>
      </c>
      <c r="T203" s="1">
        <f>IF(t_item_说明表!U205="","",t_item_说明表!U205)</f>
        <v>12</v>
      </c>
      <c r="U203" s="1">
        <f>IF(t_item_说明表!V205="","",t_item_说明表!V205)</f>
        <v>0</v>
      </c>
      <c r="V203" s="1" t="str">
        <f>IF(t_item_说明表!W205="","",t_item_说明表!W205)</f>
        <v/>
      </c>
      <c r="W203" s="1" t="str">
        <f>IF(t_item_说明表!X205="","",t_item_说明表!X205)</f>
        <v/>
      </c>
      <c r="X203" s="1" t="str">
        <f>IF(t_item_说明表!Y205="","",t_item_说明表!Y205)</f>
        <v/>
      </c>
      <c r="Y203" s="1">
        <f>IF(t_item_说明表!Z205="","",t_item_说明表!Z205)</f>
        <v>0</v>
      </c>
      <c r="Z203" s="1" t="str">
        <f>IF(t_item_说明表!AA205="","",t_item_说明表!AA205)</f>
        <v/>
      </c>
      <c r="AA203" s="1" t="str">
        <f>IF(t_item_说明表!AB205="","",t_item_说明表!AB205)</f>
        <v/>
      </c>
      <c r="AB203" s="1">
        <f>IF(t_item_说明表!AC205="","",t_item_说明表!AC205)</f>
        <v>6008</v>
      </c>
      <c r="AC203" s="1" t="str">
        <f>IF(t_item_说明表!AD205="","",t_item_说明表!AD205)</f>
        <v/>
      </c>
      <c r="AD203" s="1" t="str">
        <f>IF(t_item_说明表!AE205="","",t_item_说明表!AE205)</f>
        <v/>
      </c>
      <c r="AE203" s="1" t="str">
        <f>IF(t_item_说明表!AF205="","",t_item_说明表!AF205)</f>
        <v/>
      </c>
      <c r="AF203" s="1">
        <f>IF(t_item_说明表!AG205="","",t_item_说明表!AG205)</f>
        <v>1</v>
      </c>
      <c r="AG203" s="1">
        <f>IF(t_item_说明表!AH205="","",t_item_说明表!AH205)</f>
        <v>5</v>
      </c>
    </row>
    <row r="204" spans="1:33" ht="17.25" customHeight="1" x14ac:dyDescent="0.2">
      <c r="A204" s="1">
        <f>IF(t_item_说明表!A206="","",t_item_说明表!A206)</f>
        <v>201</v>
      </c>
      <c r="B204" s="1">
        <f>IF(t_item_说明表!B206="","",t_item_说明表!B206)</f>
        <v>6009</v>
      </c>
      <c r="C204" s="1">
        <f>IF(t_item_说明表!C206="","",t_item_说明表!C206)</f>
        <v>0</v>
      </c>
      <c r="D204" s="1" t="str">
        <f>IF(t_item_说明表!D206="","",t_item_说明表!D206)</f>
        <v>宝箱1时代4卡牌品质1部分2</v>
      </c>
      <c r="E204" s="1" t="str">
        <f>IF(t_item_说明表!E206="","",t_item_说明表!E206)</f>
        <v/>
      </c>
      <c r="F204" s="1">
        <f>IF(t_item_说明表!G206="","",t_item_说明表!G206)</f>
        <v>6009</v>
      </c>
      <c r="G204" s="1" t="str">
        <f>IF(t_item_说明表!H206="","",t_item_说明表!H206)</f>
        <v/>
      </c>
      <c r="H204" s="1">
        <f>IF(t_item_说明表!I206="","",t_item_说明表!I206)</f>
        <v>503</v>
      </c>
      <c r="I204" s="1">
        <f>IF(t_item_说明表!J206="","",t_item_说明表!J206)</f>
        <v>3</v>
      </c>
      <c r="J204" s="1">
        <f>IF(t_item_说明表!K206="","",t_item_说明表!K206)</f>
        <v>306</v>
      </c>
      <c r="K204" s="1">
        <f>IF(t_item_说明表!L206="","",t_item_说明表!L206)</f>
        <v>300140206</v>
      </c>
      <c r="L204" s="1">
        <f>IF(t_item_说明表!M206="","",t_item_说明表!M206)</f>
        <v>0</v>
      </c>
      <c r="M204" s="1">
        <f>IF(t_item_说明表!N206="","",t_item_说明表!N206)</f>
        <v>3</v>
      </c>
      <c r="N204" s="1">
        <f>IF(t_item_说明表!O206="","",t_item_说明表!O206)</f>
        <v>0</v>
      </c>
      <c r="O204" s="1">
        <f>IF(t_item_说明表!P206="","",t_item_说明表!P206)</f>
        <v>1</v>
      </c>
      <c r="P204" s="1" t="str">
        <f>IF(t_item_说明表!Q206="","",t_item_说明表!Q206)</f>
        <v/>
      </c>
      <c r="Q204" s="1">
        <f>IF(t_item_说明表!R206="","",t_item_说明表!R206)</f>
        <v>0</v>
      </c>
      <c r="R204" s="1">
        <f>IF(t_item_说明表!S206="","",t_item_说明表!S206)</f>
        <v>33</v>
      </c>
      <c r="S204" s="1" t="str">
        <f>IF(t_item_说明表!T206="","",t_item_说明表!T206)</f>
        <v>商店</v>
      </c>
      <c r="T204" s="1">
        <f>IF(t_item_说明表!U206="","",t_item_说明表!U206)</f>
        <v>12</v>
      </c>
      <c r="U204" s="1">
        <f>IF(t_item_说明表!V206="","",t_item_说明表!V206)</f>
        <v>0</v>
      </c>
      <c r="V204" s="1" t="str">
        <f>IF(t_item_说明表!W206="","",t_item_说明表!W206)</f>
        <v/>
      </c>
      <c r="W204" s="1" t="str">
        <f>IF(t_item_说明表!X206="","",t_item_说明表!X206)</f>
        <v/>
      </c>
      <c r="X204" s="1" t="str">
        <f>IF(t_item_说明表!Y206="","",t_item_说明表!Y206)</f>
        <v/>
      </c>
      <c r="Y204" s="1">
        <f>IF(t_item_说明表!Z206="","",t_item_说明表!Z206)</f>
        <v>0</v>
      </c>
      <c r="Z204" s="1" t="str">
        <f>IF(t_item_说明表!AA206="","",t_item_说明表!AA206)</f>
        <v/>
      </c>
      <c r="AA204" s="1" t="str">
        <f>IF(t_item_说明表!AB206="","",t_item_说明表!AB206)</f>
        <v/>
      </c>
      <c r="AB204" s="1">
        <f>IF(t_item_说明表!AC206="","",t_item_说明表!AC206)</f>
        <v>6009</v>
      </c>
      <c r="AC204" s="1" t="str">
        <f>IF(t_item_说明表!AD206="","",t_item_说明表!AD206)</f>
        <v/>
      </c>
      <c r="AD204" s="1" t="str">
        <f>IF(t_item_说明表!AE206="","",t_item_说明表!AE206)</f>
        <v/>
      </c>
      <c r="AE204" s="1" t="str">
        <f>IF(t_item_说明表!AF206="","",t_item_说明表!AF206)</f>
        <v/>
      </c>
      <c r="AF204" s="1">
        <f>IF(t_item_说明表!AG206="","",t_item_说明表!AG206)</f>
        <v>1</v>
      </c>
      <c r="AG204" s="1">
        <f>IF(t_item_说明表!AH206="","",t_item_说明表!AH206)</f>
        <v>5</v>
      </c>
    </row>
    <row r="205" spans="1:33" ht="17.25" customHeight="1" x14ac:dyDescent="0.2">
      <c r="A205" s="1">
        <f>IF(t_item_说明表!A207="","",t_item_说明表!A207)</f>
        <v>202</v>
      </c>
      <c r="B205" s="1">
        <f>IF(t_item_说明表!B207="","",t_item_说明表!B207)</f>
        <v>6010</v>
      </c>
      <c r="C205" s="1">
        <f>IF(t_item_说明表!C207="","",t_item_说明表!C207)</f>
        <v>0</v>
      </c>
      <c r="D205" s="1" t="str">
        <f>IF(t_item_说明表!D207="","",t_item_说明表!D207)</f>
        <v>宝箱1时代5卡牌品质1部分2</v>
      </c>
      <c r="E205" s="1" t="str">
        <f>IF(t_item_说明表!E207="","",t_item_说明表!E207)</f>
        <v/>
      </c>
      <c r="F205" s="1">
        <f>IF(t_item_说明表!G207="","",t_item_说明表!G207)</f>
        <v>6010</v>
      </c>
      <c r="G205" s="1" t="str">
        <f>IF(t_item_说明表!H207="","",t_item_说明表!H207)</f>
        <v/>
      </c>
      <c r="H205" s="1">
        <f>IF(t_item_说明表!I207="","",t_item_说明表!I207)</f>
        <v>503</v>
      </c>
      <c r="I205" s="1">
        <f>IF(t_item_说明表!J207="","",t_item_说明表!J207)</f>
        <v>3</v>
      </c>
      <c r="J205" s="1">
        <f>IF(t_item_说明表!K207="","",t_item_说明表!K207)</f>
        <v>307</v>
      </c>
      <c r="K205" s="1">
        <f>IF(t_item_说明表!L207="","",t_item_说明表!L207)</f>
        <v>300140207</v>
      </c>
      <c r="L205" s="1">
        <f>IF(t_item_说明表!M207="","",t_item_说明表!M207)</f>
        <v>0</v>
      </c>
      <c r="M205" s="1">
        <f>IF(t_item_说明表!N207="","",t_item_说明表!N207)</f>
        <v>3</v>
      </c>
      <c r="N205" s="1">
        <f>IF(t_item_说明表!O207="","",t_item_说明表!O207)</f>
        <v>0</v>
      </c>
      <c r="O205" s="1">
        <f>IF(t_item_说明表!P207="","",t_item_说明表!P207)</f>
        <v>1</v>
      </c>
      <c r="P205" s="1" t="str">
        <f>IF(t_item_说明表!Q207="","",t_item_说明表!Q207)</f>
        <v/>
      </c>
      <c r="Q205" s="1">
        <f>IF(t_item_说明表!R207="","",t_item_说明表!R207)</f>
        <v>0</v>
      </c>
      <c r="R205" s="1">
        <f>IF(t_item_说明表!S207="","",t_item_说明表!S207)</f>
        <v>33</v>
      </c>
      <c r="S205" s="1" t="str">
        <f>IF(t_item_说明表!T207="","",t_item_说明表!T207)</f>
        <v>商店</v>
      </c>
      <c r="T205" s="1">
        <f>IF(t_item_说明表!U207="","",t_item_说明表!U207)</f>
        <v>12</v>
      </c>
      <c r="U205" s="1">
        <f>IF(t_item_说明表!V207="","",t_item_说明表!V207)</f>
        <v>0</v>
      </c>
      <c r="V205" s="1" t="str">
        <f>IF(t_item_说明表!W207="","",t_item_说明表!W207)</f>
        <v/>
      </c>
      <c r="W205" s="1" t="str">
        <f>IF(t_item_说明表!X207="","",t_item_说明表!X207)</f>
        <v/>
      </c>
      <c r="X205" s="1" t="str">
        <f>IF(t_item_说明表!Y207="","",t_item_说明表!Y207)</f>
        <v/>
      </c>
      <c r="Y205" s="1">
        <f>IF(t_item_说明表!Z207="","",t_item_说明表!Z207)</f>
        <v>0</v>
      </c>
      <c r="Z205" s="1" t="str">
        <f>IF(t_item_说明表!AA207="","",t_item_说明表!AA207)</f>
        <v/>
      </c>
      <c r="AA205" s="1" t="str">
        <f>IF(t_item_说明表!AB207="","",t_item_说明表!AB207)</f>
        <v/>
      </c>
      <c r="AB205" s="1">
        <f>IF(t_item_说明表!AC207="","",t_item_说明表!AC207)</f>
        <v>6010</v>
      </c>
      <c r="AC205" s="1" t="str">
        <f>IF(t_item_说明表!AD207="","",t_item_说明表!AD207)</f>
        <v/>
      </c>
      <c r="AD205" s="1" t="str">
        <f>IF(t_item_说明表!AE207="","",t_item_说明表!AE207)</f>
        <v/>
      </c>
      <c r="AE205" s="1" t="str">
        <f>IF(t_item_说明表!AF207="","",t_item_说明表!AF207)</f>
        <v/>
      </c>
      <c r="AF205" s="1">
        <f>IF(t_item_说明表!AG207="","",t_item_说明表!AG207)</f>
        <v>1</v>
      </c>
      <c r="AG205" s="1">
        <f>IF(t_item_说明表!AH207="","",t_item_说明表!AH207)</f>
        <v>5</v>
      </c>
    </row>
    <row r="206" spans="1:33" ht="17.25" customHeight="1" x14ac:dyDescent="0.2">
      <c r="A206" s="1">
        <f>IF(t_item_说明表!A208="","",t_item_说明表!A208)</f>
        <v>203</v>
      </c>
      <c r="B206" s="1">
        <f>IF(t_item_说明表!B208="","",t_item_说明表!B208)</f>
        <v>6011</v>
      </c>
      <c r="C206" s="1">
        <f>IF(t_item_说明表!C208="","",t_item_说明表!C208)</f>
        <v>0</v>
      </c>
      <c r="D206" s="1" t="str">
        <f>IF(t_item_说明表!D208="","",t_item_说明表!D208)</f>
        <v>宝箱1时代1卡牌品质2部分1</v>
      </c>
      <c r="E206" s="1" t="str">
        <f>IF(t_item_说明表!E208="","",t_item_说明表!E208)</f>
        <v/>
      </c>
      <c r="F206" s="1">
        <f>IF(t_item_说明表!G208="","",t_item_说明表!G208)</f>
        <v>6011</v>
      </c>
      <c r="G206" s="1" t="str">
        <f>IF(t_item_说明表!H208="","",t_item_说明表!H208)</f>
        <v/>
      </c>
      <c r="H206" s="1">
        <f>IF(t_item_说明表!I208="","",t_item_说明表!I208)</f>
        <v>503</v>
      </c>
      <c r="I206" s="1">
        <f>IF(t_item_说明表!J208="","",t_item_说明表!J208)</f>
        <v>3</v>
      </c>
      <c r="J206" s="1">
        <f>IF(t_item_说明表!K208="","",t_item_说明表!K208)</f>
        <v>308</v>
      </c>
      <c r="K206" s="1">
        <f>IF(t_item_说明表!L208="","",t_item_说明表!L208)</f>
        <v>300140208</v>
      </c>
      <c r="L206" s="1">
        <f>IF(t_item_说明表!M208="","",t_item_说明表!M208)</f>
        <v>0</v>
      </c>
      <c r="M206" s="1">
        <f>IF(t_item_说明表!N208="","",t_item_说明表!N208)</f>
        <v>3</v>
      </c>
      <c r="N206" s="1">
        <f>IF(t_item_说明表!O208="","",t_item_说明表!O208)</f>
        <v>0</v>
      </c>
      <c r="O206" s="1">
        <f>IF(t_item_说明表!P208="","",t_item_说明表!P208)</f>
        <v>1</v>
      </c>
      <c r="P206" s="1" t="str">
        <f>IF(t_item_说明表!Q208="","",t_item_说明表!Q208)</f>
        <v/>
      </c>
      <c r="Q206" s="1">
        <f>IF(t_item_说明表!R208="","",t_item_说明表!R208)</f>
        <v>0</v>
      </c>
      <c r="R206" s="1">
        <f>IF(t_item_说明表!S208="","",t_item_说明表!S208)</f>
        <v>33</v>
      </c>
      <c r="S206" s="1" t="str">
        <f>IF(t_item_说明表!T208="","",t_item_说明表!T208)</f>
        <v>商店</v>
      </c>
      <c r="T206" s="1">
        <f>IF(t_item_说明表!U208="","",t_item_说明表!U208)</f>
        <v>12</v>
      </c>
      <c r="U206" s="1">
        <f>IF(t_item_说明表!V208="","",t_item_说明表!V208)</f>
        <v>0</v>
      </c>
      <c r="V206" s="1" t="str">
        <f>IF(t_item_说明表!W208="","",t_item_说明表!W208)</f>
        <v/>
      </c>
      <c r="W206" s="1" t="str">
        <f>IF(t_item_说明表!X208="","",t_item_说明表!X208)</f>
        <v/>
      </c>
      <c r="X206" s="1" t="str">
        <f>IF(t_item_说明表!Y208="","",t_item_说明表!Y208)</f>
        <v/>
      </c>
      <c r="Y206" s="1">
        <f>IF(t_item_说明表!Z208="","",t_item_说明表!Z208)</f>
        <v>0</v>
      </c>
      <c r="Z206" s="1" t="str">
        <f>IF(t_item_说明表!AA208="","",t_item_说明表!AA208)</f>
        <v/>
      </c>
      <c r="AA206" s="1" t="str">
        <f>IF(t_item_说明表!AB208="","",t_item_说明表!AB208)</f>
        <v/>
      </c>
      <c r="AB206" s="1">
        <f>IF(t_item_说明表!AC208="","",t_item_说明表!AC208)</f>
        <v>6011</v>
      </c>
      <c r="AC206" s="1" t="str">
        <f>IF(t_item_说明表!AD208="","",t_item_说明表!AD208)</f>
        <v/>
      </c>
      <c r="AD206" s="1" t="str">
        <f>IF(t_item_说明表!AE208="","",t_item_说明表!AE208)</f>
        <v/>
      </c>
      <c r="AE206" s="1" t="str">
        <f>IF(t_item_说明表!AF208="","",t_item_说明表!AF208)</f>
        <v/>
      </c>
      <c r="AF206" s="1">
        <f>IF(t_item_说明表!AG208="","",t_item_说明表!AG208)</f>
        <v>1</v>
      </c>
      <c r="AG206" s="1">
        <f>IF(t_item_说明表!AH208="","",t_item_说明表!AH208)</f>
        <v>5</v>
      </c>
    </row>
    <row r="207" spans="1:33" ht="17.25" customHeight="1" x14ac:dyDescent="0.2">
      <c r="A207" s="1">
        <f>IF(t_item_说明表!A209="","",t_item_说明表!A209)</f>
        <v>204</v>
      </c>
      <c r="B207" s="1">
        <f>IF(t_item_说明表!B209="","",t_item_说明表!B209)</f>
        <v>6012</v>
      </c>
      <c r="C207" s="1">
        <f>IF(t_item_说明表!C209="","",t_item_说明表!C209)</f>
        <v>0</v>
      </c>
      <c r="D207" s="1" t="str">
        <f>IF(t_item_说明表!D209="","",t_item_说明表!D209)</f>
        <v>宝箱1时代2卡牌品质2部分1</v>
      </c>
      <c r="E207" s="1" t="str">
        <f>IF(t_item_说明表!E209="","",t_item_说明表!E209)</f>
        <v/>
      </c>
      <c r="F207" s="1">
        <f>IF(t_item_说明表!G209="","",t_item_说明表!G209)</f>
        <v>6012</v>
      </c>
      <c r="G207" s="1" t="str">
        <f>IF(t_item_说明表!H209="","",t_item_说明表!H209)</f>
        <v/>
      </c>
      <c r="H207" s="1">
        <f>IF(t_item_说明表!I209="","",t_item_说明表!I209)</f>
        <v>503</v>
      </c>
      <c r="I207" s="1">
        <f>IF(t_item_说明表!J209="","",t_item_说明表!J209)</f>
        <v>3</v>
      </c>
      <c r="J207" s="1">
        <f>IF(t_item_说明表!K209="","",t_item_说明表!K209)</f>
        <v>309</v>
      </c>
      <c r="K207" s="1">
        <f>IF(t_item_说明表!L209="","",t_item_说明表!L209)</f>
        <v>300140209</v>
      </c>
      <c r="L207" s="1">
        <f>IF(t_item_说明表!M209="","",t_item_说明表!M209)</f>
        <v>0</v>
      </c>
      <c r="M207" s="1">
        <f>IF(t_item_说明表!N209="","",t_item_说明表!N209)</f>
        <v>3</v>
      </c>
      <c r="N207" s="1">
        <f>IF(t_item_说明表!O209="","",t_item_说明表!O209)</f>
        <v>0</v>
      </c>
      <c r="O207" s="1">
        <f>IF(t_item_说明表!P209="","",t_item_说明表!P209)</f>
        <v>1</v>
      </c>
      <c r="P207" s="1" t="str">
        <f>IF(t_item_说明表!Q209="","",t_item_说明表!Q209)</f>
        <v/>
      </c>
      <c r="Q207" s="1">
        <f>IF(t_item_说明表!R209="","",t_item_说明表!R209)</f>
        <v>0</v>
      </c>
      <c r="R207" s="1">
        <f>IF(t_item_说明表!S209="","",t_item_说明表!S209)</f>
        <v>33</v>
      </c>
      <c r="S207" s="1" t="str">
        <f>IF(t_item_说明表!T209="","",t_item_说明表!T209)</f>
        <v>商店</v>
      </c>
      <c r="T207" s="1">
        <f>IF(t_item_说明表!U209="","",t_item_说明表!U209)</f>
        <v>12</v>
      </c>
      <c r="U207" s="1">
        <f>IF(t_item_说明表!V209="","",t_item_说明表!V209)</f>
        <v>0</v>
      </c>
      <c r="V207" s="1" t="str">
        <f>IF(t_item_说明表!W209="","",t_item_说明表!W209)</f>
        <v/>
      </c>
      <c r="W207" s="1" t="str">
        <f>IF(t_item_说明表!X209="","",t_item_说明表!X209)</f>
        <v/>
      </c>
      <c r="X207" s="1" t="str">
        <f>IF(t_item_说明表!Y209="","",t_item_说明表!Y209)</f>
        <v/>
      </c>
      <c r="Y207" s="1">
        <f>IF(t_item_说明表!Z209="","",t_item_说明表!Z209)</f>
        <v>0</v>
      </c>
      <c r="Z207" s="1" t="str">
        <f>IF(t_item_说明表!AA209="","",t_item_说明表!AA209)</f>
        <v/>
      </c>
      <c r="AA207" s="1" t="str">
        <f>IF(t_item_说明表!AB209="","",t_item_说明表!AB209)</f>
        <v/>
      </c>
      <c r="AB207" s="1">
        <f>IF(t_item_说明表!AC209="","",t_item_说明表!AC209)</f>
        <v>6012</v>
      </c>
      <c r="AC207" s="1" t="str">
        <f>IF(t_item_说明表!AD209="","",t_item_说明表!AD209)</f>
        <v/>
      </c>
      <c r="AD207" s="1" t="str">
        <f>IF(t_item_说明表!AE209="","",t_item_说明表!AE209)</f>
        <v/>
      </c>
      <c r="AE207" s="1" t="str">
        <f>IF(t_item_说明表!AF209="","",t_item_说明表!AF209)</f>
        <v/>
      </c>
      <c r="AF207" s="1">
        <f>IF(t_item_说明表!AG209="","",t_item_说明表!AG209)</f>
        <v>1</v>
      </c>
      <c r="AG207" s="1">
        <f>IF(t_item_说明表!AH209="","",t_item_说明表!AH209)</f>
        <v>5</v>
      </c>
    </row>
    <row r="208" spans="1:33" ht="17.25" customHeight="1" x14ac:dyDescent="0.2">
      <c r="A208" s="1">
        <f>IF(t_item_说明表!A210="","",t_item_说明表!A210)</f>
        <v>205</v>
      </c>
      <c r="B208" s="1">
        <f>IF(t_item_说明表!B210="","",t_item_说明表!B210)</f>
        <v>6013</v>
      </c>
      <c r="C208" s="1">
        <f>IF(t_item_说明表!C210="","",t_item_说明表!C210)</f>
        <v>0</v>
      </c>
      <c r="D208" s="1" t="str">
        <f>IF(t_item_说明表!D210="","",t_item_说明表!D210)</f>
        <v>宝箱1时代3卡牌品质2部分1</v>
      </c>
      <c r="E208" s="1" t="str">
        <f>IF(t_item_说明表!E210="","",t_item_说明表!E210)</f>
        <v/>
      </c>
      <c r="F208" s="1">
        <f>IF(t_item_说明表!G210="","",t_item_说明表!G210)</f>
        <v>6013</v>
      </c>
      <c r="G208" s="1" t="str">
        <f>IF(t_item_说明表!H210="","",t_item_说明表!H210)</f>
        <v/>
      </c>
      <c r="H208" s="1">
        <f>IF(t_item_说明表!I210="","",t_item_说明表!I210)</f>
        <v>503</v>
      </c>
      <c r="I208" s="1">
        <f>IF(t_item_说明表!J210="","",t_item_说明表!J210)</f>
        <v>3</v>
      </c>
      <c r="J208" s="1">
        <f>IF(t_item_说明表!K210="","",t_item_说明表!K210)</f>
        <v>310</v>
      </c>
      <c r="K208" s="1">
        <f>IF(t_item_说明表!L210="","",t_item_说明表!L210)</f>
        <v>300140210</v>
      </c>
      <c r="L208" s="1">
        <f>IF(t_item_说明表!M210="","",t_item_说明表!M210)</f>
        <v>0</v>
      </c>
      <c r="M208" s="1">
        <f>IF(t_item_说明表!N210="","",t_item_说明表!N210)</f>
        <v>3</v>
      </c>
      <c r="N208" s="1">
        <f>IF(t_item_说明表!O210="","",t_item_说明表!O210)</f>
        <v>0</v>
      </c>
      <c r="O208" s="1">
        <f>IF(t_item_说明表!P210="","",t_item_说明表!P210)</f>
        <v>1</v>
      </c>
      <c r="P208" s="1" t="str">
        <f>IF(t_item_说明表!Q210="","",t_item_说明表!Q210)</f>
        <v/>
      </c>
      <c r="Q208" s="1">
        <f>IF(t_item_说明表!R210="","",t_item_说明表!R210)</f>
        <v>0</v>
      </c>
      <c r="R208" s="1">
        <f>IF(t_item_说明表!S210="","",t_item_说明表!S210)</f>
        <v>33</v>
      </c>
      <c r="S208" s="1" t="str">
        <f>IF(t_item_说明表!T210="","",t_item_说明表!T210)</f>
        <v>商店</v>
      </c>
      <c r="T208" s="1">
        <f>IF(t_item_说明表!U210="","",t_item_说明表!U210)</f>
        <v>12</v>
      </c>
      <c r="U208" s="1">
        <f>IF(t_item_说明表!V210="","",t_item_说明表!V210)</f>
        <v>0</v>
      </c>
      <c r="V208" s="1" t="str">
        <f>IF(t_item_说明表!W210="","",t_item_说明表!W210)</f>
        <v/>
      </c>
      <c r="W208" s="1" t="str">
        <f>IF(t_item_说明表!X210="","",t_item_说明表!X210)</f>
        <v/>
      </c>
      <c r="X208" s="1" t="str">
        <f>IF(t_item_说明表!Y210="","",t_item_说明表!Y210)</f>
        <v/>
      </c>
      <c r="Y208" s="1">
        <f>IF(t_item_说明表!Z210="","",t_item_说明表!Z210)</f>
        <v>0</v>
      </c>
      <c r="Z208" s="1" t="str">
        <f>IF(t_item_说明表!AA210="","",t_item_说明表!AA210)</f>
        <v/>
      </c>
      <c r="AA208" s="1" t="str">
        <f>IF(t_item_说明表!AB210="","",t_item_说明表!AB210)</f>
        <v/>
      </c>
      <c r="AB208" s="1">
        <f>IF(t_item_说明表!AC210="","",t_item_说明表!AC210)</f>
        <v>6013</v>
      </c>
      <c r="AC208" s="1" t="str">
        <f>IF(t_item_说明表!AD210="","",t_item_说明表!AD210)</f>
        <v/>
      </c>
      <c r="AD208" s="1" t="str">
        <f>IF(t_item_说明表!AE210="","",t_item_说明表!AE210)</f>
        <v/>
      </c>
      <c r="AE208" s="1" t="str">
        <f>IF(t_item_说明表!AF210="","",t_item_说明表!AF210)</f>
        <v/>
      </c>
      <c r="AF208" s="1">
        <f>IF(t_item_说明表!AG210="","",t_item_说明表!AG210)</f>
        <v>1</v>
      </c>
      <c r="AG208" s="1">
        <f>IF(t_item_说明表!AH210="","",t_item_说明表!AH210)</f>
        <v>5</v>
      </c>
    </row>
    <row r="209" spans="1:33" ht="17.25" customHeight="1" x14ac:dyDescent="0.2">
      <c r="A209" s="1">
        <f>IF(t_item_说明表!A211="","",t_item_说明表!A211)</f>
        <v>206</v>
      </c>
      <c r="B209" s="1">
        <f>IF(t_item_说明表!B211="","",t_item_说明表!B211)</f>
        <v>6014</v>
      </c>
      <c r="C209" s="1">
        <f>IF(t_item_说明表!C211="","",t_item_说明表!C211)</f>
        <v>0</v>
      </c>
      <c r="D209" s="1" t="str">
        <f>IF(t_item_说明表!D211="","",t_item_说明表!D211)</f>
        <v>宝箱1时代4卡牌品质2部分1</v>
      </c>
      <c r="E209" s="1" t="str">
        <f>IF(t_item_说明表!E211="","",t_item_说明表!E211)</f>
        <v/>
      </c>
      <c r="F209" s="1">
        <f>IF(t_item_说明表!G211="","",t_item_说明表!G211)</f>
        <v>6014</v>
      </c>
      <c r="G209" s="1" t="str">
        <f>IF(t_item_说明表!H211="","",t_item_说明表!H211)</f>
        <v/>
      </c>
      <c r="H209" s="1">
        <f>IF(t_item_说明表!I211="","",t_item_说明表!I211)</f>
        <v>503</v>
      </c>
      <c r="I209" s="1">
        <f>IF(t_item_说明表!J211="","",t_item_说明表!J211)</f>
        <v>3</v>
      </c>
      <c r="J209" s="1">
        <f>IF(t_item_说明表!K211="","",t_item_说明表!K211)</f>
        <v>311</v>
      </c>
      <c r="K209" s="1">
        <f>IF(t_item_说明表!L211="","",t_item_说明表!L211)</f>
        <v>300140211</v>
      </c>
      <c r="L209" s="1">
        <f>IF(t_item_说明表!M211="","",t_item_说明表!M211)</f>
        <v>0</v>
      </c>
      <c r="M209" s="1">
        <f>IF(t_item_说明表!N211="","",t_item_说明表!N211)</f>
        <v>3</v>
      </c>
      <c r="N209" s="1">
        <f>IF(t_item_说明表!O211="","",t_item_说明表!O211)</f>
        <v>0</v>
      </c>
      <c r="O209" s="1">
        <f>IF(t_item_说明表!P211="","",t_item_说明表!P211)</f>
        <v>1</v>
      </c>
      <c r="P209" s="1" t="str">
        <f>IF(t_item_说明表!Q211="","",t_item_说明表!Q211)</f>
        <v/>
      </c>
      <c r="Q209" s="1">
        <f>IF(t_item_说明表!R211="","",t_item_说明表!R211)</f>
        <v>0</v>
      </c>
      <c r="R209" s="1">
        <f>IF(t_item_说明表!S211="","",t_item_说明表!S211)</f>
        <v>33</v>
      </c>
      <c r="S209" s="1" t="str">
        <f>IF(t_item_说明表!T211="","",t_item_说明表!T211)</f>
        <v>商店</v>
      </c>
      <c r="T209" s="1">
        <f>IF(t_item_说明表!U211="","",t_item_说明表!U211)</f>
        <v>12</v>
      </c>
      <c r="U209" s="1">
        <f>IF(t_item_说明表!V211="","",t_item_说明表!V211)</f>
        <v>0</v>
      </c>
      <c r="V209" s="1" t="str">
        <f>IF(t_item_说明表!W211="","",t_item_说明表!W211)</f>
        <v/>
      </c>
      <c r="W209" s="1" t="str">
        <f>IF(t_item_说明表!X211="","",t_item_说明表!X211)</f>
        <v/>
      </c>
      <c r="X209" s="1" t="str">
        <f>IF(t_item_说明表!Y211="","",t_item_说明表!Y211)</f>
        <v/>
      </c>
      <c r="Y209" s="1">
        <f>IF(t_item_说明表!Z211="","",t_item_说明表!Z211)</f>
        <v>0</v>
      </c>
      <c r="Z209" s="1" t="str">
        <f>IF(t_item_说明表!AA211="","",t_item_说明表!AA211)</f>
        <v/>
      </c>
      <c r="AA209" s="1" t="str">
        <f>IF(t_item_说明表!AB211="","",t_item_说明表!AB211)</f>
        <v/>
      </c>
      <c r="AB209" s="1">
        <f>IF(t_item_说明表!AC211="","",t_item_说明表!AC211)</f>
        <v>6014</v>
      </c>
      <c r="AC209" s="1" t="str">
        <f>IF(t_item_说明表!AD211="","",t_item_说明表!AD211)</f>
        <v/>
      </c>
      <c r="AD209" s="1" t="str">
        <f>IF(t_item_说明表!AE211="","",t_item_说明表!AE211)</f>
        <v/>
      </c>
      <c r="AE209" s="1" t="str">
        <f>IF(t_item_说明表!AF211="","",t_item_说明表!AF211)</f>
        <v/>
      </c>
      <c r="AF209" s="1">
        <f>IF(t_item_说明表!AG211="","",t_item_说明表!AG211)</f>
        <v>1</v>
      </c>
      <c r="AG209" s="1">
        <f>IF(t_item_说明表!AH211="","",t_item_说明表!AH211)</f>
        <v>5</v>
      </c>
    </row>
    <row r="210" spans="1:33" ht="17.25" customHeight="1" x14ac:dyDescent="0.2">
      <c r="A210" s="1">
        <f>IF(t_item_说明表!A212="","",t_item_说明表!A212)</f>
        <v>207</v>
      </c>
      <c r="B210" s="1">
        <f>IF(t_item_说明表!B212="","",t_item_说明表!B212)</f>
        <v>6015</v>
      </c>
      <c r="C210" s="1">
        <f>IF(t_item_说明表!C212="","",t_item_说明表!C212)</f>
        <v>0</v>
      </c>
      <c r="D210" s="1" t="str">
        <f>IF(t_item_说明表!D212="","",t_item_说明表!D212)</f>
        <v>宝箱1时代5卡牌品质2部分1</v>
      </c>
      <c r="E210" s="1" t="str">
        <f>IF(t_item_说明表!E212="","",t_item_说明表!E212)</f>
        <v/>
      </c>
      <c r="F210" s="1">
        <f>IF(t_item_说明表!G212="","",t_item_说明表!G212)</f>
        <v>6015</v>
      </c>
      <c r="G210" s="1" t="str">
        <f>IF(t_item_说明表!H212="","",t_item_说明表!H212)</f>
        <v/>
      </c>
      <c r="H210" s="1">
        <f>IF(t_item_说明表!I212="","",t_item_说明表!I212)</f>
        <v>503</v>
      </c>
      <c r="I210" s="1">
        <f>IF(t_item_说明表!J212="","",t_item_说明表!J212)</f>
        <v>3</v>
      </c>
      <c r="J210" s="1">
        <f>IF(t_item_说明表!K212="","",t_item_说明表!K212)</f>
        <v>312</v>
      </c>
      <c r="K210" s="1">
        <f>IF(t_item_说明表!L212="","",t_item_说明表!L212)</f>
        <v>300140212</v>
      </c>
      <c r="L210" s="1">
        <f>IF(t_item_说明表!M212="","",t_item_说明表!M212)</f>
        <v>0</v>
      </c>
      <c r="M210" s="1">
        <f>IF(t_item_说明表!N212="","",t_item_说明表!N212)</f>
        <v>3</v>
      </c>
      <c r="N210" s="1">
        <f>IF(t_item_说明表!O212="","",t_item_说明表!O212)</f>
        <v>0</v>
      </c>
      <c r="O210" s="1">
        <f>IF(t_item_说明表!P212="","",t_item_说明表!P212)</f>
        <v>1</v>
      </c>
      <c r="P210" s="1" t="str">
        <f>IF(t_item_说明表!Q212="","",t_item_说明表!Q212)</f>
        <v/>
      </c>
      <c r="Q210" s="1">
        <f>IF(t_item_说明表!R212="","",t_item_说明表!R212)</f>
        <v>0</v>
      </c>
      <c r="R210" s="1">
        <f>IF(t_item_说明表!S212="","",t_item_说明表!S212)</f>
        <v>33</v>
      </c>
      <c r="S210" s="1" t="str">
        <f>IF(t_item_说明表!T212="","",t_item_说明表!T212)</f>
        <v>商店</v>
      </c>
      <c r="T210" s="1">
        <f>IF(t_item_说明表!U212="","",t_item_说明表!U212)</f>
        <v>12</v>
      </c>
      <c r="U210" s="1">
        <f>IF(t_item_说明表!V212="","",t_item_说明表!V212)</f>
        <v>0</v>
      </c>
      <c r="V210" s="1" t="str">
        <f>IF(t_item_说明表!W212="","",t_item_说明表!W212)</f>
        <v/>
      </c>
      <c r="W210" s="1" t="str">
        <f>IF(t_item_说明表!X212="","",t_item_说明表!X212)</f>
        <v/>
      </c>
      <c r="X210" s="1" t="str">
        <f>IF(t_item_说明表!Y212="","",t_item_说明表!Y212)</f>
        <v/>
      </c>
      <c r="Y210" s="1">
        <f>IF(t_item_说明表!Z212="","",t_item_说明表!Z212)</f>
        <v>0</v>
      </c>
      <c r="Z210" s="1" t="str">
        <f>IF(t_item_说明表!AA212="","",t_item_说明表!AA212)</f>
        <v/>
      </c>
      <c r="AA210" s="1" t="str">
        <f>IF(t_item_说明表!AB212="","",t_item_说明表!AB212)</f>
        <v/>
      </c>
      <c r="AB210" s="1">
        <f>IF(t_item_说明表!AC212="","",t_item_说明表!AC212)</f>
        <v>6015</v>
      </c>
      <c r="AC210" s="1" t="str">
        <f>IF(t_item_说明表!AD212="","",t_item_说明表!AD212)</f>
        <v/>
      </c>
      <c r="AD210" s="1" t="str">
        <f>IF(t_item_说明表!AE212="","",t_item_说明表!AE212)</f>
        <v/>
      </c>
      <c r="AE210" s="1" t="str">
        <f>IF(t_item_说明表!AF212="","",t_item_说明表!AF212)</f>
        <v/>
      </c>
      <c r="AF210" s="1">
        <f>IF(t_item_说明表!AG212="","",t_item_说明表!AG212)</f>
        <v>1</v>
      </c>
      <c r="AG210" s="1">
        <f>IF(t_item_说明表!AH212="","",t_item_说明表!AH212)</f>
        <v>5</v>
      </c>
    </row>
    <row r="211" spans="1:33" ht="17.25" customHeight="1" x14ac:dyDescent="0.2">
      <c r="A211" s="1">
        <f>IF(t_item_说明表!A213="","",t_item_说明表!A213)</f>
        <v>208</v>
      </c>
      <c r="B211" s="1">
        <f>IF(t_item_说明表!B213="","",t_item_说明表!B213)</f>
        <v>6016</v>
      </c>
      <c r="C211" s="1">
        <f>IF(t_item_说明表!C213="","",t_item_说明表!C213)</f>
        <v>0</v>
      </c>
      <c r="D211" s="1" t="str">
        <f>IF(t_item_说明表!D213="","",t_item_说明表!D213)</f>
        <v>宝箱1时代1卡牌品质2部分2</v>
      </c>
      <c r="E211" s="1" t="str">
        <f>IF(t_item_说明表!E213="","",t_item_说明表!E213)</f>
        <v/>
      </c>
      <c r="F211" s="1">
        <f>IF(t_item_说明表!G213="","",t_item_说明表!G213)</f>
        <v>6016</v>
      </c>
      <c r="G211" s="1" t="str">
        <f>IF(t_item_说明表!H213="","",t_item_说明表!H213)</f>
        <v/>
      </c>
      <c r="H211" s="1">
        <f>IF(t_item_说明表!I213="","",t_item_说明表!I213)</f>
        <v>503</v>
      </c>
      <c r="I211" s="1">
        <f>IF(t_item_说明表!J213="","",t_item_说明表!J213)</f>
        <v>3</v>
      </c>
      <c r="J211" s="1">
        <f>IF(t_item_说明表!K213="","",t_item_说明表!K213)</f>
        <v>313</v>
      </c>
      <c r="K211" s="1">
        <f>IF(t_item_说明表!L213="","",t_item_说明表!L213)</f>
        <v>300140213</v>
      </c>
      <c r="L211" s="1">
        <f>IF(t_item_说明表!M213="","",t_item_说明表!M213)</f>
        <v>0</v>
      </c>
      <c r="M211" s="1">
        <f>IF(t_item_说明表!N213="","",t_item_说明表!N213)</f>
        <v>3</v>
      </c>
      <c r="N211" s="1">
        <f>IF(t_item_说明表!O213="","",t_item_说明表!O213)</f>
        <v>0</v>
      </c>
      <c r="O211" s="1">
        <f>IF(t_item_说明表!P213="","",t_item_说明表!P213)</f>
        <v>1</v>
      </c>
      <c r="P211" s="1" t="str">
        <f>IF(t_item_说明表!Q213="","",t_item_说明表!Q213)</f>
        <v/>
      </c>
      <c r="Q211" s="1">
        <f>IF(t_item_说明表!R213="","",t_item_说明表!R213)</f>
        <v>0</v>
      </c>
      <c r="R211" s="1">
        <f>IF(t_item_说明表!S213="","",t_item_说明表!S213)</f>
        <v>33</v>
      </c>
      <c r="S211" s="1" t="str">
        <f>IF(t_item_说明表!T213="","",t_item_说明表!T213)</f>
        <v>商店</v>
      </c>
      <c r="T211" s="1">
        <f>IF(t_item_说明表!U213="","",t_item_说明表!U213)</f>
        <v>12</v>
      </c>
      <c r="U211" s="1">
        <f>IF(t_item_说明表!V213="","",t_item_说明表!V213)</f>
        <v>0</v>
      </c>
      <c r="V211" s="1" t="str">
        <f>IF(t_item_说明表!W213="","",t_item_说明表!W213)</f>
        <v/>
      </c>
      <c r="W211" s="1" t="str">
        <f>IF(t_item_说明表!X213="","",t_item_说明表!X213)</f>
        <v/>
      </c>
      <c r="X211" s="1" t="str">
        <f>IF(t_item_说明表!Y213="","",t_item_说明表!Y213)</f>
        <v/>
      </c>
      <c r="Y211" s="1">
        <f>IF(t_item_说明表!Z213="","",t_item_说明表!Z213)</f>
        <v>0</v>
      </c>
      <c r="Z211" s="1" t="str">
        <f>IF(t_item_说明表!AA213="","",t_item_说明表!AA213)</f>
        <v/>
      </c>
      <c r="AA211" s="1" t="str">
        <f>IF(t_item_说明表!AB213="","",t_item_说明表!AB213)</f>
        <v/>
      </c>
      <c r="AB211" s="1">
        <f>IF(t_item_说明表!AC213="","",t_item_说明表!AC213)</f>
        <v>6016</v>
      </c>
      <c r="AC211" s="1" t="str">
        <f>IF(t_item_说明表!AD213="","",t_item_说明表!AD213)</f>
        <v/>
      </c>
      <c r="AD211" s="1" t="str">
        <f>IF(t_item_说明表!AE213="","",t_item_说明表!AE213)</f>
        <v/>
      </c>
      <c r="AE211" s="1" t="str">
        <f>IF(t_item_说明表!AF213="","",t_item_说明表!AF213)</f>
        <v/>
      </c>
      <c r="AF211" s="1">
        <f>IF(t_item_说明表!AG213="","",t_item_说明表!AG213)</f>
        <v>1</v>
      </c>
      <c r="AG211" s="1">
        <f>IF(t_item_说明表!AH213="","",t_item_说明表!AH213)</f>
        <v>5</v>
      </c>
    </row>
    <row r="212" spans="1:33" ht="17.25" customHeight="1" x14ac:dyDescent="0.2">
      <c r="A212" s="1">
        <f>IF(t_item_说明表!A214="","",t_item_说明表!A214)</f>
        <v>209</v>
      </c>
      <c r="B212" s="1">
        <f>IF(t_item_说明表!B214="","",t_item_说明表!B214)</f>
        <v>6017</v>
      </c>
      <c r="C212" s="1">
        <f>IF(t_item_说明表!C214="","",t_item_说明表!C214)</f>
        <v>0</v>
      </c>
      <c r="D212" s="1" t="str">
        <f>IF(t_item_说明表!D214="","",t_item_说明表!D214)</f>
        <v>宝箱1时代2卡牌品质2部分2</v>
      </c>
      <c r="E212" s="1" t="str">
        <f>IF(t_item_说明表!E214="","",t_item_说明表!E214)</f>
        <v/>
      </c>
      <c r="F212" s="1">
        <f>IF(t_item_说明表!G214="","",t_item_说明表!G214)</f>
        <v>6017</v>
      </c>
      <c r="G212" s="1" t="str">
        <f>IF(t_item_说明表!H214="","",t_item_说明表!H214)</f>
        <v/>
      </c>
      <c r="H212" s="1">
        <f>IF(t_item_说明表!I214="","",t_item_说明表!I214)</f>
        <v>503</v>
      </c>
      <c r="I212" s="1">
        <f>IF(t_item_说明表!J214="","",t_item_说明表!J214)</f>
        <v>3</v>
      </c>
      <c r="J212" s="1">
        <f>IF(t_item_说明表!K214="","",t_item_说明表!K214)</f>
        <v>314</v>
      </c>
      <c r="K212" s="1">
        <f>IF(t_item_说明表!L214="","",t_item_说明表!L214)</f>
        <v>300140214</v>
      </c>
      <c r="L212" s="1">
        <f>IF(t_item_说明表!M214="","",t_item_说明表!M214)</f>
        <v>0</v>
      </c>
      <c r="M212" s="1">
        <f>IF(t_item_说明表!N214="","",t_item_说明表!N214)</f>
        <v>3</v>
      </c>
      <c r="N212" s="1">
        <f>IF(t_item_说明表!O214="","",t_item_说明表!O214)</f>
        <v>0</v>
      </c>
      <c r="O212" s="1">
        <f>IF(t_item_说明表!P214="","",t_item_说明表!P214)</f>
        <v>1</v>
      </c>
      <c r="P212" s="1" t="str">
        <f>IF(t_item_说明表!Q214="","",t_item_说明表!Q214)</f>
        <v/>
      </c>
      <c r="Q212" s="1">
        <f>IF(t_item_说明表!R214="","",t_item_说明表!R214)</f>
        <v>0</v>
      </c>
      <c r="R212" s="1">
        <f>IF(t_item_说明表!S214="","",t_item_说明表!S214)</f>
        <v>33</v>
      </c>
      <c r="S212" s="1" t="str">
        <f>IF(t_item_说明表!T214="","",t_item_说明表!T214)</f>
        <v>商店</v>
      </c>
      <c r="T212" s="1">
        <f>IF(t_item_说明表!U214="","",t_item_说明表!U214)</f>
        <v>12</v>
      </c>
      <c r="U212" s="1">
        <f>IF(t_item_说明表!V214="","",t_item_说明表!V214)</f>
        <v>0</v>
      </c>
      <c r="V212" s="1" t="str">
        <f>IF(t_item_说明表!W214="","",t_item_说明表!W214)</f>
        <v/>
      </c>
      <c r="W212" s="1" t="str">
        <f>IF(t_item_说明表!X214="","",t_item_说明表!X214)</f>
        <v/>
      </c>
      <c r="X212" s="1" t="str">
        <f>IF(t_item_说明表!Y214="","",t_item_说明表!Y214)</f>
        <v/>
      </c>
      <c r="Y212" s="1">
        <f>IF(t_item_说明表!Z214="","",t_item_说明表!Z214)</f>
        <v>0</v>
      </c>
      <c r="Z212" s="1" t="str">
        <f>IF(t_item_说明表!AA214="","",t_item_说明表!AA214)</f>
        <v/>
      </c>
      <c r="AA212" s="1" t="str">
        <f>IF(t_item_说明表!AB214="","",t_item_说明表!AB214)</f>
        <v/>
      </c>
      <c r="AB212" s="1">
        <f>IF(t_item_说明表!AC214="","",t_item_说明表!AC214)</f>
        <v>6017</v>
      </c>
      <c r="AC212" s="1" t="str">
        <f>IF(t_item_说明表!AD214="","",t_item_说明表!AD214)</f>
        <v/>
      </c>
      <c r="AD212" s="1" t="str">
        <f>IF(t_item_说明表!AE214="","",t_item_说明表!AE214)</f>
        <v/>
      </c>
      <c r="AE212" s="1" t="str">
        <f>IF(t_item_说明表!AF214="","",t_item_说明表!AF214)</f>
        <v/>
      </c>
      <c r="AF212" s="1">
        <f>IF(t_item_说明表!AG214="","",t_item_说明表!AG214)</f>
        <v>1</v>
      </c>
      <c r="AG212" s="1">
        <f>IF(t_item_说明表!AH214="","",t_item_说明表!AH214)</f>
        <v>5</v>
      </c>
    </row>
    <row r="213" spans="1:33" ht="17.25" customHeight="1" x14ac:dyDescent="0.2">
      <c r="A213" s="1">
        <f>IF(t_item_说明表!A215="","",t_item_说明表!A215)</f>
        <v>210</v>
      </c>
      <c r="B213" s="1">
        <f>IF(t_item_说明表!B215="","",t_item_说明表!B215)</f>
        <v>6018</v>
      </c>
      <c r="C213" s="1">
        <f>IF(t_item_说明表!C215="","",t_item_说明表!C215)</f>
        <v>0</v>
      </c>
      <c r="D213" s="1" t="str">
        <f>IF(t_item_说明表!D215="","",t_item_说明表!D215)</f>
        <v>宝箱1时代3卡牌品质2部分2</v>
      </c>
      <c r="E213" s="1" t="str">
        <f>IF(t_item_说明表!E215="","",t_item_说明表!E215)</f>
        <v/>
      </c>
      <c r="F213" s="1">
        <f>IF(t_item_说明表!G215="","",t_item_说明表!G215)</f>
        <v>6018</v>
      </c>
      <c r="G213" s="1" t="str">
        <f>IF(t_item_说明表!H215="","",t_item_说明表!H215)</f>
        <v/>
      </c>
      <c r="H213" s="1">
        <f>IF(t_item_说明表!I215="","",t_item_说明表!I215)</f>
        <v>503</v>
      </c>
      <c r="I213" s="1">
        <f>IF(t_item_说明表!J215="","",t_item_说明表!J215)</f>
        <v>3</v>
      </c>
      <c r="J213" s="1">
        <f>IF(t_item_说明表!K215="","",t_item_说明表!K215)</f>
        <v>315</v>
      </c>
      <c r="K213" s="1">
        <f>IF(t_item_说明表!L215="","",t_item_说明表!L215)</f>
        <v>300140215</v>
      </c>
      <c r="L213" s="1">
        <f>IF(t_item_说明表!M215="","",t_item_说明表!M215)</f>
        <v>0</v>
      </c>
      <c r="M213" s="1">
        <f>IF(t_item_说明表!N215="","",t_item_说明表!N215)</f>
        <v>3</v>
      </c>
      <c r="N213" s="1">
        <f>IF(t_item_说明表!O215="","",t_item_说明表!O215)</f>
        <v>0</v>
      </c>
      <c r="O213" s="1">
        <f>IF(t_item_说明表!P215="","",t_item_说明表!P215)</f>
        <v>1</v>
      </c>
      <c r="P213" s="1" t="str">
        <f>IF(t_item_说明表!Q215="","",t_item_说明表!Q215)</f>
        <v/>
      </c>
      <c r="Q213" s="1">
        <f>IF(t_item_说明表!R215="","",t_item_说明表!R215)</f>
        <v>0</v>
      </c>
      <c r="R213" s="1">
        <f>IF(t_item_说明表!S215="","",t_item_说明表!S215)</f>
        <v>33</v>
      </c>
      <c r="S213" s="1" t="str">
        <f>IF(t_item_说明表!T215="","",t_item_说明表!T215)</f>
        <v>商店</v>
      </c>
      <c r="T213" s="1">
        <f>IF(t_item_说明表!U215="","",t_item_说明表!U215)</f>
        <v>12</v>
      </c>
      <c r="U213" s="1">
        <f>IF(t_item_说明表!V215="","",t_item_说明表!V215)</f>
        <v>0</v>
      </c>
      <c r="V213" s="1" t="str">
        <f>IF(t_item_说明表!W215="","",t_item_说明表!W215)</f>
        <v/>
      </c>
      <c r="W213" s="1" t="str">
        <f>IF(t_item_说明表!X215="","",t_item_说明表!X215)</f>
        <v/>
      </c>
      <c r="X213" s="1" t="str">
        <f>IF(t_item_说明表!Y215="","",t_item_说明表!Y215)</f>
        <v/>
      </c>
      <c r="Y213" s="1">
        <f>IF(t_item_说明表!Z215="","",t_item_说明表!Z215)</f>
        <v>0</v>
      </c>
      <c r="Z213" s="1" t="str">
        <f>IF(t_item_说明表!AA215="","",t_item_说明表!AA215)</f>
        <v/>
      </c>
      <c r="AA213" s="1" t="str">
        <f>IF(t_item_说明表!AB215="","",t_item_说明表!AB215)</f>
        <v/>
      </c>
      <c r="AB213" s="1">
        <f>IF(t_item_说明表!AC215="","",t_item_说明表!AC215)</f>
        <v>6018</v>
      </c>
      <c r="AC213" s="1" t="str">
        <f>IF(t_item_说明表!AD215="","",t_item_说明表!AD215)</f>
        <v/>
      </c>
      <c r="AD213" s="1" t="str">
        <f>IF(t_item_说明表!AE215="","",t_item_说明表!AE215)</f>
        <v/>
      </c>
      <c r="AE213" s="1" t="str">
        <f>IF(t_item_说明表!AF215="","",t_item_说明表!AF215)</f>
        <v/>
      </c>
      <c r="AF213" s="1">
        <f>IF(t_item_说明表!AG215="","",t_item_说明表!AG215)</f>
        <v>1</v>
      </c>
      <c r="AG213" s="1">
        <f>IF(t_item_说明表!AH215="","",t_item_说明表!AH215)</f>
        <v>5</v>
      </c>
    </row>
    <row r="214" spans="1:33" ht="17.25" customHeight="1" x14ac:dyDescent="0.2">
      <c r="A214" s="1">
        <f>IF(t_item_说明表!A216="","",t_item_说明表!A216)</f>
        <v>211</v>
      </c>
      <c r="B214" s="1">
        <f>IF(t_item_说明表!B216="","",t_item_说明表!B216)</f>
        <v>6019</v>
      </c>
      <c r="C214" s="1">
        <f>IF(t_item_说明表!C216="","",t_item_说明表!C216)</f>
        <v>0</v>
      </c>
      <c r="D214" s="1" t="str">
        <f>IF(t_item_说明表!D216="","",t_item_说明表!D216)</f>
        <v>宝箱1时代4卡牌品质2部分2</v>
      </c>
      <c r="E214" s="1" t="str">
        <f>IF(t_item_说明表!E216="","",t_item_说明表!E216)</f>
        <v/>
      </c>
      <c r="F214" s="1">
        <f>IF(t_item_说明表!G216="","",t_item_说明表!G216)</f>
        <v>6019</v>
      </c>
      <c r="G214" s="1" t="str">
        <f>IF(t_item_说明表!H216="","",t_item_说明表!H216)</f>
        <v/>
      </c>
      <c r="H214" s="1">
        <f>IF(t_item_说明表!I216="","",t_item_说明表!I216)</f>
        <v>503</v>
      </c>
      <c r="I214" s="1">
        <f>IF(t_item_说明表!J216="","",t_item_说明表!J216)</f>
        <v>3</v>
      </c>
      <c r="J214" s="1">
        <f>IF(t_item_说明表!K216="","",t_item_说明表!K216)</f>
        <v>316</v>
      </c>
      <c r="K214" s="1">
        <f>IF(t_item_说明表!L216="","",t_item_说明表!L216)</f>
        <v>300140216</v>
      </c>
      <c r="L214" s="1">
        <f>IF(t_item_说明表!M216="","",t_item_说明表!M216)</f>
        <v>0</v>
      </c>
      <c r="M214" s="1">
        <f>IF(t_item_说明表!N216="","",t_item_说明表!N216)</f>
        <v>3</v>
      </c>
      <c r="N214" s="1">
        <f>IF(t_item_说明表!O216="","",t_item_说明表!O216)</f>
        <v>0</v>
      </c>
      <c r="O214" s="1">
        <f>IF(t_item_说明表!P216="","",t_item_说明表!P216)</f>
        <v>1</v>
      </c>
      <c r="P214" s="1" t="str">
        <f>IF(t_item_说明表!Q216="","",t_item_说明表!Q216)</f>
        <v/>
      </c>
      <c r="Q214" s="1">
        <f>IF(t_item_说明表!R216="","",t_item_说明表!R216)</f>
        <v>0</v>
      </c>
      <c r="R214" s="1">
        <f>IF(t_item_说明表!S216="","",t_item_说明表!S216)</f>
        <v>33</v>
      </c>
      <c r="S214" s="1" t="str">
        <f>IF(t_item_说明表!T216="","",t_item_说明表!T216)</f>
        <v>商店</v>
      </c>
      <c r="T214" s="1">
        <f>IF(t_item_说明表!U216="","",t_item_说明表!U216)</f>
        <v>12</v>
      </c>
      <c r="U214" s="1">
        <f>IF(t_item_说明表!V216="","",t_item_说明表!V216)</f>
        <v>0</v>
      </c>
      <c r="V214" s="1" t="str">
        <f>IF(t_item_说明表!W216="","",t_item_说明表!W216)</f>
        <v/>
      </c>
      <c r="W214" s="1" t="str">
        <f>IF(t_item_说明表!X216="","",t_item_说明表!X216)</f>
        <v/>
      </c>
      <c r="X214" s="1" t="str">
        <f>IF(t_item_说明表!Y216="","",t_item_说明表!Y216)</f>
        <v/>
      </c>
      <c r="Y214" s="1">
        <f>IF(t_item_说明表!Z216="","",t_item_说明表!Z216)</f>
        <v>0</v>
      </c>
      <c r="Z214" s="1" t="str">
        <f>IF(t_item_说明表!AA216="","",t_item_说明表!AA216)</f>
        <v/>
      </c>
      <c r="AA214" s="1" t="str">
        <f>IF(t_item_说明表!AB216="","",t_item_说明表!AB216)</f>
        <v/>
      </c>
      <c r="AB214" s="1">
        <f>IF(t_item_说明表!AC216="","",t_item_说明表!AC216)</f>
        <v>6019</v>
      </c>
      <c r="AC214" s="1" t="str">
        <f>IF(t_item_说明表!AD216="","",t_item_说明表!AD216)</f>
        <v/>
      </c>
      <c r="AD214" s="1" t="str">
        <f>IF(t_item_说明表!AE216="","",t_item_说明表!AE216)</f>
        <v/>
      </c>
      <c r="AE214" s="1" t="str">
        <f>IF(t_item_说明表!AF216="","",t_item_说明表!AF216)</f>
        <v/>
      </c>
      <c r="AF214" s="1">
        <f>IF(t_item_说明表!AG216="","",t_item_说明表!AG216)</f>
        <v>1</v>
      </c>
      <c r="AG214" s="1">
        <f>IF(t_item_说明表!AH216="","",t_item_说明表!AH216)</f>
        <v>5</v>
      </c>
    </row>
    <row r="215" spans="1:33" ht="17.25" customHeight="1" x14ac:dyDescent="0.2">
      <c r="A215" s="1">
        <f>IF(t_item_说明表!A217="","",t_item_说明表!A217)</f>
        <v>212</v>
      </c>
      <c r="B215" s="1">
        <f>IF(t_item_说明表!B217="","",t_item_说明表!B217)</f>
        <v>6020</v>
      </c>
      <c r="C215" s="1">
        <f>IF(t_item_说明表!C217="","",t_item_说明表!C217)</f>
        <v>0</v>
      </c>
      <c r="D215" s="1" t="str">
        <f>IF(t_item_说明表!D217="","",t_item_说明表!D217)</f>
        <v>宝箱1时代5卡牌品质2部分2</v>
      </c>
      <c r="E215" s="1" t="str">
        <f>IF(t_item_说明表!E217="","",t_item_说明表!E217)</f>
        <v/>
      </c>
      <c r="F215" s="1">
        <f>IF(t_item_说明表!G217="","",t_item_说明表!G217)</f>
        <v>6020</v>
      </c>
      <c r="G215" s="1" t="str">
        <f>IF(t_item_说明表!H217="","",t_item_说明表!H217)</f>
        <v/>
      </c>
      <c r="H215" s="1">
        <f>IF(t_item_说明表!I217="","",t_item_说明表!I217)</f>
        <v>503</v>
      </c>
      <c r="I215" s="1">
        <f>IF(t_item_说明表!J217="","",t_item_说明表!J217)</f>
        <v>3</v>
      </c>
      <c r="J215" s="1">
        <f>IF(t_item_说明表!K217="","",t_item_说明表!K217)</f>
        <v>317</v>
      </c>
      <c r="K215" s="1">
        <f>IF(t_item_说明表!L217="","",t_item_说明表!L217)</f>
        <v>300140217</v>
      </c>
      <c r="L215" s="1">
        <f>IF(t_item_说明表!M217="","",t_item_说明表!M217)</f>
        <v>0</v>
      </c>
      <c r="M215" s="1">
        <f>IF(t_item_说明表!N217="","",t_item_说明表!N217)</f>
        <v>3</v>
      </c>
      <c r="N215" s="1">
        <f>IF(t_item_说明表!O217="","",t_item_说明表!O217)</f>
        <v>0</v>
      </c>
      <c r="O215" s="1">
        <f>IF(t_item_说明表!P217="","",t_item_说明表!P217)</f>
        <v>1</v>
      </c>
      <c r="P215" s="1" t="str">
        <f>IF(t_item_说明表!Q217="","",t_item_说明表!Q217)</f>
        <v/>
      </c>
      <c r="Q215" s="1">
        <f>IF(t_item_说明表!R217="","",t_item_说明表!R217)</f>
        <v>0</v>
      </c>
      <c r="R215" s="1">
        <f>IF(t_item_说明表!S217="","",t_item_说明表!S217)</f>
        <v>33</v>
      </c>
      <c r="S215" s="1" t="str">
        <f>IF(t_item_说明表!T217="","",t_item_说明表!T217)</f>
        <v>商店</v>
      </c>
      <c r="T215" s="1">
        <f>IF(t_item_说明表!U217="","",t_item_说明表!U217)</f>
        <v>12</v>
      </c>
      <c r="U215" s="1">
        <f>IF(t_item_说明表!V217="","",t_item_说明表!V217)</f>
        <v>0</v>
      </c>
      <c r="V215" s="1" t="str">
        <f>IF(t_item_说明表!W217="","",t_item_说明表!W217)</f>
        <v/>
      </c>
      <c r="W215" s="1" t="str">
        <f>IF(t_item_说明表!X217="","",t_item_说明表!X217)</f>
        <v/>
      </c>
      <c r="X215" s="1" t="str">
        <f>IF(t_item_说明表!Y217="","",t_item_说明表!Y217)</f>
        <v/>
      </c>
      <c r="Y215" s="1">
        <f>IF(t_item_说明表!Z217="","",t_item_说明表!Z217)</f>
        <v>0</v>
      </c>
      <c r="Z215" s="1" t="str">
        <f>IF(t_item_说明表!AA217="","",t_item_说明表!AA217)</f>
        <v/>
      </c>
      <c r="AA215" s="1" t="str">
        <f>IF(t_item_说明表!AB217="","",t_item_说明表!AB217)</f>
        <v/>
      </c>
      <c r="AB215" s="1">
        <f>IF(t_item_说明表!AC217="","",t_item_说明表!AC217)</f>
        <v>6020</v>
      </c>
      <c r="AC215" s="1" t="str">
        <f>IF(t_item_说明表!AD217="","",t_item_说明表!AD217)</f>
        <v/>
      </c>
      <c r="AD215" s="1" t="str">
        <f>IF(t_item_说明表!AE217="","",t_item_说明表!AE217)</f>
        <v/>
      </c>
      <c r="AE215" s="1" t="str">
        <f>IF(t_item_说明表!AF217="","",t_item_说明表!AF217)</f>
        <v/>
      </c>
      <c r="AF215" s="1">
        <f>IF(t_item_说明表!AG217="","",t_item_说明表!AG217)</f>
        <v>1</v>
      </c>
      <c r="AG215" s="1">
        <f>IF(t_item_说明表!AH217="","",t_item_说明表!AH217)</f>
        <v>5</v>
      </c>
    </row>
    <row r="216" spans="1:33" ht="17.25" customHeight="1" x14ac:dyDescent="0.2">
      <c r="A216" s="1">
        <f>IF(t_item_说明表!A218="","",t_item_说明表!A218)</f>
        <v>213</v>
      </c>
      <c r="B216" s="1">
        <f>IF(t_item_说明表!B218="","",t_item_说明表!B218)</f>
        <v>6021</v>
      </c>
      <c r="C216" s="1">
        <f>IF(t_item_说明表!C218="","",t_item_说明表!C218)</f>
        <v>0</v>
      </c>
      <c r="D216" s="1" t="str">
        <f>IF(t_item_说明表!D218="","",t_item_说明表!D218)</f>
        <v>宝箱1时代1卡牌品质3部分1</v>
      </c>
      <c r="E216" s="1" t="str">
        <f>IF(t_item_说明表!E218="","",t_item_说明表!E218)</f>
        <v/>
      </c>
      <c r="F216" s="1">
        <f>IF(t_item_说明表!G218="","",t_item_说明表!G218)</f>
        <v>6021</v>
      </c>
      <c r="G216" s="1" t="str">
        <f>IF(t_item_说明表!H218="","",t_item_说明表!H218)</f>
        <v/>
      </c>
      <c r="H216" s="1">
        <f>IF(t_item_说明表!I218="","",t_item_说明表!I218)</f>
        <v>503</v>
      </c>
      <c r="I216" s="1">
        <f>IF(t_item_说明表!J218="","",t_item_说明表!J218)</f>
        <v>3</v>
      </c>
      <c r="J216" s="1">
        <f>IF(t_item_说明表!K218="","",t_item_说明表!K218)</f>
        <v>318</v>
      </c>
      <c r="K216" s="1">
        <f>IF(t_item_说明表!L218="","",t_item_说明表!L218)</f>
        <v>300140218</v>
      </c>
      <c r="L216" s="1">
        <f>IF(t_item_说明表!M218="","",t_item_说明表!M218)</f>
        <v>0</v>
      </c>
      <c r="M216" s="1">
        <f>IF(t_item_说明表!N218="","",t_item_说明表!N218)</f>
        <v>3</v>
      </c>
      <c r="N216" s="1">
        <f>IF(t_item_说明表!O218="","",t_item_说明表!O218)</f>
        <v>0</v>
      </c>
      <c r="O216" s="1">
        <f>IF(t_item_说明表!P218="","",t_item_说明表!P218)</f>
        <v>1</v>
      </c>
      <c r="P216" s="1" t="str">
        <f>IF(t_item_说明表!Q218="","",t_item_说明表!Q218)</f>
        <v/>
      </c>
      <c r="Q216" s="1">
        <f>IF(t_item_说明表!R218="","",t_item_说明表!R218)</f>
        <v>0</v>
      </c>
      <c r="R216" s="1">
        <f>IF(t_item_说明表!S218="","",t_item_说明表!S218)</f>
        <v>33</v>
      </c>
      <c r="S216" s="1" t="str">
        <f>IF(t_item_说明表!T218="","",t_item_说明表!T218)</f>
        <v>商店</v>
      </c>
      <c r="T216" s="1">
        <f>IF(t_item_说明表!U218="","",t_item_说明表!U218)</f>
        <v>12</v>
      </c>
      <c r="U216" s="1">
        <f>IF(t_item_说明表!V218="","",t_item_说明表!V218)</f>
        <v>0</v>
      </c>
      <c r="V216" s="1" t="str">
        <f>IF(t_item_说明表!W218="","",t_item_说明表!W218)</f>
        <v/>
      </c>
      <c r="W216" s="1" t="str">
        <f>IF(t_item_说明表!X218="","",t_item_说明表!X218)</f>
        <v/>
      </c>
      <c r="X216" s="1" t="str">
        <f>IF(t_item_说明表!Y218="","",t_item_说明表!Y218)</f>
        <v/>
      </c>
      <c r="Y216" s="1">
        <f>IF(t_item_说明表!Z218="","",t_item_说明表!Z218)</f>
        <v>0</v>
      </c>
      <c r="Z216" s="1" t="str">
        <f>IF(t_item_说明表!AA218="","",t_item_说明表!AA218)</f>
        <v/>
      </c>
      <c r="AA216" s="1" t="str">
        <f>IF(t_item_说明表!AB218="","",t_item_说明表!AB218)</f>
        <v/>
      </c>
      <c r="AB216" s="1">
        <f>IF(t_item_说明表!AC218="","",t_item_说明表!AC218)</f>
        <v>6021</v>
      </c>
      <c r="AC216" s="1" t="str">
        <f>IF(t_item_说明表!AD218="","",t_item_说明表!AD218)</f>
        <v/>
      </c>
      <c r="AD216" s="1" t="str">
        <f>IF(t_item_说明表!AE218="","",t_item_说明表!AE218)</f>
        <v/>
      </c>
      <c r="AE216" s="1" t="str">
        <f>IF(t_item_说明表!AF218="","",t_item_说明表!AF218)</f>
        <v/>
      </c>
      <c r="AF216" s="1">
        <f>IF(t_item_说明表!AG218="","",t_item_说明表!AG218)</f>
        <v>1</v>
      </c>
      <c r="AG216" s="1">
        <f>IF(t_item_说明表!AH218="","",t_item_说明表!AH218)</f>
        <v>5</v>
      </c>
    </row>
    <row r="217" spans="1:33" ht="17.25" customHeight="1" x14ac:dyDescent="0.2">
      <c r="A217" s="1">
        <f>IF(t_item_说明表!A219="","",t_item_说明表!A219)</f>
        <v>214</v>
      </c>
      <c r="B217" s="1">
        <f>IF(t_item_说明表!B219="","",t_item_说明表!B219)</f>
        <v>6022</v>
      </c>
      <c r="C217" s="1">
        <f>IF(t_item_说明表!C219="","",t_item_说明表!C219)</f>
        <v>0</v>
      </c>
      <c r="D217" s="1" t="str">
        <f>IF(t_item_说明表!D219="","",t_item_说明表!D219)</f>
        <v>宝箱1时代2卡牌品质3部分1</v>
      </c>
      <c r="E217" s="1" t="str">
        <f>IF(t_item_说明表!E219="","",t_item_说明表!E219)</f>
        <v/>
      </c>
      <c r="F217" s="1">
        <f>IF(t_item_说明表!G219="","",t_item_说明表!G219)</f>
        <v>6022</v>
      </c>
      <c r="G217" s="1" t="str">
        <f>IF(t_item_说明表!H219="","",t_item_说明表!H219)</f>
        <v/>
      </c>
      <c r="H217" s="1">
        <f>IF(t_item_说明表!I219="","",t_item_说明表!I219)</f>
        <v>503</v>
      </c>
      <c r="I217" s="1">
        <f>IF(t_item_说明表!J219="","",t_item_说明表!J219)</f>
        <v>3</v>
      </c>
      <c r="J217" s="1">
        <f>IF(t_item_说明表!K219="","",t_item_说明表!K219)</f>
        <v>319</v>
      </c>
      <c r="K217" s="1">
        <f>IF(t_item_说明表!L219="","",t_item_说明表!L219)</f>
        <v>300140219</v>
      </c>
      <c r="L217" s="1">
        <f>IF(t_item_说明表!M219="","",t_item_说明表!M219)</f>
        <v>0</v>
      </c>
      <c r="M217" s="1">
        <f>IF(t_item_说明表!N219="","",t_item_说明表!N219)</f>
        <v>3</v>
      </c>
      <c r="N217" s="1">
        <f>IF(t_item_说明表!O219="","",t_item_说明表!O219)</f>
        <v>0</v>
      </c>
      <c r="O217" s="1">
        <f>IF(t_item_说明表!P219="","",t_item_说明表!P219)</f>
        <v>1</v>
      </c>
      <c r="P217" s="1" t="str">
        <f>IF(t_item_说明表!Q219="","",t_item_说明表!Q219)</f>
        <v/>
      </c>
      <c r="Q217" s="1">
        <f>IF(t_item_说明表!R219="","",t_item_说明表!R219)</f>
        <v>0</v>
      </c>
      <c r="R217" s="1">
        <f>IF(t_item_说明表!S219="","",t_item_说明表!S219)</f>
        <v>33</v>
      </c>
      <c r="S217" s="1" t="str">
        <f>IF(t_item_说明表!T219="","",t_item_说明表!T219)</f>
        <v>商店</v>
      </c>
      <c r="T217" s="1">
        <f>IF(t_item_说明表!U219="","",t_item_说明表!U219)</f>
        <v>12</v>
      </c>
      <c r="U217" s="1">
        <f>IF(t_item_说明表!V219="","",t_item_说明表!V219)</f>
        <v>0</v>
      </c>
      <c r="V217" s="1" t="str">
        <f>IF(t_item_说明表!W219="","",t_item_说明表!W219)</f>
        <v/>
      </c>
      <c r="W217" s="1" t="str">
        <f>IF(t_item_说明表!X219="","",t_item_说明表!X219)</f>
        <v/>
      </c>
      <c r="X217" s="1" t="str">
        <f>IF(t_item_说明表!Y219="","",t_item_说明表!Y219)</f>
        <v/>
      </c>
      <c r="Y217" s="1">
        <f>IF(t_item_说明表!Z219="","",t_item_说明表!Z219)</f>
        <v>0</v>
      </c>
      <c r="Z217" s="1" t="str">
        <f>IF(t_item_说明表!AA219="","",t_item_说明表!AA219)</f>
        <v/>
      </c>
      <c r="AA217" s="1" t="str">
        <f>IF(t_item_说明表!AB219="","",t_item_说明表!AB219)</f>
        <v/>
      </c>
      <c r="AB217" s="1">
        <f>IF(t_item_说明表!AC219="","",t_item_说明表!AC219)</f>
        <v>6022</v>
      </c>
      <c r="AC217" s="1" t="str">
        <f>IF(t_item_说明表!AD219="","",t_item_说明表!AD219)</f>
        <v/>
      </c>
      <c r="AD217" s="1" t="str">
        <f>IF(t_item_说明表!AE219="","",t_item_说明表!AE219)</f>
        <v/>
      </c>
      <c r="AE217" s="1" t="str">
        <f>IF(t_item_说明表!AF219="","",t_item_说明表!AF219)</f>
        <v/>
      </c>
      <c r="AF217" s="1">
        <f>IF(t_item_说明表!AG219="","",t_item_说明表!AG219)</f>
        <v>1</v>
      </c>
      <c r="AG217" s="1">
        <f>IF(t_item_说明表!AH219="","",t_item_说明表!AH219)</f>
        <v>5</v>
      </c>
    </row>
    <row r="218" spans="1:33" ht="17.25" customHeight="1" x14ac:dyDescent="0.2">
      <c r="A218" s="1">
        <f>IF(t_item_说明表!A220="","",t_item_说明表!A220)</f>
        <v>215</v>
      </c>
      <c r="B218" s="1">
        <f>IF(t_item_说明表!B220="","",t_item_说明表!B220)</f>
        <v>6023</v>
      </c>
      <c r="C218" s="1">
        <f>IF(t_item_说明表!C220="","",t_item_说明表!C220)</f>
        <v>0</v>
      </c>
      <c r="D218" s="1" t="str">
        <f>IF(t_item_说明表!D220="","",t_item_说明表!D220)</f>
        <v>宝箱1时代3卡牌品质3部分1</v>
      </c>
      <c r="E218" s="1" t="str">
        <f>IF(t_item_说明表!E220="","",t_item_说明表!E220)</f>
        <v/>
      </c>
      <c r="F218" s="1">
        <f>IF(t_item_说明表!G220="","",t_item_说明表!G220)</f>
        <v>6023</v>
      </c>
      <c r="G218" s="1" t="str">
        <f>IF(t_item_说明表!H220="","",t_item_说明表!H220)</f>
        <v/>
      </c>
      <c r="H218" s="1">
        <f>IF(t_item_说明表!I220="","",t_item_说明表!I220)</f>
        <v>503</v>
      </c>
      <c r="I218" s="1">
        <f>IF(t_item_说明表!J220="","",t_item_说明表!J220)</f>
        <v>3</v>
      </c>
      <c r="J218" s="1">
        <f>IF(t_item_说明表!K220="","",t_item_说明表!K220)</f>
        <v>320</v>
      </c>
      <c r="K218" s="1">
        <f>IF(t_item_说明表!L220="","",t_item_说明表!L220)</f>
        <v>300140220</v>
      </c>
      <c r="L218" s="1">
        <f>IF(t_item_说明表!M220="","",t_item_说明表!M220)</f>
        <v>0</v>
      </c>
      <c r="M218" s="1">
        <f>IF(t_item_说明表!N220="","",t_item_说明表!N220)</f>
        <v>3</v>
      </c>
      <c r="N218" s="1">
        <f>IF(t_item_说明表!O220="","",t_item_说明表!O220)</f>
        <v>0</v>
      </c>
      <c r="O218" s="1">
        <f>IF(t_item_说明表!P220="","",t_item_说明表!P220)</f>
        <v>1</v>
      </c>
      <c r="P218" s="1" t="str">
        <f>IF(t_item_说明表!Q220="","",t_item_说明表!Q220)</f>
        <v/>
      </c>
      <c r="Q218" s="1">
        <f>IF(t_item_说明表!R220="","",t_item_说明表!R220)</f>
        <v>0</v>
      </c>
      <c r="R218" s="1">
        <f>IF(t_item_说明表!S220="","",t_item_说明表!S220)</f>
        <v>33</v>
      </c>
      <c r="S218" s="1" t="str">
        <f>IF(t_item_说明表!T220="","",t_item_说明表!T220)</f>
        <v>商店</v>
      </c>
      <c r="T218" s="1">
        <f>IF(t_item_说明表!U220="","",t_item_说明表!U220)</f>
        <v>12</v>
      </c>
      <c r="U218" s="1">
        <f>IF(t_item_说明表!V220="","",t_item_说明表!V220)</f>
        <v>0</v>
      </c>
      <c r="V218" s="1" t="str">
        <f>IF(t_item_说明表!W220="","",t_item_说明表!W220)</f>
        <v/>
      </c>
      <c r="W218" s="1" t="str">
        <f>IF(t_item_说明表!X220="","",t_item_说明表!X220)</f>
        <v/>
      </c>
      <c r="X218" s="1" t="str">
        <f>IF(t_item_说明表!Y220="","",t_item_说明表!Y220)</f>
        <v/>
      </c>
      <c r="Y218" s="1">
        <f>IF(t_item_说明表!Z220="","",t_item_说明表!Z220)</f>
        <v>0</v>
      </c>
      <c r="Z218" s="1" t="str">
        <f>IF(t_item_说明表!AA220="","",t_item_说明表!AA220)</f>
        <v/>
      </c>
      <c r="AA218" s="1" t="str">
        <f>IF(t_item_说明表!AB220="","",t_item_说明表!AB220)</f>
        <v/>
      </c>
      <c r="AB218" s="1">
        <f>IF(t_item_说明表!AC220="","",t_item_说明表!AC220)</f>
        <v>6023</v>
      </c>
      <c r="AC218" s="1" t="str">
        <f>IF(t_item_说明表!AD220="","",t_item_说明表!AD220)</f>
        <v/>
      </c>
      <c r="AD218" s="1" t="str">
        <f>IF(t_item_说明表!AE220="","",t_item_说明表!AE220)</f>
        <v/>
      </c>
      <c r="AE218" s="1" t="str">
        <f>IF(t_item_说明表!AF220="","",t_item_说明表!AF220)</f>
        <v/>
      </c>
      <c r="AF218" s="1">
        <f>IF(t_item_说明表!AG220="","",t_item_说明表!AG220)</f>
        <v>1</v>
      </c>
      <c r="AG218" s="1">
        <f>IF(t_item_说明表!AH220="","",t_item_说明表!AH220)</f>
        <v>5</v>
      </c>
    </row>
    <row r="219" spans="1:33" ht="17.25" customHeight="1" x14ac:dyDescent="0.2">
      <c r="A219" s="1">
        <f>IF(t_item_说明表!A221="","",t_item_说明表!A221)</f>
        <v>216</v>
      </c>
      <c r="B219" s="1">
        <f>IF(t_item_说明表!B221="","",t_item_说明表!B221)</f>
        <v>6024</v>
      </c>
      <c r="C219" s="1">
        <f>IF(t_item_说明表!C221="","",t_item_说明表!C221)</f>
        <v>0</v>
      </c>
      <c r="D219" s="1" t="str">
        <f>IF(t_item_说明表!D221="","",t_item_说明表!D221)</f>
        <v>宝箱1时代4卡牌品质3部分1</v>
      </c>
      <c r="E219" s="1" t="str">
        <f>IF(t_item_说明表!E221="","",t_item_说明表!E221)</f>
        <v/>
      </c>
      <c r="F219" s="1">
        <f>IF(t_item_说明表!G221="","",t_item_说明表!G221)</f>
        <v>6024</v>
      </c>
      <c r="G219" s="1" t="str">
        <f>IF(t_item_说明表!H221="","",t_item_说明表!H221)</f>
        <v/>
      </c>
      <c r="H219" s="1">
        <f>IF(t_item_说明表!I221="","",t_item_说明表!I221)</f>
        <v>503</v>
      </c>
      <c r="I219" s="1">
        <f>IF(t_item_说明表!J221="","",t_item_说明表!J221)</f>
        <v>3</v>
      </c>
      <c r="J219" s="1">
        <f>IF(t_item_说明表!K221="","",t_item_说明表!K221)</f>
        <v>321</v>
      </c>
      <c r="K219" s="1">
        <f>IF(t_item_说明表!L221="","",t_item_说明表!L221)</f>
        <v>300140221</v>
      </c>
      <c r="L219" s="1">
        <f>IF(t_item_说明表!M221="","",t_item_说明表!M221)</f>
        <v>0</v>
      </c>
      <c r="M219" s="1">
        <f>IF(t_item_说明表!N221="","",t_item_说明表!N221)</f>
        <v>3</v>
      </c>
      <c r="N219" s="1">
        <f>IF(t_item_说明表!O221="","",t_item_说明表!O221)</f>
        <v>0</v>
      </c>
      <c r="O219" s="1">
        <f>IF(t_item_说明表!P221="","",t_item_说明表!P221)</f>
        <v>1</v>
      </c>
      <c r="P219" s="1" t="str">
        <f>IF(t_item_说明表!Q221="","",t_item_说明表!Q221)</f>
        <v/>
      </c>
      <c r="Q219" s="1">
        <f>IF(t_item_说明表!R221="","",t_item_说明表!R221)</f>
        <v>0</v>
      </c>
      <c r="R219" s="1">
        <f>IF(t_item_说明表!S221="","",t_item_说明表!S221)</f>
        <v>33</v>
      </c>
      <c r="S219" s="1" t="str">
        <f>IF(t_item_说明表!T221="","",t_item_说明表!T221)</f>
        <v>商店</v>
      </c>
      <c r="T219" s="1">
        <f>IF(t_item_说明表!U221="","",t_item_说明表!U221)</f>
        <v>12</v>
      </c>
      <c r="U219" s="1">
        <f>IF(t_item_说明表!V221="","",t_item_说明表!V221)</f>
        <v>0</v>
      </c>
      <c r="V219" s="1" t="str">
        <f>IF(t_item_说明表!W221="","",t_item_说明表!W221)</f>
        <v/>
      </c>
      <c r="W219" s="1" t="str">
        <f>IF(t_item_说明表!X221="","",t_item_说明表!X221)</f>
        <v/>
      </c>
      <c r="X219" s="1" t="str">
        <f>IF(t_item_说明表!Y221="","",t_item_说明表!Y221)</f>
        <v/>
      </c>
      <c r="Y219" s="1">
        <f>IF(t_item_说明表!Z221="","",t_item_说明表!Z221)</f>
        <v>0</v>
      </c>
      <c r="Z219" s="1" t="str">
        <f>IF(t_item_说明表!AA221="","",t_item_说明表!AA221)</f>
        <v/>
      </c>
      <c r="AA219" s="1" t="str">
        <f>IF(t_item_说明表!AB221="","",t_item_说明表!AB221)</f>
        <v/>
      </c>
      <c r="AB219" s="1">
        <f>IF(t_item_说明表!AC221="","",t_item_说明表!AC221)</f>
        <v>6024</v>
      </c>
      <c r="AC219" s="1" t="str">
        <f>IF(t_item_说明表!AD221="","",t_item_说明表!AD221)</f>
        <v/>
      </c>
      <c r="AD219" s="1" t="str">
        <f>IF(t_item_说明表!AE221="","",t_item_说明表!AE221)</f>
        <v/>
      </c>
      <c r="AE219" s="1" t="str">
        <f>IF(t_item_说明表!AF221="","",t_item_说明表!AF221)</f>
        <v/>
      </c>
      <c r="AF219" s="1">
        <f>IF(t_item_说明表!AG221="","",t_item_说明表!AG221)</f>
        <v>1</v>
      </c>
      <c r="AG219" s="1">
        <f>IF(t_item_说明表!AH221="","",t_item_说明表!AH221)</f>
        <v>5</v>
      </c>
    </row>
    <row r="220" spans="1:33" ht="17.25" customHeight="1" x14ac:dyDescent="0.2">
      <c r="A220" s="1">
        <f>IF(t_item_说明表!A222="","",t_item_说明表!A222)</f>
        <v>217</v>
      </c>
      <c r="B220" s="1">
        <f>IF(t_item_说明表!B222="","",t_item_说明表!B222)</f>
        <v>6025</v>
      </c>
      <c r="C220" s="1">
        <f>IF(t_item_说明表!C222="","",t_item_说明表!C222)</f>
        <v>0</v>
      </c>
      <c r="D220" s="1" t="str">
        <f>IF(t_item_说明表!D222="","",t_item_说明表!D222)</f>
        <v>宝箱1时代5卡牌品质3部分1</v>
      </c>
      <c r="E220" s="1" t="str">
        <f>IF(t_item_说明表!E222="","",t_item_说明表!E222)</f>
        <v/>
      </c>
      <c r="F220" s="1">
        <f>IF(t_item_说明表!G222="","",t_item_说明表!G222)</f>
        <v>6025</v>
      </c>
      <c r="G220" s="1" t="str">
        <f>IF(t_item_说明表!H222="","",t_item_说明表!H222)</f>
        <v/>
      </c>
      <c r="H220" s="1">
        <f>IF(t_item_说明表!I222="","",t_item_说明表!I222)</f>
        <v>503</v>
      </c>
      <c r="I220" s="1">
        <f>IF(t_item_说明表!J222="","",t_item_说明表!J222)</f>
        <v>3</v>
      </c>
      <c r="J220" s="1">
        <f>IF(t_item_说明表!K222="","",t_item_说明表!K222)</f>
        <v>322</v>
      </c>
      <c r="K220" s="1">
        <f>IF(t_item_说明表!L222="","",t_item_说明表!L222)</f>
        <v>300140222</v>
      </c>
      <c r="L220" s="1">
        <f>IF(t_item_说明表!M222="","",t_item_说明表!M222)</f>
        <v>0</v>
      </c>
      <c r="M220" s="1">
        <f>IF(t_item_说明表!N222="","",t_item_说明表!N222)</f>
        <v>3</v>
      </c>
      <c r="N220" s="1">
        <f>IF(t_item_说明表!O222="","",t_item_说明表!O222)</f>
        <v>0</v>
      </c>
      <c r="O220" s="1">
        <f>IF(t_item_说明表!P222="","",t_item_说明表!P222)</f>
        <v>1</v>
      </c>
      <c r="P220" s="1" t="str">
        <f>IF(t_item_说明表!Q222="","",t_item_说明表!Q222)</f>
        <v/>
      </c>
      <c r="Q220" s="1">
        <f>IF(t_item_说明表!R222="","",t_item_说明表!R222)</f>
        <v>0</v>
      </c>
      <c r="R220" s="1">
        <f>IF(t_item_说明表!S222="","",t_item_说明表!S222)</f>
        <v>33</v>
      </c>
      <c r="S220" s="1" t="str">
        <f>IF(t_item_说明表!T222="","",t_item_说明表!T222)</f>
        <v>商店</v>
      </c>
      <c r="T220" s="1">
        <f>IF(t_item_说明表!U222="","",t_item_说明表!U222)</f>
        <v>12</v>
      </c>
      <c r="U220" s="1">
        <f>IF(t_item_说明表!V222="","",t_item_说明表!V222)</f>
        <v>0</v>
      </c>
      <c r="V220" s="1" t="str">
        <f>IF(t_item_说明表!W222="","",t_item_说明表!W222)</f>
        <v/>
      </c>
      <c r="W220" s="1" t="str">
        <f>IF(t_item_说明表!X222="","",t_item_说明表!X222)</f>
        <v/>
      </c>
      <c r="X220" s="1" t="str">
        <f>IF(t_item_说明表!Y222="","",t_item_说明表!Y222)</f>
        <v/>
      </c>
      <c r="Y220" s="1">
        <f>IF(t_item_说明表!Z222="","",t_item_说明表!Z222)</f>
        <v>0</v>
      </c>
      <c r="Z220" s="1" t="str">
        <f>IF(t_item_说明表!AA222="","",t_item_说明表!AA222)</f>
        <v/>
      </c>
      <c r="AA220" s="1" t="str">
        <f>IF(t_item_说明表!AB222="","",t_item_说明表!AB222)</f>
        <v/>
      </c>
      <c r="AB220" s="1">
        <f>IF(t_item_说明表!AC222="","",t_item_说明表!AC222)</f>
        <v>6025</v>
      </c>
      <c r="AC220" s="1" t="str">
        <f>IF(t_item_说明表!AD222="","",t_item_说明表!AD222)</f>
        <v/>
      </c>
      <c r="AD220" s="1" t="str">
        <f>IF(t_item_说明表!AE222="","",t_item_说明表!AE222)</f>
        <v/>
      </c>
      <c r="AE220" s="1" t="str">
        <f>IF(t_item_说明表!AF222="","",t_item_说明表!AF222)</f>
        <v/>
      </c>
      <c r="AF220" s="1">
        <f>IF(t_item_说明表!AG222="","",t_item_说明表!AG222)</f>
        <v>1</v>
      </c>
      <c r="AG220" s="1">
        <f>IF(t_item_说明表!AH222="","",t_item_说明表!AH222)</f>
        <v>5</v>
      </c>
    </row>
    <row r="221" spans="1:33" ht="17.25" customHeight="1" x14ac:dyDescent="0.2">
      <c r="A221" s="1">
        <f>IF(t_item_说明表!A223="","",t_item_说明表!A223)</f>
        <v>218</v>
      </c>
      <c r="B221" s="1">
        <f>IF(t_item_说明表!B223="","",t_item_说明表!B223)</f>
        <v>6026</v>
      </c>
      <c r="C221" s="1">
        <f>IF(t_item_说明表!C223="","",t_item_说明表!C223)</f>
        <v>0</v>
      </c>
      <c r="D221" s="1" t="str">
        <f>IF(t_item_说明表!D223="","",t_item_说明表!D223)</f>
        <v>宝箱1时代1卡牌品质3部分2</v>
      </c>
      <c r="E221" s="1" t="str">
        <f>IF(t_item_说明表!E223="","",t_item_说明表!E223)</f>
        <v/>
      </c>
      <c r="F221" s="1">
        <f>IF(t_item_说明表!G223="","",t_item_说明表!G223)</f>
        <v>6026</v>
      </c>
      <c r="G221" s="1" t="str">
        <f>IF(t_item_说明表!H223="","",t_item_说明表!H223)</f>
        <v/>
      </c>
      <c r="H221" s="1">
        <f>IF(t_item_说明表!I223="","",t_item_说明表!I223)</f>
        <v>503</v>
      </c>
      <c r="I221" s="1">
        <f>IF(t_item_说明表!J223="","",t_item_说明表!J223)</f>
        <v>3</v>
      </c>
      <c r="J221" s="1">
        <f>IF(t_item_说明表!K223="","",t_item_说明表!K223)</f>
        <v>323</v>
      </c>
      <c r="K221" s="1">
        <f>IF(t_item_说明表!L223="","",t_item_说明表!L223)</f>
        <v>300140223</v>
      </c>
      <c r="L221" s="1">
        <f>IF(t_item_说明表!M223="","",t_item_说明表!M223)</f>
        <v>0</v>
      </c>
      <c r="M221" s="1">
        <f>IF(t_item_说明表!N223="","",t_item_说明表!N223)</f>
        <v>3</v>
      </c>
      <c r="N221" s="1">
        <f>IF(t_item_说明表!O223="","",t_item_说明表!O223)</f>
        <v>0</v>
      </c>
      <c r="O221" s="1">
        <f>IF(t_item_说明表!P223="","",t_item_说明表!P223)</f>
        <v>1</v>
      </c>
      <c r="P221" s="1" t="str">
        <f>IF(t_item_说明表!Q223="","",t_item_说明表!Q223)</f>
        <v/>
      </c>
      <c r="Q221" s="1">
        <f>IF(t_item_说明表!R223="","",t_item_说明表!R223)</f>
        <v>0</v>
      </c>
      <c r="R221" s="1">
        <f>IF(t_item_说明表!S223="","",t_item_说明表!S223)</f>
        <v>33</v>
      </c>
      <c r="S221" s="1" t="str">
        <f>IF(t_item_说明表!T223="","",t_item_说明表!T223)</f>
        <v>商店</v>
      </c>
      <c r="T221" s="1">
        <f>IF(t_item_说明表!U223="","",t_item_说明表!U223)</f>
        <v>12</v>
      </c>
      <c r="U221" s="1">
        <f>IF(t_item_说明表!V223="","",t_item_说明表!V223)</f>
        <v>0</v>
      </c>
      <c r="V221" s="1" t="str">
        <f>IF(t_item_说明表!W223="","",t_item_说明表!W223)</f>
        <v/>
      </c>
      <c r="W221" s="1" t="str">
        <f>IF(t_item_说明表!X223="","",t_item_说明表!X223)</f>
        <v/>
      </c>
      <c r="X221" s="1" t="str">
        <f>IF(t_item_说明表!Y223="","",t_item_说明表!Y223)</f>
        <v/>
      </c>
      <c r="Y221" s="1">
        <f>IF(t_item_说明表!Z223="","",t_item_说明表!Z223)</f>
        <v>0</v>
      </c>
      <c r="Z221" s="1" t="str">
        <f>IF(t_item_说明表!AA223="","",t_item_说明表!AA223)</f>
        <v/>
      </c>
      <c r="AA221" s="1" t="str">
        <f>IF(t_item_说明表!AB223="","",t_item_说明表!AB223)</f>
        <v/>
      </c>
      <c r="AB221" s="1">
        <f>IF(t_item_说明表!AC223="","",t_item_说明表!AC223)</f>
        <v>6026</v>
      </c>
      <c r="AC221" s="1" t="str">
        <f>IF(t_item_说明表!AD223="","",t_item_说明表!AD223)</f>
        <v/>
      </c>
      <c r="AD221" s="1" t="str">
        <f>IF(t_item_说明表!AE223="","",t_item_说明表!AE223)</f>
        <v/>
      </c>
      <c r="AE221" s="1" t="str">
        <f>IF(t_item_说明表!AF223="","",t_item_说明表!AF223)</f>
        <v/>
      </c>
      <c r="AF221" s="1">
        <f>IF(t_item_说明表!AG223="","",t_item_说明表!AG223)</f>
        <v>1</v>
      </c>
      <c r="AG221" s="1">
        <f>IF(t_item_说明表!AH223="","",t_item_说明表!AH223)</f>
        <v>5</v>
      </c>
    </row>
    <row r="222" spans="1:33" ht="17.25" customHeight="1" x14ac:dyDescent="0.2">
      <c r="A222" s="1">
        <f>IF(t_item_说明表!A224="","",t_item_说明表!A224)</f>
        <v>219</v>
      </c>
      <c r="B222" s="1">
        <f>IF(t_item_说明表!B224="","",t_item_说明表!B224)</f>
        <v>6027</v>
      </c>
      <c r="C222" s="1">
        <f>IF(t_item_说明表!C224="","",t_item_说明表!C224)</f>
        <v>0</v>
      </c>
      <c r="D222" s="1" t="str">
        <f>IF(t_item_说明表!D224="","",t_item_说明表!D224)</f>
        <v>宝箱1时代2卡牌品质3部分2</v>
      </c>
      <c r="E222" s="1" t="str">
        <f>IF(t_item_说明表!E224="","",t_item_说明表!E224)</f>
        <v/>
      </c>
      <c r="F222" s="1">
        <f>IF(t_item_说明表!G224="","",t_item_说明表!G224)</f>
        <v>6027</v>
      </c>
      <c r="G222" s="1" t="str">
        <f>IF(t_item_说明表!H224="","",t_item_说明表!H224)</f>
        <v/>
      </c>
      <c r="H222" s="1">
        <f>IF(t_item_说明表!I224="","",t_item_说明表!I224)</f>
        <v>503</v>
      </c>
      <c r="I222" s="1">
        <f>IF(t_item_说明表!J224="","",t_item_说明表!J224)</f>
        <v>3</v>
      </c>
      <c r="J222" s="1">
        <f>IF(t_item_说明表!K224="","",t_item_说明表!K224)</f>
        <v>324</v>
      </c>
      <c r="K222" s="1">
        <f>IF(t_item_说明表!L224="","",t_item_说明表!L224)</f>
        <v>300140224</v>
      </c>
      <c r="L222" s="1">
        <f>IF(t_item_说明表!M224="","",t_item_说明表!M224)</f>
        <v>0</v>
      </c>
      <c r="M222" s="1">
        <f>IF(t_item_说明表!N224="","",t_item_说明表!N224)</f>
        <v>3</v>
      </c>
      <c r="N222" s="1">
        <f>IF(t_item_说明表!O224="","",t_item_说明表!O224)</f>
        <v>0</v>
      </c>
      <c r="O222" s="1">
        <f>IF(t_item_说明表!P224="","",t_item_说明表!P224)</f>
        <v>1</v>
      </c>
      <c r="P222" s="1" t="str">
        <f>IF(t_item_说明表!Q224="","",t_item_说明表!Q224)</f>
        <v/>
      </c>
      <c r="Q222" s="1">
        <f>IF(t_item_说明表!R224="","",t_item_说明表!R224)</f>
        <v>0</v>
      </c>
      <c r="R222" s="1">
        <f>IF(t_item_说明表!S224="","",t_item_说明表!S224)</f>
        <v>33</v>
      </c>
      <c r="S222" s="1" t="str">
        <f>IF(t_item_说明表!T224="","",t_item_说明表!T224)</f>
        <v>商店</v>
      </c>
      <c r="T222" s="1">
        <f>IF(t_item_说明表!U224="","",t_item_说明表!U224)</f>
        <v>12</v>
      </c>
      <c r="U222" s="1">
        <f>IF(t_item_说明表!V224="","",t_item_说明表!V224)</f>
        <v>0</v>
      </c>
      <c r="V222" s="1" t="str">
        <f>IF(t_item_说明表!W224="","",t_item_说明表!W224)</f>
        <v/>
      </c>
      <c r="W222" s="1" t="str">
        <f>IF(t_item_说明表!X224="","",t_item_说明表!X224)</f>
        <v/>
      </c>
      <c r="X222" s="1" t="str">
        <f>IF(t_item_说明表!Y224="","",t_item_说明表!Y224)</f>
        <v/>
      </c>
      <c r="Y222" s="1">
        <f>IF(t_item_说明表!Z224="","",t_item_说明表!Z224)</f>
        <v>0</v>
      </c>
      <c r="Z222" s="1" t="str">
        <f>IF(t_item_说明表!AA224="","",t_item_说明表!AA224)</f>
        <v/>
      </c>
      <c r="AA222" s="1" t="str">
        <f>IF(t_item_说明表!AB224="","",t_item_说明表!AB224)</f>
        <v/>
      </c>
      <c r="AB222" s="1">
        <f>IF(t_item_说明表!AC224="","",t_item_说明表!AC224)</f>
        <v>6027</v>
      </c>
      <c r="AC222" s="1" t="str">
        <f>IF(t_item_说明表!AD224="","",t_item_说明表!AD224)</f>
        <v/>
      </c>
      <c r="AD222" s="1" t="str">
        <f>IF(t_item_说明表!AE224="","",t_item_说明表!AE224)</f>
        <v/>
      </c>
      <c r="AE222" s="1" t="str">
        <f>IF(t_item_说明表!AF224="","",t_item_说明表!AF224)</f>
        <v/>
      </c>
      <c r="AF222" s="1">
        <f>IF(t_item_说明表!AG224="","",t_item_说明表!AG224)</f>
        <v>1</v>
      </c>
      <c r="AG222" s="1">
        <f>IF(t_item_说明表!AH224="","",t_item_说明表!AH224)</f>
        <v>5</v>
      </c>
    </row>
    <row r="223" spans="1:33" ht="17.25" customHeight="1" x14ac:dyDescent="0.2">
      <c r="A223" s="1">
        <f>IF(t_item_说明表!A225="","",t_item_说明表!A225)</f>
        <v>220</v>
      </c>
      <c r="B223" s="1">
        <f>IF(t_item_说明表!B225="","",t_item_说明表!B225)</f>
        <v>6028</v>
      </c>
      <c r="C223" s="1">
        <f>IF(t_item_说明表!C225="","",t_item_说明表!C225)</f>
        <v>0</v>
      </c>
      <c r="D223" s="1" t="str">
        <f>IF(t_item_说明表!D225="","",t_item_说明表!D225)</f>
        <v>宝箱1时代3卡牌品质3部分2</v>
      </c>
      <c r="E223" s="1" t="str">
        <f>IF(t_item_说明表!E225="","",t_item_说明表!E225)</f>
        <v/>
      </c>
      <c r="F223" s="1">
        <f>IF(t_item_说明表!G225="","",t_item_说明表!G225)</f>
        <v>6028</v>
      </c>
      <c r="G223" s="1" t="str">
        <f>IF(t_item_说明表!H225="","",t_item_说明表!H225)</f>
        <v/>
      </c>
      <c r="H223" s="1">
        <f>IF(t_item_说明表!I225="","",t_item_说明表!I225)</f>
        <v>503</v>
      </c>
      <c r="I223" s="1">
        <f>IF(t_item_说明表!J225="","",t_item_说明表!J225)</f>
        <v>3</v>
      </c>
      <c r="J223" s="1">
        <f>IF(t_item_说明表!K225="","",t_item_说明表!K225)</f>
        <v>325</v>
      </c>
      <c r="K223" s="1">
        <f>IF(t_item_说明表!L225="","",t_item_说明表!L225)</f>
        <v>300140225</v>
      </c>
      <c r="L223" s="1">
        <f>IF(t_item_说明表!M225="","",t_item_说明表!M225)</f>
        <v>0</v>
      </c>
      <c r="M223" s="1">
        <f>IF(t_item_说明表!N225="","",t_item_说明表!N225)</f>
        <v>3</v>
      </c>
      <c r="N223" s="1">
        <f>IF(t_item_说明表!O225="","",t_item_说明表!O225)</f>
        <v>0</v>
      </c>
      <c r="O223" s="1">
        <f>IF(t_item_说明表!P225="","",t_item_说明表!P225)</f>
        <v>1</v>
      </c>
      <c r="P223" s="1" t="str">
        <f>IF(t_item_说明表!Q225="","",t_item_说明表!Q225)</f>
        <v/>
      </c>
      <c r="Q223" s="1">
        <f>IF(t_item_说明表!R225="","",t_item_说明表!R225)</f>
        <v>0</v>
      </c>
      <c r="R223" s="1">
        <f>IF(t_item_说明表!S225="","",t_item_说明表!S225)</f>
        <v>33</v>
      </c>
      <c r="S223" s="1" t="str">
        <f>IF(t_item_说明表!T225="","",t_item_说明表!T225)</f>
        <v>商店</v>
      </c>
      <c r="T223" s="1">
        <f>IF(t_item_说明表!U225="","",t_item_说明表!U225)</f>
        <v>12</v>
      </c>
      <c r="U223" s="1">
        <f>IF(t_item_说明表!V225="","",t_item_说明表!V225)</f>
        <v>0</v>
      </c>
      <c r="V223" s="1" t="str">
        <f>IF(t_item_说明表!W225="","",t_item_说明表!W225)</f>
        <v/>
      </c>
      <c r="W223" s="1" t="str">
        <f>IF(t_item_说明表!X225="","",t_item_说明表!X225)</f>
        <v/>
      </c>
      <c r="X223" s="1" t="str">
        <f>IF(t_item_说明表!Y225="","",t_item_说明表!Y225)</f>
        <v/>
      </c>
      <c r="Y223" s="1">
        <f>IF(t_item_说明表!Z225="","",t_item_说明表!Z225)</f>
        <v>0</v>
      </c>
      <c r="Z223" s="1" t="str">
        <f>IF(t_item_说明表!AA225="","",t_item_说明表!AA225)</f>
        <v/>
      </c>
      <c r="AA223" s="1" t="str">
        <f>IF(t_item_说明表!AB225="","",t_item_说明表!AB225)</f>
        <v/>
      </c>
      <c r="AB223" s="1">
        <f>IF(t_item_说明表!AC225="","",t_item_说明表!AC225)</f>
        <v>6028</v>
      </c>
      <c r="AC223" s="1" t="str">
        <f>IF(t_item_说明表!AD225="","",t_item_说明表!AD225)</f>
        <v/>
      </c>
      <c r="AD223" s="1" t="str">
        <f>IF(t_item_说明表!AE225="","",t_item_说明表!AE225)</f>
        <v/>
      </c>
      <c r="AE223" s="1" t="str">
        <f>IF(t_item_说明表!AF225="","",t_item_说明表!AF225)</f>
        <v/>
      </c>
      <c r="AF223" s="1">
        <f>IF(t_item_说明表!AG225="","",t_item_说明表!AG225)</f>
        <v>1</v>
      </c>
      <c r="AG223" s="1">
        <f>IF(t_item_说明表!AH225="","",t_item_说明表!AH225)</f>
        <v>5</v>
      </c>
    </row>
    <row r="224" spans="1:33" ht="17.25" customHeight="1" x14ac:dyDescent="0.2">
      <c r="A224" s="1">
        <f>IF(t_item_说明表!A226="","",t_item_说明表!A226)</f>
        <v>221</v>
      </c>
      <c r="B224" s="1">
        <f>IF(t_item_说明表!B226="","",t_item_说明表!B226)</f>
        <v>6029</v>
      </c>
      <c r="C224" s="1">
        <f>IF(t_item_说明表!C226="","",t_item_说明表!C226)</f>
        <v>0</v>
      </c>
      <c r="D224" s="1" t="str">
        <f>IF(t_item_说明表!D226="","",t_item_说明表!D226)</f>
        <v>宝箱1时代4卡牌品质3部分2</v>
      </c>
      <c r="E224" s="1" t="str">
        <f>IF(t_item_说明表!E226="","",t_item_说明表!E226)</f>
        <v/>
      </c>
      <c r="F224" s="1">
        <f>IF(t_item_说明表!G226="","",t_item_说明表!G226)</f>
        <v>6029</v>
      </c>
      <c r="G224" s="1" t="str">
        <f>IF(t_item_说明表!H226="","",t_item_说明表!H226)</f>
        <v/>
      </c>
      <c r="H224" s="1">
        <f>IF(t_item_说明表!I226="","",t_item_说明表!I226)</f>
        <v>503</v>
      </c>
      <c r="I224" s="1">
        <f>IF(t_item_说明表!J226="","",t_item_说明表!J226)</f>
        <v>3</v>
      </c>
      <c r="J224" s="1">
        <f>IF(t_item_说明表!K226="","",t_item_说明表!K226)</f>
        <v>326</v>
      </c>
      <c r="K224" s="1">
        <f>IF(t_item_说明表!L226="","",t_item_说明表!L226)</f>
        <v>300140226</v>
      </c>
      <c r="L224" s="1">
        <f>IF(t_item_说明表!M226="","",t_item_说明表!M226)</f>
        <v>0</v>
      </c>
      <c r="M224" s="1">
        <f>IF(t_item_说明表!N226="","",t_item_说明表!N226)</f>
        <v>3</v>
      </c>
      <c r="N224" s="1">
        <f>IF(t_item_说明表!O226="","",t_item_说明表!O226)</f>
        <v>0</v>
      </c>
      <c r="O224" s="1">
        <f>IF(t_item_说明表!P226="","",t_item_说明表!P226)</f>
        <v>1</v>
      </c>
      <c r="P224" s="1" t="str">
        <f>IF(t_item_说明表!Q226="","",t_item_说明表!Q226)</f>
        <v/>
      </c>
      <c r="Q224" s="1">
        <f>IF(t_item_说明表!R226="","",t_item_说明表!R226)</f>
        <v>0</v>
      </c>
      <c r="R224" s="1">
        <f>IF(t_item_说明表!S226="","",t_item_说明表!S226)</f>
        <v>33</v>
      </c>
      <c r="S224" s="1" t="str">
        <f>IF(t_item_说明表!T226="","",t_item_说明表!T226)</f>
        <v>商店</v>
      </c>
      <c r="T224" s="1">
        <f>IF(t_item_说明表!U226="","",t_item_说明表!U226)</f>
        <v>12</v>
      </c>
      <c r="U224" s="1">
        <f>IF(t_item_说明表!V226="","",t_item_说明表!V226)</f>
        <v>0</v>
      </c>
      <c r="V224" s="1" t="str">
        <f>IF(t_item_说明表!W226="","",t_item_说明表!W226)</f>
        <v/>
      </c>
      <c r="W224" s="1" t="str">
        <f>IF(t_item_说明表!X226="","",t_item_说明表!X226)</f>
        <v/>
      </c>
      <c r="X224" s="1" t="str">
        <f>IF(t_item_说明表!Y226="","",t_item_说明表!Y226)</f>
        <v/>
      </c>
      <c r="Y224" s="1">
        <f>IF(t_item_说明表!Z226="","",t_item_说明表!Z226)</f>
        <v>0</v>
      </c>
      <c r="Z224" s="1" t="str">
        <f>IF(t_item_说明表!AA226="","",t_item_说明表!AA226)</f>
        <v/>
      </c>
      <c r="AA224" s="1" t="str">
        <f>IF(t_item_说明表!AB226="","",t_item_说明表!AB226)</f>
        <v/>
      </c>
      <c r="AB224" s="1">
        <f>IF(t_item_说明表!AC226="","",t_item_说明表!AC226)</f>
        <v>6029</v>
      </c>
      <c r="AC224" s="1" t="str">
        <f>IF(t_item_说明表!AD226="","",t_item_说明表!AD226)</f>
        <v/>
      </c>
      <c r="AD224" s="1" t="str">
        <f>IF(t_item_说明表!AE226="","",t_item_说明表!AE226)</f>
        <v/>
      </c>
      <c r="AE224" s="1" t="str">
        <f>IF(t_item_说明表!AF226="","",t_item_说明表!AF226)</f>
        <v/>
      </c>
      <c r="AF224" s="1">
        <f>IF(t_item_说明表!AG226="","",t_item_说明表!AG226)</f>
        <v>1</v>
      </c>
      <c r="AG224" s="1">
        <f>IF(t_item_说明表!AH226="","",t_item_说明表!AH226)</f>
        <v>5</v>
      </c>
    </row>
    <row r="225" spans="1:33" ht="17.25" customHeight="1" x14ac:dyDescent="0.2">
      <c r="A225" s="1">
        <f>IF(t_item_说明表!A227="","",t_item_说明表!A227)</f>
        <v>222</v>
      </c>
      <c r="B225" s="1">
        <f>IF(t_item_说明表!B227="","",t_item_说明表!B227)</f>
        <v>6030</v>
      </c>
      <c r="C225" s="1">
        <f>IF(t_item_说明表!C227="","",t_item_说明表!C227)</f>
        <v>0</v>
      </c>
      <c r="D225" s="1" t="str">
        <f>IF(t_item_说明表!D227="","",t_item_说明表!D227)</f>
        <v>宝箱1时代5卡牌品质3部分2</v>
      </c>
      <c r="E225" s="1" t="str">
        <f>IF(t_item_说明表!E227="","",t_item_说明表!E227)</f>
        <v/>
      </c>
      <c r="F225" s="1">
        <f>IF(t_item_说明表!G227="","",t_item_说明表!G227)</f>
        <v>6030</v>
      </c>
      <c r="G225" s="1" t="str">
        <f>IF(t_item_说明表!H227="","",t_item_说明表!H227)</f>
        <v/>
      </c>
      <c r="H225" s="1">
        <f>IF(t_item_说明表!I227="","",t_item_说明表!I227)</f>
        <v>503</v>
      </c>
      <c r="I225" s="1">
        <f>IF(t_item_说明表!J227="","",t_item_说明表!J227)</f>
        <v>3</v>
      </c>
      <c r="J225" s="1">
        <f>IF(t_item_说明表!K227="","",t_item_说明表!K227)</f>
        <v>327</v>
      </c>
      <c r="K225" s="1">
        <f>IF(t_item_说明表!L227="","",t_item_说明表!L227)</f>
        <v>300140227</v>
      </c>
      <c r="L225" s="1">
        <f>IF(t_item_说明表!M227="","",t_item_说明表!M227)</f>
        <v>0</v>
      </c>
      <c r="M225" s="1">
        <f>IF(t_item_说明表!N227="","",t_item_说明表!N227)</f>
        <v>3</v>
      </c>
      <c r="N225" s="1">
        <f>IF(t_item_说明表!O227="","",t_item_说明表!O227)</f>
        <v>0</v>
      </c>
      <c r="O225" s="1">
        <f>IF(t_item_说明表!P227="","",t_item_说明表!P227)</f>
        <v>1</v>
      </c>
      <c r="P225" s="1" t="str">
        <f>IF(t_item_说明表!Q227="","",t_item_说明表!Q227)</f>
        <v/>
      </c>
      <c r="Q225" s="1">
        <f>IF(t_item_说明表!R227="","",t_item_说明表!R227)</f>
        <v>0</v>
      </c>
      <c r="R225" s="1">
        <f>IF(t_item_说明表!S227="","",t_item_说明表!S227)</f>
        <v>33</v>
      </c>
      <c r="S225" s="1" t="str">
        <f>IF(t_item_说明表!T227="","",t_item_说明表!T227)</f>
        <v>商店</v>
      </c>
      <c r="T225" s="1">
        <f>IF(t_item_说明表!U227="","",t_item_说明表!U227)</f>
        <v>12</v>
      </c>
      <c r="U225" s="1">
        <f>IF(t_item_说明表!V227="","",t_item_说明表!V227)</f>
        <v>0</v>
      </c>
      <c r="V225" s="1" t="str">
        <f>IF(t_item_说明表!W227="","",t_item_说明表!W227)</f>
        <v/>
      </c>
      <c r="W225" s="1" t="str">
        <f>IF(t_item_说明表!X227="","",t_item_说明表!X227)</f>
        <v/>
      </c>
      <c r="X225" s="1" t="str">
        <f>IF(t_item_说明表!Y227="","",t_item_说明表!Y227)</f>
        <v/>
      </c>
      <c r="Y225" s="1">
        <f>IF(t_item_说明表!Z227="","",t_item_说明表!Z227)</f>
        <v>0</v>
      </c>
      <c r="Z225" s="1" t="str">
        <f>IF(t_item_说明表!AA227="","",t_item_说明表!AA227)</f>
        <v/>
      </c>
      <c r="AA225" s="1" t="str">
        <f>IF(t_item_说明表!AB227="","",t_item_说明表!AB227)</f>
        <v/>
      </c>
      <c r="AB225" s="1">
        <f>IF(t_item_说明表!AC227="","",t_item_说明表!AC227)</f>
        <v>6030</v>
      </c>
      <c r="AC225" s="1" t="str">
        <f>IF(t_item_说明表!AD227="","",t_item_说明表!AD227)</f>
        <v/>
      </c>
      <c r="AD225" s="1" t="str">
        <f>IF(t_item_说明表!AE227="","",t_item_说明表!AE227)</f>
        <v/>
      </c>
      <c r="AE225" s="1" t="str">
        <f>IF(t_item_说明表!AF227="","",t_item_说明表!AF227)</f>
        <v/>
      </c>
      <c r="AF225" s="1">
        <f>IF(t_item_说明表!AG227="","",t_item_说明表!AG227)</f>
        <v>1</v>
      </c>
      <c r="AG225" s="1">
        <f>IF(t_item_说明表!AH227="","",t_item_说明表!AH227)</f>
        <v>5</v>
      </c>
    </row>
    <row r="226" spans="1:33" ht="17.25" customHeight="1" x14ac:dyDescent="0.2">
      <c r="A226" s="1">
        <f>IF(t_item_说明表!A228="","",t_item_说明表!A228)</f>
        <v>223</v>
      </c>
      <c r="B226" s="1">
        <f>IF(t_item_说明表!B228="","",t_item_说明表!B228)</f>
        <v>6031</v>
      </c>
      <c r="C226" s="1">
        <f>IF(t_item_说明表!C228="","",t_item_说明表!C228)</f>
        <v>0</v>
      </c>
      <c r="D226" s="1" t="str">
        <f>IF(t_item_说明表!D228="","",t_item_说明表!D228)</f>
        <v>宝箱1时代1卡牌品质4部分1</v>
      </c>
      <c r="E226" s="1" t="str">
        <f>IF(t_item_说明表!E228="","",t_item_说明表!E228)</f>
        <v/>
      </c>
      <c r="F226" s="1">
        <f>IF(t_item_说明表!G228="","",t_item_说明表!G228)</f>
        <v>6031</v>
      </c>
      <c r="G226" s="1" t="str">
        <f>IF(t_item_说明表!H228="","",t_item_说明表!H228)</f>
        <v/>
      </c>
      <c r="H226" s="1">
        <f>IF(t_item_说明表!I228="","",t_item_说明表!I228)</f>
        <v>503</v>
      </c>
      <c r="I226" s="1">
        <f>IF(t_item_说明表!J228="","",t_item_说明表!J228)</f>
        <v>3</v>
      </c>
      <c r="J226" s="1">
        <f>IF(t_item_说明表!K228="","",t_item_说明表!K228)</f>
        <v>328</v>
      </c>
      <c r="K226" s="1">
        <f>IF(t_item_说明表!L228="","",t_item_说明表!L228)</f>
        <v>300140228</v>
      </c>
      <c r="L226" s="1">
        <f>IF(t_item_说明表!M228="","",t_item_说明表!M228)</f>
        <v>0</v>
      </c>
      <c r="M226" s="1">
        <f>IF(t_item_说明表!N228="","",t_item_说明表!N228)</f>
        <v>3</v>
      </c>
      <c r="N226" s="1">
        <f>IF(t_item_说明表!O228="","",t_item_说明表!O228)</f>
        <v>0</v>
      </c>
      <c r="O226" s="1">
        <f>IF(t_item_说明表!P228="","",t_item_说明表!P228)</f>
        <v>1</v>
      </c>
      <c r="P226" s="1" t="str">
        <f>IF(t_item_说明表!Q228="","",t_item_说明表!Q228)</f>
        <v/>
      </c>
      <c r="Q226" s="1">
        <f>IF(t_item_说明表!R228="","",t_item_说明表!R228)</f>
        <v>0</v>
      </c>
      <c r="R226" s="1">
        <f>IF(t_item_说明表!S228="","",t_item_说明表!S228)</f>
        <v>33</v>
      </c>
      <c r="S226" s="1" t="str">
        <f>IF(t_item_说明表!T228="","",t_item_说明表!T228)</f>
        <v>商店</v>
      </c>
      <c r="T226" s="1">
        <f>IF(t_item_说明表!U228="","",t_item_说明表!U228)</f>
        <v>12</v>
      </c>
      <c r="U226" s="1">
        <f>IF(t_item_说明表!V228="","",t_item_说明表!V228)</f>
        <v>0</v>
      </c>
      <c r="V226" s="1" t="str">
        <f>IF(t_item_说明表!W228="","",t_item_说明表!W228)</f>
        <v/>
      </c>
      <c r="W226" s="1" t="str">
        <f>IF(t_item_说明表!X228="","",t_item_说明表!X228)</f>
        <v/>
      </c>
      <c r="X226" s="1" t="str">
        <f>IF(t_item_说明表!Y228="","",t_item_说明表!Y228)</f>
        <v/>
      </c>
      <c r="Y226" s="1">
        <f>IF(t_item_说明表!Z228="","",t_item_说明表!Z228)</f>
        <v>0</v>
      </c>
      <c r="Z226" s="1" t="str">
        <f>IF(t_item_说明表!AA228="","",t_item_说明表!AA228)</f>
        <v/>
      </c>
      <c r="AA226" s="1" t="str">
        <f>IF(t_item_说明表!AB228="","",t_item_说明表!AB228)</f>
        <v/>
      </c>
      <c r="AB226" s="1">
        <f>IF(t_item_说明表!AC228="","",t_item_说明表!AC228)</f>
        <v>6031</v>
      </c>
      <c r="AC226" s="1" t="str">
        <f>IF(t_item_说明表!AD228="","",t_item_说明表!AD228)</f>
        <v/>
      </c>
      <c r="AD226" s="1" t="str">
        <f>IF(t_item_说明表!AE228="","",t_item_说明表!AE228)</f>
        <v/>
      </c>
      <c r="AE226" s="1" t="str">
        <f>IF(t_item_说明表!AF228="","",t_item_说明表!AF228)</f>
        <v/>
      </c>
      <c r="AF226" s="1">
        <f>IF(t_item_说明表!AG228="","",t_item_说明表!AG228)</f>
        <v>1</v>
      </c>
      <c r="AG226" s="1">
        <f>IF(t_item_说明表!AH228="","",t_item_说明表!AH228)</f>
        <v>5</v>
      </c>
    </row>
    <row r="227" spans="1:33" ht="17.25" customHeight="1" x14ac:dyDescent="0.2">
      <c r="A227" s="1">
        <f>IF(t_item_说明表!A229="","",t_item_说明表!A229)</f>
        <v>224</v>
      </c>
      <c r="B227" s="1">
        <f>IF(t_item_说明表!B229="","",t_item_说明表!B229)</f>
        <v>6032</v>
      </c>
      <c r="C227" s="1">
        <f>IF(t_item_说明表!C229="","",t_item_说明表!C229)</f>
        <v>0</v>
      </c>
      <c r="D227" s="1" t="str">
        <f>IF(t_item_说明表!D229="","",t_item_说明表!D229)</f>
        <v>宝箱1时代2卡牌品质4部分1</v>
      </c>
      <c r="E227" s="1" t="str">
        <f>IF(t_item_说明表!E229="","",t_item_说明表!E229)</f>
        <v/>
      </c>
      <c r="F227" s="1">
        <f>IF(t_item_说明表!G229="","",t_item_说明表!G229)</f>
        <v>6032</v>
      </c>
      <c r="G227" s="1" t="str">
        <f>IF(t_item_说明表!H229="","",t_item_说明表!H229)</f>
        <v/>
      </c>
      <c r="H227" s="1">
        <f>IF(t_item_说明表!I229="","",t_item_说明表!I229)</f>
        <v>503</v>
      </c>
      <c r="I227" s="1">
        <f>IF(t_item_说明表!J229="","",t_item_说明表!J229)</f>
        <v>3</v>
      </c>
      <c r="J227" s="1">
        <f>IF(t_item_说明表!K229="","",t_item_说明表!K229)</f>
        <v>329</v>
      </c>
      <c r="K227" s="1">
        <f>IF(t_item_说明表!L229="","",t_item_说明表!L229)</f>
        <v>300140229</v>
      </c>
      <c r="L227" s="1">
        <f>IF(t_item_说明表!M229="","",t_item_说明表!M229)</f>
        <v>0</v>
      </c>
      <c r="M227" s="1">
        <f>IF(t_item_说明表!N229="","",t_item_说明表!N229)</f>
        <v>3</v>
      </c>
      <c r="N227" s="1">
        <f>IF(t_item_说明表!O229="","",t_item_说明表!O229)</f>
        <v>0</v>
      </c>
      <c r="O227" s="1">
        <f>IF(t_item_说明表!P229="","",t_item_说明表!P229)</f>
        <v>1</v>
      </c>
      <c r="P227" s="1" t="str">
        <f>IF(t_item_说明表!Q229="","",t_item_说明表!Q229)</f>
        <v/>
      </c>
      <c r="Q227" s="1">
        <f>IF(t_item_说明表!R229="","",t_item_说明表!R229)</f>
        <v>0</v>
      </c>
      <c r="R227" s="1">
        <f>IF(t_item_说明表!S229="","",t_item_说明表!S229)</f>
        <v>33</v>
      </c>
      <c r="S227" s="1" t="str">
        <f>IF(t_item_说明表!T229="","",t_item_说明表!T229)</f>
        <v>商店</v>
      </c>
      <c r="T227" s="1">
        <f>IF(t_item_说明表!U229="","",t_item_说明表!U229)</f>
        <v>12</v>
      </c>
      <c r="U227" s="1">
        <f>IF(t_item_说明表!V229="","",t_item_说明表!V229)</f>
        <v>0</v>
      </c>
      <c r="V227" s="1" t="str">
        <f>IF(t_item_说明表!W229="","",t_item_说明表!W229)</f>
        <v/>
      </c>
      <c r="W227" s="1" t="str">
        <f>IF(t_item_说明表!X229="","",t_item_说明表!X229)</f>
        <v/>
      </c>
      <c r="X227" s="1" t="str">
        <f>IF(t_item_说明表!Y229="","",t_item_说明表!Y229)</f>
        <v/>
      </c>
      <c r="Y227" s="1">
        <f>IF(t_item_说明表!Z229="","",t_item_说明表!Z229)</f>
        <v>0</v>
      </c>
      <c r="Z227" s="1" t="str">
        <f>IF(t_item_说明表!AA229="","",t_item_说明表!AA229)</f>
        <v/>
      </c>
      <c r="AA227" s="1" t="str">
        <f>IF(t_item_说明表!AB229="","",t_item_说明表!AB229)</f>
        <v/>
      </c>
      <c r="AB227" s="1">
        <f>IF(t_item_说明表!AC229="","",t_item_说明表!AC229)</f>
        <v>6032</v>
      </c>
      <c r="AC227" s="1" t="str">
        <f>IF(t_item_说明表!AD229="","",t_item_说明表!AD229)</f>
        <v/>
      </c>
      <c r="AD227" s="1" t="str">
        <f>IF(t_item_说明表!AE229="","",t_item_说明表!AE229)</f>
        <v/>
      </c>
      <c r="AE227" s="1" t="str">
        <f>IF(t_item_说明表!AF229="","",t_item_说明表!AF229)</f>
        <v/>
      </c>
      <c r="AF227" s="1">
        <f>IF(t_item_说明表!AG229="","",t_item_说明表!AG229)</f>
        <v>1</v>
      </c>
      <c r="AG227" s="1">
        <f>IF(t_item_说明表!AH229="","",t_item_说明表!AH229)</f>
        <v>5</v>
      </c>
    </row>
    <row r="228" spans="1:33" ht="17.25" customHeight="1" x14ac:dyDescent="0.2">
      <c r="A228" s="1">
        <f>IF(t_item_说明表!A230="","",t_item_说明表!A230)</f>
        <v>225</v>
      </c>
      <c r="B228" s="1">
        <f>IF(t_item_说明表!B230="","",t_item_说明表!B230)</f>
        <v>6033</v>
      </c>
      <c r="C228" s="1">
        <f>IF(t_item_说明表!C230="","",t_item_说明表!C230)</f>
        <v>0</v>
      </c>
      <c r="D228" s="1" t="str">
        <f>IF(t_item_说明表!D230="","",t_item_说明表!D230)</f>
        <v>宝箱1时代3卡牌品质4部分1</v>
      </c>
      <c r="E228" s="1" t="str">
        <f>IF(t_item_说明表!E230="","",t_item_说明表!E230)</f>
        <v/>
      </c>
      <c r="F228" s="1">
        <f>IF(t_item_说明表!G230="","",t_item_说明表!G230)</f>
        <v>6033</v>
      </c>
      <c r="G228" s="1" t="str">
        <f>IF(t_item_说明表!H230="","",t_item_说明表!H230)</f>
        <v/>
      </c>
      <c r="H228" s="1">
        <f>IF(t_item_说明表!I230="","",t_item_说明表!I230)</f>
        <v>503</v>
      </c>
      <c r="I228" s="1">
        <f>IF(t_item_说明表!J230="","",t_item_说明表!J230)</f>
        <v>3</v>
      </c>
      <c r="J228" s="1">
        <f>IF(t_item_说明表!K230="","",t_item_说明表!K230)</f>
        <v>330</v>
      </c>
      <c r="K228" s="1">
        <f>IF(t_item_说明表!L230="","",t_item_说明表!L230)</f>
        <v>300140230</v>
      </c>
      <c r="L228" s="1">
        <f>IF(t_item_说明表!M230="","",t_item_说明表!M230)</f>
        <v>0</v>
      </c>
      <c r="M228" s="1">
        <f>IF(t_item_说明表!N230="","",t_item_说明表!N230)</f>
        <v>3</v>
      </c>
      <c r="N228" s="1">
        <f>IF(t_item_说明表!O230="","",t_item_说明表!O230)</f>
        <v>0</v>
      </c>
      <c r="O228" s="1">
        <f>IF(t_item_说明表!P230="","",t_item_说明表!P230)</f>
        <v>1</v>
      </c>
      <c r="P228" s="1" t="str">
        <f>IF(t_item_说明表!Q230="","",t_item_说明表!Q230)</f>
        <v/>
      </c>
      <c r="Q228" s="1">
        <f>IF(t_item_说明表!R230="","",t_item_说明表!R230)</f>
        <v>0</v>
      </c>
      <c r="R228" s="1">
        <f>IF(t_item_说明表!S230="","",t_item_说明表!S230)</f>
        <v>33</v>
      </c>
      <c r="S228" s="1" t="str">
        <f>IF(t_item_说明表!T230="","",t_item_说明表!T230)</f>
        <v>商店</v>
      </c>
      <c r="T228" s="1">
        <f>IF(t_item_说明表!U230="","",t_item_说明表!U230)</f>
        <v>12</v>
      </c>
      <c r="U228" s="1">
        <f>IF(t_item_说明表!V230="","",t_item_说明表!V230)</f>
        <v>0</v>
      </c>
      <c r="V228" s="1" t="str">
        <f>IF(t_item_说明表!W230="","",t_item_说明表!W230)</f>
        <v/>
      </c>
      <c r="W228" s="1" t="str">
        <f>IF(t_item_说明表!X230="","",t_item_说明表!X230)</f>
        <v/>
      </c>
      <c r="X228" s="1" t="str">
        <f>IF(t_item_说明表!Y230="","",t_item_说明表!Y230)</f>
        <v/>
      </c>
      <c r="Y228" s="1">
        <f>IF(t_item_说明表!Z230="","",t_item_说明表!Z230)</f>
        <v>0</v>
      </c>
      <c r="Z228" s="1" t="str">
        <f>IF(t_item_说明表!AA230="","",t_item_说明表!AA230)</f>
        <v/>
      </c>
      <c r="AA228" s="1" t="str">
        <f>IF(t_item_说明表!AB230="","",t_item_说明表!AB230)</f>
        <v/>
      </c>
      <c r="AB228" s="1">
        <f>IF(t_item_说明表!AC230="","",t_item_说明表!AC230)</f>
        <v>6033</v>
      </c>
      <c r="AC228" s="1" t="str">
        <f>IF(t_item_说明表!AD230="","",t_item_说明表!AD230)</f>
        <v/>
      </c>
      <c r="AD228" s="1" t="str">
        <f>IF(t_item_说明表!AE230="","",t_item_说明表!AE230)</f>
        <v/>
      </c>
      <c r="AE228" s="1" t="str">
        <f>IF(t_item_说明表!AF230="","",t_item_说明表!AF230)</f>
        <v/>
      </c>
      <c r="AF228" s="1">
        <f>IF(t_item_说明表!AG230="","",t_item_说明表!AG230)</f>
        <v>1</v>
      </c>
      <c r="AG228" s="1">
        <f>IF(t_item_说明表!AH230="","",t_item_说明表!AH230)</f>
        <v>5</v>
      </c>
    </row>
    <row r="229" spans="1:33" ht="17.25" customHeight="1" x14ac:dyDescent="0.2">
      <c r="A229" s="1">
        <f>IF(t_item_说明表!A231="","",t_item_说明表!A231)</f>
        <v>226</v>
      </c>
      <c r="B229" s="1">
        <f>IF(t_item_说明表!B231="","",t_item_说明表!B231)</f>
        <v>6034</v>
      </c>
      <c r="C229" s="1">
        <f>IF(t_item_说明表!C231="","",t_item_说明表!C231)</f>
        <v>0</v>
      </c>
      <c r="D229" s="1" t="str">
        <f>IF(t_item_说明表!D231="","",t_item_说明表!D231)</f>
        <v>宝箱1时代4卡牌品质4部分1</v>
      </c>
      <c r="E229" s="1" t="str">
        <f>IF(t_item_说明表!E231="","",t_item_说明表!E231)</f>
        <v/>
      </c>
      <c r="F229" s="1">
        <f>IF(t_item_说明表!G231="","",t_item_说明表!G231)</f>
        <v>6034</v>
      </c>
      <c r="G229" s="1" t="str">
        <f>IF(t_item_说明表!H231="","",t_item_说明表!H231)</f>
        <v/>
      </c>
      <c r="H229" s="1">
        <f>IF(t_item_说明表!I231="","",t_item_说明表!I231)</f>
        <v>503</v>
      </c>
      <c r="I229" s="1">
        <f>IF(t_item_说明表!J231="","",t_item_说明表!J231)</f>
        <v>3</v>
      </c>
      <c r="J229" s="1">
        <f>IF(t_item_说明表!K231="","",t_item_说明表!K231)</f>
        <v>331</v>
      </c>
      <c r="K229" s="1">
        <f>IF(t_item_说明表!L231="","",t_item_说明表!L231)</f>
        <v>300140231</v>
      </c>
      <c r="L229" s="1">
        <f>IF(t_item_说明表!M231="","",t_item_说明表!M231)</f>
        <v>0</v>
      </c>
      <c r="M229" s="1">
        <f>IF(t_item_说明表!N231="","",t_item_说明表!N231)</f>
        <v>3</v>
      </c>
      <c r="N229" s="1">
        <f>IF(t_item_说明表!O231="","",t_item_说明表!O231)</f>
        <v>0</v>
      </c>
      <c r="O229" s="1">
        <f>IF(t_item_说明表!P231="","",t_item_说明表!P231)</f>
        <v>1</v>
      </c>
      <c r="P229" s="1" t="str">
        <f>IF(t_item_说明表!Q231="","",t_item_说明表!Q231)</f>
        <v/>
      </c>
      <c r="Q229" s="1">
        <f>IF(t_item_说明表!R231="","",t_item_说明表!R231)</f>
        <v>0</v>
      </c>
      <c r="R229" s="1">
        <f>IF(t_item_说明表!S231="","",t_item_说明表!S231)</f>
        <v>33</v>
      </c>
      <c r="S229" s="1" t="str">
        <f>IF(t_item_说明表!T231="","",t_item_说明表!T231)</f>
        <v>商店</v>
      </c>
      <c r="T229" s="1">
        <f>IF(t_item_说明表!U231="","",t_item_说明表!U231)</f>
        <v>12</v>
      </c>
      <c r="U229" s="1">
        <f>IF(t_item_说明表!V231="","",t_item_说明表!V231)</f>
        <v>0</v>
      </c>
      <c r="V229" s="1" t="str">
        <f>IF(t_item_说明表!W231="","",t_item_说明表!W231)</f>
        <v/>
      </c>
      <c r="W229" s="1" t="str">
        <f>IF(t_item_说明表!X231="","",t_item_说明表!X231)</f>
        <v/>
      </c>
      <c r="X229" s="1" t="str">
        <f>IF(t_item_说明表!Y231="","",t_item_说明表!Y231)</f>
        <v/>
      </c>
      <c r="Y229" s="1">
        <f>IF(t_item_说明表!Z231="","",t_item_说明表!Z231)</f>
        <v>0</v>
      </c>
      <c r="Z229" s="1" t="str">
        <f>IF(t_item_说明表!AA231="","",t_item_说明表!AA231)</f>
        <v/>
      </c>
      <c r="AA229" s="1" t="str">
        <f>IF(t_item_说明表!AB231="","",t_item_说明表!AB231)</f>
        <v/>
      </c>
      <c r="AB229" s="1">
        <f>IF(t_item_说明表!AC231="","",t_item_说明表!AC231)</f>
        <v>6034</v>
      </c>
      <c r="AC229" s="1" t="str">
        <f>IF(t_item_说明表!AD231="","",t_item_说明表!AD231)</f>
        <v/>
      </c>
      <c r="AD229" s="1" t="str">
        <f>IF(t_item_说明表!AE231="","",t_item_说明表!AE231)</f>
        <v/>
      </c>
      <c r="AE229" s="1" t="str">
        <f>IF(t_item_说明表!AF231="","",t_item_说明表!AF231)</f>
        <v/>
      </c>
      <c r="AF229" s="1">
        <f>IF(t_item_说明表!AG231="","",t_item_说明表!AG231)</f>
        <v>1</v>
      </c>
      <c r="AG229" s="1">
        <f>IF(t_item_说明表!AH231="","",t_item_说明表!AH231)</f>
        <v>5</v>
      </c>
    </row>
    <row r="230" spans="1:33" ht="17.25" customHeight="1" x14ac:dyDescent="0.2">
      <c r="A230" s="1">
        <f>IF(t_item_说明表!A232="","",t_item_说明表!A232)</f>
        <v>227</v>
      </c>
      <c r="B230" s="1">
        <f>IF(t_item_说明表!B232="","",t_item_说明表!B232)</f>
        <v>6035</v>
      </c>
      <c r="C230" s="1">
        <f>IF(t_item_说明表!C232="","",t_item_说明表!C232)</f>
        <v>0</v>
      </c>
      <c r="D230" s="1" t="str">
        <f>IF(t_item_说明表!D232="","",t_item_说明表!D232)</f>
        <v>宝箱1时代5卡牌品质4部分1</v>
      </c>
      <c r="E230" s="1" t="str">
        <f>IF(t_item_说明表!E232="","",t_item_说明表!E232)</f>
        <v/>
      </c>
      <c r="F230" s="1">
        <f>IF(t_item_说明表!G232="","",t_item_说明表!G232)</f>
        <v>6035</v>
      </c>
      <c r="G230" s="1" t="str">
        <f>IF(t_item_说明表!H232="","",t_item_说明表!H232)</f>
        <v/>
      </c>
      <c r="H230" s="1">
        <f>IF(t_item_说明表!I232="","",t_item_说明表!I232)</f>
        <v>503</v>
      </c>
      <c r="I230" s="1">
        <f>IF(t_item_说明表!J232="","",t_item_说明表!J232)</f>
        <v>3</v>
      </c>
      <c r="J230" s="1">
        <f>IF(t_item_说明表!K232="","",t_item_说明表!K232)</f>
        <v>332</v>
      </c>
      <c r="K230" s="1">
        <f>IF(t_item_说明表!L232="","",t_item_说明表!L232)</f>
        <v>300140232</v>
      </c>
      <c r="L230" s="1">
        <f>IF(t_item_说明表!M232="","",t_item_说明表!M232)</f>
        <v>0</v>
      </c>
      <c r="M230" s="1">
        <f>IF(t_item_说明表!N232="","",t_item_说明表!N232)</f>
        <v>3</v>
      </c>
      <c r="N230" s="1">
        <f>IF(t_item_说明表!O232="","",t_item_说明表!O232)</f>
        <v>0</v>
      </c>
      <c r="O230" s="1">
        <f>IF(t_item_说明表!P232="","",t_item_说明表!P232)</f>
        <v>1</v>
      </c>
      <c r="P230" s="1" t="str">
        <f>IF(t_item_说明表!Q232="","",t_item_说明表!Q232)</f>
        <v/>
      </c>
      <c r="Q230" s="1">
        <f>IF(t_item_说明表!R232="","",t_item_说明表!R232)</f>
        <v>0</v>
      </c>
      <c r="R230" s="1">
        <f>IF(t_item_说明表!S232="","",t_item_说明表!S232)</f>
        <v>33</v>
      </c>
      <c r="S230" s="1" t="str">
        <f>IF(t_item_说明表!T232="","",t_item_说明表!T232)</f>
        <v>商店</v>
      </c>
      <c r="T230" s="1">
        <f>IF(t_item_说明表!U232="","",t_item_说明表!U232)</f>
        <v>12</v>
      </c>
      <c r="U230" s="1">
        <f>IF(t_item_说明表!V232="","",t_item_说明表!V232)</f>
        <v>0</v>
      </c>
      <c r="V230" s="1" t="str">
        <f>IF(t_item_说明表!W232="","",t_item_说明表!W232)</f>
        <v/>
      </c>
      <c r="W230" s="1" t="str">
        <f>IF(t_item_说明表!X232="","",t_item_说明表!X232)</f>
        <v/>
      </c>
      <c r="X230" s="1" t="str">
        <f>IF(t_item_说明表!Y232="","",t_item_说明表!Y232)</f>
        <v/>
      </c>
      <c r="Y230" s="1">
        <f>IF(t_item_说明表!Z232="","",t_item_说明表!Z232)</f>
        <v>0</v>
      </c>
      <c r="Z230" s="1" t="str">
        <f>IF(t_item_说明表!AA232="","",t_item_说明表!AA232)</f>
        <v/>
      </c>
      <c r="AA230" s="1" t="str">
        <f>IF(t_item_说明表!AB232="","",t_item_说明表!AB232)</f>
        <v/>
      </c>
      <c r="AB230" s="1">
        <f>IF(t_item_说明表!AC232="","",t_item_说明表!AC232)</f>
        <v>6035</v>
      </c>
      <c r="AC230" s="1" t="str">
        <f>IF(t_item_说明表!AD232="","",t_item_说明表!AD232)</f>
        <v/>
      </c>
      <c r="AD230" s="1" t="str">
        <f>IF(t_item_说明表!AE232="","",t_item_说明表!AE232)</f>
        <v/>
      </c>
      <c r="AE230" s="1" t="str">
        <f>IF(t_item_说明表!AF232="","",t_item_说明表!AF232)</f>
        <v/>
      </c>
      <c r="AF230" s="1">
        <f>IF(t_item_说明表!AG232="","",t_item_说明表!AG232)</f>
        <v>1</v>
      </c>
      <c r="AG230" s="1">
        <f>IF(t_item_说明表!AH232="","",t_item_说明表!AH232)</f>
        <v>5</v>
      </c>
    </row>
    <row r="231" spans="1:33" ht="17.25" customHeight="1" x14ac:dyDescent="0.2">
      <c r="A231" s="1">
        <f>IF(t_item_说明表!A233="","",t_item_说明表!A233)</f>
        <v>228</v>
      </c>
      <c r="B231" s="1">
        <f>IF(t_item_说明表!B233="","",t_item_说明表!B233)</f>
        <v>6036</v>
      </c>
      <c r="C231" s="1">
        <f>IF(t_item_说明表!C233="","",t_item_说明表!C233)</f>
        <v>0</v>
      </c>
      <c r="D231" s="1" t="str">
        <f>IF(t_item_说明表!D233="","",t_item_说明表!D233)</f>
        <v>宝箱1时代1卡牌品质4部分2</v>
      </c>
      <c r="E231" s="1" t="str">
        <f>IF(t_item_说明表!E233="","",t_item_说明表!E233)</f>
        <v/>
      </c>
      <c r="F231" s="1">
        <f>IF(t_item_说明表!G233="","",t_item_说明表!G233)</f>
        <v>6036</v>
      </c>
      <c r="G231" s="1" t="str">
        <f>IF(t_item_说明表!H233="","",t_item_说明表!H233)</f>
        <v/>
      </c>
      <c r="H231" s="1">
        <f>IF(t_item_说明表!I233="","",t_item_说明表!I233)</f>
        <v>503</v>
      </c>
      <c r="I231" s="1">
        <f>IF(t_item_说明表!J233="","",t_item_说明表!J233)</f>
        <v>3</v>
      </c>
      <c r="J231" s="1">
        <f>IF(t_item_说明表!K233="","",t_item_说明表!K233)</f>
        <v>333</v>
      </c>
      <c r="K231" s="1">
        <f>IF(t_item_说明表!L233="","",t_item_说明表!L233)</f>
        <v>300140233</v>
      </c>
      <c r="L231" s="1">
        <f>IF(t_item_说明表!M233="","",t_item_说明表!M233)</f>
        <v>0</v>
      </c>
      <c r="M231" s="1">
        <f>IF(t_item_说明表!N233="","",t_item_说明表!N233)</f>
        <v>3</v>
      </c>
      <c r="N231" s="1">
        <f>IF(t_item_说明表!O233="","",t_item_说明表!O233)</f>
        <v>0</v>
      </c>
      <c r="O231" s="1">
        <f>IF(t_item_说明表!P233="","",t_item_说明表!P233)</f>
        <v>1</v>
      </c>
      <c r="P231" s="1" t="str">
        <f>IF(t_item_说明表!Q233="","",t_item_说明表!Q233)</f>
        <v/>
      </c>
      <c r="Q231" s="1">
        <f>IF(t_item_说明表!R233="","",t_item_说明表!R233)</f>
        <v>0</v>
      </c>
      <c r="R231" s="1">
        <f>IF(t_item_说明表!S233="","",t_item_说明表!S233)</f>
        <v>33</v>
      </c>
      <c r="S231" s="1" t="str">
        <f>IF(t_item_说明表!T233="","",t_item_说明表!T233)</f>
        <v>商店</v>
      </c>
      <c r="T231" s="1">
        <f>IF(t_item_说明表!U233="","",t_item_说明表!U233)</f>
        <v>12</v>
      </c>
      <c r="U231" s="1">
        <f>IF(t_item_说明表!V233="","",t_item_说明表!V233)</f>
        <v>0</v>
      </c>
      <c r="V231" s="1" t="str">
        <f>IF(t_item_说明表!W233="","",t_item_说明表!W233)</f>
        <v/>
      </c>
      <c r="W231" s="1" t="str">
        <f>IF(t_item_说明表!X233="","",t_item_说明表!X233)</f>
        <v/>
      </c>
      <c r="X231" s="1" t="str">
        <f>IF(t_item_说明表!Y233="","",t_item_说明表!Y233)</f>
        <v/>
      </c>
      <c r="Y231" s="1">
        <f>IF(t_item_说明表!Z233="","",t_item_说明表!Z233)</f>
        <v>0</v>
      </c>
      <c r="Z231" s="1" t="str">
        <f>IF(t_item_说明表!AA233="","",t_item_说明表!AA233)</f>
        <v/>
      </c>
      <c r="AA231" s="1" t="str">
        <f>IF(t_item_说明表!AB233="","",t_item_说明表!AB233)</f>
        <v/>
      </c>
      <c r="AB231" s="1">
        <f>IF(t_item_说明表!AC233="","",t_item_说明表!AC233)</f>
        <v>6036</v>
      </c>
      <c r="AC231" s="1" t="str">
        <f>IF(t_item_说明表!AD233="","",t_item_说明表!AD233)</f>
        <v/>
      </c>
      <c r="AD231" s="1" t="str">
        <f>IF(t_item_说明表!AE233="","",t_item_说明表!AE233)</f>
        <v/>
      </c>
      <c r="AE231" s="1" t="str">
        <f>IF(t_item_说明表!AF233="","",t_item_说明表!AF233)</f>
        <v/>
      </c>
      <c r="AF231" s="1">
        <f>IF(t_item_说明表!AG233="","",t_item_说明表!AG233)</f>
        <v>1</v>
      </c>
      <c r="AG231" s="1">
        <f>IF(t_item_说明表!AH233="","",t_item_说明表!AH233)</f>
        <v>5</v>
      </c>
    </row>
    <row r="232" spans="1:33" ht="17.25" customHeight="1" x14ac:dyDescent="0.2">
      <c r="A232" s="1">
        <f>IF(t_item_说明表!A234="","",t_item_说明表!A234)</f>
        <v>229</v>
      </c>
      <c r="B232" s="1">
        <f>IF(t_item_说明表!B234="","",t_item_说明表!B234)</f>
        <v>6037</v>
      </c>
      <c r="C232" s="1">
        <f>IF(t_item_说明表!C234="","",t_item_说明表!C234)</f>
        <v>0</v>
      </c>
      <c r="D232" s="1" t="str">
        <f>IF(t_item_说明表!D234="","",t_item_说明表!D234)</f>
        <v>宝箱1时代2卡牌品质4部分2</v>
      </c>
      <c r="E232" s="1" t="str">
        <f>IF(t_item_说明表!E234="","",t_item_说明表!E234)</f>
        <v/>
      </c>
      <c r="F232" s="1">
        <f>IF(t_item_说明表!G234="","",t_item_说明表!G234)</f>
        <v>6037</v>
      </c>
      <c r="G232" s="1" t="str">
        <f>IF(t_item_说明表!H234="","",t_item_说明表!H234)</f>
        <v/>
      </c>
      <c r="H232" s="1">
        <f>IF(t_item_说明表!I234="","",t_item_说明表!I234)</f>
        <v>503</v>
      </c>
      <c r="I232" s="1">
        <f>IF(t_item_说明表!J234="","",t_item_说明表!J234)</f>
        <v>3</v>
      </c>
      <c r="J232" s="1">
        <f>IF(t_item_说明表!K234="","",t_item_说明表!K234)</f>
        <v>334</v>
      </c>
      <c r="K232" s="1">
        <f>IF(t_item_说明表!L234="","",t_item_说明表!L234)</f>
        <v>300140234</v>
      </c>
      <c r="L232" s="1">
        <f>IF(t_item_说明表!M234="","",t_item_说明表!M234)</f>
        <v>0</v>
      </c>
      <c r="M232" s="1">
        <f>IF(t_item_说明表!N234="","",t_item_说明表!N234)</f>
        <v>3</v>
      </c>
      <c r="N232" s="1">
        <f>IF(t_item_说明表!O234="","",t_item_说明表!O234)</f>
        <v>0</v>
      </c>
      <c r="O232" s="1">
        <f>IF(t_item_说明表!P234="","",t_item_说明表!P234)</f>
        <v>1</v>
      </c>
      <c r="P232" s="1" t="str">
        <f>IF(t_item_说明表!Q234="","",t_item_说明表!Q234)</f>
        <v/>
      </c>
      <c r="Q232" s="1">
        <f>IF(t_item_说明表!R234="","",t_item_说明表!R234)</f>
        <v>0</v>
      </c>
      <c r="R232" s="1">
        <f>IF(t_item_说明表!S234="","",t_item_说明表!S234)</f>
        <v>33</v>
      </c>
      <c r="S232" s="1" t="str">
        <f>IF(t_item_说明表!T234="","",t_item_说明表!T234)</f>
        <v>商店</v>
      </c>
      <c r="T232" s="1">
        <f>IF(t_item_说明表!U234="","",t_item_说明表!U234)</f>
        <v>12</v>
      </c>
      <c r="U232" s="1">
        <f>IF(t_item_说明表!V234="","",t_item_说明表!V234)</f>
        <v>0</v>
      </c>
      <c r="V232" s="1" t="str">
        <f>IF(t_item_说明表!W234="","",t_item_说明表!W234)</f>
        <v/>
      </c>
      <c r="W232" s="1" t="str">
        <f>IF(t_item_说明表!X234="","",t_item_说明表!X234)</f>
        <v/>
      </c>
      <c r="X232" s="1" t="str">
        <f>IF(t_item_说明表!Y234="","",t_item_说明表!Y234)</f>
        <v/>
      </c>
      <c r="Y232" s="1">
        <f>IF(t_item_说明表!Z234="","",t_item_说明表!Z234)</f>
        <v>0</v>
      </c>
      <c r="Z232" s="1" t="str">
        <f>IF(t_item_说明表!AA234="","",t_item_说明表!AA234)</f>
        <v/>
      </c>
      <c r="AA232" s="1" t="str">
        <f>IF(t_item_说明表!AB234="","",t_item_说明表!AB234)</f>
        <v/>
      </c>
      <c r="AB232" s="1">
        <f>IF(t_item_说明表!AC234="","",t_item_说明表!AC234)</f>
        <v>6037</v>
      </c>
      <c r="AC232" s="1" t="str">
        <f>IF(t_item_说明表!AD234="","",t_item_说明表!AD234)</f>
        <v/>
      </c>
      <c r="AD232" s="1" t="str">
        <f>IF(t_item_说明表!AE234="","",t_item_说明表!AE234)</f>
        <v/>
      </c>
      <c r="AE232" s="1" t="str">
        <f>IF(t_item_说明表!AF234="","",t_item_说明表!AF234)</f>
        <v/>
      </c>
      <c r="AF232" s="1">
        <f>IF(t_item_说明表!AG234="","",t_item_说明表!AG234)</f>
        <v>1</v>
      </c>
      <c r="AG232" s="1">
        <f>IF(t_item_说明表!AH234="","",t_item_说明表!AH234)</f>
        <v>5</v>
      </c>
    </row>
    <row r="233" spans="1:33" ht="17.25" customHeight="1" x14ac:dyDescent="0.2">
      <c r="A233" s="1">
        <f>IF(t_item_说明表!A235="","",t_item_说明表!A235)</f>
        <v>230</v>
      </c>
      <c r="B233" s="1">
        <f>IF(t_item_说明表!B235="","",t_item_说明表!B235)</f>
        <v>6038</v>
      </c>
      <c r="C233" s="1">
        <f>IF(t_item_说明表!C235="","",t_item_说明表!C235)</f>
        <v>0</v>
      </c>
      <c r="D233" s="1" t="str">
        <f>IF(t_item_说明表!D235="","",t_item_说明表!D235)</f>
        <v>宝箱1时代3卡牌品质4部分2</v>
      </c>
      <c r="E233" s="1" t="str">
        <f>IF(t_item_说明表!E235="","",t_item_说明表!E235)</f>
        <v/>
      </c>
      <c r="F233" s="1">
        <f>IF(t_item_说明表!G235="","",t_item_说明表!G235)</f>
        <v>6038</v>
      </c>
      <c r="G233" s="1" t="str">
        <f>IF(t_item_说明表!H235="","",t_item_说明表!H235)</f>
        <v/>
      </c>
      <c r="H233" s="1">
        <f>IF(t_item_说明表!I235="","",t_item_说明表!I235)</f>
        <v>503</v>
      </c>
      <c r="I233" s="1">
        <f>IF(t_item_说明表!J235="","",t_item_说明表!J235)</f>
        <v>3</v>
      </c>
      <c r="J233" s="1">
        <f>IF(t_item_说明表!K235="","",t_item_说明表!K235)</f>
        <v>335</v>
      </c>
      <c r="K233" s="1">
        <f>IF(t_item_说明表!L235="","",t_item_说明表!L235)</f>
        <v>300140235</v>
      </c>
      <c r="L233" s="1">
        <f>IF(t_item_说明表!M235="","",t_item_说明表!M235)</f>
        <v>0</v>
      </c>
      <c r="M233" s="1">
        <f>IF(t_item_说明表!N235="","",t_item_说明表!N235)</f>
        <v>3</v>
      </c>
      <c r="N233" s="1">
        <f>IF(t_item_说明表!O235="","",t_item_说明表!O235)</f>
        <v>0</v>
      </c>
      <c r="O233" s="1">
        <f>IF(t_item_说明表!P235="","",t_item_说明表!P235)</f>
        <v>1</v>
      </c>
      <c r="P233" s="1" t="str">
        <f>IF(t_item_说明表!Q235="","",t_item_说明表!Q235)</f>
        <v/>
      </c>
      <c r="Q233" s="1">
        <f>IF(t_item_说明表!R235="","",t_item_说明表!R235)</f>
        <v>0</v>
      </c>
      <c r="R233" s="1">
        <f>IF(t_item_说明表!S235="","",t_item_说明表!S235)</f>
        <v>33</v>
      </c>
      <c r="S233" s="1" t="str">
        <f>IF(t_item_说明表!T235="","",t_item_说明表!T235)</f>
        <v>商店</v>
      </c>
      <c r="T233" s="1">
        <f>IF(t_item_说明表!U235="","",t_item_说明表!U235)</f>
        <v>12</v>
      </c>
      <c r="U233" s="1">
        <f>IF(t_item_说明表!V235="","",t_item_说明表!V235)</f>
        <v>0</v>
      </c>
      <c r="V233" s="1" t="str">
        <f>IF(t_item_说明表!W235="","",t_item_说明表!W235)</f>
        <v/>
      </c>
      <c r="W233" s="1" t="str">
        <f>IF(t_item_说明表!X235="","",t_item_说明表!X235)</f>
        <v/>
      </c>
      <c r="X233" s="1" t="str">
        <f>IF(t_item_说明表!Y235="","",t_item_说明表!Y235)</f>
        <v/>
      </c>
      <c r="Y233" s="1">
        <f>IF(t_item_说明表!Z235="","",t_item_说明表!Z235)</f>
        <v>0</v>
      </c>
      <c r="Z233" s="1" t="str">
        <f>IF(t_item_说明表!AA235="","",t_item_说明表!AA235)</f>
        <v/>
      </c>
      <c r="AA233" s="1" t="str">
        <f>IF(t_item_说明表!AB235="","",t_item_说明表!AB235)</f>
        <v/>
      </c>
      <c r="AB233" s="1">
        <f>IF(t_item_说明表!AC235="","",t_item_说明表!AC235)</f>
        <v>6038</v>
      </c>
      <c r="AC233" s="1" t="str">
        <f>IF(t_item_说明表!AD235="","",t_item_说明表!AD235)</f>
        <v/>
      </c>
      <c r="AD233" s="1" t="str">
        <f>IF(t_item_说明表!AE235="","",t_item_说明表!AE235)</f>
        <v/>
      </c>
      <c r="AE233" s="1" t="str">
        <f>IF(t_item_说明表!AF235="","",t_item_说明表!AF235)</f>
        <v/>
      </c>
      <c r="AF233" s="1">
        <f>IF(t_item_说明表!AG235="","",t_item_说明表!AG235)</f>
        <v>1</v>
      </c>
      <c r="AG233" s="1">
        <f>IF(t_item_说明表!AH235="","",t_item_说明表!AH235)</f>
        <v>5</v>
      </c>
    </row>
    <row r="234" spans="1:33" ht="17.25" customHeight="1" x14ac:dyDescent="0.2">
      <c r="A234" s="1">
        <f>IF(t_item_说明表!A236="","",t_item_说明表!A236)</f>
        <v>231</v>
      </c>
      <c r="B234" s="1">
        <f>IF(t_item_说明表!B236="","",t_item_说明表!B236)</f>
        <v>6039</v>
      </c>
      <c r="C234" s="1">
        <f>IF(t_item_说明表!C236="","",t_item_说明表!C236)</f>
        <v>0</v>
      </c>
      <c r="D234" s="1" t="str">
        <f>IF(t_item_说明表!D236="","",t_item_说明表!D236)</f>
        <v>宝箱1时代4卡牌品质4部分2</v>
      </c>
      <c r="E234" s="1" t="str">
        <f>IF(t_item_说明表!E236="","",t_item_说明表!E236)</f>
        <v/>
      </c>
      <c r="F234" s="1">
        <f>IF(t_item_说明表!G236="","",t_item_说明表!G236)</f>
        <v>6039</v>
      </c>
      <c r="G234" s="1" t="str">
        <f>IF(t_item_说明表!H236="","",t_item_说明表!H236)</f>
        <v/>
      </c>
      <c r="H234" s="1">
        <f>IF(t_item_说明表!I236="","",t_item_说明表!I236)</f>
        <v>503</v>
      </c>
      <c r="I234" s="1">
        <f>IF(t_item_说明表!J236="","",t_item_说明表!J236)</f>
        <v>3</v>
      </c>
      <c r="J234" s="1">
        <f>IF(t_item_说明表!K236="","",t_item_说明表!K236)</f>
        <v>336</v>
      </c>
      <c r="K234" s="1">
        <f>IF(t_item_说明表!L236="","",t_item_说明表!L236)</f>
        <v>300140236</v>
      </c>
      <c r="L234" s="1">
        <f>IF(t_item_说明表!M236="","",t_item_说明表!M236)</f>
        <v>0</v>
      </c>
      <c r="M234" s="1">
        <f>IF(t_item_说明表!N236="","",t_item_说明表!N236)</f>
        <v>3</v>
      </c>
      <c r="N234" s="1">
        <f>IF(t_item_说明表!O236="","",t_item_说明表!O236)</f>
        <v>0</v>
      </c>
      <c r="O234" s="1">
        <f>IF(t_item_说明表!P236="","",t_item_说明表!P236)</f>
        <v>1</v>
      </c>
      <c r="P234" s="1" t="str">
        <f>IF(t_item_说明表!Q236="","",t_item_说明表!Q236)</f>
        <v/>
      </c>
      <c r="Q234" s="1">
        <f>IF(t_item_说明表!R236="","",t_item_说明表!R236)</f>
        <v>0</v>
      </c>
      <c r="R234" s="1">
        <f>IF(t_item_说明表!S236="","",t_item_说明表!S236)</f>
        <v>33</v>
      </c>
      <c r="S234" s="1" t="str">
        <f>IF(t_item_说明表!T236="","",t_item_说明表!T236)</f>
        <v>商店</v>
      </c>
      <c r="T234" s="1">
        <f>IF(t_item_说明表!U236="","",t_item_说明表!U236)</f>
        <v>12</v>
      </c>
      <c r="U234" s="1">
        <f>IF(t_item_说明表!V236="","",t_item_说明表!V236)</f>
        <v>0</v>
      </c>
      <c r="V234" s="1" t="str">
        <f>IF(t_item_说明表!W236="","",t_item_说明表!W236)</f>
        <v/>
      </c>
      <c r="W234" s="1" t="str">
        <f>IF(t_item_说明表!X236="","",t_item_说明表!X236)</f>
        <v/>
      </c>
      <c r="X234" s="1" t="str">
        <f>IF(t_item_说明表!Y236="","",t_item_说明表!Y236)</f>
        <v/>
      </c>
      <c r="Y234" s="1">
        <f>IF(t_item_说明表!Z236="","",t_item_说明表!Z236)</f>
        <v>0</v>
      </c>
      <c r="Z234" s="1" t="str">
        <f>IF(t_item_说明表!AA236="","",t_item_说明表!AA236)</f>
        <v/>
      </c>
      <c r="AA234" s="1" t="str">
        <f>IF(t_item_说明表!AB236="","",t_item_说明表!AB236)</f>
        <v/>
      </c>
      <c r="AB234" s="1">
        <f>IF(t_item_说明表!AC236="","",t_item_说明表!AC236)</f>
        <v>6039</v>
      </c>
      <c r="AC234" s="1" t="str">
        <f>IF(t_item_说明表!AD236="","",t_item_说明表!AD236)</f>
        <v/>
      </c>
      <c r="AD234" s="1" t="str">
        <f>IF(t_item_说明表!AE236="","",t_item_说明表!AE236)</f>
        <v/>
      </c>
      <c r="AE234" s="1" t="str">
        <f>IF(t_item_说明表!AF236="","",t_item_说明表!AF236)</f>
        <v/>
      </c>
      <c r="AF234" s="1">
        <f>IF(t_item_说明表!AG236="","",t_item_说明表!AG236)</f>
        <v>1</v>
      </c>
      <c r="AG234" s="1">
        <f>IF(t_item_说明表!AH236="","",t_item_说明表!AH236)</f>
        <v>5</v>
      </c>
    </row>
    <row r="235" spans="1:33" ht="17.25" customHeight="1" x14ac:dyDescent="0.2">
      <c r="A235" s="1">
        <f>IF(t_item_说明表!A237="","",t_item_说明表!A237)</f>
        <v>232</v>
      </c>
      <c r="B235" s="1">
        <f>IF(t_item_说明表!B237="","",t_item_说明表!B237)</f>
        <v>6040</v>
      </c>
      <c r="C235" s="1">
        <f>IF(t_item_说明表!C237="","",t_item_说明表!C237)</f>
        <v>0</v>
      </c>
      <c r="D235" s="1" t="str">
        <f>IF(t_item_说明表!D237="","",t_item_说明表!D237)</f>
        <v>宝箱1时代5卡牌品质4部分2</v>
      </c>
      <c r="E235" s="1" t="str">
        <f>IF(t_item_说明表!E237="","",t_item_说明表!E237)</f>
        <v/>
      </c>
      <c r="F235" s="1">
        <f>IF(t_item_说明表!G237="","",t_item_说明表!G237)</f>
        <v>6040</v>
      </c>
      <c r="G235" s="1" t="str">
        <f>IF(t_item_说明表!H237="","",t_item_说明表!H237)</f>
        <v/>
      </c>
      <c r="H235" s="1">
        <f>IF(t_item_说明表!I237="","",t_item_说明表!I237)</f>
        <v>503</v>
      </c>
      <c r="I235" s="1">
        <f>IF(t_item_说明表!J237="","",t_item_说明表!J237)</f>
        <v>3</v>
      </c>
      <c r="J235" s="1">
        <f>IF(t_item_说明表!K237="","",t_item_说明表!K237)</f>
        <v>337</v>
      </c>
      <c r="K235" s="1">
        <f>IF(t_item_说明表!L237="","",t_item_说明表!L237)</f>
        <v>300140237</v>
      </c>
      <c r="L235" s="1">
        <f>IF(t_item_说明表!M237="","",t_item_说明表!M237)</f>
        <v>0</v>
      </c>
      <c r="M235" s="1">
        <f>IF(t_item_说明表!N237="","",t_item_说明表!N237)</f>
        <v>3</v>
      </c>
      <c r="N235" s="1">
        <f>IF(t_item_说明表!O237="","",t_item_说明表!O237)</f>
        <v>0</v>
      </c>
      <c r="O235" s="1">
        <f>IF(t_item_说明表!P237="","",t_item_说明表!P237)</f>
        <v>1</v>
      </c>
      <c r="P235" s="1" t="str">
        <f>IF(t_item_说明表!Q237="","",t_item_说明表!Q237)</f>
        <v/>
      </c>
      <c r="Q235" s="1">
        <f>IF(t_item_说明表!R237="","",t_item_说明表!R237)</f>
        <v>0</v>
      </c>
      <c r="R235" s="1">
        <f>IF(t_item_说明表!S237="","",t_item_说明表!S237)</f>
        <v>33</v>
      </c>
      <c r="S235" s="1" t="str">
        <f>IF(t_item_说明表!T237="","",t_item_说明表!T237)</f>
        <v>商店</v>
      </c>
      <c r="T235" s="1">
        <f>IF(t_item_说明表!U237="","",t_item_说明表!U237)</f>
        <v>12</v>
      </c>
      <c r="U235" s="1">
        <f>IF(t_item_说明表!V237="","",t_item_说明表!V237)</f>
        <v>0</v>
      </c>
      <c r="V235" s="1" t="str">
        <f>IF(t_item_说明表!W237="","",t_item_说明表!W237)</f>
        <v/>
      </c>
      <c r="W235" s="1" t="str">
        <f>IF(t_item_说明表!X237="","",t_item_说明表!X237)</f>
        <v/>
      </c>
      <c r="X235" s="1" t="str">
        <f>IF(t_item_说明表!Y237="","",t_item_说明表!Y237)</f>
        <v/>
      </c>
      <c r="Y235" s="1">
        <f>IF(t_item_说明表!Z237="","",t_item_说明表!Z237)</f>
        <v>0</v>
      </c>
      <c r="Z235" s="1" t="str">
        <f>IF(t_item_说明表!AA237="","",t_item_说明表!AA237)</f>
        <v/>
      </c>
      <c r="AA235" s="1" t="str">
        <f>IF(t_item_说明表!AB237="","",t_item_说明表!AB237)</f>
        <v/>
      </c>
      <c r="AB235" s="1">
        <f>IF(t_item_说明表!AC237="","",t_item_说明表!AC237)</f>
        <v>6040</v>
      </c>
      <c r="AC235" s="1" t="str">
        <f>IF(t_item_说明表!AD237="","",t_item_说明表!AD237)</f>
        <v/>
      </c>
      <c r="AD235" s="1" t="str">
        <f>IF(t_item_说明表!AE237="","",t_item_说明表!AE237)</f>
        <v/>
      </c>
      <c r="AE235" s="1" t="str">
        <f>IF(t_item_说明表!AF237="","",t_item_说明表!AF237)</f>
        <v/>
      </c>
      <c r="AF235" s="1">
        <f>IF(t_item_说明表!AG237="","",t_item_说明表!AG237)</f>
        <v>1</v>
      </c>
      <c r="AG235" s="1">
        <f>IF(t_item_说明表!AH237="","",t_item_说明表!AH237)</f>
        <v>5</v>
      </c>
    </row>
    <row r="236" spans="1:33" ht="17.25" customHeight="1" x14ac:dyDescent="0.2">
      <c r="A236" s="1">
        <f>IF(t_item_说明表!A238="","",t_item_说明表!A238)</f>
        <v>233</v>
      </c>
      <c r="B236" s="1">
        <f>IF(t_item_说明表!B238="","",t_item_说明表!B238)</f>
        <v>6041</v>
      </c>
      <c r="C236" s="1">
        <f>IF(t_item_说明表!C238="","",t_item_说明表!C238)</f>
        <v>0</v>
      </c>
      <c r="D236" s="1" t="str">
        <f>IF(t_item_说明表!D238="","",t_item_说明表!D238)</f>
        <v>宝箱2时代1卡牌品质1部分3</v>
      </c>
      <c r="E236" s="1" t="str">
        <f>IF(t_item_说明表!E238="","",t_item_说明表!E238)</f>
        <v/>
      </c>
      <c r="F236" s="1">
        <f>IF(t_item_说明表!G238="","",t_item_说明表!G238)</f>
        <v>6041</v>
      </c>
      <c r="G236" s="1" t="str">
        <f>IF(t_item_说明表!H238="","",t_item_说明表!H238)</f>
        <v/>
      </c>
      <c r="H236" s="1">
        <f>IF(t_item_说明表!I238="","",t_item_说明表!I238)</f>
        <v>503</v>
      </c>
      <c r="I236" s="1">
        <f>IF(t_item_说明表!J238="","",t_item_说明表!J238)</f>
        <v>3</v>
      </c>
      <c r="J236" s="1">
        <f>IF(t_item_说明表!K238="","",t_item_说明表!K238)</f>
        <v>338</v>
      </c>
      <c r="K236" s="1">
        <f>IF(t_item_说明表!L238="","",t_item_说明表!L238)</f>
        <v>300140238</v>
      </c>
      <c r="L236" s="1">
        <f>IF(t_item_说明表!M238="","",t_item_说明表!M238)</f>
        <v>0</v>
      </c>
      <c r="M236" s="1">
        <f>IF(t_item_说明表!N238="","",t_item_说明表!N238)</f>
        <v>3</v>
      </c>
      <c r="N236" s="1">
        <f>IF(t_item_说明表!O238="","",t_item_说明表!O238)</f>
        <v>0</v>
      </c>
      <c r="O236" s="1">
        <f>IF(t_item_说明表!P238="","",t_item_说明表!P238)</f>
        <v>1</v>
      </c>
      <c r="P236" s="1" t="str">
        <f>IF(t_item_说明表!Q238="","",t_item_说明表!Q238)</f>
        <v/>
      </c>
      <c r="Q236" s="1">
        <f>IF(t_item_说明表!R238="","",t_item_说明表!R238)</f>
        <v>0</v>
      </c>
      <c r="R236" s="1">
        <f>IF(t_item_说明表!S238="","",t_item_说明表!S238)</f>
        <v>33</v>
      </c>
      <c r="S236" s="1" t="str">
        <f>IF(t_item_说明表!T238="","",t_item_说明表!T238)</f>
        <v>商店</v>
      </c>
      <c r="T236" s="1">
        <f>IF(t_item_说明表!U238="","",t_item_说明表!U238)</f>
        <v>12</v>
      </c>
      <c r="U236" s="1">
        <f>IF(t_item_说明表!V238="","",t_item_说明表!V238)</f>
        <v>0</v>
      </c>
      <c r="V236" s="1" t="str">
        <f>IF(t_item_说明表!W238="","",t_item_说明表!W238)</f>
        <v/>
      </c>
      <c r="W236" s="1" t="str">
        <f>IF(t_item_说明表!X238="","",t_item_说明表!X238)</f>
        <v/>
      </c>
      <c r="X236" s="1" t="str">
        <f>IF(t_item_说明表!Y238="","",t_item_说明表!Y238)</f>
        <v/>
      </c>
      <c r="Y236" s="1">
        <f>IF(t_item_说明表!Z238="","",t_item_说明表!Z238)</f>
        <v>0</v>
      </c>
      <c r="Z236" s="1" t="str">
        <f>IF(t_item_说明表!AA238="","",t_item_说明表!AA238)</f>
        <v/>
      </c>
      <c r="AA236" s="1" t="str">
        <f>IF(t_item_说明表!AB238="","",t_item_说明表!AB238)</f>
        <v/>
      </c>
      <c r="AB236" s="1">
        <f>IF(t_item_说明表!AC238="","",t_item_说明表!AC238)</f>
        <v>6041</v>
      </c>
      <c r="AC236" s="1" t="str">
        <f>IF(t_item_说明表!AD238="","",t_item_说明表!AD238)</f>
        <v/>
      </c>
      <c r="AD236" s="1" t="str">
        <f>IF(t_item_说明表!AE238="","",t_item_说明表!AE238)</f>
        <v/>
      </c>
      <c r="AE236" s="1" t="str">
        <f>IF(t_item_说明表!AF238="","",t_item_说明表!AF238)</f>
        <v/>
      </c>
      <c r="AF236" s="1">
        <f>IF(t_item_说明表!AG238="","",t_item_说明表!AG238)</f>
        <v>1</v>
      </c>
      <c r="AG236" s="1">
        <f>IF(t_item_说明表!AH238="","",t_item_说明表!AH238)</f>
        <v>5</v>
      </c>
    </row>
    <row r="237" spans="1:33" ht="17.25" customHeight="1" x14ac:dyDescent="0.2">
      <c r="A237" s="1">
        <f>IF(t_item_说明表!A239="","",t_item_说明表!A239)</f>
        <v>234</v>
      </c>
      <c r="B237" s="1">
        <f>IF(t_item_说明表!B239="","",t_item_说明表!B239)</f>
        <v>6042</v>
      </c>
      <c r="C237" s="1">
        <f>IF(t_item_说明表!C239="","",t_item_说明表!C239)</f>
        <v>0</v>
      </c>
      <c r="D237" s="1" t="str">
        <f>IF(t_item_说明表!D239="","",t_item_说明表!D239)</f>
        <v>宝箱2时代2卡牌品质1部分3</v>
      </c>
      <c r="E237" s="1" t="str">
        <f>IF(t_item_说明表!E239="","",t_item_说明表!E239)</f>
        <v/>
      </c>
      <c r="F237" s="1">
        <f>IF(t_item_说明表!G239="","",t_item_说明表!G239)</f>
        <v>6042</v>
      </c>
      <c r="G237" s="1" t="str">
        <f>IF(t_item_说明表!H239="","",t_item_说明表!H239)</f>
        <v/>
      </c>
      <c r="H237" s="1">
        <f>IF(t_item_说明表!I239="","",t_item_说明表!I239)</f>
        <v>503</v>
      </c>
      <c r="I237" s="1">
        <f>IF(t_item_说明表!J239="","",t_item_说明表!J239)</f>
        <v>3</v>
      </c>
      <c r="J237" s="1">
        <f>IF(t_item_说明表!K239="","",t_item_说明表!K239)</f>
        <v>339</v>
      </c>
      <c r="K237" s="1">
        <f>IF(t_item_说明表!L239="","",t_item_说明表!L239)</f>
        <v>300140239</v>
      </c>
      <c r="L237" s="1">
        <f>IF(t_item_说明表!M239="","",t_item_说明表!M239)</f>
        <v>0</v>
      </c>
      <c r="M237" s="1">
        <f>IF(t_item_说明表!N239="","",t_item_说明表!N239)</f>
        <v>3</v>
      </c>
      <c r="N237" s="1">
        <f>IF(t_item_说明表!O239="","",t_item_说明表!O239)</f>
        <v>0</v>
      </c>
      <c r="O237" s="1">
        <f>IF(t_item_说明表!P239="","",t_item_说明表!P239)</f>
        <v>1</v>
      </c>
      <c r="P237" s="1" t="str">
        <f>IF(t_item_说明表!Q239="","",t_item_说明表!Q239)</f>
        <v/>
      </c>
      <c r="Q237" s="1">
        <f>IF(t_item_说明表!R239="","",t_item_说明表!R239)</f>
        <v>0</v>
      </c>
      <c r="R237" s="1">
        <f>IF(t_item_说明表!S239="","",t_item_说明表!S239)</f>
        <v>33</v>
      </c>
      <c r="S237" s="1" t="str">
        <f>IF(t_item_说明表!T239="","",t_item_说明表!T239)</f>
        <v>商店</v>
      </c>
      <c r="T237" s="1">
        <f>IF(t_item_说明表!U239="","",t_item_说明表!U239)</f>
        <v>12</v>
      </c>
      <c r="U237" s="1">
        <f>IF(t_item_说明表!V239="","",t_item_说明表!V239)</f>
        <v>0</v>
      </c>
      <c r="V237" s="1" t="str">
        <f>IF(t_item_说明表!W239="","",t_item_说明表!W239)</f>
        <v/>
      </c>
      <c r="W237" s="1" t="str">
        <f>IF(t_item_说明表!X239="","",t_item_说明表!X239)</f>
        <v/>
      </c>
      <c r="X237" s="1" t="str">
        <f>IF(t_item_说明表!Y239="","",t_item_说明表!Y239)</f>
        <v/>
      </c>
      <c r="Y237" s="1">
        <f>IF(t_item_说明表!Z239="","",t_item_说明表!Z239)</f>
        <v>0</v>
      </c>
      <c r="Z237" s="1" t="str">
        <f>IF(t_item_说明表!AA239="","",t_item_说明表!AA239)</f>
        <v/>
      </c>
      <c r="AA237" s="1" t="str">
        <f>IF(t_item_说明表!AB239="","",t_item_说明表!AB239)</f>
        <v/>
      </c>
      <c r="AB237" s="1">
        <f>IF(t_item_说明表!AC239="","",t_item_说明表!AC239)</f>
        <v>6042</v>
      </c>
      <c r="AC237" s="1" t="str">
        <f>IF(t_item_说明表!AD239="","",t_item_说明表!AD239)</f>
        <v/>
      </c>
      <c r="AD237" s="1" t="str">
        <f>IF(t_item_说明表!AE239="","",t_item_说明表!AE239)</f>
        <v/>
      </c>
      <c r="AE237" s="1" t="str">
        <f>IF(t_item_说明表!AF239="","",t_item_说明表!AF239)</f>
        <v/>
      </c>
      <c r="AF237" s="1">
        <f>IF(t_item_说明表!AG239="","",t_item_说明表!AG239)</f>
        <v>1</v>
      </c>
      <c r="AG237" s="1">
        <f>IF(t_item_说明表!AH239="","",t_item_说明表!AH239)</f>
        <v>5</v>
      </c>
    </row>
    <row r="238" spans="1:33" ht="17.25" customHeight="1" x14ac:dyDescent="0.2">
      <c r="A238" s="1">
        <f>IF(t_item_说明表!A240="","",t_item_说明表!A240)</f>
        <v>235</v>
      </c>
      <c r="B238" s="1">
        <f>IF(t_item_说明表!B240="","",t_item_说明表!B240)</f>
        <v>6043</v>
      </c>
      <c r="C238" s="1">
        <f>IF(t_item_说明表!C240="","",t_item_说明表!C240)</f>
        <v>0</v>
      </c>
      <c r="D238" s="1" t="str">
        <f>IF(t_item_说明表!D240="","",t_item_说明表!D240)</f>
        <v>宝箱2时代3卡牌品质1部分3</v>
      </c>
      <c r="E238" s="1" t="str">
        <f>IF(t_item_说明表!E240="","",t_item_说明表!E240)</f>
        <v/>
      </c>
      <c r="F238" s="1">
        <f>IF(t_item_说明表!G240="","",t_item_说明表!G240)</f>
        <v>6043</v>
      </c>
      <c r="G238" s="1" t="str">
        <f>IF(t_item_说明表!H240="","",t_item_说明表!H240)</f>
        <v/>
      </c>
      <c r="H238" s="1">
        <f>IF(t_item_说明表!I240="","",t_item_说明表!I240)</f>
        <v>503</v>
      </c>
      <c r="I238" s="1">
        <f>IF(t_item_说明表!J240="","",t_item_说明表!J240)</f>
        <v>3</v>
      </c>
      <c r="J238" s="1">
        <f>IF(t_item_说明表!K240="","",t_item_说明表!K240)</f>
        <v>340</v>
      </c>
      <c r="K238" s="1">
        <f>IF(t_item_说明表!L240="","",t_item_说明表!L240)</f>
        <v>300140240</v>
      </c>
      <c r="L238" s="1">
        <f>IF(t_item_说明表!M240="","",t_item_说明表!M240)</f>
        <v>0</v>
      </c>
      <c r="M238" s="1">
        <f>IF(t_item_说明表!N240="","",t_item_说明表!N240)</f>
        <v>3</v>
      </c>
      <c r="N238" s="1">
        <f>IF(t_item_说明表!O240="","",t_item_说明表!O240)</f>
        <v>0</v>
      </c>
      <c r="O238" s="1">
        <f>IF(t_item_说明表!P240="","",t_item_说明表!P240)</f>
        <v>1</v>
      </c>
      <c r="P238" s="1" t="str">
        <f>IF(t_item_说明表!Q240="","",t_item_说明表!Q240)</f>
        <v/>
      </c>
      <c r="Q238" s="1">
        <f>IF(t_item_说明表!R240="","",t_item_说明表!R240)</f>
        <v>0</v>
      </c>
      <c r="R238" s="1">
        <f>IF(t_item_说明表!S240="","",t_item_说明表!S240)</f>
        <v>33</v>
      </c>
      <c r="S238" s="1" t="str">
        <f>IF(t_item_说明表!T240="","",t_item_说明表!T240)</f>
        <v>商店</v>
      </c>
      <c r="T238" s="1">
        <f>IF(t_item_说明表!U240="","",t_item_说明表!U240)</f>
        <v>12</v>
      </c>
      <c r="U238" s="1">
        <f>IF(t_item_说明表!V240="","",t_item_说明表!V240)</f>
        <v>0</v>
      </c>
      <c r="V238" s="1" t="str">
        <f>IF(t_item_说明表!W240="","",t_item_说明表!W240)</f>
        <v/>
      </c>
      <c r="W238" s="1" t="str">
        <f>IF(t_item_说明表!X240="","",t_item_说明表!X240)</f>
        <v/>
      </c>
      <c r="X238" s="1" t="str">
        <f>IF(t_item_说明表!Y240="","",t_item_说明表!Y240)</f>
        <v/>
      </c>
      <c r="Y238" s="1">
        <f>IF(t_item_说明表!Z240="","",t_item_说明表!Z240)</f>
        <v>0</v>
      </c>
      <c r="Z238" s="1" t="str">
        <f>IF(t_item_说明表!AA240="","",t_item_说明表!AA240)</f>
        <v/>
      </c>
      <c r="AA238" s="1" t="str">
        <f>IF(t_item_说明表!AB240="","",t_item_说明表!AB240)</f>
        <v/>
      </c>
      <c r="AB238" s="1">
        <f>IF(t_item_说明表!AC240="","",t_item_说明表!AC240)</f>
        <v>6043</v>
      </c>
      <c r="AC238" s="1" t="str">
        <f>IF(t_item_说明表!AD240="","",t_item_说明表!AD240)</f>
        <v/>
      </c>
      <c r="AD238" s="1" t="str">
        <f>IF(t_item_说明表!AE240="","",t_item_说明表!AE240)</f>
        <v/>
      </c>
      <c r="AE238" s="1" t="str">
        <f>IF(t_item_说明表!AF240="","",t_item_说明表!AF240)</f>
        <v/>
      </c>
      <c r="AF238" s="1">
        <f>IF(t_item_说明表!AG240="","",t_item_说明表!AG240)</f>
        <v>1</v>
      </c>
      <c r="AG238" s="1">
        <f>IF(t_item_说明表!AH240="","",t_item_说明表!AH240)</f>
        <v>5</v>
      </c>
    </row>
    <row r="239" spans="1:33" ht="17.25" customHeight="1" x14ac:dyDescent="0.2">
      <c r="A239" s="1">
        <f>IF(t_item_说明表!A241="","",t_item_说明表!A241)</f>
        <v>236</v>
      </c>
      <c r="B239" s="1">
        <f>IF(t_item_说明表!B241="","",t_item_说明表!B241)</f>
        <v>6044</v>
      </c>
      <c r="C239" s="1">
        <f>IF(t_item_说明表!C241="","",t_item_说明表!C241)</f>
        <v>0</v>
      </c>
      <c r="D239" s="1" t="str">
        <f>IF(t_item_说明表!D241="","",t_item_说明表!D241)</f>
        <v>宝箱2时代4卡牌品质1部分3</v>
      </c>
      <c r="E239" s="1" t="str">
        <f>IF(t_item_说明表!E241="","",t_item_说明表!E241)</f>
        <v/>
      </c>
      <c r="F239" s="1">
        <f>IF(t_item_说明表!G241="","",t_item_说明表!G241)</f>
        <v>6044</v>
      </c>
      <c r="G239" s="1" t="str">
        <f>IF(t_item_说明表!H241="","",t_item_说明表!H241)</f>
        <v/>
      </c>
      <c r="H239" s="1">
        <f>IF(t_item_说明表!I241="","",t_item_说明表!I241)</f>
        <v>503</v>
      </c>
      <c r="I239" s="1">
        <f>IF(t_item_说明表!J241="","",t_item_说明表!J241)</f>
        <v>3</v>
      </c>
      <c r="J239" s="1">
        <f>IF(t_item_说明表!K241="","",t_item_说明表!K241)</f>
        <v>341</v>
      </c>
      <c r="K239" s="1">
        <f>IF(t_item_说明表!L241="","",t_item_说明表!L241)</f>
        <v>300140241</v>
      </c>
      <c r="L239" s="1">
        <f>IF(t_item_说明表!M241="","",t_item_说明表!M241)</f>
        <v>0</v>
      </c>
      <c r="M239" s="1">
        <f>IF(t_item_说明表!N241="","",t_item_说明表!N241)</f>
        <v>3</v>
      </c>
      <c r="N239" s="1">
        <f>IF(t_item_说明表!O241="","",t_item_说明表!O241)</f>
        <v>0</v>
      </c>
      <c r="O239" s="1">
        <f>IF(t_item_说明表!P241="","",t_item_说明表!P241)</f>
        <v>1</v>
      </c>
      <c r="P239" s="1" t="str">
        <f>IF(t_item_说明表!Q241="","",t_item_说明表!Q241)</f>
        <v/>
      </c>
      <c r="Q239" s="1">
        <f>IF(t_item_说明表!R241="","",t_item_说明表!R241)</f>
        <v>0</v>
      </c>
      <c r="R239" s="1">
        <f>IF(t_item_说明表!S241="","",t_item_说明表!S241)</f>
        <v>33</v>
      </c>
      <c r="S239" s="1" t="str">
        <f>IF(t_item_说明表!T241="","",t_item_说明表!T241)</f>
        <v>商店</v>
      </c>
      <c r="T239" s="1">
        <f>IF(t_item_说明表!U241="","",t_item_说明表!U241)</f>
        <v>12</v>
      </c>
      <c r="U239" s="1">
        <f>IF(t_item_说明表!V241="","",t_item_说明表!V241)</f>
        <v>0</v>
      </c>
      <c r="V239" s="1" t="str">
        <f>IF(t_item_说明表!W241="","",t_item_说明表!W241)</f>
        <v/>
      </c>
      <c r="W239" s="1" t="str">
        <f>IF(t_item_说明表!X241="","",t_item_说明表!X241)</f>
        <v/>
      </c>
      <c r="X239" s="1" t="str">
        <f>IF(t_item_说明表!Y241="","",t_item_说明表!Y241)</f>
        <v/>
      </c>
      <c r="Y239" s="1">
        <f>IF(t_item_说明表!Z241="","",t_item_说明表!Z241)</f>
        <v>0</v>
      </c>
      <c r="Z239" s="1" t="str">
        <f>IF(t_item_说明表!AA241="","",t_item_说明表!AA241)</f>
        <v/>
      </c>
      <c r="AA239" s="1" t="str">
        <f>IF(t_item_说明表!AB241="","",t_item_说明表!AB241)</f>
        <v/>
      </c>
      <c r="AB239" s="1">
        <f>IF(t_item_说明表!AC241="","",t_item_说明表!AC241)</f>
        <v>6044</v>
      </c>
      <c r="AC239" s="1" t="str">
        <f>IF(t_item_说明表!AD241="","",t_item_说明表!AD241)</f>
        <v/>
      </c>
      <c r="AD239" s="1" t="str">
        <f>IF(t_item_说明表!AE241="","",t_item_说明表!AE241)</f>
        <v/>
      </c>
      <c r="AE239" s="1" t="str">
        <f>IF(t_item_说明表!AF241="","",t_item_说明表!AF241)</f>
        <v/>
      </c>
      <c r="AF239" s="1">
        <f>IF(t_item_说明表!AG241="","",t_item_说明表!AG241)</f>
        <v>1</v>
      </c>
      <c r="AG239" s="1">
        <f>IF(t_item_说明表!AH241="","",t_item_说明表!AH241)</f>
        <v>5</v>
      </c>
    </row>
    <row r="240" spans="1:33" ht="17.25" customHeight="1" x14ac:dyDescent="0.2">
      <c r="A240" s="1">
        <f>IF(t_item_说明表!A242="","",t_item_说明表!A242)</f>
        <v>237</v>
      </c>
      <c r="B240" s="1">
        <f>IF(t_item_说明表!B242="","",t_item_说明表!B242)</f>
        <v>6045</v>
      </c>
      <c r="C240" s="1">
        <f>IF(t_item_说明表!C242="","",t_item_说明表!C242)</f>
        <v>0</v>
      </c>
      <c r="D240" s="1" t="str">
        <f>IF(t_item_说明表!D242="","",t_item_说明表!D242)</f>
        <v>宝箱2时代5卡牌品质1部分3</v>
      </c>
      <c r="E240" s="1" t="str">
        <f>IF(t_item_说明表!E242="","",t_item_说明表!E242)</f>
        <v/>
      </c>
      <c r="F240" s="1">
        <f>IF(t_item_说明表!G242="","",t_item_说明表!G242)</f>
        <v>6045</v>
      </c>
      <c r="G240" s="1" t="str">
        <f>IF(t_item_说明表!H242="","",t_item_说明表!H242)</f>
        <v/>
      </c>
      <c r="H240" s="1">
        <f>IF(t_item_说明表!I242="","",t_item_说明表!I242)</f>
        <v>503</v>
      </c>
      <c r="I240" s="1">
        <f>IF(t_item_说明表!J242="","",t_item_说明表!J242)</f>
        <v>3</v>
      </c>
      <c r="J240" s="1">
        <f>IF(t_item_说明表!K242="","",t_item_说明表!K242)</f>
        <v>342</v>
      </c>
      <c r="K240" s="1">
        <f>IF(t_item_说明表!L242="","",t_item_说明表!L242)</f>
        <v>300140242</v>
      </c>
      <c r="L240" s="1">
        <f>IF(t_item_说明表!M242="","",t_item_说明表!M242)</f>
        <v>0</v>
      </c>
      <c r="M240" s="1">
        <f>IF(t_item_说明表!N242="","",t_item_说明表!N242)</f>
        <v>3</v>
      </c>
      <c r="N240" s="1">
        <f>IF(t_item_说明表!O242="","",t_item_说明表!O242)</f>
        <v>0</v>
      </c>
      <c r="O240" s="1">
        <f>IF(t_item_说明表!P242="","",t_item_说明表!P242)</f>
        <v>1</v>
      </c>
      <c r="P240" s="1" t="str">
        <f>IF(t_item_说明表!Q242="","",t_item_说明表!Q242)</f>
        <v/>
      </c>
      <c r="Q240" s="1">
        <f>IF(t_item_说明表!R242="","",t_item_说明表!R242)</f>
        <v>0</v>
      </c>
      <c r="R240" s="1">
        <f>IF(t_item_说明表!S242="","",t_item_说明表!S242)</f>
        <v>33</v>
      </c>
      <c r="S240" s="1" t="str">
        <f>IF(t_item_说明表!T242="","",t_item_说明表!T242)</f>
        <v>商店</v>
      </c>
      <c r="T240" s="1">
        <f>IF(t_item_说明表!U242="","",t_item_说明表!U242)</f>
        <v>12</v>
      </c>
      <c r="U240" s="1">
        <f>IF(t_item_说明表!V242="","",t_item_说明表!V242)</f>
        <v>0</v>
      </c>
      <c r="V240" s="1" t="str">
        <f>IF(t_item_说明表!W242="","",t_item_说明表!W242)</f>
        <v/>
      </c>
      <c r="W240" s="1" t="str">
        <f>IF(t_item_说明表!X242="","",t_item_说明表!X242)</f>
        <v/>
      </c>
      <c r="X240" s="1" t="str">
        <f>IF(t_item_说明表!Y242="","",t_item_说明表!Y242)</f>
        <v/>
      </c>
      <c r="Y240" s="1">
        <f>IF(t_item_说明表!Z242="","",t_item_说明表!Z242)</f>
        <v>0</v>
      </c>
      <c r="Z240" s="1" t="str">
        <f>IF(t_item_说明表!AA242="","",t_item_说明表!AA242)</f>
        <v/>
      </c>
      <c r="AA240" s="1" t="str">
        <f>IF(t_item_说明表!AB242="","",t_item_说明表!AB242)</f>
        <v/>
      </c>
      <c r="AB240" s="1">
        <f>IF(t_item_说明表!AC242="","",t_item_说明表!AC242)</f>
        <v>6045</v>
      </c>
      <c r="AC240" s="1" t="str">
        <f>IF(t_item_说明表!AD242="","",t_item_说明表!AD242)</f>
        <v/>
      </c>
      <c r="AD240" s="1" t="str">
        <f>IF(t_item_说明表!AE242="","",t_item_说明表!AE242)</f>
        <v/>
      </c>
      <c r="AE240" s="1" t="str">
        <f>IF(t_item_说明表!AF242="","",t_item_说明表!AF242)</f>
        <v/>
      </c>
      <c r="AF240" s="1">
        <f>IF(t_item_说明表!AG242="","",t_item_说明表!AG242)</f>
        <v>1</v>
      </c>
      <c r="AG240" s="1">
        <f>IF(t_item_说明表!AH242="","",t_item_说明表!AH242)</f>
        <v>5</v>
      </c>
    </row>
    <row r="241" spans="1:33" ht="17.25" customHeight="1" x14ac:dyDescent="0.2">
      <c r="A241" s="1">
        <f>IF(t_item_说明表!A243="","",t_item_说明表!A243)</f>
        <v>238</v>
      </c>
      <c r="B241" s="1">
        <f>IF(t_item_说明表!B243="","",t_item_说明表!B243)</f>
        <v>6046</v>
      </c>
      <c r="C241" s="1">
        <f>IF(t_item_说明表!C243="","",t_item_说明表!C243)</f>
        <v>0</v>
      </c>
      <c r="D241" s="1" t="str">
        <f>IF(t_item_说明表!D243="","",t_item_说明表!D243)</f>
        <v>宝箱2时代1卡牌品质1部分4</v>
      </c>
      <c r="E241" s="1" t="str">
        <f>IF(t_item_说明表!E243="","",t_item_说明表!E243)</f>
        <v/>
      </c>
      <c r="F241" s="1">
        <f>IF(t_item_说明表!G243="","",t_item_说明表!G243)</f>
        <v>6046</v>
      </c>
      <c r="G241" s="1" t="str">
        <f>IF(t_item_说明表!H243="","",t_item_说明表!H243)</f>
        <v/>
      </c>
      <c r="H241" s="1">
        <f>IF(t_item_说明表!I243="","",t_item_说明表!I243)</f>
        <v>503</v>
      </c>
      <c r="I241" s="1">
        <f>IF(t_item_说明表!J243="","",t_item_说明表!J243)</f>
        <v>3</v>
      </c>
      <c r="J241" s="1">
        <f>IF(t_item_说明表!K243="","",t_item_说明表!K243)</f>
        <v>343</v>
      </c>
      <c r="K241" s="1">
        <f>IF(t_item_说明表!L243="","",t_item_说明表!L243)</f>
        <v>300140243</v>
      </c>
      <c r="L241" s="1">
        <f>IF(t_item_说明表!M243="","",t_item_说明表!M243)</f>
        <v>0</v>
      </c>
      <c r="M241" s="1">
        <f>IF(t_item_说明表!N243="","",t_item_说明表!N243)</f>
        <v>3</v>
      </c>
      <c r="N241" s="1">
        <f>IF(t_item_说明表!O243="","",t_item_说明表!O243)</f>
        <v>0</v>
      </c>
      <c r="O241" s="1">
        <f>IF(t_item_说明表!P243="","",t_item_说明表!P243)</f>
        <v>1</v>
      </c>
      <c r="P241" s="1" t="str">
        <f>IF(t_item_说明表!Q243="","",t_item_说明表!Q243)</f>
        <v/>
      </c>
      <c r="Q241" s="1">
        <f>IF(t_item_说明表!R243="","",t_item_说明表!R243)</f>
        <v>0</v>
      </c>
      <c r="R241" s="1">
        <f>IF(t_item_说明表!S243="","",t_item_说明表!S243)</f>
        <v>33</v>
      </c>
      <c r="S241" s="1" t="str">
        <f>IF(t_item_说明表!T243="","",t_item_说明表!T243)</f>
        <v>商店</v>
      </c>
      <c r="T241" s="1">
        <f>IF(t_item_说明表!U243="","",t_item_说明表!U243)</f>
        <v>12</v>
      </c>
      <c r="U241" s="1">
        <f>IF(t_item_说明表!V243="","",t_item_说明表!V243)</f>
        <v>0</v>
      </c>
      <c r="V241" s="1" t="str">
        <f>IF(t_item_说明表!W243="","",t_item_说明表!W243)</f>
        <v/>
      </c>
      <c r="W241" s="1" t="str">
        <f>IF(t_item_说明表!X243="","",t_item_说明表!X243)</f>
        <v/>
      </c>
      <c r="X241" s="1" t="str">
        <f>IF(t_item_说明表!Y243="","",t_item_说明表!Y243)</f>
        <v/>
      </c>
      <c r="Y241" s="1">
        <f>IF(t_item_说明表!Z243="","",t_item_说明表!Z243)</f>
        <v>0</v>
      </c>
      <c r="Z241" s="1" t="str">
        <f>IF(t_item_说明表!AA243="","",t_item_说明表!AA243)</f>
        <v/>
      </c>
      <c r="AA241" s="1" t="str">
        <f>IF(t_item_说明表!AB243="","",t_item_说明表!AB243)</f>
        <v/>
      </c>
      <c r="AB241" s="1">
        <f>IF(t_item_说明表!AC243="","",t_item_说明表!AC243)</f>
        <v>6046</v>
      </c>
      <c r="AC241" s="1" t="str">
        <f>IF(t_item_说明表!AD243="","",t_item_说明表!AD243)</f>
        <v/>
      </c>
      <c r="AD241" s="1" t="str">
        <f>IF(t_item_说明表!AE243="","",t_item_说明表!AE243)</f>
        <v/>
      </c>
      <c r="AE241" s="1" t="str">
        <f>IF(t_item_说明表!AF243="","",t_item_说明表!AF243)</f>
        <v/>
      </c>
      <c r="AF241" s="1">
        <f>IF(t_item_说明表!AG243="","",t_item_说明表!AG243)</f>
        <v>1</v>
      </c>
      <c r="AG241" s="1">
        <f>IF(t_item_说明表!AH243="","",t_item_说明表!AH243)</f>
        <v>5</v>
      </c>
    </row>
    <row r="242" spans="1:33" ht="17.25" customHeight="1" x14ac:dyDescent="0.2">
      <c r="A242" s="1">
        <f>IF(t_item_说明表!A244="","",t_item_说明表!A244)</f>
        <v>239</v>
      </c>
      <c r="B242" s="1">
        <f>IF(t_item_说明表!B244="","",t_item_说明表!B244)</f>
        <v>6047</v>
      </c>
      <c r="C242" s="1">
        <f>IF(t_item_说明表!C244="","",t_item_说明表!C244)</f>
        <v>0</v>
      </c>
      <c r="D242" s="1" t="str">
        <f>IF(t_item_说明表!D244="","",t_item_说明表!D244)</f>
        <v>宝箱2时代2卡牌品质1部分4</v>
      </c>
      <c r="E242" s="1" t="str">
        <f>IF(t_item_说明表!E244="","",t_item_说明表!E244)</f>
        <v/>
      </c>
      <c r="F242" s="1">
        <f>IF(t_item_说明表!G244="","",t_item_说明表!G244)</f>
        <v>6047</v>
      </c>
      <c r="G242" s="1" t="str">
        <f>IF(t_item_说明表!H244="","",t_item_说明表!H244)</f>
        <v/>
      </c>
      <c r="H242" s="1">
        <f>IF(t_item_说明表!I244="","",t_item_说明表!I244)</f>
        <v>503</v>
      </c>
      <c r="I242" s="1">
        <f>IF(t_item_说明表!J244="","",t_item_说明表!J244)</f>
        <v>3</v>
      </c>
      <c r="J242" s="1">
        <f>IF(t_item_说明表!K244="","",t_item_说明表!K244)</f>
        <v>344</v>
      </c>
      <c r="K242" s="1">
        <f>IF(t_item_说明表!L244="","",t_item_说明表!L244)</f>
        <v>300140244</v>
      </c>
      <c r="L242" s="1">
        <f>IF(t_item_说明表!M244="","",t_item_说明表!M244)</f>
        <v>0</v>
      </c>
      <c r="M242" s="1">
        <f>IF(t_item_说明表!N244="","",t_item_说明表!N244)</f>
        <v>3</v>
      </c>
      <c r="N242" s="1">
        <f>IF(t_item_说明表!O244="","",t_item_说明表!O244)</f>
        <v>0</v>
      </c>
      <c r="O242" s="1">
        <f>IF(t_item_说明表!P244="","",t_item_说明表!P244)</f>
        <v>1</v>
      </c>
      <c r="P242" s="1" t="str">
        <f>IF(t_item_说明表!Q244="","",t_item_说明表!Q244)</f>
        <v/>
      </c>
      <c r="Q242" s="1">
        <f>IF(t_item_说明表!R244="","",t_item_说明表!R244)</f>
        <v>0</v>
      </c>
      <c r="R242" s="1">
        <f>IF(t_item_说明表!S244="","",t_item_说明表!S244)</f>
        <v>33</v>
      </c>
      <c r="S242" s="1" t="str">
        <f>IF(t_item_说明表!T244="","",t_item_说明表!T244)</f>
        <v>商店</v>
      </c>
      <c r="T242" s="1">
        <f>IF(t_item_说明表!U244="","",t_item_说明表!U244)</f>
        <v>12</v>
      </c>
      <c r="U242" s="1">
        <f>IF(t_item_说明表!V244="","",t_item_说明表!V244)</f>
        <v>0</v>
      </c>
      <c r="V242" s="1" t="str">
        <f>IF(t_item_说明表!W244="","",t_item_说明表!W244)</f>
        <v/>
      </c>
      <c r="W242" s="1" t="str">
        <f>IF(t_item_说明表!X244="","",t_item_说明表!X244)</f>
        <v/>
      </c>
      <c r="X242" s="1" t="str">
        <f>IF(t_item_说明表!Y244="","",t_item_说明表!Y244)</f>
        <v/>
      </c>
      <c r="Y242" s="1">
        <f>IF(t_item_说明表!Z244="","",t_item_说明表!Z244)</f>
        <v>0</v>
      </c>
      <c r="Z242" s="1" t="str">
        <f>IF(t_item_说明表!AA244="","",t_item_说明表!AA244)</f>
        <v/>
      </c>
      <c r="AA242" s="1" t="str">
        <f>IF(t_item_说明表!AB244="","",t_item_说明表!AB244)</f>
        <v/>
      </c>
      <c r="AB242" s="1">
        <f>IF(t_item_说明表!AC244="","",t_item_说明表!AC244)</f>
        <v>6047</v>
      </c>
      <c r="AC242" s="1" t="str">
        <f>IF(t_item_说明表!AD244="","",t_item_说明表!AD244)</f>
        <v/>
      </c>
      <c r="AD242" s="1" t="str">
        <f>IF(t_item_说明表!AE244="","",t_item_说明表!AE244)</f>
        <v/>
      </c>
      <c r="AE242" s="1" t="str">
        <f>IF(t_item_说明表!AF244="","",t_item_说明表!AF244)</f>
        <v/>
      </c>
      <c r="AF242" s="1">
        <f>IF(t_item_说明表!AG244="","",t_item_说明表!AG244)</f>
        <v>1</v>
      </c>
      <c r="AG242" s="1">
        <f>IF(t_item_说明表!AH244="","",t_item_说明表!AH244)</f>
        <v>5</v>
      </c>
    </row>
    <row r="243" spans="1:33" ht="17.25" customHeight="1" x14ac:dyDescent="0.2">
      <c r="A243" s="1">
        <f>IF(t_item_说明表!A245="","",t_item_说明表!A245)</f>
        <v>240</v>
      </c>
      <c r="B243" s="1">
        <f>IF(t_item_说明表!B245="","",t_item_说明表!B245)</f>
        <v>6048</v>
      </c>
      <c r="C243" s="1">
        <f>IF(t_item_说明表!C245="","",t_item_说明表!C245)</f>
        <v>0</v>
      </c>
      <c r="D243" s="1" t="str">
        <f>IF(t_item_说明表!D245="","",t_item_说明表!D245)</f>
        <v>宝箱2时代3卡牌品质1部分4</v>
      </c>
      <c r="E243" s="1" t="str">
        <f>IF(t_item_说明表!E245="","",t_item_说明表!E245)</f>
        <v/>
      </c>
      <c r="F243" s="1">
        <f>IF(t_item_说明表!G245="","",t_item_说明表!G245)</f>
        <v>6048</v>
      </c>
      <c r="G243" s="1" t="str">
        <f>IF(t_item_说明表!H245="","",t_item_说明表!H245)</f>
        <v/>
      </c>
      <c r="H243" s="1">
        <f>IF(t_item_说明表!I245="","",t_item_说明表!I245)</f>
        <v>503</v>
      </c>
      <c r="I243" s="1">
        <f>IF(t_item_说明表!J245="","",t_item_说明表!J245)</f>
        <v>3</v>
      </c>
      <c r="J243" s="1">
        <f>IF(t_item_说明表!K245="","",t_item_说明表!K245)</f>
        <v>345</v>
      </c>
      <c r="K243" s="1">
        <f>IF(t_item_说明表!L245="","",t_item_说明表!L245)</f>
        <v>300140245</v>
      </c>
      <c r="L243" s="1">
        <f>IF(t_item_说明表!M245="","",t_item_说明表!M245)</f>
        <v>0</v>
      </c>
      <c r="M243" s="1">
        <f>IF(t_item_说明表!N245="","",t_item_说明表!N245)</f>
        <v>3</v>
      </c>
      <c r="N243" s="1">
        <f>IF(t_item_说明表!O245="","",t_item_说明表!O245)</f>
        <v>0</v>
      </c>
      <c r="O243" s="1">
        <f>IF(t_item_说明表!P245="","",t_item_说明表!P245)</f>
        <v>1</v>
      </c>
      <c r="P243" s="1" t="str">
        <f>IF(t_item_说明表!Q245="","",t_item_说明表!Q245)</f>
        <v/>
      </c>
      <c r="Q243" s="1">
        <f>IF(t_item_说明表!R245="","",t_item_说明表!R245)</f>
        <v>0</v>
      </c>
      <c r="R243" s="1">
        <f>IF(t_item_说明表!S245="","",t_item_说明表!S245)</f>
        <v>33</v>
      </c>
      <c r="S243" s="1" t="str">
        <f>IF(t_item_说明表!T245="","",t_item_说明表!T245)</f>
        <v>商店</v>
      </c>
      <c r="T243" s="1">
        <f>IF(t_item_说明表!U245="","",t_item_说明表!U245)</f>
        <v>12</v>
      </c>
      <c r="U243" s="1">
        <f>IF(t_item_说明表!V245="","",t_item_说明表!V245)</f>
        <v>0</v>
      </c>
      <c r="V243" s="1" t="str">
        <f>IF(t_item_说明表!W245="","",t_item_说明表!W245)</f>
        <v/>
      </c>
      <c r="W243" s="1" t="str">
        <f>IF(t_item_说明表!X245="","",t_item_说明表!X245)</f>
        <v/>
      </c>
      <c r="X243" s="1" t="str">
        <f>IF(t_item_说明表!Y245="","",t_item_说明表!Y245)</f>
        <v/>
      </c>
      <c r="Y243" s="1">
        <f>IF(t_item_说明表!Z245="","",t_item_说明表!Z245)</f>
        <v>0</v>
      </c>
      <c r="Z243" s="1" t="str">
        <f>IF(t_item_说明表!AA245="","",t_item_说明表!AA245)</f>
        <v/>
      </c>
      <c r="AA243" s="1" t="str">
        <f>IF(t_item_说明表!AB245="","",t_item_说明表!AB245)</f>
        <v/>
      </c>
      <c r="AB243" s="1">
        <f>IF(t_item_说明表!AC245="","",t_item_说明表!AC245)</f>
        <v>6048</v>
      </c>
      <c r="AC243" s="1" t="str">
        <f>IF(t_item_说明表!AD245="","",t_item_说明表!AD245)</f>
        <v/>
      </c>
      <c r="AD243" s="1" t="str">
        <f>IF(t_item_说明表!AE245="","",t_item_说明表!AE245)</f>
        <v/>
      </c>
      <c r="AE243" s="1" t="str">
        <f>IF(t_item_说明表!AF245="","",t_item_说明表!AF245)</f>
        <v/>
      </c>
      <c r="AF243" s="1">
        <f>IF(t_item_说明表!AG245="","",t_item_说明表!AG245)</f>
        <v>1</v>
      </c>
      <c r="AG243" s="1">
        <f>IF(t_item_说明表!AH245="","",t_item_说明表!AH245)</f>
        <v>5</v>
      </c>
    </row>
    <row r="244" spans="1:33" ht="17.25" customHeight="1" x14ac:dyDescent="0.2">
      <c r="A244" s="1">
        <f>IF(t_item_说明表!A246="","",t_item_说明表!A246)</f>
        <v>241</v>
      </c>
      <c r="B244" s="1">
        <f>IF(t_item_说明表!B246="","",t_item_说明表!B246)</f>
        <v>6049</v>
      </c>
      <c r="C244" s="1">
        <f>IF(t_item_说明表!C246="","",t_item_说明表!C246)</f>
        <v>0</v>
      </c>
      <c r="D244" s="1" t="str">
        <f>IF(t_item_说明表!D246="","",t_item_说明表!D246)</f>
        <v>宝箱2时代4卡牌品质1部分4</v>
      </c>
      <c r="E244" s="1" t="str">
        <f>IF(t_item_说明表!E246="","",t_item_说明表!E246)</f>
        <v/>
      </c>
      <c r="F244" s="1">
        <f>IF(t_item_说明表!G246="","",t_item_说明表!G246)</f>
        <v>6049</v>
      </c>
      <c r="G244" s="1" t="str">
        <f>IF(t_item_说明表!H246="","",t_item_说明表!H246)</f>
        <v/>
      </c>
      <c r="H244" s="1">
        <f>IF(t_item_说明表!I246="","",t_item_说明表!I246)</f>
        <v>503</v>
      </c>
      <c r="I244" s="1">
        <f>IF(t_item_说明表!J246="","",t_item_说明表!J246)</f>
        <v>3</v>
      </c>
      <c r="J244" s="1">
        <f>IF(t_item_说明表!K246="","",t_item_说明表!K246)</f>
        <v>346</v>
      </c>
      <c r="K244" s="1">
        <f>IF(t_item_说明表!L246="","",t_item_说明表!L246)</f>
        <v>300140246</v>
      </c>
      <c r="L244" s="1">
        <f>IF(t_item_说明表!M246="","",t_item_说明表!M246)</f>
        <v>0</v>
      </c>
      <c r="M244" s="1">
        <f>IF(t_item_说明表!N246="","",t_item_说明表!N246)</f>
        <v>3</v>
      </c>
      <c r="N244" s="1">
        <f>IF(t_item_说明表!O246="","",t_item_说明表!O246)</f>
        <v>0</v>
      </c>
      <c r="O244" s="1">
        <f>IF(t_item_说明表!P246="","",t_item_说明表!P246)</f>
        <v>1</v>
      </c>
      <c r="P244" s="1" t="str">
        <f>IF(t_item_说明表!Q246="","",t_item_说明表!Q246)</f>
        <v/>
      </c>
      <c r="Q244" s="1">
        <f>IF(t_item_说明表!R246="","",t_item_说明表!R246)</f>
        <v>0</v>
      </c>
      <c r="R244" s="1">
        <f>IF(t_item_说明表!S246="","",t_item_说明表!S246)</f>
        <v>33</v>
      </c>
      <c r="S244" s="1" t="str">
        <f>IF(t_item_说明表!T246="","",t_item_说明表!T246)</f>
        <v>商店</v>
      </c>
      <c r="T244" s="1">
        <f>IF(t_item_说明表!U246="","",t_item_说明表!U246)</f>
        <v>12</v>
      </c>
      <c r="U244" s="1">
        <f>IF(t_item_说明表!V246="","",t_item_说明表!V246)</f>
        <v>0</v>
      </c>
      <c r="V244" s="1" t="str">
        <f>IF(t_item_说明表!W246="","",t_item_说明表!W246)</f>
        <v/>
      </c>
      <c r="W244" s="1" t="str">
        <f>IF(t_item_说明表!X246="","",t_item_说明表!X246)</f>
        <v/>
      </c>
      <c r="X244" s="1" t="str">
        <f>IF(t_item_说明表!Y246="","",t_item_说明表!Y246)</f>
        <v/>
      </c>
      <c r="Y244" s="1">
        <f>IF(t_item_说明表!Z246="","",t_item_说明表!Z246)</f>
        <v>0</v>
      </c>
      <c r="Z244" s="1" t="str">
        <f>IF(t_item_说明表!AA246="","",t_item_说明表!AA246)</f>
        <v/>
      </c>
      <c r="AA244" s="1" t="str">
        <f>IF(t_item_说明表!AB246="","",t_item_说明表!AB246)</f>
        <v/>
      </c>
      <c r="AB244" s="1">
        <f>IF(t_item_说明表!AC246="","",t_item_说明表!AC246)</f>
        <v>6049</v>
      </c>
      <c r="AC244" s="1" t="str">
        <f>IF(t_item_说明表!AD246="","",t_item_说明表!AD246)</f>
        <v/>
      </c>
      <c r="AD244" s="1" t="str">
        <f>IF(t_item_说明表!AE246="","",t_item_说明表!AE246)</f>
        <v/>
      </c>
      <c r="AE244" s="1" t="str">
        <f>IF(t_item_说明表!AF246="","",t_item_说明表!AF246)</f>
        <v/>
      </c>
      <c r="AF244" s="1">
        <f>IF(t_item_说明表!AG246="","",t_item_说明表!AG246)</f>
        <v>1</v>
      </c>
      <c r="AG244" s="1">
        <f>IF(t_item_说明表!AH246="","",t_item_说明表!AH246)</f>
        <v>5</v>
      </c>
    </row>
    <row r="245" spans="1:33" ht="17.25" customHeight="1" x14ac:dyDescent="0.2">
      <c r="A245" s="1">
        <f>IF(t_item_说明表!A247="","",t_item_说明表!A247)</f>
        <v>242</v>
      </c>
      <c r="B245" s="1">
        <f>IF(t_item_说明表!B247="","",t_item_说明表!B247)</f>
        <v>6050</v>
      </c>
      <c r="C245" s="1">
        <f>IF(t_item_说明表!C247="","",t_item_说明表!C247)</f>
        <v>0</v>
      </c>
      <c r="D245" s="1" t="str">
        <f>IF(t_item_说明表!D247="","",t_item_说明表!D247)</f>
        <v>宝箱2时代5卡牌品质1部分4</v>
      </c>
      <c r="E245" s="1" t="str">
        <f>IF(t_item_说明表!E247="","",t_item_说明表!E247)</f>
        <v/>
      </c>
      <c r="F245" s="1">
        <f>IF(t_item_说明表!G247="","",t_item_说明表!G247)</f>
        <v>6050</v>
      </c>
      <c r="G245" s="1" t="str">
        <f>IF(t_item_说明表!H247="","",t_item_说明表!H247)</f>
        <v/>
      </c>
      <c r="H245" s="1">
        <f>IF(t_item_说明表!I247="","",t_item_说明表!I247)</f>
        <v>503</v>
      </c>
      <c r="I245" s="1">
        <f>IF(t_item_说明表!J247="","",t_item_说明表!J247)</f>
        <v>3</v>
      </c>
      <c r="J245" s="1">
        <f>IF(t_item_说明表!K247="","",t_item_说明表!K247)</f>
        <v>347</v>
      </c>
      <c r="K245" s="1">
        <f>IF(t_item_说明表!L247="","",t_item_说明表!L247)</f>
        <v>300140247</v>
      </c>
      <c r="L245" s="1">
        <f>IF(t_item_说明表!M247="","",t_item_说明表!M247)</f>
        <v>0</v>
      </c>
      <c r="M245" s="1">
        <f>IF(t_item_说明表!N247="","",t_item_说明表!N247)</f>
        <v>3</v>
      </c>
      <c r="N245" s="1">
        <f>IF(t_item_说明表!O247="","",t_item_说明表!O247)</f>
        <v>0</v>
      </c>
      <c r="O245" s="1">
        <f>IF(t_item_说明表!P247="","",t_item_说明表!P247)</f>
        <v>1</v>
      </c>
      <c r="P245" s="1" t="str">
        <f>IF(t_item_说明表!Q247="","",t_item_说明表!Q247)</f>
        <v/>
      </c>
      <c r="Q245" s="1">
        <f>IF(t_item_说明表!R247="","",t_item_说明表!R247)</f>
        <v>0</v>
      </c>
      <c r="R245" s="1">
        <f>IF(t_item_说明表!S247="","",t_item_说明表!S247)</f>
        <v>33</v>
      </c>
      <c r="S245" s="1" t="str">
        <f>IF(t_item_说明表!T247="","",t_item_说明表!T247)</f>
        <v>商店</v>
      </c>
      <c r="T245" s="1">
        <f>IF(t_item_说明表!U247="","",t_item_说明表!U247)</f>
        <v>12</v>
      </c>
      <c r="U245" s="1">
        <f>IF(t_item_说明表!V247="","",t_item_说明表!V247)</f>
        <v>0</v>
      </c>
      <c r="V245" s="1" t="str">
        <f>IF(t_item_说明表!W247="","",t_item_说明表!W247)</f>
        <v/>
      </c>
      <c r="W245" s="1" t="str">
        <f>IF(t_item_说明表!X247="","",t_item_说明表!X247)</f>
        <v/>
      </c>
      <c r="X245" s="1" t="str">
        <f>IF(t_item_说明表!Y247="","",t_item_说明表!Y247)</f>
        <v/>
      </c>
      <c r="Y245" s="1">
        <f>IF(t_item_说明表!Z247="","",t_item_说明表!Z247)</f>
        <v>0</v>
      </c>
      <c r="Z245" s="1" t="str">
        <f>IF(t_item_说明表!AA247="","",t_item_说明表!AA247)</f>
        <v/>
      </c>
      <c r="AA245" s="1" t="str">
        <f>IF(t_item_说明表!AB247="","",t_item_说明表!AB247)</f>
        <v/>
      </c>
      <c r="AB245" s="1">
        <f>IF(t_item_说明表!AC247="","",t_item_说明表!AC247)</f>
        <v>6050</v>
      </c>
      <c r="AC245" s="1" t="str">
        <f>IF(t_item_说明表!AD247="","",t_item_说明表!AD247)</f>
        <v/>
      </c>
      <c r="AD245" s="1" t="str">
        <f>IF(t_item_说明表!AE247="","",t_item_说明表!AE247)</f>
        <v/>
      </c>
      <c r="AE245" s="1" t="str">
        <f>IF(t_item_说明表!AF247="","",t_item_说明表!AF247)</f>
        <v/>
      </c>
      <c r="AF245" s="1">
        <f>IF(t_item_说明表!AG247="","",t_item_说明表!AG247)</f>
        <v>1</v>
      </c>
      <c r="AG245" s="1">
        <f>IF(t_item_说明表!AH247="","",t_item_说明表!AH247)</f>
        <v>5</v>
      </c>
    </row>
    <row r="246" spans="1:33" ht="17.25" customHeight="1" x14ac:dyDescent="0.2">
      <c r="A246" s="1">
        <f>IF(t_item_说明表!A248="","",t_item_说明表!A248)</f>
        <v>243</v>
      </c>
      <c r="B246" s="1">
        <f>IF(t_item_说明表!B248="","",t_item_说明表!B248)</f>
        <v>6051</v>
      </c>
      <c r="C246" s="1">
        <f>IF(t_item_说明表!C248="","",t_item_说明表!C248)</f>
        <v>0</v>
      </c>
      <c r="D246" s="1" t="str">
        <f>IF(t_item_说明表!D248="","",t_item_说明表!D248)</f>
        <v>宝箱2时代1卡牌品质2部分3</v>
      </c>
      <c r="E246" s="1" t="str">
        <f>IF(t_item_说明表!E248="","",t_item_说明表!E248)</f>
        <v/>
      </c>
      <c r="F246" s="1">
        <f>IF(t_item_说明表!G248="","",t_item_说明表!G248)</f>
        <v>6051</v>
      </c>
      <c r="G246" s="1" t="str">
        <f>IF(t_item_说明表!H248="","",t_item_说明表!H248)</f>
        <v/>
      </c>
      <c r="H246" s="1">
        <f>IF(t_item_说明表!I248="","",t_item_说明表!I248)</f>
        <v>503</v>
      </c>
      <c r="I246" s="1">
        <f>IF(t_item_说明表!J248="","",t_item_说明表!J248)</f>
        <v>3</v>
      </c>
      <c r="J246" s="1">
        <f>IF(t_item_说明表!K248="","",t_item_说明表!K248)</f>
        <v>348</v>
      </c>
      <c r="K246" s="1">
        <f>IF(t_item_说明表!L248="","",t_item_说明表!L248)</f>
        <v>300140248</v>
      </c>
      <c r="L246" s="1">
        <f>IF(t_item_说明表!M248="","",t_item_说明表!M248)</f>
        <v>0</v>
      </c>
      <c r="M246" s="1">
        <f>IF(t_item_说明表!N248="","",t_item_说明表!N248)</f>
        <v>3</v>
      </c>
      <c r="N246" s="1">
        <f>IF(t_item_说明表!O248="","",t_item_说明表!O248)</f>
        <v>0</v>
      </c>
      <c r="O246" s="1">
        <f>IF(t_item_说明表!P248="","",t_item_说明表!P248)</f>
        <v>1</v>
      </c>
      <c r="P246" s="1" t="str">
        <f>IF(t_item_说明表!Q248="","",t_item_说明表!Q248)</f>
        <v/>
      </c>
      <c r="Q246" s="1">
        <f>IF(t_item_说明表!R248="","",t_item_说明表!R248)</f>
        <v>0</v>
      </c>
      <c r="R246" s="1">
        <f>IF(t_item_说明表!S248="","",t_item_说明表!S248)</f>
        <v>33</v>
      </c>
      <c r="S246" s="1" t="str">
        <f>IF(t_item_说明表!T248="","",t_item_说明表!T248)</f>
        <v>商店</v>
      </c>
      <c r="T246" s="1">
        <f>IF(t_item_说明表!U248="","",t_item_说明表!U248)</f>
        <v>12</v>
      </c>
      <c r="U246" s="1">
        <f>IF(t_item_说明表!V248="","",t_item_说明表!V248)</f>
        <v>0</v>
      </c>
      <c r="V246" s="1" t="str">
        <f>IF(t_item_说明表!W248="","",t_item_说明表!W248)</f>
        <v/>
      </c>
      <c r="W246" s="1" t="str">
        <f>IF(t_item_说明表!X248="","",t_item_说明表!X248)</f>
        <v/>
      </c>
      <c r="X246" s="1" t="str">
        <f>IF(t_item_说明表!Y248="","",t_item_说明表!Y248)</f>
        <v/>
      </c>
      <c r="Y246" s="1">
        <f>IF(t_item_说明表!Z248="","",t_item_说明表!Z248)</f>
        <v>0</v>
      </c>
      <c r="Z246" s="1" t="str">
        <f>IF(t_item_说明表!AA248="","",t_item_说明表!AA248)</f>
        <v/>
      </c>
      <c r="AA246" s="1" t="str">
        <f>IF(t_item_说明表!AB248="","",t_item_说明表!AB248)</f>
        <v/>
      </c>
      <c r="AB246" s="1">
        <f>IF(t_item_说明表!AC248="","",t_item_说明表!AC248)</f>
        <v>6051</v>
      </c>
      <c r="AC246" s="1" t="str">
        <f>IF(t_item_说明表!AD248="","",t_item_说明表!AD248)</f>
        <v/>
      </c>
      <c r="AD246" s="1" t="str">
        <f>IF(t_item_说明表!AE248="","",t_item_说明表!AE248)</f>
        <v/>
      </c>
      <c r="AE246" s="1" t="str">
        <f>IF(t_item_说明表!AF248="","",t_item_说明表!AF248)</f>
        <v/>
      </c>
      <c r="AF246" s="1">
        <f>IF(t_item_说明表!AG248="","",t_item_说明表!AG248)</f>
        <v>1</v>
      </c>
      <c r="AG246" s="1">
        <f>IF(t_item_说明表!AH248="","",t_item_说明表!AH248)</f>
        <v>5</v>
      </c>
    </row>
    <row r="247" spans="1:33" ht="17.25" customHeight="1" x14ac:dyDescent="0.2">
      <c r="A247" s="1">
        <f>IF(t_item_说明表!A249="","",t_item_说明表!A249)</f>
        <v>244</v>
      </c>
      <c r="B247" s="1">
        <f>IF(t_item_说明表!B249="","",t_item_说明表!B249)</f>
        <v>6052</v>
      </c>
      <c r="C247" s="1">
        <f>IF(t_item_说明表!C249="","",t_item_说明表!C249)</f>
        <v>0</v>
      </c>
      <c r="D247" s="1" t="str">
        <f>IF(t_item_说明表!D249="","",t_item_说明表!D249)</f>
        <v>宝箱2时代2卡牌品质2部分3</v>
      </c>
      <c r="E247" s="1" t="str">
        <f>IF(t_item_说明表!E249="","",t_item_说明表!E249)</f>
        <v/>
      </c>
      <c r="F247" s="1">
        <f>IF(t_item_说明表!G249="","",t_item_说明表!G249)</f>
        <v>6052</v>
      </c>
      <c r="G247" s="1" t="str">
        <f>IF(t_item_说明表!H249="","",t_item_说明表!H249)</f>
        <v/>
      </c>
      <c r="H247" s="1">
        <f>IF(t_item_说明表!I249="","",t_item_说明表!I249)</f>
        <v>503</v>
      </c>
      <c r="I247" s="1">
        <f>IF(t_item_说明表!J249="","",t_item_说明表!J249)</f>
        <v>3</v>
      </c>
      <c r="J247" s="1">
        <f>IF(t_item_说明表!K249="","",t_item_说明表!K249)</f>
        <v>349</v>
      </c>
      <c r="K247" s="1">
        <f>IF(t_item_说明表!L249="","",t_item_说明表!L249)</f>
        <v>300140249</v>
      </c>
      <c r="L247" s="1">
        <f>IF(t_item_说明表!M249="","",t_item_说明表!M249)</f>
        <v>0</v>
      </c>
      <c r="M247" s="1">
        <f>IF(t_item_说明表!N249="","",t_item_说明表!N249)</f>
        <v>3</v>
      </c>
      <c r="N247" s="1">
        <f>IF(t_item_说明表!O249="","",t_item_说明表!O249)</f>
        <v>0</v>
      </c>
      <c r="O247" s="1">
        <f>IF(t_item_说明表!P249="","",t_item_说明表!P249)</f>
        <v>1</v>
      </c>
      <c r="P247" s="1" t="str">
        <f>IF(t_item_说明表!Q249="","",t_item_说明表!Q249)</f>
        <v/>
      </c>
      <c r="Q247" s="1">
        <f>IF(t_item_说明表!R249="","",t_item_说明表!R249)</f>
        <v>0</v>
      </c>
      <c r="R247" s="1">
        <f>IF(t_item_说明表!S249="","",t_item_说明表!S249)</f>
        <v>33</v>
      </c>
      <c r="S247" s="1" t="str">
        <f>IF(t_item_说明表!T249="","",t_item_说明表!T249)</f>
        <v>商店</v>
      </c>
      <c r="T247" s="1">
        <f>IF(t_item_说明表!U249="","",t_item_说明表!U249)</f>
        <v>12</v>
      </c>
      <c r="U247" s="1">
        <f>IF(t_item_说明表!V249="","",t_item_说明表!V249)</f>
        <v>0</v>
      </c>
      <c r="V247" s="1" t="str">
        <f>IF(t_item_说明表!W249="","",t_item_说明表!W249)</f>
        <v/>
      </c>
      <c r="W247" s="1" t="str">
        <f>IF(t_item_说明表!X249="","",t_item_说明表!X249)</f>
        <v/>
      </c>
      <c r="X247" s="1" t="str">
        <f>IF(t_item_说明表!Y249="","",t_item_说明表!Y249)</f>
        <v/>
      </c>
      <c r="Y247" s="1">
        <f>IF(t_item_说明表!Z249="","",t_item_说明表!Z249)</f>
        <v>0</v>
      </c>
      <c r="Z247" s="1" t="str">
        <f>IF(t_item_说明表!AA249="","",t_item_说明表!AA249)</f>
        <v/>
      </c>
      <c r="AA247" s="1" t="str">
        <f>IF(t_item_说明表!AB249="","",t_item_说明表!AB249)</f>
        <v/>
      </c>
      <c r="AB247" s="1">
        <f>IF(t_item_说明表!AC249="","",t_item_说明表!AC249)</f>
        <v>6052</v>
      </c>
      <c r="AC247" s="1" t="str">
        <f>IF(t_item_说明表!AD249="","",t_item_说明表!AD249)</f>
        <v/>
      </c>
      <c r="AD247" s="1" t="str">
        <f>IF(t_item_说明表!AE249="","",t_item_说明表!AE249)</f>
        <v/>
      </c>
      <c r="AE247" s="1" t="str">
        <f>IF(t_item_说明表!AF249="","",t_item_说明表!AF249)</f>
        <v/>
      </c>
      <c r="AF247" s="1">
        <f>IF(t_item_说明表!AG249="","",t_item_说明表!AG249)</f>
        <v>1</v>
      </c>
      <c r="AG247" s="1">
        <f>IF(t_item_说明表!AH249="","",t_item_说明表!AH249)</f>
        <v>5</v>
      </c>
    </row>
    <row r="248" spans="1:33" ht="17.25" customHeight="1" x14ac:dyDescent="0.2">
      <c r="A248" s="1">
        <f>IF(t_item_说明表!A250="","",t_item_说明表!A250)</f>
        <v>245</v>
      </c>
      <c r="B248" s="1">
        <f>IF(t_item_说明表!B250="","",t_item_说明表!B250)</f>
        <v>6053</v>
      </c>
      <c r="C248" s="1">
        <f>IF(t_item_说明表!C250="","",t_item_说明表!C250)</f>
        <v>0</v>
      </c>
      <c r="D248" s="1" t="str">
        <f>IF(t_item_说明表!D250="","",t_item_说明表!D250)</f>
        <v>宝箱2时代3卡牌品质2部分3</v>
      </c>
      <c r="E248" s="1" t="str">
        <f>IF(t_item_说明表!E250="","",t_item_说明表!E250)</f>
        <v/>
      </c>
      <c r="F248" s="1">
        <f>IF(t_item_说明表!G250="","",t_item_说明表!G250)</f>
        <v>6053</v>
      </c>
      <c r="G248" s="1" t="str">
        <f>IF(t_item_说明表!H250="","",t_item_说明表!H250)</f>
        <v/>
      </c>
      <c r="H248" s="1">
        <f>IF(t_item_说明表!I250="","",t_item_说明表!I250)</f>
        <v>503</v>
      </c>
      <c r="I248" s="1">
        <f>IF(t_item_说明表!J250="","",t_item_说明表!J250)</f>
        <v>3</v>
      </c>
      <c r="J248" s="1">
        <f>IF(t_item_说明表!K250="","",t_item_说明表!K250)</f>
        <v>350</v>
      </c>
      <c r="K248" s="1">
        <f>IF(t_item_说明表!L250="","",t_item_说明表!L250)</f>
        <v>300140250</v>
      </c>
      <c r="L248" s="1">
        <f>IF(t_item_说明表!M250="","",t_item_说明表!M250)</f>
        <v>0</v>
      </c>
      <c r="M248" s="1">
        <f>IF(t_item_说明表!N250="","",t_item_说明表!N250)</f>
        <v>3</v>
      </c>
      <c r="N248" s="1">
        <f>IF(t_item_说明表!O250="","",t_item_说明表!O250)</f>
        <v>0</v>
      </c>
      <c r="O248" s="1">
        <f>IF(t_item_说明表!P250="","",t_item_说明表!P250)</f>
        <v>1</v>
      </c>
      <c r="P248" s="1" t="str">
        <f>IF(t_item_说明表!Q250="","",t_item_说明表!Q250)</f>
        <v/>
      </c>
      <c r="Q248" s="1">
        <f>IF(t_item_说明表!R250="","",t_item_说明表!R250)</f>
        <v>0</v>
      </c>
      <c r="R248" s="1">
        <f>IF(t_item_说明表!S250="","",t_item_说明表!S250)</f>
        <v>33</v>
      </c>
      <c r="S248" s="1" t="str">
        <f>IF(t_item_说明表!T250="","",t_item_说明表!T250)</f>
        <v>商店</v>
      </c>
      <c r="T248" s="1">
        <f>IF(t_item_说明表!U250="","",t_item_说明表!U250)</f>
        <v>12</v>
      </c>
      <c r="U248" s="1">
        <f>IF(t_item_说明表!V250="","",t_item_说明表!V250)</f>
        <v>0</v>
      </c>
      <c r="V248" s="1" t="str">
        <f>IF(t_item_说明表!W250="","",t_item_说明表!W250)</f>
        <v/>
      </c>
      <c r="W248" s="1" t="str">
        <f>IF(t_item_说明表!X250="","",t_item_说明表!X250)</f>
        <v/>
      </c>
      <c r="X248" s="1" t="str">
        <f>IF(t_item_说明表!Y250="","",t_item_说明表!Y250)</f>
        <v/>
      </c>
      <c r="Y248" s="1">
        <f>IF(t_item_说明表!Z250="","",t_item_说明表!Z250)</f>
        <v>0</v>
      </c>
      <c r="Z248" s="1" t="str">
        <f>IF(t_item_说明表!AA250="","",t_item_说明表!AA250)</f>
        <v/>
      </c>
      <c r="AA248" s="1" t="str">
        <f>IF(t_item_说明表!AB250="","",t_item_说明表!AB250)</f>
        <v/>
      </c>
      <c r="AB248" s="1">
        <f>IF(t_item_说明表!AC250="","",t_item_说明表!AC250)</f>
        <v>6053</v>
      </c>
      <c r="AC248" s="1" t="str">
        <f>IF(t_item_说明表!AD250="","",t_item_说明表!AD250)</f>
        <v/>
      </c>
      <c r="AD248" s="1" t="str">
        <f>IF(t_item_说明表!AE250="","",t_item_说明表!AE250)</f>
        <v/>
      </c>
      <c r="AE248" s="1" t="str">
        <f>IF(t_item_说明表!AF250="","",t_item_说明表!AF250)</f>
        <v/>
      </c>
      <c r="AF248" s="1">
        <f>IF(t_item_说明表!AG250="","",t_item_说明表!AG250)</f>
        <v>1</v>
      </c>
      <c r="AG248" s="1">
        <f>IF(t_item_说明表!AH250="","",t_item_说明表!AH250)</f>
        <v>5</v>
      </c>
    </row>
    <row r="249" spans="1:33" ht="17.25" customHeight="1" x14ac:dyDescent="0.2">
      <c r="A249" s="1">
        <f>IF(t_item_说明表!A251="","",t_item_说明表!A251)</f>
        <v>246</v>
      </c>
      <c r="B249" s="1">
        <f>IF(t_item_说明表!B251="","",t_item_说明表!B251)</f>
        <v>6054</v>
      </c>
      <c r="C249" s="1">
        <f>IF(t_item_说明表!C251="","",t_item_说明表!C251)</f>
        <v>0</v>
      </c>
      <c r="D249" s="1" t="str">
        <f>IF(t_item_说明表!D251="","",t_item_说明表!D251)</f>
        <v>宝箱2时代4卡牌品质2部分3</v>
      </c>
      <c r="E249" s="1" t="str">
        <f>IF(t_item_说明表!E251="","",t_item_说明表!E251)</f>
        <v/>
      </c>
      <c r="F249" s="1">
        <f>IF(t_item_说明表!G251="","",t_item_说明表!G251)</f>
        <v>6054</v>
      </c>
      <c r="G249" s="1" t="str">
        <f>IF(t_item_说明表!H251="","",t_item_说明表!H251)</f>
        <v/>
      </c>
      <c r="H249" s="1">
        <f>IF(t_item_说明表!I251="","",t_item_说明表!I251)</f>
        <v>503</v>
      </c>
      <c r="I249" s="1">
        <f>IF(t_item_说明表!J251="","",t_item_说明表!J251)</f>
        <v>3</v>
      </c>
      <c r="J249" s="1">
        <f>IF(t_item_说明表!K251="","",t_item_说明表!K251)</f>
        <v>351</v>
      </c>
      <c r="K249" s="1">
        <f>IF(t_item_说明表!L251="","",t_item_说明表!L251)</f>
        <v>300140251</v>
      </c>
      <c r="L249" s="1">
        <f>IF(t_item_说明表!M251="","",t_item_说明表!M251)</f>
        <v>0</v>
      </c>
      <c r="M249" s="1">
        <f>IF(t_item_说明表!N251="","",t_item_说明表!N251)</f>
        <v>3</v>
      </c>
      <c r="N249" s="1">
        <f>IF(t_item_说明表!O251="","",t_item_说明表!O251)</f>
        <v>0</v>
      </c>
      <c r="O249" s="1">
        <f>IF(t_item_说明表!P251="","",t_item_说明表!P251)</f>
        <v>1</v>
      </c>
      <c r="P249" s="1" t="str">
        <f>IF(t_item_说明表!Q251="","",t_item_说明表!Q251)</f>
        <v/>
      </c>
      <c r="Q249" s="1">
        <f>IF(t_item_说明表!R251="","",t_item_说明表!R251)</f>
        <v>0</v>
      </c>
      <c r="R249" s="1">
        <f>IF(t_item_说明表!S251="","",t_item_说明表!S251)</f>
        <v>33</v>
      </c>
      <c r="S249" s="1" t="str">
        <f>IF(t_item_说明表!T251="","",t_item_说明表!T251)</f>
        <v>商店</v>
      </c>
      <c r="T249" s="1">
        <f>IF(t_item_说明表!U251="","",t_item_说明表!U251)</f>
        <v>12</v>
      </c>
      <c r="U249" s="1">
        <f>IF(t_item_说明表!V251="","",t_item_说明表!V251)</f>
        <v>0</v>
      </c>
      <c r="V249" s="1" t="str">
        <f>IF(t_item_说明表!W251="","",t_item_说明表!W251)</f>
        <v/>
      </c>
      <c r="W249" s="1" t="str">
        <f>IF(t_item_说明表!X251="","",t_item_说明表!X251)</f>
        <v/>
      </c>
      <c r="X249" s="1" t="str">
        <f>IF(t_item_说明表!Y251="","",t_item_说明表!Y251)</f>
        <v/>
      </c>
      <c r="Y249" s="1">
        <f>IF(t_item_说明表!Z251="","",t_item_说明表!Z251)</f>
        <v>0</v>
      </c>
      <c r="Z249" s="1" t="str">
        <f>IF(t_item_说明表!AA251="","",t_item_说明表!AA251)</f>
        <v/>
      </c>
      <c r="AA249" s="1" t="str">
        <f>IF(t_item_说明表!AB251="","",t_item_说明表!AB251)</f>
        <v/>
      </c>
      <c r="AB249" s="1">
        <f>IF(t_item_说明表!AC251="","",t_item_说明表!AC251)</f>
        <v>6054</v>
      </c>
      <c r="AC249" s="1" t="str">
        <f>IF(t_item_说明表!AD251="","",t_item_说明表!AD251)</f>
        <v/>
      </c>
      <c r="AD249" s="1" t="str">
        <f>IF(t_item_说明表!AE251="","",t_item_说明表!AE251)</f>
        <v/>
      </c>
      <c r="AE249" s="1" t="str">
        <f>IF(t_item_说明表!AF251="","",t_item_说明表!AF251)</f>
        <v/>
      </c>
      <c r="AF249" s="1">
        <f>IF(t_item_说明表!AG251="","",t_item_说明表!AG251)</f>
        <v>1</v>
      </c>
      <c r="AG249" s="1">
        <f>IF(t_item_说明表!AH251="","",t_item_说明表!AH251)</f>
        <v>5</v>
      </c>
    </row>
    <row r="250" spans="1:33" ht="17.25" customHeight="1" x14ac:dyDescent="0.2">
      <c r="A250" s="1">
        <f>IF(t_item_说明表!A252="","",t_item_说明表!A252)</f>
        <v>247</v>
      </c>
      <c r="B250" s="1">
        <f>IF(t_item_说明表!B252="","",t_item_说明表!B252)</f>
        <v>6055</v>
      </c>
      <c r="C250" s="1">
        <f>IF(t_item_说明表!C252="","",t_item_说明表!C252)</f>
        <v>0</v>
      </c>
      <c r="D250" s="1" t="str">
        <f>IF(t_item_说明表!D252="","",t_item_说明表!D252)</f>
        <v>宝箱2时代5卡牌品质2部分3</v>
      </c>
      <c r="E250" s="1" t="str">
        <f>IF(t_item_说明表!E252="","",t_item_说明表!E252)</f>
        <v/>
      </c>
      <c r="F250" s="1">
        <f>IF(t_item_说明表!G252="","",t_item_说明表!G252)</f>
        <v>6055</v>
      </c>
      <c r="G250" s="1" t="str">
        <f>IF(t_item_说明表!H252="","",t_item_说明表!H252)</f>
        <v/>
      </c>
      <c r="H250" s="1">
        <f>IF(t_item_说明表!I252="","",t_item_说明表!I252)</f>
        <v>503</v>
      </c>
      <c r="I250" s="1">
        <f>IF(t_item_说明表!J252="","",t_item_说明表!J252)</f>
        <v>3</v>
      </c>
      <c r="J250" s="1">
        <f>IF(t_item_说明表!K252="","",t_item_说明表!K252)</f>
        <v>352</v>
      </c>
      <c r="K250" s="1">
        <f>IF(t_item_说明表!L252="","",t_item_说明表!L252)</f>
        <v>300140252</v>
      </c>
      <c r="L250" s="1">
        <f>IF(t_item_说明表!M252="","",t_item_说明表!M252)</f>
        <v>0</v>
      </c>
      <c r="M250" s="1">
        <f>IF(t_item_说明表!N252="","",t_item_说明表!N252)</f>
        <v>3</v>
      </c>
      <c r="N250" s="1">
        <f>IF(t_item_说明表!O252="","",t_item_说明表!O252)</f>
        <v>0</v>
      </c>
      <c r="O250" s="1">
        <f>IF(t_item_说明表!P252="","",t_item_说明表!P252)</f>
        <v>1</v>
      </c>
      <c r="P250" s="1" t="str">
        <f>IF(t_item_说明表!Q252="","",t_item_说明表!Q252)</f>
        <v/>
      </c>
      <c r="Q250" s="1">
        <f>IF(t_item_说明表!R252="","",t_item_说明表!R252)</f>
        <v>0</v>
      </c>
      <c r="R250" s="1">
        <f>IF(t_item_说明表!S252="","",t_item_说明表!S252)</f>
        <v>33</v>
      </c>
      <c r="S250" s="1" t="str">
        <f>IF(t_item_说明表!T252="","",t_item_说明表!T252)</f>
        <v>商店</v>
      </c>
      <c r="T250" s="1">
        <f>IF(t_item_说明表!U252="","",t_item_说明表!U252)</f>
        <v>12</v>
      </c>
      <c r="U250" s="1">
        <f>IF(t_item_说明表!V252="","",t_item_说明表!V252)</f>
        <v>0</v>
      </c>
      <c r="V250" s="1" t="str">
        <f>IF(t_item_说明表!W252="","",t_item_说明表!W252)</f>
        <v/>
      </c>
      <c r="W250" s="1" t="str">
        <f>IF(t_item_说明表!X252="","",t_item_说明表!X252)</f>
        <v/>
      </c>
      <c r="X250" s="1" t="str">
        <f>IF(t_item_说明表!Y252="","",t_item_说明表!Y252)</f>
        <v/>
      </c>
      <c r="Y250" s="1">
        <f>IF(t_item_说明表!Z252="","",t_item_说明表!Z252)</f>
        <v>0</v>
      </c>
      <c r="Z250" s="1" t="str">
        <f>IF(t_item_说明表!AA252="","",t_item_说明表!AA252)</f>
        <v/>
      </c>
      <c r="AA250" s="1" t="str">
        <f>IF(t_item_说明表!AB252="","",t_item_说明表!AB252)</f>
        <v/>
      </c>
      <c r="AB250" s="1">
        <f>IF(t_item_说明表!AC252="","",t_item_说明表!AC252)</f>
        <v>6055</v>
      </c>
      <c r="AC250" s="1" t="str">
        <f>IF(t_item_说明表!AD252="","",t_item_说明表!AD252)</f>
        <v/>
      </c>
      <c r="AD250" s="1" t="str">
        <f>IF(t_item_说明表!AE252="","",t_item_说明表!AE252)</f>
        <v/>
      </c>
      <c r="AE250" s="1" t="str">
        <f>IF(t_item_说明表!AF252="","",t_item_说明表!AF252)</f>
        <v/>
      </c>
      <c r="AF250" s="1">
        <f>IF(t_item_说明表!AG252="","",t_item_说明表!AG252)</f>
        <v>1</v>
      </c>
      <c r="AG250" s="1">
        <f>IF(t_item_说明表!AH252="","",t_item_说明表!AH252)</f>
        <v>5</v>
      </c>
    </row>
    <row r="251" spans="1:33" ht="17.25" customHeight="1" x14ac:dyDescent="0.2">
      <c r="A251" s="1">
        <f>IF(t_item_说明表!A253="","",t_item_说明表!A253)</f>
        <v>248</v>
      </c>
      <c r="B251" s="1">
        <f>IF(t_item_说明表!B253="","",t_item_说明表!B253)</f>
        <v>6056</v>
      </c>
      <c r="C251" s="1">
        <f>IF(t_item_说明表!C253="","",t_item_说明表!C253)</f>
        <v>0</v>
      </c>
      <c r="D251" s="1" t="str">
        <f>IF(t_item_说明表!D253="","",t_item_说明表!D253)</f>
        <v>宝箱2时代1卡牌品质2部分4</v>
      </c>
      <c r="E251" s="1" t="str">
        <f>IF(t_item_说明表!E253="","",t_item_说明表!E253)</f>
        <v/>
      </c>
      <c r="F251" s="1">
        <f>IF(t_item_说明表!G253="","",t_item_说明表!G253)</f>
        <v>6056</v>
      </c>
      <c r="G251" s="1" t="str">
        <f>IF(t_item_说明表!H253="","",t_item_说明表!H253)</f>
        <v/>
      </c>
      <c r="H251" s="1">
        <f>IF(t_item_说明表!I253="","",t_item_说明表!I253)</f>
        <v>503</v>
      </c>
      <c r="I251" s="1">
        <f>IF(t_item_说明表!J253="","",t_item_说明表!J253)</f>
        <v>3</v>
      </c>
      <c r="J251" s="1">
        <f>IF(t_item_说明表!K253="","",t_item_说明表!K253)</f>
        <v>353</v>
      </c>
      <c r="K251" s="1">
        <f>IF(t_item_说明表!L253="","",t_item_说明表!L253)</f>
        <v>300140253</v>
      </c>
      <c r="L251" s="1">
        <f>IF(t_item_说明表!M253="","",t_item_说明表!M253)</f>
        <v>0</v>
      </c>
      <c r="M251" s="1">
        <f>IF(t_item_说明表!N253="","",t_item_说明表!N253)</f>
        <v>3</v>
      </c>
      <c r="N251" s="1">
        <f>IF(t_item_说明表!O253="","",t_item_说明表!O253)</f>
        <v>0</v>
      </c>
      <c r="O251" s="1">
        <f>IF(t_item_说明表!P253="","",t_item_说明表!P253)</f>
        <v>1</v>
      </c>
      <c r="P251" s="1" t="str">
        <f>IF(t_item_说明表!Q253="","",t_item_说明表!Q253)</f>
        <v/>
      </c>
      <c r="Q251" s="1">
        <f>IF(t_item_说明表!R253="","",t_item_说明表!R253)</f>
        <v>0</v>
      </c>
      <c r="R251" s="1">
        <f>IF(t_item_说明表!S253="","",t_item_说明表!S253)</f>
        <v>33</v>
      </c>
      <c r="S251" s="1" t="str">
        <f>IF(t_item_说明表!T253="","",t_item_说明表!T253)</f>
        <v>商店</v>
      </c>
      <c r="T251" s="1">
        <f>IF(t_item_说明表!U253="","",t_item_说明表!U253)</f>
        <v>12</v>
      </c>
      <c r="U251" s="1">
        <f>IF(t_item_说明表!V253="","",t_item_说明表!V253)</f>
        <v>0</v>
      </c>
      <c r="V251" s="1" t="str">
        <f>IF(t_item_说明表!W253="","",t_item_说明表!W253)</f>
        <v/>
      </c>
      <c r="W251" s="1" t="str">
        <f>IF(t_item_说明表!X253="","",t_item_说明表!X253)</f>
        <v/>
      </c>
      <c r="X251" s="1" t="str">
        <f>IF(t_item_说明表!Y253="","",t_item_说明表!Y253)</f>
        <v/>
      </c>
      <c r="Y251" s="1">
        <f>IF(t_item_说明表!Z253="","",t_item_说明表!Z253)</f>
        <v>0</v>
      </c>
      <c r="Z251" s="1" t="str">
        <f>IF(t_item_说明表!AA253="","",t_item_说明表!AA253)</f>
        <v/>
      </c>
      <c r="AA251" s="1" t="str">
        <f>IF(t_item_说明表!AB253="","",t_item_说明表!AB253)</f>
        <v/>
      </c>
      <c r="AB251" s="1">
        <f>IF(t_item_说明表!AC253="","",t_item_说明表!AC253)</f>
        <v>6056</v>
      </c>
      <c r="AC251" s="1" t="str">
        <f>IF(t_item_说明表!AD253="","",t_item_说明表!AD253)</f>
        <v/>
      </c>
      <c r="AD251" s="1" t="str">
        <f>IF(t_item_说明表!AE253="","",t_item_说明表!AE253)</f>
        <v/>
      </c>
      <c r="AE251" s="1" t="str">
        <f>IF(t_item_说明表!AF253="","",t_item_说明表!AF253)</f>
        <v/>
      </c>
      <c r="AF251" s="1">
        <f>IF(t_item_说明表!AG253="","",t_item_说明表!AG253)</f>
        <v>1</v>
      </c>
      <c r="AG251" s="1">
        <f>IF(t_item_说明表!AH253="","",t_item_说明表!AH253)</f>
        <v>5</v>
      </c>
    </row>
    <row r="252" spans="1:33" ht="17.25" customHeight="1" x14ac:dyDescent="0.2">
      <c r="A252" s="1">
        <f>IF(t_item_说明表!A254="","",t_item_说明表!A254)</f>
        <v>249</v>
      </c>
      <c r="B252" s="1">
        <f>IF(t_item_说明表!B254="","",t_item_说明表!B254)</f>
        <v>6057</v>
      </c>
      <c r="C252" s="1">
        <f>IF(t_item_说明表!C254="","",t_item_说明表!C254)</f>
        <v>0</v>
      </c>
      <c r="D252" s="1" t="str">
        <f>IF(t_item_说明表!D254="","",t_item_说明表!D254)</f>
        <v>宝箱2时代2卡牌品质2部分4</v>
      </c>
      <c r="E252" s="1" t="str">
        <f>IF(t_item_说明表!E254="","",t_item_说明表!E254)</f>
        <v/>
      </c>
      <c r="F252" s="1">
        <f>IF(t_item_说明表!G254="","",t_item_说明表!G254)</f>
        <v>6057</v>
      </c>
      <c r="G252" s="1" t="str">
        <f>IF(t_item_说明表!H254="","",t_item_说明表!H254)</f>
        <v/>
      </c>
      <c r="H252" s="1">
        <f>IF(t_item_说明表!I254="","",t_item_说明表!I254)</f>
        <v>503</v>
      </c>
      <c r="I252" s="1">
        <f>IF(t_item_说明表!J254="","",t_item_说明表!J254)</f>
        <v>3</v>
      </c>
      <c r="J252" s="1">
        <f>IF(t_item_说明表!K254="","",t_item_说明表!K254)</f>
        <v>354</v>
      </c>
      <c r="K252" s="1">
        <f>IF(t_item_说明表!L254="","",t_item_说明表!L254)</f>
        <v>300140254</v>
      </c>
      <c r="L252" s="1">
        <f>IF(t_item_说明表!M254="","",t_item_说明表!M254)</f>
        <v>0</v>
      </c>
      <c r="M252" s="1">
        <f>IF(t_item_说明表!N254="","",t_item_说明表!N254)</f>
        <v>3</v>
      </c>
      <c r="N252" s="1">
        <f>IF(t_item_说明表!O254="","",t_item_说明表!O254)</f>
        <v>0</v>
      </c>
      <c r="O252" s="1">
        <f>IF(t_item_说明表!P254="","",t_item_说明表!P254)</f>
        <v>1</v>
      </c>
      <c r="P252" s="1" t="str">
        <f>IF(t_item_说明表!Q254="","",t_item_说明表!Q254)</f>
        <v/>
      </c>
      <c r="Q252" s="1">
        <f>IF(t_item_说明表!R254="","",t_item_说明表!R254)</f>
        <v>0</v>
      </c>
      <c r="R252" s="1">
        <f>IF(t_item_说明表!S254="","",t_item_说明表!S254)</f>
        <v>33</v>
      </c>
      <c r="S252" s="1" t="str">
        <f>IF(t_item_说明表!T254="","",t_item_说明表!T254)</f>
        <v>商店</v>
      </c>
      <c r="T252" s="1">
        <f>IF(t_item_说明表!U254="","",t_item_说明表!U254)</f>
        <v>12</v>
      </c>
      <c r="U252" s="1">
        <f>IF(t_item_说明表!V254="","",t_item_说明表!V254)</f>
        <v>0</v>
      </c>
      <c r="V252" s="1" t="str">
        <f>IF(t_item_说明表!W254="","",t_item_说明表!W254)</f>
        <v/>
      </c>
      <c r="W252" s="1" t="str">
        <f>IF(t_item_说明表!X254="","",t_item_说明表!X254)</f>
        <v/>
      </c>
      <c r="X252" s="1" t="str">
        <f>IF(t_item_说明表!Y254="","",t_item_说明表!Y254)</f>
        <v/>
      </c>
      <c r="Y252" s="1">
        <f>IF(t_item_说明表!Z254="","",t_item_说明表!Z254)</f>
        <v>0</v>
      </c>
      <c r="Z252" s="1" t="str">
        <f>IF(t_item_说明表!AA254="","",t_item_说明表!AA254)</f>
        <v/>
      </c>
      <c r="AA252" s="1" t="str">
        <f>IF(t_item_说明表!AB254="","",t_item_说明表!AB254)</f>
        <v/>
      </c>
      <c r="AB252" s="1">
        <f>IF(t_item_说明表!AC254="","",t_item_说明表!AC254)</f>
        <v>6057</v>
      </c>
      <c r="AC252" s="1" t="str">
        <f>IF(t_item_说明表!AD254="","",t_item_说明表!AD254)</f>
        <v/>
      </c>
      <c r="AD252" s="1" t="str">
        <f>IF(t_item_说明表!AE254="","",t_item_说明表!AE254)</f>
        <v/>
      </c>
      <c r="AE252" s="1" t="str">
        <f>IF(t_item_说明表!AF254="","",t_item_说明表!AF254)</f>
        <v/>
      </c>
      <c r="AF252" s="1">
        <f>IF(t_item_说明表!AG254="","",t_item_说明表!AG254)</f>
        <v>1</v>
      </c>
      <c r="AG252" s="1">
        <f>IF(t_item_说明表!AH254="","",t_item_说明表!AH254)</f>
        <v>5</v>
      </c>
    </row>
    <row r="253" spans="1:33" ht="17.25" customHeight="1" x14ac:dyDescent="0.2">
      <c r="A253" s="1">
        <f>IF(t_item_说明表!A255="","",t_item_说明表!A255)</f>
        <v>250</v>
      </c>
      <c r="B253" s="1">
        <f>IF(t_item_说明表!B255="","",t_item_说明表!B255)</f>
        <v>6058</v>
      </c>
      <c r="C253" s="1">
        <f>IF(t_item_说明表!C255="","",t_item_说明表!C255)</f>
        <v>0</v>
      </c>
      <c r="D253" s="1" t="str">
        <f>IF(t_item_说明表!D255="","",t_item_说明表!D255)</f>
        <v>宝箱2时代3卡牌品质2部分4</v>
      </c>
      <c r="E253" s="1" t="str">
        <f>IF(t_item_说明表!E255="","",t_item_说明表!E255)</f>
        <v/>
      </c>
      <c r="F253" s="1">
        <f>IF(t_item_说明表!G255="","",t_item_说明表!G255)</f>
        <v>6058</v>
      </c>
      <c r="G253" s="1" t="str">
        <f>IF(t_item_说明表!H255="","",t_item_说明表!H255)</f>
        <v/>
      </c>
      <c r="H253" s="1">
        <f>IF(t_item_说明表!I255="","",t_item_说明表!I255)</f>
        <v>503</v>
      </c>
      <c r="I253" s="1">
        <f>IF(t_item_说明表!J255="","",t_item_说明表!J255)</f>
        <v>3</v>
      </c>
      <c r="J253" s="1">
        <f>IF(t_item_说明表!K255="","",t_item_说明表!K255)</f>
        <v>355</v>
      </c>
      <c r="K253" s="1">
        <f>IF(t_item_说明表!L255="","",t_item_说明表!L255)</f>
        <v>300140255</v>
      </c>
      <c r="L253" s="1">
        <f>IF(t_item_说明表!M255="","",t_item_说明表!M255)</f>
        <v>0</v>
      </c>
      <c r="M253" s="1">
        <f>IF(t_item_说明表!N255="","",t_item_说明表!N255)</f>
        <v>3</v>
      </c>
      <c r="N253" s="1">
        <f>IF(t_item_说明表!O255="","",t_item_说明表!O255)</f>
        <v>0</v>
      </c>
      <c r="O253" s="1">
        <f>IF(t_item_说明表!P255="","",t_item_说明表!P255)</f>
        <v>1</v>
      </c>
      <c r="P253" s="1" t="str">
        <f>IF(t_item_说明表!Q255="","",t_item_说明表!Q255)</f>
        <v/>
      </c>
      <c r="Q253" s="1">
        <f>IF(t_item_说明表!R255="","",t_item_说明表!R255)</f>
        <v>0</v>
      </c>
      <c r="R253" s="1">
        <f>IF(t_item_说明表!S255="","",t_item_说明表!S255)</f>
        <v>33</v>
      </c>
      <c r="S253" s="1" t="str">
        <f>IF(t_item_说明表!T255="","",t_item_说明表!T255)</f>
        <v>商店</v>
      </c>
      <c r="T253" s="1">
        <f>IF(t_item_说明表!U255="","",t_item_说明表!U255)</f>
        <v>12</v>
      </c>
      <c r="U253" s="1">
        <f>IF(t_item_说明表!V255="","",t_item_说明表!V255)</f>
        <v>0</v>
      </c>
      <c r="V253" s="1" t="str">
        <f>IF(t_item_说明表!W255="","",t_item_说明表!W255)</f>
        <v/>
      </c>
      <c r="W253" s="1" t="str">
        <f>IF(t_item_说明表!X255="","",t_item_说明表!X255)</f>
        <v/>
      </c>
      <c r="X253" s="1" t="str">
        <f>IF(t_item_说明表!Y255="","",t_item_说明表!Y255)</f>
        <v/>
      </c>
      <c r="Y253" s="1">
        <f>IF(t_item_说明表!Z255="","",t_item_说明表!Z255)</f>
        <v>0</v>
      </c>
      <c r="Z253" s="1" t="str">
        <f>IF(t_item_说明表!AA255="","",t_item_说明表!AA255)</f>
        <v/>
      </c>
      <c r="AA253" s="1" t="str">
        <f>IF(t_item_说明表!AB255="","",t_item_说明表!AB255)</f>
        <v/>
      </c>
      <c r="AB253" s="1">
        <f>IF(t_item_说明表!AC255="","",t_item_说明表!AC255)</f>
        <v>6058</v>
      </c>
      <c r="AC253" s="1" t="str">
        <f>IF(t_item_说明表!AD255="","",t_item_说明表!AD255)</f>
        <v/>
      </c>
      <c r="AD253" s="1" t="str">
        <f>IF(t_item_说明表!AE255="","",t_item_说明表!AE255)</f>
        <v/>
      </c>
      <c r="AE253" s="1" t="str">
        <f>IF(t_item_说明表!AF255="","",t_item_说明表!AF255)</f>
        <v/>
      </c>
      <c r="AF253" s="1">
        <f>IF(t_item_说明表!AG255="","",t_item_说明表!AG255)</f>
        <v>1</v>
      </c>
      <c r="AG253" s="1">
        <f>IF(t_item_说明表!AH255="","",t_item_说明表!AH255)</f>
        <v>5</v>
      </c>
    </row>
    <row r="254" spans="1:33" ht="17.25" customHeight="1" x14ac:dyDescent="0.2">
      <c r="A254" s="1">
        <f>IF(t_item_说明表!A256="","",t_item_说明表!A256)</f>
        <v>251</v>
      </c>
      <c r="B254" s="1">
        <f>IF(t_item_说明表!B256="","",t_item_说明表!B256)</f>
        <v>6059</v>
      </c>
      <c r="C254" s="1">
        <f>IF(t_item_说明表!C256="","",t_item_说明表!C256)</f>
        <v>0</v>
      </c>
      <c r="D254" s="1" t="str">
        <f>IF(t_item_说明表!D256="","",t_item_说明表!D256)</f>
        <v>宝箱2时代4卡牌品质2部分4</v>
      </c>
      <c r="E254" s="1" t="str">
        <f>IF(t_item_说明表!E256="","",t_item_说明表!E256)</f>
        <v/>
      </c>
      <c r="F254" s="1">
        <f>IF(t_item_说明表!G256="","",t_item_说明表!G256)</f>
        <v>6059</v>
      </c>
      <c r="G254" s="1" t="str">
        <f>IF(t_item_说明表!H256="","",t_item_说明表!H256)</f>
        <v/>
      </c>
      <c r="H254" s="1">
        <f>IF(t_item_说明表!I256="","",t_item_说明表!I256)</f>
        <v>503</v>
      </c>
      <c r="I254" s="1">
        <f>IF(t_item_说明表!J256="","",t_item_说明表!J256)</f>
        <v>3</v>
      </c>
      <c r="J254" s="1">
        <f>IF(t_item_说明表!K256="","",t_item_说明表!K256)</f>
        <v>356</v>
      </c>
      <c r="K254" s="1">
        <f>IF(t_item_说明表!L256="","",t_item_说明表!L256)</f>
        <v>300140256</v>
      </c>
      <c r="L254" s="1">
        <f>IF(t_item_说明表!M256="","",t_item_说明表!M256)</f>
        <v>0</v>
      </c>
      <c r="M254" s="1">
        <f>IF(t_item_说明表!N256="","",t_item_说明表!N256)</f>
        <v>3</v>
      </c>
      <c r="N254" s="1">
        <f>IF(t_item_说明表!O256="","",t_item_说明表!O256)</f>
        <v>0</v>
      </c>
      <c r="O254" s="1">
        <f>IF(t_item_说明表!P256="","",t_item_说明表!P256)</f>
        <v>1</v>
      </c>
      <c r="P254" s="1" t="str">
        <f>IF(t_item_说明表!Q256="","",t_item_说明表!Q256)</f>
        <v/>
      </c>
      <c r="Q254" s="1">
        <f>IF(t_item_说明表!R256="","",t_item_说明表!R256)</f>
        <v>0</v>
      </c>
      <c r="R254" s="1">
        <f>IF(t_item_说明表!S256="","",t_item_说明表!S256)</f>
        <v>33</v>
      </c>
      <c r="S254" s="1" t="str">
        <f>IF(t_item_说明表!T256="","",t_item_说明表!T256)</f>
        <v>商店</v>
      </c>
      <c r="T254" s="1">
        <f>IF(t_item_说明表!U256="","",t_item_说明表!U256)</f>
        <v>12</v>
      </c>
      <c r="U254" s="1">
        <f>IF(t_item_说明表!V256="","",t_item_说明表!V256)</f>
        <v>0</v>
      </c>
      <c r="V254" s="1" t="str">
        <f>IF(t_item_说明表!W256="","",t_item_说明表!W256)</f>
        <v/>
      </c>
      <c r="W254" s="1" t="str">
        <f>IF(t_item_说明表!X256="","",t_item_说明表!X256)</f>
        <v/>
      </c>
      <c r="X254" s="1" t="str">
        <f>IF(t_item_说明表!Y256="","",t_item_说明表!Y256)</f>
        <v/>
      </c>
      <c r="Y254" s="1">
        <f>IF(t_item_说明表!Z256="","",t_item_说明表!Z256)</f>
        <v>0</v>
      </c>
      <c r="Z254" s="1" t="str">
        <f>IF(t_item_说明表!AA256="","",t_item_说明表!AA256)</f>
        <v/>
      </c>
      <c r="AA254" s="1" t="str">
        <f>IF(t_item_说明表!AB256="","",t_item_说明表!AB256)</f>
        <v/>
      </c>
      <c r="AB254" s="1">
        <f>IF(t_item_说明表!AC256="","",t_item_说明表!AC256)</f>
        <v>6059</v>
      </c>
      <c r="AC254" s="1" t="str">
        <f>IF(t_item_说明表!AD256="","",t_item_说明表!AD256)</f>
        <v/>
      </c>
      <c r="AD254" s="1" t="str">
        <f>IF(t_item_说明表!AE256="","",t_item_说明表!AE256)</f>
        <v/>
      </c>
      <c r="AE254" s="1" t="str">
        <f>IF(t_item_说明表!AF256="","",t_item_说明表!AF256)</f>
        <v/>
      </c>
      <c r="AF254" s="1">
        <f>IF(t_item_说明表!AG256="","",t_item_说明表!AG256)</f>
        <v>1</v>
      </c>
      <c r="AG254" s="1">
        <f>IF(t_item_说明表!AH256="","",t_item_说明表!AH256)</f>
        <v>5</v>
      </c>
    </row>
    <row r="255" spans="1:33" ht="17.25" customHeight="1" x14ac:dyDescent="0.2">
      <c r="A255" s="1">
        <f>IF(t_item_说明表!A257="","",t_item_说明表!A257)</f>
        <v>252</v>
      </c>
      <c r="B255" s="1">
        <f>IF(t_item_说明表!B257="","",t_item_说明表!B257)</f>
        <v>6060</v>
      </c>
      <c r="C255" s="1">
        <f>IF(t_item_说明表!C257="","",t_item_说明表!C257)</f>
        <v>0</v>
      </c>
      <c r="D255" s="1" t="str">
        <f>IF(t_item_说明表!D257="","",t_item_说明表!D257)</f>
        <v>宝箱2时代5卡牌品质2部分4</v>
      </c>
      <c r="E255" s="1" t="str">
        <f>IF(t_item_说明表!E257="","",t_item_说明表!E257)</f>
        <v/>
      </c>
      <c r="F255" s="1">
        <f>IF(t_item_说明表!G257="","",t_item_说明表!G257)</f>
        <v>6060</v>
      </c>
      <c r="G255" s="1" t="str">
        <f>IF(t_item_说明表!H257="","",t_item_说明表!H257)</f>
        <v/>
      </c>
      <c r="H255" s="1">
        <f>IF(t_item_说明表!I257="","",t_item_说明表!I257)</f>
        <v>503</v>
      </c>
      <c r="I255" s="1">
        <f>IF(t_item_说明表!J257="","",t_item_说明表!J257)</f>
        <v>3</v>
      </c>
      <c r="J255" s="1">
        <f>IF(t_item_说明表!K257="","",t_item_说明表!K257)</f>
        <v>357</v>
      </c>
      <c r="K255" s="1">
        <f>IF(t_item_说明表!L257="","",t_item_说明表!L257)</f>
        <v>300140257</v>
      </c>
      <c r="L255" s="1">
        <f>IF(t_item_说明表!M257="","",t_item_说明表!M257)</f>
        <v>0</v>
      </c>
      <c r="M255" s="1">
        <f>IF(t_item_说明表!N257="","",t_item_说明表!N257)</f>
        <v>3</v>
      </c>
      <c r="N255" s="1">
        <f>IF(t_item_说明表!O257="","",t_item_说明表!O257)</f>
        <v>0</v>
      </c>
      <c r="O255" s="1">
        <f>IF(t_item_说明表!P257="","",t_item_说明表!P257)</f>
        <v>1</v>
      </c>
      <c r="P255" s="1" t="str">
        <f>IF(t_item_说明表!Q257="","",t_item_说明表!Q257)</f>
        <v/>
      </c>
      <c r="Q255" s="1">
        <f>IF(t_item_说明表!R257="","",t_item_说明表!R257)</f>
        <v>0</v>
      </c>
      <c r="R255" s="1">
        <f>IF(t_item_说明表!S257="","",t_item_说明表!S257)</f>
        <v>33</v>
      </c>
      <c r="S255" s="1" t="str">
        <f>IF(t_item_说明表!T257="","",t_item_说明表!T257)</f>
        <v>商店</v>
      </c>
      <c r="T255" s="1">
        <f>IF(t_item_说明表!U257="","",t_item_说明表!U257)</f>
        <v>12</v>
      </c>
      <c r="U255" s="1">
        <f>IF(t_item_说明表!V257="","",t_item_说明表!V257)</f>
        <v>0</v>
      </c>
      <c r="V255" s="1" t="str">
        <f>IF(t_item_说明表!W257="","",t_item_说明表!W257)</f>
        <v/>
      </c>
      <c r="W255" s="1" t="str">
        <f>IF(t_item_说明表!X257="","",t_item_说明表!X257)</f>
        <v/>
      </c>
      <c r="X255" s="1" t="str">
        <f>IF(t_item_说明表!Y257="","",t_item_说明表!Y257)</f>
        <v/>
      </c>
      <c r="Y255" s="1">
        <f>IF(t_item_说明表!Z257="","",t_item_说明表!Z257)</f>
        <v>0</v>
      </c>
      <c r="Z255" s="1" t="str">
        <f>IF(t_item_说明表!AA257="","",t_item_说明表!AA257)</f>
        <v/>
      </c>
      <c r="AA255" s="1" t="str">
        <f>IF(t_item_说明表!AB257="","",t_item_说明表!AB257)</f>
        <v/>
      </c>
      <c r="AB255" s="1">
        <f>IF(t_item_说明表!AC257="","",t_item_说明表!AC257)</f>
        <v>6060</v>
      </c>
      <c r="AC255" s="1" t="str">
        <f>IF(t_item_说明表!AD257="","",t_item_说明表!AD257)</f>
        <v/>
      </c>
      <c r="AD255" s="1" t="str">
        <f>IF(t_item_说明表!AE257="","",t_item_说明表!AE257)</f>
        <v/>
      </c>
      <c r="AE255" s="1" t="str">
        <f>IF(t_item_说明表!AF257="","",t_item_说明表!AF257)</f>
        <v/>
      </c>
      <c r="AF255" s="1">
        <f>IF(t_item_说明表!AG257="","",t_item_说明表!AG257)</f>
        <v>1</v>
      </c>
      <c r="AG255" s="1">
        <f>IF(t_item_说明表!AH257="","",t_item_说明表!AH257)</f>
        <v>5</v>
      </c>
    </row>
    <row r="256" spans="1:33" ht="17.25" customHeight="1" x14ac:dyDescent="0.2">
      <c r="A256" s="1">
        <f>IF(t_item_说明表!A258="","",t_item_说明表!A258)</f>
        <v>253</v>
      </c>
      <c r="B256" s="1">
        <f>IF(t_item_说明表!B258="","",t_item_说明表!B258)</f>
        <v>6061</v>
      </c>
      <c r="C256" s="1">
        <f>IF(t_item_说明表!C258="","",t_item_说明表!C258)</f>
        <v>0</v>
      </c>
      <c r="D256" s="1" t="str">
        <f>IF(t_item_说明表!D258="","",t_item_说明表!D258)</f>
        <v>宝箱2时代1卡牌品质3部分3</v>
      </c>
      <c r="E256" s="1" t="str">
        <f>IF(t_item_说明表!E258="","",t_item_说明表!E258)</f>
        <v/>
      </c>
      <c r="F256" s="1">
        <f>IF(t_item_说明表!G258="","",t_item_说明表!G258)</f>
        <v>6061</v>
      </c>
      <c r="G256" s="1" t="str">
        <f>IF(t_item_说明表!H258="","",t_item_说明表!H258)</f>
        <v/>
      </c>
      <c r="H256" s="1">
        <f>IF(t_item_说明表!I258="","",t_item_说明表!I258)</f>
        <v>503</v>
      </c>
      <c r="I256" s="1">
        <f>IF(t_item_说明表!J258="","",t_item_说明表!J258)</f>
        <v>3</v>
      </c>
      <c r="J256" s="1">
        <f>IF(t_item_说明表!K258="","",t_item_说明表!K258)</f>
        <v>358</v>
      </c>
      <c r="K256" s="1">
        <f>IF(t_item_说明表!L258="","",t_item_说明表!L258)</f>
        <v>300140258</v>
      </c>
      <c r="L256" s="1">
        <f>IF(t_item_说明表!M258="","",t_item_说明表!M258)</f>
        <v>0</v>
      </c>
      <c r="M256" s="1">
        <f>IF(t_item_说明表!N258="","",t_item_说明表!N258)</f>
        <v>3</v>
      </c>
      <c r="N256" s="1">
        <f>IF(t_item_说明表!O258="","",t_item_说明表!O258)</f>
        <v>0</v>
      </c>
      <c r="O256" s="1">
        <f>IF(t_item_说明表!P258="","",t_item_说明表!P258)</f>
        <v>1</v>
      </c>
      <c r="P256" s="1" t="str">
        <f>IF(t_item_说明表!Q258="","",t_item_说明表!Q258)</f>
        <v/>
      </c>
      <c r="Q256" s="1">
        <f>IF(t_item_说明表!R258="","",t_item_说明表!R258)</f>
        <v>0</v>
      </c>
      <c r="R256" s="1">
        <f>IF(t_item_说明表!S258="","",t_item_说明表!S258)</f>
        <v>33</v>
      </c>
      <c r="S256" s="1" t="str">
        <f>IF(t_item_说明表!T258="","",t_item_说明表!T258)</f>
        <v>商店</v>
      </c>
      <c r="T256" s="1">
        <f>IF(t_item_说明表!U258="","",t_item_说明表!U258)</f>
        <v>12</v>
      </c>
      <c r="U256" s="1">
        <f>IF(t_item_说明表!V258="","",t_item_说明表!V258)</f>
        <v>0</v>
      </c>
      <c r="V256" s="1" t="str">
        <f>IF(t_item_说明表!W258="","",t_item_说明表!W258)</f>
        <v/>
      </c>
      <c r="W256" s="1" t="str">
        <f>IF(t_item_说明表!X258="","",t_item_说明表!X258)</f>
        <v/>
      </c>
      <c r="X256" s="1" t="str">
        <f>IF(t_item_说明表!Y258="","",t_item_说明表!Y258)</f>
        <v/>
      </c>
      <c r="Y256" s="1">
        <f>IF(t_item_说明表!Z258="","",t_item_说明表!Z258)</f>
        <v>0</v>
      </c>
      <c r="Z256" s="1" t="str">
        <f>IF(t_item_说明表!AA258="","",t_item_说明表!AA258)</f>
        <v/>
      </c>
      <c r="AA256" s="1" t="str">
        <f>IF(t_item_说明表!AB258="","",t_item_说明表!AB258)</f>
        <v/>
      </c>
      <c r="AB256" s="1">
        <f>IF(t_item_说明表!AC258="","",t_item_说明表!AC258)</f>
        <v>6061</v>
      </c>
      <c r="AC256" s="1" t="str">
        <f>IF(t_item_说明表!AD258="","",t_item_说明表!AD258)</f>
        <v/>
      </c>
      <c r="AD256" s="1" t="str">
        <f>IF(t_item_说明表!AE258="","",t_item_说明表!AE258)</f>
        <v/>
      </c>
      <c r="AE256" s="1" t="str">
        <f>IF(t_item_说明表!AF258="","",t_item_说明表!AF258)</f>
        <v/>
      </c>
      <c r="AF256" s="1">
        <f>IF(t_item_说明表!AG258="","",t_item_说明表!AG258)</f>
        <v>1</v>
      </c>
      <c r="AG256" s="1">
        <f>IF(t_item_说明表!AH258="","",t_item_说明表!AH258)</f>
        <v>5</v>
      </c>
    </row>
    <row r="257" spans="1:33" ht="17.25" customHeight="1" x14ac:dyDescent="0.2">
      <c r="A257" s="1">
        <f>IF(t_item_说明表!A259="","",t_item_说明表!A259)</f>
        <v>254</v>
      </c>
      <c r="B257" s="1">
        <f>IF(t_item_说明表!B259="","",t_item_说明表!B259)</f>
        <v>6062</v>
      </c>
      <c r="C257" s="1">
        <f>IF(t_item_说明表!C259="","",t_item_说明表!C259)</f>
        <v>0</v>
      </c>
      <c r="D257" s="1" t="str">
        <f>IF(t_item_说明表!D259="","",t_item_说明表!D259)</f>
        <v>宝箱2时代2卡牌品质3部分3</v>
      </c>
      <c r="E257" s="1" t="str">
        <f>IF(t_item_说明表!E259="","",t_item_说明表!E259)</f>
        <v/>
      </c>
      <c r="F257" s="1">
        <f>IF(t_item_说明表!G259="","",t_item_说明表!G259)</f>
        <v>6062</v>
      </c>
      <c r="G257" s="1" t="str">
        <f>IF(t_item_说明表!H259="","",t_item_说明表!H259)</f>
        <v/>
      </c>
      <c r="H257" s="1">
        <f>IF(t_item_说明表!I259="","",t_item_说明表!I259)</f>
        <v>503</v>
      </c>
      <c r="I257" s="1">
        <f>IF(t_item_说明表!J259="","",t_item_说明表!J259)</f>
        <v>3</v>
      </c>
      <c r="J257" s="1">
        <f>IF(t_item_说明表!K259="","",t_item_说明表!K259)</f>
        <v>359</v>
      </c>
      <c r="K257" s="1">
        <f>IF(t_item_说明表!L259="","",t_item_说明表!L259)</f>
        <v>300140259</v>
      </c>
      <c r="L257" s="1">
        <f>IF(t_item_说明表!M259="","",t_item_说明表!M259)</f>
        <v>0</v>
      </c>
      <c r="M257" s="1">
        <f>IF(t_item_说明表!N259="","",t_item_说明表!N259)</f>
        <v>3</v>
      </c>
      <c r="N257" s="1">
        <f>IF(t_item_说明表!O259="","",t_item_说明表!O259)</f>
        <v>0</v>
      </c>
      <c r="O257" s="1">
        <f>IF(t_item_说明表!P259="","",t_item_说明表!P259)</f>
        <v>1</v>
      </c>
      <c r="P257" s="1" t="str">
        <f>IF(t_item_说明表!Q259="","",t_item_说明表!Q259)</f>
        <v/>
      </c>
      <c r="Q257" s="1">
        <f>IF(t_item_说明表!R259="","",t_item_说明表!R259)</f>
        <v>0</v>
      </c>
      <c r="R257" s="1">
        <f>IF(t_item_说明表!S259="","",t_item_说明表!S259)</f>
        <v>33</v>
      </c>
      <c r="S257" s="1" t="str">
        <f>IF(t_item_说明表!T259="","",t_item_说明表!T259)</f>
        <v>商店</v>
      </c>
      <c r="T257" s="1">
        <f>IF(t_item_说明表!U259="","",t_item_说明表!U259)</f>
        <v>12</v>
      </c>
      <c r="U257" s="1">
        <f>IF(t_item_说明表!V259="","",t_item_说明表!V259)</f>
        <v>0</v>
      </c>
      <c r="V257" s="1" t="str">
        <f>IF(t_item_说明表!W259="","",t_item_说明表!W259)</f>
        <v/>
      </c>
      <c r="W257" s="1" t="str">
        <f>IF(t_item_说明表!X259="","",t_item_说明表!X259)</f>
        <v/>
      </c>
      <c r="X257" s="1" t="str">
        <f>IF(t_item_说明表!Y259="","",t_item_说明表!Y259)</f>
        <v/>
      </c>
      <c r="Y257" s="1">
        <f>IF(t_item_说明表!Z259="","",t_item_说明表!Z259)</f>
        <v>0</v>
      </c>
      <c r="Z257" s="1" t="str">
        <f>IF(t_item_说明表!AA259="","",t_item_说明表!AA259)</f>
        <v/>
      </c>
      <c r="AA257" s="1" t="str">
        <f>IF(t_item_说明表!AB259="","",t_item_说明表!AB259)</f>
        <v/>
      </c>
      <c r="AB257" s="1">
        <f>IF(t_item_说明表!AC259="","",t_item_说明表!AC259)</f>
        <v>6062</v>
      </c>
      <c r="AC257" s="1" t="str">
        <f>IF(t_item_说明表!AD259="","",t_item_说明表!AD259)</f>
        <v/>
      </c>
      <c r="AD257" s="1" t="str">
        <f>IF(t_item_说明表!AE259="","",t_item_说明表!AE259)</f>
        <v/>
      </c>
      <c r="AE257" s="1" t="str">
        <f>IF(t_item_说明表!AF259="","",t_item_说明表!AF259)</f>
        <v/>
      </c>
      <c r="AF257" s="1">
        <f>IF(t_item_说明表!AG259="","",t_item_说明表!AG259)</f>
        <v>1</v>
      </c>
      <c r="AG257" s="1">
        <f>IF(t_item_说明表!AH259="","",t_item_说明表!AH259)</f>
        <v>5</v>
      </c>
    </row>
    <row r="258" spans="1:33" ht="17.25" customHeight="1" x14ac:dyDescent="0.2">
      <c r="A258" s="1">
        <f>IF(t_item_说明表!A260="","",t_item_说明表!A260)</f>
        <v>255</v>
      </c>
      <c r="B258" s="1">
        <f>IF(t_item_说明表!B260="","",t_item_说明表!B260)</f>
        <v>6063</v>
      </c>
      <c r="C258" s="1">
        <f>IF(t_item_说明表!C260="","",t_item_说明表!C260)</f>
        <v>0</v>
      </c>
      <c r="D258" s="1" t="str">
        <f>IF(t_item_说明表!D260="","",t_item_说明表!D260)</f>
        <v>宝箱2时代3卡牌品质3部分3</v>
      </c>
      <c r="E258" s="1" t="str">
        <f>IF(t_item_说明表!E260="","",t_item_说明表!E260)</f>
        <v/>
      </c>
      <c r="F258" s="1">
        <f>IF(t_item_说明表!G260="","",t_item_说明表!G260)</f>
        <v>6063</v>
      </c>
      <c r="G258" s="1" t="str">
        <f>IF(t_item_说明表!H260="","",t_item_说明表!H260)</f>
        <v/>
      </c>
      <c r="H258" s="1">
        <f>IF(t_item_说明表!I260="","",t_item_说明表!I260)</f>
        <v>503</v>
      </c>
      <c r="I258" s="1">
        <f>IF(t_item_说明表!J260="","",t_item_说明表!J260)</f>
        <v>3</v>
      </c>
      <c r="J258" s="1">
        <f>IF(t_item_说明表!K260="","",t_item_说明表!K260)</f>
        <v>360</v>
      </c>
      <c r="K258" s="1">
        <f>IF(t_item_说明表!L260="","",t_item_说明表!L260)</f>
        <v>300140260</v>
      </c>
      <c r="L258" s="1">
        <f>IF(t_item_说明表!M260="","",t_item_说明表!M260)</f>
        <v>0</v>
      </c>
      <c r="M258" s="1">
        <f>IF(t_item_说明表!N260="","",t_item_说明表!N260)</f>
        <v>3</v>
      </c>
      <c r="N258" s="1">
        <f>IF(t_item_说明表!O260="","",t_item_说明表!O260)</f>
        <v>0</v>
      </c>
      <c r="O258" s="1">
        <f>IF(t_item_说明表!P260="","",t_item_说明表!P260)</f>
        <v>1</v>
      </c>
      <c r="P258" s="1" t="str">
        <f>IF(t_item_说明表!Q260="","",t_item_说明表!Q260)</f>
        <v/>
      </c>
      <c r="Q258" s="1">
        <f>IF(t_item_说明表!R260="","",t_item_说明表!R260)</f>
        <v>0</v>
      </c>
      <c r="R258" s="1">
        <f>IF(t_item_说明表!S260="","",t_item_说明表!S260)</f>
        <v>33</v>
      </c>
      <c r="S258" s="1" t="str">
        <f>IF(t_item_说明表!T260="","",t_item_说明表!T260)</f>
        <v>商店</v>
      </c>
      <c r="T258" s="1">
        <f>IF(t_item_说明表!U260="","",t_item_说明表!U260)</f>
        <v>12</v>
      </c>
      <c r="U258" s="1">
        <f>IF(t_item_说明表!V260="","",t_item_说明表!V260)</f>
        <v>0</v>
      </c>
      <c r="V258" s="1" t="str">
        <f>IF(t_item_说明表!W260="","",t_item_说明表!W260)</f>
        <v/>
      </c>
      <c r="W258" s="1" t="str">
        <f>IF(t_item_说明表!X260="","",t_item_说明表!X260)</f>
        <v/>
      </c>
      <c r="X258" s="1" t="str">
        <f>IF(t_item_说明表!Y260="","",t_item_说明表!Y260)</f>
        <v/>
      </c>
      <c r="Y258" s="1">
        <f>IF(t_item_说明表!Z260="","",t_item_说明表!Z260)</f>
        <v>0</v>
      </c>
      <c r="Z258" s="1" t="str">
        <f>IF(t_item_说明表!AA260="","",t_item_说明表!AA260)</f>
        <v/>
      </c>
      <c r="AA258" s="1" t="str">
        <f>IF(t_item_说明表!AB260="","",t_item_说明表!AB260)</f>
        <v/>
      </c>
      <c r="AB258" s="1">
        <f>IF(t_item_说明表!AC260="","",t_item_说明表!AC260)</f>
        <v>6063</v>
      </c>
      <c r="AC258" s="1" t="str">
        <f>IF(t_item_说明表!AD260="","",t_item_说明表!AD260)</f>
        <v/>
      </c>
      <c r="AD258" s="1" t="str">
        <f>IF(t_item_说明表!AE260="","",t_item_说明表!AE260)</f>
        <v/>
      </c>
      <c r="AE258" s="1" t="str">
        <f>IF(t_item_说明表!AF260="","",t_item_说明表!AF260)</f>
        <v/>
      </c>
      <c r="AF258" s="1">
        <f>IF(t_item_说明表!AG260="","",t_item_说明表!AG260)</f>
        <v>1</v>
      </c>
      <c r="AG258" s="1">
        <f>IF(t_item_说明表!AH260="","",t_item_说明表!AH260)</f>
        <v>5</v>
      </c>
    </row>
    <row r="259" spans="1:33" ht="17.25" customHeight="1" x14ac:dyDescent="0.2">
      <c r="A259" s="1">
        <f>IF(t_item_说明表!A261="","",t_item_说明表!A261)</f>
        <v>256</v>
      </c>
      <c r="B259" s="1">
        <f>IF(t_item_说明表!B261="","",t_item_说明表!B261)</f>
        <v>6064</v>
      </c>
      <c r="C259" s="1">
        <f>IF(t_item_说明表!C261="","",t_item_说明表!C261)</f>
        <v>0</v>
      </c>
      <c r="D259" s="1" t="str">
        <f>IF(t_item_说明表!D261="","",t_item_说明表!D261)</f>
        <v>宝箱2时代4卡牌品质3部分3</v>
      </c>
      <c r="E259" s="1" t="str">
        <f>IF(t_item_说明表!E261="","",t_item_说明表!E261)</f>
        <v/>
      </c>
      <c r="F259" s="1">
        <f>IF(t_item_说明表!G261="","",t_item_说明表!G261)</f>
        <v>6064</v>
      </c>
      <c r="G259" s="1" t="str">
        <f>IF(t_item_说明表!H261="","",t_item_说明表!H261)</f>
        <v/>
      </c>
      <c r="H259" s="1">
        <f>IF(t_item_说明表!I261="","",t_item_说明表!I261)</f>
        <v>503</v>
      </c>
      <c r="I259" s="1">
        <f>IF(t_item_说明表!J261="","",t_item_说明表!J261)</f>
        <v>3</v>
      </c>
      <c r="J259" s="1">
        <f>IF(t_item_说明表!K261="","",t_item_说明表!K261)</f>
        <v>361</v>
      </c>
      <c r="K259" s="1">
        <f>IF(t_item_说明表!L261="","",t_item_说明表!L261)</f>
        <v>300140261</v>
      </c>
      <c r="L259" s="1">
        <f>IF(t_item_说明表!M261="","",t_item_说明表!M261)</f>
        <v>0</v>
      </c>
      <c r="M259" s="1">
        <f>IF(t_item_说明表!N261="","",t_item_说明表!N261)</f>
        <v>3</v>
      </c>
      <c r="N259" s="1">
        <f>IF(t_item_说明表!O261="","",t_item_说明表!O261)</f>
        <v>0</v>
      </c>
      <c r="O259" s="1">
        <f>IF(t_item_说明表!P261="","",t_item_说明表!P261)</f>
        <v>1</v>
      </c>
      <c r="P259" s="1" t="str">
        <f>IF(t_item_说明表!Q261="","",t_item_说明表!Q261)</f>
        <v/>
      </c>
      <c r="Q259" s="1">
        <f>IF(t_item_说明表!R261="","",t_item_说明表!R261)</f>
        <v>0</v>
      </c>
      <c r="R259" s="1">
        <f>IF(t_item_说明表!S261="","",t_item_说明表!S261)</f>
        <v>33</v>
      </c>
      <c r="S259" s="1" t="str">
        <f>IF(t_item_说明表!T261="","",t_item_说明表!T261)</f>
        <v>商店</v>
      </c>
      <c r="T259" s="1">
        <f>IF(t_item_说明表!U261="","",t_item_说明表!U261)</f>
        <v>12</v>
      </c>
      <c r="U259" s="1">
        <f>IF(t_item_说明表!V261="","",t_item_说明表!V261)</f>
        <v>0</v>
      </c>
      <c r="V259" s="1" t="str">
        <f>IF(t_item_说明表!W261="","",t_item_说明表!W261)</f>
        <v/>
      </c>
      <c r="W259" s="1" t="str">
        <f>IF(t_item_说明表!X261="","",t_item_说明表!X261)</f>
        <v/>
      </c>
      <c r="X259" s="1" t="str">
        <f>IF(t_item_说明表!Y261="","",t_item_说明表!Y261)</f>
        <v/>
      </c>
      <c r="Y259" s="1">
        <f>IF(t_item_说明表!Z261="","",t_item_说明表!Z261)</f>
        <v>0</v>
      </c>
      <c r="Z259" s="1" t="str">
        <f>IF(t_item_说明表!AA261="","",t_item_说明表!AA261)</f>
        <v/>
      </c>
      <c r="AA259" s="1" t="str">
        <f>IF(t_item_说明表!AB261="","",t_item_说明表!AB261)</f>
        <v/>
      </c>
      <c r="AB259" s="1">
        <f>IF(t_item_说明表!AC261="","",t_item_说明表!AC261)</f>
        <v>6064</v>
      </c>
      <c r="AC259" s="1" t="str">
        <f>IF(t_item_说明表!AD261="","",t_item_说明表!AD261)</f>
        <v/>
      </c>
      <c r="AD259" s="1" t="str">
        <f>IF(t_item_说明表!AE261="","",t_item_说明表!AE261)</f>
        <v/>
      </c>
      <c r="AE259" s="1" t="str">
        <f>IF(t_item_说明表!AF261="","",t_item_说明表!AF261)</f>
        <v/>
      </c>
      <c r="AF259" s="1">
        <f>IF(t_item_说明表!AG261="","",t_item_说明表!AG261)</f>
        <v>1</v>
      </c>
      <c r="AG259" s="1">
        <f>IF(t_item_说明表!AH261="","",t_item_说明表!AH261)</f>
        <v>5</v>
      </c>
    </row>
    <row r="260" spans="1:33" ht="17.25" customHeight="1" x14ac:dyDescent="0.2">
      <c r="A260" s="1">
        <f>IF(t_item_说明表!A262="","",t_item_说明表!A262)</f>
        <v>257</v>
      </c>
      <c r="B260" s="1">
        <f>IF(t_item_说明表!B262="","",t_item_说明表!B262)</f>
        <v>6065</v>
      </c>
      <c r="C260" s="1">
        <f>IF(t_item_说明表!C262="","",t_item_说明表!C262)</f>
        <v>0</v>
      </c>
      <c r="D260" s="1" t="str">
        <f>IF(t_item_说明表!D262="","",t_item_说明表!D262)</f>
        <v>宝箱2时代5卡牌品质3部分3</v>
      </c>
      <c r="E260" s="1" t="str">
        <f>IF(t_item_说明表!E262="","",t_item_说明表!E262)</f>
        <v/>
      </c>
      <c r="F260" s="1">
        <f>IF(t_item_说明表!G262="","",t_item_说明表!G262)</f>
        <v>6065</v>
      </c>
      <c r="G260" s="1" t="str">
        <f>IF(t_item_说明表!H262="","",t_item_说明表!H262)</f>
        <v/>
      </c>
      <c r="H260" s="1">
        <f>IF(t_item_说明表!I262="","",t_item_说明表!I262)</f>
        <v>503</v>
      </c>
      <c r="I260" s="1">
        <f>IF(t_item_说明表!J262="","",t_item_说明表!J262)</f>
        <v>3</v>
      </c>
      <c r="J260" s="1">
        <f>IF(t_item_说明表!K262="","",t_item_说明表!K262)</f>
        <v>362</v>
      </c>
      <c r="K260" s="1">
        <f>IF(t_item_说明表!L262="","",t_item_说明表!L262)</f>
        <v>300140262</v>
      </c>
      <c r="L260" s="1">
        <f>IF(t_item_说明表!M262="","",t_item_说明表!M262)</f>
        <v>0</v>
      </c>
      <c r="M260" s="1">
        <f>IF(t_item_说明表!N262="","",t_item_说明表!N262)</f>
        <v>3</v>
      </c>
      <c r="N260" s="1">
        <f>IF(t_item_说明表!O262="","",t_item_说明表!O262)</f>
        <v>0</v>
      </c>
      <c r="O260" s="1">
        <f>IF(t_item_说明表!P262="","",t_item_说明表!P262)</f>
        <v>1</v>
      </c>
      <c r="P260" s="1" t="str">
        <f>IF(t_item_说明表!Q262="","",t_item_说明表!Q262)</f>
        <v/>
      </c>
      <c r="Q260" s="1">
        <f>IF(t_item_说明表!R262="","",t_item_说明表!R262)</f>
        <v>0</v>
      </c>
      <c r="R260" s="1">
        <f>IF(t_item_说明表!S262="","",t_item_说明表!S262)</f>
        <v>33</v>
      </c>
      <c r="S260" s="1" t="str">
        <f>IF(t_item_说明表!T262="","",t_item_说明表!T262)</f>
        <v>商店</v>
      </c>
      <c r="T260" s="1">
        <f>IF(t_item_说明表!U262="","",t_item_说明表!U262)</f>
        <v>12</v>
      </c>
      <c r="U260" s="1">
        <f>IF(t_item_说明表!V262="","",t_item_说明表!V262)</f>
        <v>0</v>
      </c>
      <c r="V260" s="1" t="str">
        <f>IF(t_item_说明表!W262="","",t_item_说明表!W262)</f>
        <v/>
      </c>
      <c r="W260" s="1" t="str">
        <f>IF(t_item_说明表!X262="","",t_item_说明表!X262)</f>
        <v/>
      </c>
      <c r="X260" s="1" t="str">
        <f>IF(t_item_说明表!Y262="","",t_item_说明表!Y262)</f>
        <v/>
      </c>
      <c r="Y260" s="1">
        <f>IF(t_item_说明表!Z262="","",t_item_说明表!Z262)</f>
        <v>0</v>
      </c>
      <c r="Z260" s="1" t="str">
        <f>IF(t_item_说明表!AA262="","",t_item_说明表!AA262)</f>
        <v/>
      </c>
      <c r="AA260" s="1" t="str">
        <f>IF(t_item_说明表!AB262="","",t_item_说明表!AB262)</f>
        <v/>
      </c>
      <c r="AB260" s="1">
        <f>IF(t_item_说明表!AC262="","",t_item_说明表!AC262)</f>
        <v>6065</v>
      </c>
      <c r="AC260" s="1" t="str">
        <f>IF(t_item_说明表!AD262="","",t_item_说明表!AD262)</f>
        <v/>
      </c>
      <c r="AD260" s="1" t="str">
        <f>IF(t_item_说明表!AE262="","",t_item_说明表!AE262)</f>
        <v/>
      </c>
      <c r="AE260" s="1" t="str">
        <f>IF(t_item_说明表!AF262="","",t_item_说明表!AF262)</f>
        <v/>
      </c>
      <c r="AF260" s="1">
        <f>IF(t_item_说明表!AG262="","",t_item_说明表!AG262)</f>
        <v>1</v>
      </c>
      <c r="AG260" s="1">
        <f>IF(t_item_说明表!AH262="","",t_item_说明表!AH262)</f>
        <v>5</v>
      </c>
    </row>
    <row r="261" spans="1:33" ht="17.25" customHeight="1" x14ac:dyDescent="0.2">
      <c r="A261" s="1">
        <f>IF(t_item_说明表!A263="","",t_item_说明表!A263)</f>
        <v>258</v>
      </c>
      <c r="B261" s="1">
        <f>IF(t_item_说明表!B263="","",t_item_说明表!B263)</f>
        <v>6066</v>
      </c>
      <c r="C261" s="1">
        <f>IF(t_item_说明表!C263="","",t_item_说明表!C263)</f>
        <v>0</v>
      </c>
      <c r="D261" s="1" t="str">
        <f>IF(t_item_说明表!D263="","",t_item_说明表!D263)</f>
        <v>宝箱2时代1卡牌品质3部分4</v>
      </c>
      <c r="E261" s="1" t="str">
        <f>IF(t_item_说明表!E263="","",t_item_说明表!E263)</f>
        <v/>
      </c>
      <c r="F261" s="1">
        <f>IF(t_item_说明表!G263="","",t_item_说明表!G263)</f>
        <v>6066</v>
      </c>
      <c r="G261" s="1" t="str">
        <f>IF(t_item_说明表!H263="","",t_item_说明表!H263)</f>
        <v/>
      </c>
      <c r="H261" s="1">
        <f>IF(t_item_说明表!I263="","",t_item_说明表!I263)</f>
        <v>503</v>
      </c>
      <c r="I261" s="1">
        <f>IF(t_item_说明表!J263="","",t_item_说明表!J263)</f>
        <v>3</v>
      </c>
      <c r="J261" s="1">
        <f>IF(t_item_说明表!K263="","",t_item_说明表!K263)</f>
        <v>363</v>
      </c>
      <c r="K261" s="1">
        <f>IF(t_item_说明表!L263="","",t_item_说明表!L263)</f>
        <v>300140263</v>
      </c>
      <c r="L261" s="1">
        <f>IF(t_item_说明表!M263="","",t_item_说明表!M263)</f>
        <v>0</v>
      </c>
      <c r="M261" s="1">
        <f>IF(t_item_说明表!N263="","",t_item_说明表!N263)</f>
        <v>3</v>
      </c>
      <c r="N261" s="1">
        <f>IF(t_item_说明表!O263="","",t_item_说明表!O263)</f>
        <v>0</v>
      </c>
      <c r="O261" s="1">
        <f>IF(t_item_说明表!P263="","",t_item_说明表!P263)</f>
        <v>1</v>
      </c>
      <c r="P261" s="1" t="str">
        <f>IF(t_item_说明表!Q263="","",t_item_说明表!Q263)</f>
        <v/>
      </c>
      <c r="Q261" s="1">
        <f>IF(t_item_说明表!R263="","",t_item_说明表!R263)</f>
        <v>0</v>
      </c>
      <c r="R261" s="1">
        <f>IF(t_item_说明表!S263="","",t_item_说明表!S263)</f>
        <v>33</v>
      </c>
      <c r="S261" s="1" t="str">
        <f>IF(t_item_说明表!T263="","",t_item_说明表!T263)</f>
        <v>商店</v>
      </c>
      <c r="T261" s="1">
        <f>IF(t_item_说明表!U263="","",t_item_说明表!U263)</f>
        <v>12</v>
      </c>
      <c r="U261" s="1">
        <f>IF(t_item_说明表!V263="","",t_item_说明表!V263)</f>
        <v>0</v>
      </c>
      <c r="V261" s="1" t="str">
        <f>IF(t_item_说明表!W263="","",t_item_说明表!W263)</f>
        <v/>
      </c>
      <c r="W261" s="1" t="str">
        <f>IF(t_item_说明表!X263="","",t_item_说明表!X263)</f>
        <v/>
      </c>
      <c r="X261" s="1" t="str">
        <f>IF(t_item_说明表!Y263="","",t_item_说明表!Y263)</f>
        <v/>
      </c>
      <c r="Y261" s="1">
        <f>IF(t_item_说明表!Z263="","",t_item_说明表!Z263)</f>
        <v>0</v>
      </c>
      <c r="Z261" s="1" t="str">
        <f>IF(t_item_说明表!AA263="","",t_item_说明表!AA263)</f>
        <v/>
      </c>
      <c r="AA261" s="1" t="str">
        <f>IF(t_item_说明表!AB263="","",t_item_说明表!AB263)</f>
        <v/>
      </c>
      <c r="AB261" s="1">
        <f>IF(t_item_说明表!AC263="","",t_item_说明表!AC263)</f>
        <v>6066</v>
      </c>
      <c r="AC261" s="1" t="str">
        <f>IF(t_item_说明表!AD263="","",t_item_说明表!AD263)</f>
        <v/>
      </c>
      <c r="AD261" s="1" t="str">
        <f>IF(t_item_说明表!AE263="","",t_item_说明表!AE263)</f>
        <v/>
      </c>
      <c r="AE261" s="1" t="str">
        <f>IF(t_item_说明表!AF263="","",t_item_说明表!AF263)</f>
        <v/>
      </c>
      <c r="AF261" s="1">
        <f>IF(t_item_说明表!AG263="","",t_item_说明表!AG263)</f>
        <v>1</v>
      </c>
      <c r="AG261" s="1">
        <f>IF(t_item_说明表!AH263="","",t_item_说明表!AH263)</f>
        <v>5</v>
      </c>
    </row>
    <row r="262" spans="1:33" ht="17.25" customHeight="1" x14ac:dyDescent="0.2">
      <c r="A262" s="1">
        <f>IF(t_item_说明表!A264="","",t_item_说明表!A264)</f>
        <v>259</v>
      </c>
      <c r="B262" s="1">
        <f>IF(t_item_说明表!B264="","",t_item_说明表!B264)</f>
        <v>6067</v>
      </c>
      <c r="C262" s="1">
        <f>IF(t_item_说明表!C264="","",t_item_说明表!C264)</f>
        <v>0</v>
      </c>
      <c r="D262" s="1" t="str">
        <f>IF(t_item_说明表!D264="","",t_item_说明表!D264)</f>
        <v>宝箱2时代2卡牌品质3部分4</v>
      </c>
      <c r="E262" s="1" t="str">
        <f>IF(t_item_说明表!E264="","",t_item_说明表!E264)</f>
        <v/>
      </c>
      <c r="F262" s="1">
        <f>IF(t_item_说明表!G264="","",t_item_说明表!G264)</f>
        <v>6067</v>
      </c>
      <c r="G262" s="1" t="str">
        <f>IF(t_item_说明表!H264="","",t_item_说明表!H264)</f>
        <v/>
      </c>
      <c r="H262" s="1">
        <f>IF(t_item_说明表!I264="","",t_item_说明表!I264)</f>
        <v>503</v>
      </c>
      <c r="I262" s="1">
        <f>IF(t_item_说明表!J264="","",t_item_说明表!J264)</f>
        <v>3</v>
      </c>
      <c r="J262" s="1">
        <f>IF(t_item_说明表!K264="","",t_item_说明表!K264)</f>
        <v>364</v>
      </c>
      <c r="K262" s="1">
        <f>IF(t_item_说明表!L264="","",t_item_说明表!L264)</f>
        <v>300140264</v>
      </c>
      <c r="L262" s="1">
        <f>IF(t_item_说明表!M264="","",t_item_说明表!M264)</f>
        <v>0</v>
      </c>
      <c r="M262" s="1">
        <f>IF(t_item_说明表!N264="","",t_item_说明表!N264)</f>
        <v>3</v>
      </c>
      <c r="N262" s="1">
        <f>IF(t_item_说明表!O264="","",t_item_说明表!O264)</f>
        <v>0</v>
      </c>
      <c r="O262" s="1">
        <f>IF(t_item_说明表!P264="","",t_item_说明表!P264)</f>
        <v>1</v>
      </c>
      <c r="P262" s="1" t="str">
        <f>IF(t_item_说明表!Q264="","",t_item_说明表!Q264)</f>
        <v/>
      </c>
      <c r="Q262" s="1">
        <f>IF(t_item_说明表!R264="","",t_item_说明表!R264)</f>
        <v>0</v>
      </c>
      <c r="R262" s="1">
        <f>IF(t_item_说明表!S264="","",t_item_说明表!S264)</f>
        <v>33</v>
      </c>
      <c r="S262" s="1" t="str">
        <f>IF(t_item_说明表!T264="","",t_item_说明表!T264)</f>
        <v>商店</v>
      </c>
      <c r="T262" s="1">
        <f>IF(t_item_说明表!U264="","",t_item_说明表!U264)</f>
        <v>12</v>
      </c>
      <c r="U262" s="1">
        <f>IF(t_item_说明表!V264="","",t_item_说明表!V264)</f>
        <v>0</v>
      </c>
      <c r="V262" s="1" t="str">
        <f>IF(t_item_说明表!W264="","",t_item_说明表!W264)</f>
        <v/>
      </c>
      <c r="W262" s="1" t="str">
        <f>IF(t_item_说明表!X264="","",t_item_说明表!X264)</f>
        <v/>
      </c>
      <c r="X262" s="1" t="str">
        <f>IF(t_item_说明表!Y264="","",t_item_说明表!Y264)</f>
        <v/>
      </c>
      <c r="Y262" s="1">
        <f>IF(t_item_说明表!Z264="","",t_item_说明表!Z264)</f>
        <v>0</v>
      </c>
      <c r="Z262" s="1" t="str">
        <f>IF(t_item_说明表!AA264="","",t_item_说明表!AA264)</f>
        <v/>
      </c>
      <c r="AA262" s="1" t="str">
        <f>IF(t_item_说明表!AB264="","",t_item_说明表!AB264)</f>
        <v/>
      </c>
      <c r="AB262" s="1">
        <f>IF(t_item_说明表!AC264="","",t_item_说明表!AC264)</f>
        <v>6067</v>
      </c>
      <c r="AC262" s="1" t="str">
        <f>IF(t_item_说明表!AD264="","",t_item_说明表!AD264)</f>
        <v/>
      </c>
      <c r="AD262" s="1" t="str">
        <f>IF(t_item_说明表!AE264="","",t_item_说明表!AE264)</f>
        <v/>
      </c>
      <c r="AE262" s="1" t="str">
        <f>IF(t_item_说明表!AF264="","",t_item_说明表!AF264)</f>
        <v/>
      </c>
      <c r="AF262" s="1">
        <f>IF(t_item_说明表!AG264="","",t_item_说明表!AG264)</f>
        <v>1</v>
      </c>
      <c r="AG262" s="1">
        <f>IF(t_item_说明表!AH264="","",t_item_说明表!AH264)</f>
        <v>5</v>
      </c>
    </row>
    <row r="263" spans="1:33" ht="17.25" customHeight="1" x14ac:dyDescent="0.2">
      <c r="A263" s="1">
        <f>IF(t_item_说明表!A265="","",t_item_说明表!A265)</f>
        <v>260</v>
      </c>
      <c r="B263" s="1">
        <f>IF(t_item_说明表!B265="","",t_item_说明表!B265)</f>
        <v>6068</v>
      </c>
      <c r="C263" s="1">
        <f>IF(t_item_说明表!C265="","",t_item_说明表!C265)</f>
        <v>0</v>
      </c>
      <c r="D263" s="1" t="str">
        <f>IF(t_item_说明表!D265="","",t_item_说明表!D265)</f>
        <v>宝箱2时代3卡牌品质3部分4</v>
      </c>
      <c r="E263" s="1" t="str">
        <f>IF(t_item_说明表!E265="","",t_item_说明表!E265)</f>
        <v/>
      </c>
      <c r="F263" s="1">
        <f>IF(t_item_说明表!G265="","",t_item_说明表!G265)</f>
        <v>6068</v>
      </c>
      <c r="G263" s="1" t="str">
        <f>IF(t_item_说明表!H265="","",t_item_说明表!H265)</f>
        <v/>
      </c>
      <c r="H263" s="1">
        <f>IF(t_item_说明表!I265="","",t_item_说明表!I265)</f>
        <v>503</v>
      </c>
      <c r="I263" s="1">
        <f>IF(t_item_说明表!J265="","",t_item_说明表!J265)</f>
        <v>3</v>
      </c>
      <c r="J263" s="1">
        <f>IF(t_item_说明表!K265="","",t_item_说明表!K265)</f>
        <v>365</v>
      </c>
      <c r="K263" s="1">
        <f>IF(t_item_说明表!L265="","",t_item_说明表!L265)</f>
        <v>300140265</v>
      </c>
      <c r="L263" s="1">
        <f>IF(t_item_说明表!M265="","",t_item_说明表!M265)</f>
        <v>0</v>
      </c>
      <c r="M263" s="1">
        <f>IF(t_item_说明表!N265="","",t_item_说明表!N265)</f>
        <v>3</v>
      </c>
      <c r="N263" s="1">
        <f>IF(t_item_说明表!O265="","",t_item_说明表!O265)</f>
        <v>0</v>
      </c>
      <c r="O263" s="1">
        <f>IF(t_item_说明表!P265="","",t_item_说明表!P265)</f>
        <v>1</v>
      </c>
      <c r="P263" s="1" t="str">
        <f>IF(t_item_说明表!Q265="","",t_item_说明表!Q265)</f>
        <v/>
      </c>
      <c r="Q263" s="1">
        <f>IF(t_item_说明表!R265="","",t_item_说明表!R265)</f>
        <v>0</v>
      </c>
      <c r="R263" s="1">
        <f>IF(t_item_说明表!S265="","",t_item_说明表!S265)</f>
        <v>33</v>
      </c>
      <c r="S263" s="1" t="str">
        <f>IF(t_item_说明表!T265="","",t_item_说明表!T265)</f>
        <v>商店</v>
      </c>
      <c r="T263" s="1">
        <f>IF(t_item_说明表!U265="","",t_item_说明表!U265)</f>
        <v>12</v>
      </c>
      <c r="U263" s="1">
        <f>IF(t_item_说明表!V265="","",t_item_说明表!V265)</f>
        <v>0</v>
      </c>
      <c r="V263" s="1" t="str">
        <f>IF(t_item_说明表!W265="","",t_item_说明表!W265)</f>
        <v/>
      </c>
      <c r="W263" s="1" t="str">
        <f>IF(t_item_说明表!X265="","",t_item_说明表!X265)</f>
        <v/>
      </c>
      <c r="X263" s="1" t="str">
        <f>IF(t_item_说明表!Y265="","",t_item_说明表!Y265)</f>
        <v/>
      </c>
      <c r="Y263" s="1">
        <f>IF(t_item_说明表!Z265="","",t_item_说明表!Z265)</f>
        <v>0</v>
      </c>
      <c r="Z263" s="1" t="str">
        <f>IF(t_item_说明表!AA265="","",t_item_说明表!AA265)</f>
        <v/>
      </c>
      <c r="AA263" s="1" t="str">
        <f>IF(t_item_说明表!AB265="","",t_item_说明表!AB265)</f>
        <v/>
      </c>
      <c r="AB263" s="1">
        <f>IF(t_item_说明表!AC265="","",t_item_说明表!AC265)</f>
        <v>6068</v>
      </c>
      <c r="AC263" s="1" t="str">
        <f>IF(t_item_说明表!AD265="","",t_item_说明表!AD265)</f>
        <v/>
      </c>
      <c r="AD263" s="1" t="str">
        <f>IF(t_item_说明表!AE265="","",t_item_说明表!AE265)</f>
        <v/>
      </c>
      <c r="AE263" s="1" t="str">
        <f>IF(t_item_说明表!AF265="","",t_item_说明表!AF265)</f>
        <v/>
      </c>
      <c r="AF263" s="1">
        <f>IF(t_item_说明表!AG265="","",t_item_说明表!AG265)</f>
        <v>1</v>
      </c>
      <c r="AG263" s="1">
        <f>IF(t_item_说明表!AH265="","",t_item_说明表!AH265)</f>
        <v>5</v>
      </c>
    </row>
    <row r="264" spans="1:33" ht="17.25" customHeight="1" x14ac:dyDescent="0.2">
      <c r="A264" s="1">
        <f>IF(t_item_说明表!A266="","",t_item_说明表!A266)</f>
        <v>261</v>
      </c>
      <c r="B264" s="1">
        <f>IF(t_item_说明表!B266="","",t_item_说明表!B266)</f>
        <v>6069</v>
      </c>
      <c r="C264" s="1">
        <f>IF(t_item_说明表!C266="","",t_item_说明表!C266)</f>
        <v>0</v>
      </c>
      <c r="D264" s="1" t="str">
        <f>IF(t_item_说明表!D266="","",t_item_说明表!D266)</f>
        <v>宝箱2时代4卡牌品质3部分4</v>
      </c>
      <c r="E264" s="1" t="str">
        <f>IF(t_item_说明表!E266="","",t_item_说明表!E266)</f>
        <v/>
      </c>
      <c r="F264" s="1">
        <f>IF(t_item_说明表!G266="","",t_item_说明表!G266)</f>
        <v>6069</v>
      </c>
      <c r="G264" s="1" t="str">
        <f>IF(t_item_说明表!H266="","",t_item_说明表!H266)</f>
        <v/>
      </c>
      <c r="H264" s="1">
        <f>IF(t_item_说明表!I266="","",t_item_说明表!I266)</f>
        <v>503</v>
      </c>
      <c r="I264" s="1">
        <f>IF(t_item_说明表!J266="","",t_item_说明表!J266)</f>
        <v>3</v>
      </c>
      <c r="J264" s="1">
        <f>IF(t_item_说明表!K266="","",t_item_说明表!K266)</f>
        <v>366</v>
      </c>
      <c r="K264" s="1">
        <f>IF(t_item_说明表!L266="","",t_item_说明表!L266)</f>
        <v>300140266</v>
      </c>
      <c r="L264" s="1">
        <f>IF(t_item_说明表!M266="","",t_item_说明表!M266)</f>
        <v>0</v>
      </c>
      <c r="M264" s="1">
        <f>IF(t_item_说明表!N266="","",t_item_说明表!N266)</f>
        <v>3</v>
      </c>
      <c r="N264" s="1">
        <f>IF(t_item_说明表!O266="","",t_item_说明表!O266)</f>
        <v>0</v>
      </c>
      <c r="O264" s="1">
        <f>IF(t_item_说明表!P266="","",t_item_说明表!P266)</f>
        <v>1</v>
      </c>
      <c r="P264" s="1" t="str">
        <f>IF(t_item_说明表!Q266="","",t_item_说明表!Q266)</f>
        <v/>
      </c>
      <c r="Q264" s="1">
        <f>IF(t_item_说明表!R266="","",t_item_说明表!R266)</f>
        <v>0</v>
      </c>
      <c r="R264" s="1">
        <f>IF(t_item_说明表!S266="","",t_item_说明表!S266)</f>
        <v>33</v>
      </c>
      <c r="S264" s="1" t="str">
        <f>IF(t_item_说明表!T266="","",t_item_说明表!T266)</f>
        <v>商店</v>
      </c>
      <c r="T264" s="1">
        <f>IF(t_item_说明表!U266="","",t_item_说明表!U266)</f>
        <v>12</v>
      </c>
      <c r="U264" s="1">
        <f>IF(t_item_说明表!V266="","",t_item_说明表!V266)</f>
        <v>0</v>
      </c>
      <c r="V264" s="1" t="str">
        <f>IF(t_item_说明表!W266="","",t_item_说明表!W266)</f>
        <v/>
      </c>
      <c r="W264" s="1" t="str">
        <f>IF(t_item_说明表!X266="","",t_item_说明表!X266)</f>
        <v/>
      </c>
      <c r="X264" s="1" t="str">
        <f>IF(t_item_说明表!Y266="","",t_item_说明表!Y266)</f>
        <v/>
      </c>
      <c r="Y264" s="1">
        <f>IF(t_item_说明表!Z266="","",t_item_说明表!Z266)</f>
        <v>0</v>
      </c>
      <c r="Z264" s="1" t="str">
        <f>IF(t_item_说明表!AA266="","",t_item_说明表!AA266)</f>
        <v/>
      </c>
      <c r="AA264" s="1" t="str">
        <f>IF(t_item_说明表!AB266="","",t_item_说明表!AB266)</f>
        <v/>
      </c>
      <c r="AB264" s="1">
        <f>IF(t_item_说明表!AC266="","",t_item_说明表!AC266)</f>
        <v>6069</v>
      </c>
      <c r="AC264" s="1" t="str">
        <f>IF(t_item_说明表!AD266="","",t_item_说明表!AD266)</f>
        <v/>
      </c>
      <c r="AD264" s="1" t="str">
        <f>IF(t_item_说明表!AE266="","",t_item_说明表!AE266)</f>
        <v/>
      </c>
      <c r="AE264" s="1" t="str">
        <f>IF(t_item_说明表!AF266="","",t_item_说明表!AF266)</f>
        <v/>
      </c>
      <c r="AF264" s="1">
        <f>IF(t_item_说明表!AG266="","",t_item_说明表!AG266)</f>
        <v>1</v>
      </c>
      <c r="AG264" s="1">
        <f>IF(t_item_说明表!AH266="","",t_item_说明表!AH266)</f>
        <v>5</v>
      </c>
    </row>
    <row r="265" spans="1:33" ht="17.25" customHeight="1" x14ac:dyDescent="0.2">
      <c r="A265" s="1">
        <f>IF(t_item_说明表!A267="","",t_item_说明表!A267)</f>
        <v>262</v>
      </c>
      <c r="B265" s="1">
        <f>IF(t_item_说明表!B267="","",t_item_说明表!B267)</f>
        <v>6070</v>
      </c>
      <c r="C265" s="1">
        <f>IF(t_item_说明表!C267="","",t_item_说明表!C267)</f>
        <v>0</v>
      </c>
      <c r="D265" s="1" t="str">
        <f>IF(t_item_说明表!D267="","",t_item_说明表!D267)</f>
        <v>宝箱2时代5卡牌品质3部分4</v>
      </c>
      <c r="E265" s="1" t="str">
        <f>IF(t_item_说明表!E267="","",t_item_说明表!E267)</f>
        <v/>
      </c>
      <c r="F265" s="1">
        <f>IF(t_item_说明表!G267="","",t_item_说明表!G267)</f>
        <v>6070</v>
      </c>
      <c r="G265" s="1" t="str">
        <f>IF(t_item_说明表!H267="","",t_item_说明表!H267)</f>
        <v/>
      </c>
      <c r="H265" s="1">
        <f>IF(t_item_说明表!I267="","",t_item_说明表!I267)</f>
        <v>503</v>
      </c>
      <c r="I265" s="1">
        <f>IF(t_item_说明表!J267="","",t_item_说明表!J267)</f>
        <v>3</v>
      </c>
      <c r="J265" s="1">
        <f>IF(t_item_说明表!K267="","",t_item_说明表!K267)</f>
        <v>367</v>
      </c>
      <c r="K265" s="1">
        <f>IF(t_item_说明表!L267="","",t_item_说明表!L267)</f>
        <v>300140267</v>
      </c>
      <c r="L265" s="1">
        <f>IF(t_item_说明表!M267="","",t_item_说明表!M267)</f>
        <v>0</v>
      </c>
      <c r="M265" s="1">
        <f>IF(t_item_说明表!N267="","",t_item_说明表!N267)</f>
        <v>3</v>
      </c>
      <c r="N265" s="1">
        <f>IF(t_item_说明表!O267="","",t_item_说明表!O267)</f>
        <v>0</v>
      </c>
      <c r="O265" s="1">
        <f>IF(t_item_说明表!P267="","",t_item_说明表!P267)</f>
        <v>1</v>
      </c>
      <c r="P265" s="1" t="str">
        <f>IF(t_item_说明表!Q267="","",t_item_说明表!Q267)</f>
        <v/>
      </c>
      <c r="Q265" s="1">
        <f>IF(t_item_说明表!R267="","",t_item_说明表!R267)</f>
        <v>0</v>
      </c>
      <c r="R265" s="1">
        <f>IF(t_item_说明表!S267="","",t_item_说明表!S267)</f>
        <v>33</v>
      </c>
      <c r="S265" s="1" t="str">
        <f>IF(t_item_说明表!T267="","",t_item_说明表!T267)</f>
        <v>商店</v>
      </c>
      <c r="T265" s="1">
        <f>IF(t_item_说明表!U267="","",t_item_说明表!U267)</f>
        <v>12</v>
      </c>
      <c r="U265" s="1">
        <f>IF(t_item_说明表!V267="","",t_item_说明表!V267)</f>
        <v>0</v>
      </c>
      <c r="V265" s="1" t="str">
        <f>IF(t_item_说明表!W267="","",t_item_说明表!W267)</f>
        <v/>
      </c>
      <c r="W265" s="1" t="str">
        <f>IF(t_item_说明表!X267="","",t_item_说明表!X267)</f>
        <v/>
      </c>
      <c r="X265" s="1" t="str">
        <f>IF(t_item_说明表!Y267="","",t_item_说明表!Y267)</f>
        <v/>
      </c>
      <c r="Y265" s="1">
        <f>IF(t_item_说明表!Z267="","",t_item_说明表!Z267)</f>
        <v>0</v>
      </c>
      <c r="Z265" s="1" t="str">
        <f>IF(t_item_说明表!AA267="","",t_item_说明表!AA267)</f>
        <v/>
      </c>
      <c r="AA265" s="1" t="str">
        <f>IF(t_item_说明表!AB267="","",t_item_说明表!AB267)</f>
        <v/>
      </c>
      <c r="AB265" s="1">
        <f>IF(t_item_说明表!AC267="","",t_item_说明表!AC267)</f>
        <v>6070</v>
      </c>
      <c r="AC265" s="1" t="str">
        <f>IF(t_item_说明表!AD267="","",t_item_说明表!AD267)</f>
        <v/>
      </c>
      <c r="AD265" s="1" t="str">
        <f>IF(t_item_说明表!AE267="","",t_item_说明表!AE267)</f>
        <v/>
      </c>
      <c r="AE265" s="1" t="str">
        <f>IF(t_item_说明表!AF267="","",t_item_说明表!AF267)</f>
        <v/>
      </c>
      <c r="AF265" s="1">
        <f>IF(t_item_说明表!AG267="","",t_item_说明表!AG267)</f>
        <v>1</v>
      </c>
      <c r="AG265" s="1">
        <f>IF(t_item_说明表!AH267="","",t_item_说明表!AH267)</f>
        <v>5</v>
      </c>
    </row>
    <row r="266" spans="1:33" ht="17.25" customHeight="1" x14ac:dyDescent="0.2">
      <c r="A266" s="1">
        <f>IF(t_item_说明表!A268="","",t_item_说明表!A268)</f>
        <v>263</v>
      </c>
      <c r="B266" s="1">
        <f>IF(t_item_说明表!B268="","",t_item_说明表!B268)</f>
        <v>6071</v>
      </c>
      <c r="C266" s="1">
        <f>IF(t_item_说明表!C268="","",t_item_说明表!C268)</f>
        <v>0</v>
      </c>
      <c r="D266" s="1" t="str">
        <f>IF(t_item_说明表!D268="","",t_item_说明表!D268)</f>
        <v>宝箱2时代1卡牌品质4部分3</v>
      </c>
      <c r="E266" s="1" t="str">
        <f>IF(t_item_说明表!E268="","",t_item_说明表!E268)</f>
        <v/>
      </c>
      <c r="F266" s="1">
        <f>IF(t_item_说明表!G268="","",t_item_说明表!G268)</f>
        <v>6071</v>
      </c>
      <c r="G266" s="1" t="str">
        <f>IF(t_item_说明表!H268="","",t_item_说明表!H268)</f>
        <v/>
      </c>
      <c r="H266" s="1">
        <f>IF(t_item_说明表!I268="","",t_item_说明表!I268)</f>
        <v>503</v>
      </c>
      <c r="I266" s="1">
        <f>IF(t_item_说明表!J268="","",t_item_说明表!J268)</f>
        <v>3</v>
      </c>
      <c r="J266" s="1">
        <f>IF(t_item_说明表!K268="","",t_item_说明表!K268)</f>
        <v>368</v>
      </c>
      <c r="K266" s="1">
        <f>IF(t_item_说明表!L268="","",t_item_说明表!L268)</f>
        <v>300140268</v>
      </c>
      <c r="L266" s="1">
        <f>IF(t_item_说明表!M268="","",t_item_说明表!M268)</f>
        <v>0</v>
      </c>
      <c r="M266" s="1">
        <f>IF(t_item_说明表!N268="","",t_item_说明表!N268)</f>
        <v>3</v>
      </c>
      <c r="N266" s="1">
        <f>IF(t_item_说明表!O268="","",t_item_说明表!O268)</f>
        <v>0</v>
      </c>
      <c r="O266" s="1">
        <f>IF(t_item_说明表!P268="","",t_item_说明表!P268)</f>
        <v>1</v>
      </c>
      <c r="P266" s="1" t="str">
        <f>IF(t_item_说明表!Q268="","",t_item_说明表!Q268)</f>
        <v/>
      </c>
      <c r="Q266" s="1">
        <f>IF(t_item_说明表!R268="","",t_item_说明表!R268)</f>
        <v>0</v>
      </c>
      <c r="R266" s="1">
        <f>IF(t_item_说明表!S268="","",t_item_说明表!S268)</f>
        <v>33</v>
      </c>
      <c r="S266" s="1" t="str">
        <f>IF(t_item_说明表!T268="","",t_item_说明表!T268)</f>
        <v>商店</v>
      </c>
      <c r="T266" s="1">
        <f>IF(t_item_说明表!U268="","",t_item_说明表!U268)</f>
        <v>12</v>
      </c>
      <c r="U266" s="1">
        <f>IF(t_item_说明表!V268="","",t_item_说明表!V268)</f>
        <v>0</v>
      </c>
      <c r="V266" s="1" t="str">
        <f>IF(t_item_说明表!W268="","",t_item_说明表!W268)</f>
        <v/>
      </c>
      <c r="W266" s="1" t="str">
        <f>IF(t_item_说明表!X268="","",t_item_说明表!X268)</f>
        <v/>
      </c>
      <c r="X266" s="1" t="str">
        <f>IF(t_item_说明表!Y268="","",t_item_说明表!Y268)</f>
        <v/>
      </c>
      <c r="Y266" s="1">
        <f>IF(t_item_说明表!Z268="","",t_item_说明表!Z268)</f>
        <v>0</v>
      </c>
      <c r="Z266" s="1" t="str">
        <f>IF(t_item_说明表!AA268="","",t_item_说明表!AA268)</f>
        <v/>
      </c>
      <c r="AA266" s="1" t="str">
        <f>IF(t_item_说明表!AB268="","",t_item_说明表!AB268)</f>
        <v/>
      </c>
      <c r="AB266" s="1">
        <f>IF(t_item_说明表!AC268="","",t_item_说明表!AC268)</f>
        <v>6071</v>
      </c>
      <c r="AC266" s="1" t="str">
        <f>IF(t_item_说明表!AD268="","",t_item_说明表!AD268)</f>
        <v/>
      </c>
      <c r="AD266" s="1" t="str">
        <f>IF(t_item_说明表!AE268="","",t_item_说明表!AE268)</f>
        <v/>
      </c>
      <c r="AE266" s="1" t="str">
        <f>IF(t_item_说明表!AF268="","",t_item_说明表!AF268)</f>
        <v/>
      </c>
      <c r="AF266" s="1">
        <f>IF(t_item_说明表!AG268="","",t_item_说明表!AG268)</f>
        <v>1</v>
      </c>
      <c r="AG266" s="1">
        <f>IF(t_item_说明表!AH268="","",t_item_说明表!AH268)</f>
        <v>5</v>
      </c>
    </row>
    <row r="267" spans="1:33" ht="17.25" customHeight="1" x14ac:dyDescent="0.2">
      <c r="A267" s="1">
        <f>IF(t_item_说明表!A269="","",t_item_说明表!A269)</f>
        <v>264</v>
      </c>
      <c r="B267" s="1">
        <f>IF(t_item_说明表!B269="","",t_item_说明表!B269)</f>
        <v>6072</v>
      </c>
      <c r="C267" s="1">
        <f>IF(t_item_说明表!C269="","",t_item_说明表!C269)</f>
        <v>0</v>
      </c>
      <c r="D267" s="1" t="str">
        <f>IF(t_item_说明表!D269="","",t_item_说明表!D269)</f>
        <v>宝箱2时代2卡牌品质4部分3</v>
      </c>
      <c r="E267" s="1" t="str">
        <f>IF(t_item_说明表!E269="","",t_item_说明表!E269)</f>
        <v/>
      </c>
      <c r="F267" s="1">
        <f>IF(t_item_说明表!G269="","",t_item_说明表!G269)</f>
        <v>6072</v>
      </c>
      <c r="G267" s="1" t="str">
        <f>IF(t_item_说明表!H269="","",t_item_说明表!H269)</f>
        <v/>
      </c>
      <c r="H267" s="1">
        <f>IF(t_item_说明表!I269="","",t_item_说明表!I269)</f>
        <v>503</v>
      </c>
      <c r="I267" s="1">
        <f>IF(t_item_说明表!J269="","",t_item_说明表!J269)</f>
        <v>3</v>
      </c>
      <c r="J267" s="1">
        <f>IF(t_item_说明表!K269="","",t_item_说明表!K269)</f>
        <v>369</v>
      </c>
      <c r="K267" s="1">
        <f>IF(t_item_说明表!L269="","",t_item_说明表!L269)</f>
        <v>300140269</v>
      </c>
      <c r="L267" s="1">
        <f>IF(t_item_说明表!M269="","",t_item_说明表!M269)</f>
        <v>0</v>
      </c>
      <c r="M267" s="1">
        <f>IF(t_item_说明表!N269="","",t_item_说明表!N269)</f>
        <v>3</v>
      </c>
      <c r="N267" s="1">
        <f>IF(t_item_说明表!O269="","",t_item_说明表!O269)</f>
        <v>0</v>
      </c>
      <c r="O267" s="1">
        <f>IF(t_item_说明表!P269="","",t_item_说明表!P269)</f>
        <v>1</v>
      </c>
      <c r="P267" s="1" t="str">
        <f>IF(t_item_说明表!Q269="","",t_item_说明表!Q269)</f>
        <v/>
      </c>
      <c r="Q267" s="1">
        <f>IF(t_item_说明表!R269="","",t_item_说明表!R269)</f>
        <v>0</v>
      </c>
      <c r="R267" s="1">
        <f>IF(t_item_说明表!S269="","",t_item_说明表!S269)</f>
        <v>33</v>
      </c>
      <c r="S267" s="1" t="str">
        <f>IF(t_item_说明表!T269="","",t_item_说明表!T269)</f>
        <v>商店</v>
      </c>
      <c r="T267" s="1">
        <f>IF(t_item_说明表!U269="","",t_item_说明表!U269)</f>
        <v>12</v>
      </c>
      <c r="U267" s="1">
        <f>IF(t_item_说明表!V269="","",t_item_说明表!V269)</f>
        <v>0</v>
      </c>
      <c r="V267" s="1" t="str">
        <f>IF(t_item_说明表!W269="","",t_item_说明表!W269)</f>
        <v/>
      </c>
      <c r="W267" s="1" t="str">
        <f>IF(t_item_说明表!X269="","",t_item_说明表!X269)</f>
        <v/>
      </c>
      <c r="X267" s="1" t="str">
        <f>IF(t_item_说明表!Y269="","",t_item_说明表!Y269)</f>
        <v/>
      </c>
      <c r="Y267" s="1">
        <f>IF(t_item_说明表!Z269="","",t_item_说明表!Z269)</f>
        <v>0</v>
      </c>
      <c r="Z267" s="1" t="str">
        <f>IF(t_item_说明表!AA269="","",t_item_说明表!AA269)</f>
        <v/>
      </c>
      <c r="AA267" s="1" t="str">
        <f>IF(t_item_说明表!AB269="","",t_item_说明表!AB269)</f>
        <v/>
      </c>
      <c r="AB267" s="1">
        <f>IF(t_item_说明表!AC269="","",t_item_说明表!AC269)</f>
        <v>6072</v>
      </c>
      <c r="AC267" s="1" t="str">
        <f>IF(t_item_说明表!AD269="","",t_item_说明表!AD269)</f>
        <v/>
      </c>
      <c r="AD267" s="1" t="str">
        <f>IF(t_item_说明表!AE269="","",t_item_说明表!AE269)</f>
        <v/>
      </c>
      <c r="AE267" s="1" t="str">
        <f>IF(t_item_说明表!AF269="","",t_item_说明表!AF269)</f>
        <v/>
      </c>
      <c r="AF267" s="1">
        <f>IF(t_item_说明表!AG269="","",t_item_说明表!AG269)</f>
        <v>1</v>
      </c>
      <c r="AG267" s="1">
        <f>IF(t_item_说明表!AH269="","",t_item_说明表!AH269)</f>
        <v>5</v>
      </c>
    </row>
    <row r="268" spans="1:33" ht="17.25" customHeight="1" x14ac:dyDescent="0.2">
      <c r="A268" s="1">
        <f>IF(t_item_说明表!A270="","",t_item_说明表!A270)</f>
        <v>265</v>
      </c>
      <c r="B268" s="1">
        <f>IF(t_item_说明表!B270="","",t_item_说明表!B270)</f>
        <v>6073</v>
      </c>
      <c r="C268" s="1">
        <f>IF(t_item_说明表!C270="","",t_item_说明表!C270)</f>
        <v>0</v>
      </c>
      <c r="D268" s="1" t="str">
        <f>IF(t_item_说明表!D270="","",t_item_说明表!D270)</f>
        <v>宝箱2时代3卡牌品质4部分3</v>
      </c>
      <c r="E268" s="1" t="str">
        <f>IF(t_item_说明表!E270="","",t_item_说明表!E270)</f>
        <v/>
      </c>
      <c r="F268" s="1">
        <f>IF(t_item_说明表!G270="","",t_item_说明表!G270)</f>
        <v>6073</v>
      </c>
      <c r="G268" s="1" t="str">
        <f>IF(t_item_说明表!H270="","",t_item_说明表!H270)</f>
        <v/>
      </c>
      <c r="H268" s="1">
        <f>IF(t_item_说明表!I270="","",t_item_说明表!I270)</f>
        <v>503</v>
      </c>
      <c r="I268" s="1">
        <f>IF(t_item_说明表!J270="","",t_item_说明表!J270)</f>
        <v>3</v>
      </c>
      <c r="J268" s="1">
        <f>IF(t_item_说明表!K270="","",t_item_说明表!K270)</f>
        <v>370</v>
      </c>
      <c r="K268" s="1">
        <f>IF(t_item_说明表!L270="","",t_item_说明表!L270)</f>
        <v>300140270</v>
      </c>
      <c r="L268" s="1">
        <f>IF(t_item_说明表!M270="","",t_item_说明表!M270)</f>
        <v>0</v>
      </c>
      <c r="M268" s="1">
        <f>IF(t_item_说明表!N270="","",t_item_说明表!N270)</f>
        <v>3</v>
      </c>
      <c r="N268" s="1">
        <f>IF(t_item_说明表!O270="","",t_item_说明表!O270)</f>
        <v>0</v>
      </c>
      <c r="O268" s="1">
        <f>IF(t_item_说明表!P270="","",t_item_说明表!P270)</f>
        <v>1</v>
      </c>
      <c r="P268" s="1" t="str">
        <f>IF(t_item_说明表!Q270="","",t_item_说明表!Q270)</f>
        <v/>
      </c>
      <c r="Q268" s="1">
        <f>IF(t_item_说明表!R270="","",t_item_说明表!R270)</f>
        <v>0</v>
      </c>
      <c r="R268" s="1">
        <f>IF(t_item_说明表!S270="","",t_item_说明表!S270)</f>
        <v>33</v>
      </c>
      <c r="S268" s="1" t="str">
        <f>IF(t_item_说明表!T270="","",t_item_说明表!T270)</f>
        <v>商店</v>
      </c>
      <c r="T268" s="1">
        <f>IF(t_item_说明表!U270="","",t_item_说明表!U270)</f>
        <v>12</v>
      </c>
      <c r="U268" s="1">
        <f>IF(t_item_说明表!V270="","",t_item_说明表!V270)</f>
        <v>0</v>
      </c>
      <c r="V268" s="1" t="str">
        <f>IF(t_item_说明表!W270="","",t_item_说明表!W270)</f>
        <v/>
      </c>
      <c r="W268" s="1" t="str">
        <f>IF(t_item_说明表!X270="","",t_item_说明表!X270)</f>
        <v/>
      </c>
      <c r="X268" s="1" t="str">
        <f>IF(t_item_说明表!Y270="","",t_item_说明表!Y270)</f>
        <v/>
      </c>
      <c r="Y268" s="1">
        <f>IF(t_item_说明表!Z270="","",t_item_说明表!Z270)</f>
        <v>0</v>
      </c>
      <c r="Z268" s="1" t="str">
        <f>IF(t_item_说明表!AA270="","",t_item_说明表!AA270)</f>
        <v/>
      </c>
      <c r="AA268" s="1" t="str">
        <f>IF(t_item_说明表!AB270="","",t_item_说明表!AB270)</f>
        <v/>
      </c>
      <c r="AB268" s="1">
        <f>IF(t_item_说明表!AC270="","",t_item_说明表!AC270)</f>
        <v>6073</v>
      </c>
      <c r="AC268" s="1" t="str">
        <f>IF(t_item_说明表!AD270="","",t_item_说明表!AD270)</f>
        <v/>
      </c>
      <c r="AD268" s="1" t="str">
        <f>IF(t_item_说明表!AE270="","",t_item_说明表!AE270)</f>
        <v/>
      </c>
      <c r="AE268" s="1" t="str">
        <f>IF(t_item_说明表!AF270="","",t_item_说明表!AF270)</f>
        <v/>
      </c>
      <c r="AF268" s="1">
        <f>IF(t_item_说明表!AG270="","",t_item_说明表!AG270)</f>
        <v>1</v>
      </c>
      <c r="AG268" s="1">
        <f>IF(t_item_说明表!AH270="","",t_item_说明表!AH270)</f>
        <v>5</v>
      </c>
    </row>
    <row r="269" spans="1:33" ht="17.25" customHeight="1" x14ac:dyDescent="0.2">
      <c r="A269" s="1">
        <f>IF(t_item_说明表!A271="","",t_item_说明表!A271)</f>
        <v>266</v>
      </c>
      <c r="B269" s="1">
        <f>IF(t_item_说明表!B271="","",t_item_说明表!B271)</f>
        <v>6074</v>
      </c>
      <c r="C269" s="1">
        <f>IF(t_item_说明表!C271="","",t_item_说明表!C271)</f>
        <v>0</v>
      </c>
      <c r="D269" s="1" t="str">
        <f>IF(t_item_说明表!D271="","",t_item_说明表!D271)</f>
        <v>宝箱2时代4卡牌品质4部分3</v>
      </c>
      <c r="E269" s="1" t="str">
        <f>IF(t_item_说明表!E271="","",t_item_说明表!E271)</f>
        <v/>
      </c>
      <c r="F269" s="1">
        <f>IF(t_item_说明表!G271="","",t_item_说明表!G271)</f>
        <v>6074</v>
      </c>
      <c r="G269" s="1" t="str">
        <f>IF(t_item_说明表!H271="","",t_item_说明表!H271)</f>
        <v/>
      </c>
      <c r="H269" s="1">
        <f>IF(t_item_说明表!I271="","",t_item_说明表!I271)</f>
        <v>503</v>
      </c>
      <c r="I269" s="1">
        <f>IF(t_item_说明表!J271="","",t_item_说明表!J271)</f>
        <v>3</v>
      </c>
      <c r="J269" s="1">
        <f>IF(t_item_说明表!K271="","",t_item_说明表!K271)</f>
        <v>371</v>
      </c>
      <c r="K269" s="1">
        <f>IF(t_item_说明表!L271="","",t_item_说明表!L271)</f>
        <v>300140271</v>
      </c>
      <c r="L269" s="1">
        <f>IF(t_item_说明表!M271="","",t_item_说明表!M271)</f>
        <v>0</v>
      </c>
      <c r="M269" s="1">
        <f>IF(t_item_说明表!N271="","",t_item_说明表!N271)</f>
        <v>3</v>
      </c>
      <c r="N269" s="1">
        <f>IF(t_item_说明表!O271="","",t_item_说明表!O271)</f>
        <v>0</v>
      </c>
      <c r="O269" s="1">
        <f>IF(t_item_说明表!P271="","",t_item_说明表!P271)</f>
        <v>1</v>
      </c>
      <c r="P269" s="1" t="str">
        <f>IF(t_item_说明表!Q271="","",t_item_说明表!Q271)</f>
        <v/>
      </c>
      <c r="Q269" s="1">
        <f>IF(t_item_说明表!R271="","",t_item_说明表!R271)</f>
        <v>0</v>
      </c>
      <c r="R269" s="1">
        <f>IF(t_item_说明表!S271="","",t_item_说明表!S271)</f>
        <v>33</v>
      </c>
      <c r="S269" s="1" t="str">
        <f>IF(t_item_说明表!T271="","",t_item_说明表!T271)</f>
        <v>商店</v>
      </c>
      <c r="T269" s="1">
        <f>IF(t_item_说明表!U271="","",t_item_说明表!U271)</f>
        <v>12</v>
      </c>
      <c r="U269" s="1">
        <f>IF(t_item_说明表!V271="","",t_item_说明表!V271)</f>
        <v>0</v>
      </c>
      <c r="V269" s="1" t="str">
        <f>IF(t_item_说明表!W271="","",t_item_说明表!W271)</f>
        <v/>
      </c>
      <c r="W269" s="1" t="str">
        <f>IF(t_item_说明表!X271="","",t_item_说明表!X271)</f>
        <v/>
      </c>
      <c r="X269" s="1" t="str">
        <f>IF(t_item_说明表!Y271="","",t_item_说明表!Y271)</f>
        <v/>
      </c>
      <c r="Y269" s="1">
        <f>IF(t_item_说明表!Z271="","",t_item_说明表!Z271)</f>
        <v>0</v>
      </c>
      <c r="Z269" s="1" t="str">
        <f>IF(t_item_说明表!AA271="","",t_item_说明表!AA271)</f>
        <v/>
      </c>
      <c r="AA269" s="1" t="str">
        <f>IF(t_item_说明表!AB271="","",t_item_说明表!AB271)</f>
        <v/>
      </c>
      <c r="AB269" s="1">
        <f>IF(t_item_说明表!AC271="","",t_item_说明表!AC271)</f>
        <v>6074</v>
      </c>
      <c r="AC269" s="1" t="str">
        <f>IF(t_item_说明表!AD271="","",t_item_说明表!AD271)</f>
        <v/>
      </c>
      <c r="AD269" s="1" t="str">
        <f>IF(t_item_说明表!AE271="","",t_item_说明表!AE271)</f>
        <v/>
      </c>
      <c r="AE269" s="1" t="str">
        <f>IF(t_item_说明表!AF271="","",t_item_说明表!AF271)</f>
        <v/>
      </c>
      <c r="AF269" s="1">
        <f>IF(t_item_说明表!AG271="","",t_item_说明表!AG271)</f>
        <v>1</v>
      </c>
      <c r="AG269" s="1">
        <f>IF(t_item_说明表!AH271="","",t_item_说明表!AH271)</f>
        <v>5</v>
      </c>
    </row>
    <row r="270" spans="1:33" ht="17.25" customHeight="1" x14ac:dyDescent="0.2">
      <c r="A270" s="1">
        <f>IF(t_item_说明表!A272="","",t_item_说明表!A272)</f>
        <v>267</v>
      </c>
      <c r="B270" s="1">
        <f>IF(t_item_说明表!B272="","",t_item_说明表!B272)</f>
        <v>6075</v>
      </c>
      <c r="C270" s="1">
        <f>IF(t_item_说明表!C272="","",t_item_说明表!C272)</f>
        <v>0</v>
      </c>
      <c r="D270" s="1" t="str">
        <f>IF(t_item_说明表!D272="","",t_item_说明表!D272)</f>
        <v>宝箱2时代5卡牌品质4部分3</v>
      </c>
      <c r="E270" s="1" t="str">
        <f>IF(t_item_说明表!E272="","",t_item_说明表!E272)</f>
        <v/>
      </c>
      <c r="F270" s="1">
        <f>IF(t_item_说明表!G272="","",t_item_说明表!G272)</f>
        <v>6075</v>
      </c>
      <c r="G270" s="1" t="str">
        <f>IF(t_item_说明表!H272="","",t_item_说明表!H272)</f>
        <v/>
      </c>
      <c r="H270" s="1">
        <f>IF(t_item_说明表!I272="","",t_item_说明表!I272)</f>
        <v>503</v>
      </c>
      <c r="I270" s="1">
        <f>IF(t_item_说明表!J272="","",t_item_说明表!J272)</f>
        <v>3</v>
      </c>
      <c r="J270" s="1">
        <f>IF(t_item_说明表!K272="","",t_item_说明表!K272)</f>
        <v>372</v>
      </c>
      <c r="K270" s="1">
        <f>IF(t_item_说明表!L272="","",t_item_说明表!L272)</f>
        <v>300140272</v>
      </c>
      <c r="L270" s="1">
        <f>IF(t_item_说明表!M272="","",t_item_说明表!M272)</f>
        <v>0</v>
      </c>
      <c r="M270" s="1">
        <f>IF(t_item_说明表!N272="","",t_item_说明表!N272)</f>
        <v>3</v>
      </c>
      <c r="N270" s="1">
        <f>IF(t_item_说明表!O272="","",t_item_说明表!O272)</f>
        <v>0</v>
      </c>
      <c r="O270" s="1">
        <f>IF(t_item_说明表!P272="","",t_item_说明表!P272)</f>
        <v>1</v>
      </c>
      <c r="P270" s="1" t="str">
        <f>IF(t_item_说明表!Q272="","",t_item_说明表!Q272)</f>
        <v/>
      </c>
      <c r="Q270" s="1">
        <f>IF(t_item_说明表!R272="","",t_item_说明表!R272)</f>
        <v>0</v>
      </c>
      <c r="R270" s="1">
        <f>IF(t_item_说明表!S272="","",t_item_说明表!S272)</f>
        <v>33</v>
      </c>
      <c r="S270" s="1" t="str">
        <f>IF(t_item_说明表!T272="","",t_item_说明表!T272)</f>
        <v>商店</v>
      </c>
      <c r="T270" s="1">
        <f>IF(t_item_说明表!U272="","",t_item_说明表!U272)</f>
        <v>12</v>
      </c>
      <c r="U270" s="1">
        <f>IF(t_item_说明表!V272="","",t_item_说明表!V272)</f>
        <v>0</v>
      </c>
      <c r="V270" s="1" t="str">
        <f>IF(t_item_说明表!W272="","",t_item_说明表!W272)</f>
        <v/>
      </c>
      <c r="W270" s="1" t="str">
        <f>IF(t_item_说明表!X272="","",t_item_说明表!X272)</f>
        <v/>
      </c>
      <c r="X270" s="1" t="str">
        <f>IF(t_item_说明表!Y272="","",t_item_说明表!Y272)</f>
        <v/>
      </c>
      <c r="Y270" s="1">
        <f>IF(t_item_说明表!Z272="","",t_item_说明表!Z272)</f>
        <v>0</v>
      </c>
      <c r="Z270" s="1" t="str">
        <f>IF(t_item_说明表!AA272="","",t_item_说明表!AA272)</f>
        <v/>
      </c>
      <c r="AA270" s="1" t="str">
        <f>IF(t_item_说明表!AB272="","",t_item_说明表!AB272)</f>
        <v/>
      </c>
      <c r="AB270" s="1">
        <f>IF(t_item_说明表!AC272="","",t_item_说明表!AC272)</f>
        <v>6075</v>
      </c>
      <c r="AC270" s="1" t="str">
        <f>IF(t_item_说明表!AD272="","",t_item_说明表!AD272)</f>
        <v/>
      </c>
      <c r="AD270" s="1" t="str">
        <f>IF(t_item_说明表!AE272="","",t_item_说明表!AE272)</f>
        <v/>
      </c>
      <c r="AE270" s="1" t="str">
        <f>IF(t_item_说明表!AF272="","",t_item_说明表!AF272)</f>
        <v/>
      </c>
      <c r="AF270" s="1">
        <f>IF(t_item_说明表!AG272="","",t_item_说明表!AG272)</f>
        <v>1</v>
      </c>
      <c r="AG270" s="1">
        <f>IF(t_item_说明表!AH272="","",t_item_说明表!AH272)</f>
        <v>5</v>
      </c>
    </row>
    <row r="271" spans="1:33" ht="17.25" customHeight="1" x14ac:dyDescent="0.2">
      <c r="A271" s="1">
        <f>IF(t_item_说明表!A273="","",t_item_说明表!A273)</f>
        <v>268</v>
      </c>
      <c r="B271" s="1">
        <f>IF(t_item_说明表!B273="","",t_item_说明表!B273)</f>
        <v>6076</v>
      </c>
      <c r="C271" s="1">
        <f>IF(t_item_说明表!C273="","",t_item_说明表!C273)</f>
        <v>0</v>
      </c>
      <c r="D271" s="1" t="str">
        <f>IF(t_item_说明表!D273="","",t_item_说明表!D273)</f>
        <v>宝箱2时代1卡牌品质4部分4</v>
      </c>
      <c r="E271" s="1" t="str">
        <f>IF(t_item_说明表!E273="","",t_item_说明表!E273)</f>
        <v/>
      </c>
      <c r="F271" s="1">
        <f>IF(t_item_说明表!G273="","",t_item_说明表!G273)</f>
        <v>6076</v>
      </c>
      <c r="G271" s="1" t="str">
        <f>IF(t_item_说明表!H273="","",t_item_说明表!H273)</f>
        <v/>
      </c>
      <c r="H271" s="1">
        <f>IF(t_item_说明表!I273="","",t_item_说明表!I273)</f>
        <v>503</v>
      </c>
      <c r="I271" s="1">
        <f>IF(t_item_说明表!J273="","",t_item_说明表!J273)</f>
        <v>3</v>
      </c>
      <c r="J271" s="1">
        <f>IF(t_item_说明表!K273="","",t_item_说明表!K273)</f>
        <v>373</v>
      </c>
      <c r="K271" s="1">
        <f>IF(t_item_说明表!L273="","",t_item_说明表!L273)</f>
        <v>300140273</v>
      </c>
      <c r="L271" s="1">
        <f>IF(t_item_说明表!M273="","",t_item_说明表!M273)</f>
        <v>0</v>
      </c>
      <c r="M271" s="1">
        <f>IF(t_item_说明表!N273="","",t_item_说明表!N273)</f>
        <v>3</v>
      </c>
      <c r="N271" s="1">
        <f>IF(t_item_说明表!O273="","",t_item_说明表!O273)</f>
        <v>0</v>
      </c>
      <c r="O271" s="1">
        <f>IF(t_item_说明表!P273="","",t_item_说明表!P273)</f>
        <v>1</v>
      </c>
      <c r="P271" s="1" t="str">
        <f>IF(t_item_说明表!Q273="","",t_item_说明表!Q273)</f>
        <v/>
      </c>
      <c r="Q271" s="1">
        <f>IF(t_item_说明表!R273="","",t_item_说明表!R273)</f>
        <v>0</v>
      </c>
      <c r="R271" s="1">
        <f>IF(t_item_说明表!S273="","",t_item_说明表!S273)</f>
        <v>33</v>
      </c>
      <c r="S271" s="1" t="str">
        <f>IF(t_item_说明表!T273="","",t_item_说明表!T273)</f>
        <v>商店</v>
      </c>
      <c r="T271" s="1">
        <f>IF(t_item_说明表!U273="","",t_item_说明表!U273)</f>
        <v>12</v>
      </c>
      <c r="U271" s="1">
        <f>IF(t_item_说明表!V273="","",t_item_说明表!V273)</f>
        <v>0</v>
      </c>
      <c r="V271" s="1" t="str">
        <f>IF(t_item_说明表!W273="","",t_item_说明表!W273)</f>
        <v/>
      </c>
      <c r="W271" s="1" t="str">
        <f>IF(t_item_说明表!X273="","",t_item_说明表!X273)</f>
        <v/>
      </c>
      <c r="X271" s="1" t="str">
        <f>IF(t_item_说明表!Y273="","",t_item_说明表!Y273)</f>
        <v/>
      </c>
      <c r="Y271" s="1">
        <f>IF(t_item_说明表!Z273="","",t_item_说明表!Z273)</f>
        <v>0</v>
      </c>
      <c r="Z271" s="1" t="str">
        <f>IF(t_item_说明表!AA273="","",t_item_说明表!AA273)</f>
        <v/>
      </c>
      <c r="AA271" s="1" t="str">
        <f>IF(t_item_说明表!AB273="","",t_item_说明表!AB273)</f>
        <v/>
      </c>
      <c r="AB271" s="1">
        <f>IF(t_item_说明表!AC273="","",t_item_说明表!AC273)</f>
        <v>6076</v>
      </c>
      <c r="AC271" s="1" t="str">
        <f>IF(t_item_说明表!AD273="","",t_item_说明表!AD273)</f>
        <v/>
      </c>
      <c r="AD271" s="1" t="str">
        <f>IF(t_item_说明表!AE273="","",t_item_说明表!AE273)</f>
        <v/>
      </c>
      <c r="AE271" s="1" t="str">
        <f>IF(t_item_说明表!AF273="","",t_item_说明表!AF273)</f>
        <v/>
      </c>
      <c r="AF271" s="1">
        <f>IF(t_item_说明表!AG273="","",t_item_说明表!AG273)</f>
        <v>1</v>
      </c>
      <c r="AG271" s="1">
        <f>IF(t_item_说明表!AH273="","",t_item_说明表!AH273)</f>
        <v>5</v>
      </c>
    </row>
    <row r="272" spans="1:33" ht="17.25" customHeight="1" x14ac:dyDescent="0.2">
      <c r="A272" s="1">
        <f>IF(t_item_说明表!A274="","",t_item_说明表!A274)</f>
        <v>269</v>
      </c>
      <c r="B272" s="1">
        <f>IF(t_item_说明表!B274="","",t_item_说明表!B274)</f>
        <v>6077</v>
      </c>
      <c r="C272" s="1">
        <f>IF(t_item_说明表!C274="","",t_item_说明表!C274)</f>
        <v>0</v>
      </c>
      <c r="D272" s="1" t="str">
        <f>IF(t_item_说明表!D274="","",t_item_说明表!D274)</f>
        <v>宝箱2时代2卡牌品质4部分4</v>
      </c>
      <c r="E272" s="1" t="str">
        <f>IF(t_item_说明表!E274="","",t_item_说明表!E274)</f>
        <v/>
      </c>
      <c r="F272" s="1">
        <f>IF(t_item_说明表!G274="","",t_item_说明表!G274)</f>
        <v>6077</v>
      </c>
      <c r="G272" s="1" t="str">
        <f>IF(t_item_说明表!H274="","",t_item_说明表!H274)</f>
        <v/>
      </c>
      <c r="H272" s="1">
        <f>IF(t_item_说明表!I274="","",t_item_说明表!I274)</f>
        <v>503</v>
      </c>
      <c r="I272" s="1">
        <f>IF(t_item_说明表!J274="","",t_item_说明表!J274)</f>
        <v>3</v>
      </c>
      <c r="J272" s="1">
        <f>IF(t_item_说明表!K274="","",t_item_说明表!K274)</f>
        <v>374</v>
      </c>
      <c r="K272" s="1">
        <f>IF(t_item_说明表!L274="","",t_item_说明表!L274)</f>
        <v>300140274</v>
      </c>
      <c r="L272" s="1">
        <f>IF(t_item_说明表!M274="","",t_item_说明表!M274)</f>
        <v>0</v>
      </c>
      <c r="M272" s="1">
        <f>IF(t_item_说明表!N274="","",t_item_说明表!N274)</f>
        <v>3</v>
      </c>
      <c r="N272" s="1">
        <f>IF(t_item_说明表!O274="","",t_item_说明表!O274)</f>
        <v>0</v>
      </c>
      <c r="O272" s="1">
        <f>IF(t_item_说明表!P274="","",t_item_说明表!P274)</f>
        <v>1</v>
      </c>
      <c r="P272" s="1" t="str">
        <f>IF(t_item_说明表!Q274="","",t_item_说明表!Q274)</f>
        <v/>
      </c>
      <c r="Q272" s="1">
        <f>IF(t_item_说明表!R274="","",t_item_说明表!R274)</f>
        <v>0</v>
      </c>
      <c r="R272" s="1">
        <f>IF(t_item_说明表!S274="","",t_item_说明表!S274)</f>
        <v>33</v>
      </c>
      <c r="S272" s="1" t="str">
        <f>IF(t_item_说明表!T274="","",t_item_说明表!T274)</f>
        <v>商店</v>
      </c>
      <c r="T272" s="1">
        <f>IF(t_item_说明表!U274="","",t_item_说明表!U274)</f>
        <v>12</v>
      </c>
      <c r="U272" s="1">
        <f>IF(t_item_说明表!V274="","",t_item_说明表!V274)</f>
        <v>0</v>
      </c>
      <c r="V272" s="1" t="str">
        <f>IF(t_item_说明表!W274="","",t_item_说明表!W274)</f>
        <v/>
      </c>
      <c r="W272" s="1" t="str">
        <f>IF(t_item_说明表!X274="","",t_item_说明表!X274)</f>
        <v/>
      </c>
      <c r="X272" s="1" t="str">
        <f>IF(t_item_说明表!Y274="","",t_item_说明表!Y274)</f>
        <v/>
      </c>
      <c r="Y272" s="1">
        <f>IF(t_item_说明表!Z274="","",t_item_说明表!Z274)</f>
        <v>0</v>
      </c>
      <c r="Z272" s="1" t="str">
        <f>IF(t_item_说明表!AA274="","",t_item_说明表!AA274)</f>
        <v/>
      </c>
      <c r="AA272" s="1" t="str">
        <f>IF(t_item_说明表!AB274="","",t_item_说明表!AB274)</f>
        <v/>
      </c>
      <c r="AB272" s="1">
        <f>IF(t_item_说明表!AC274="","",t_item_说明表!AC274)</f>
        <v>6077</v>
      </c>
      <c r="AC272" s="1" t="str">
        <f>IF(t_item_说明表!AD274="","",t_item_说明表!AD274)</f>
        <v/>
      </c>
      <c r="AD272" s="1" t="str">
        <f>IF(t_item_说明表!AE274="","",t_item_说明表!AE274)</f>
        <v/>
      </c>
      <c r="AE272" s="1" t="str">
        <f>IF(t_item_说明表!AF274="","",t_item_说明表!AF274)</f>
        <v/>
      </c>
      <c r="AF272" s="1">
        <f>IF(t_item_说明表!AG274="","",t_item_说明表!AG274)</f>
        <v>1</v>
      </c>
      <c r="AG272" s="1">
        <f>IF(t_item_说明表!AH274="","",t_item_说明表!AH274)</f>
        <v>5</v>
      </c>
    </row>
    <row r="273" spans="1:33" ht="17.25" customHeight="1" x14ac:dyDescent="0.2">
      <c r="A273" s="1">
        <f>IF(t_item_说明表!A275="","",t_item_说明表!A275)</f>
        <v>270</v>
      </c>
      <c r="B273" s="1">
        <f>IF(t_item_说明表!B275="","",t_item_说明表!B275)</f>
        <v>6078</v>
      </c>
      <c r="C273" s="1">
        <f>IF(t_item_说明表!C275="","",t_item_说明表!C275)</f>
        <v>0</v>
      </c>
      <c r="D273" s="1" t="str">
        <f>IF(t_item_说明表!D275="","",t_item_说明表!D275)</f>
        <v>宝箱2时代3卡牌品质4部分4</v>
      </c>
      <c r="E273" s="1" t="str">
        <f>IF(t_item_说明表!E275="","",t_item_说明表!E275)</f>
        <v/>
      </c>
      <c r="F273" s="1">
        <f>IF(t_item_说明表!G275="","",t_item_说明表!G275)</f>
        <v>6078</v>
      </c>
      <c r="G273" s="1" t="str">
        <f>IF(t_item_说明表!H275="","",t_item_说明表!H275)</f>
        <v/>
      </c>
      <c r="H273" s="1">
        <f>IF(t_item_说明表!I275="","",t_item_说明表!I275)</f>
        <v>503</v>
      </c>
      <c r="I273" s="1">
        <f>IF(t_item_说明表!J275="","",t_item_说明表!J275)</f>
        <v>3</v>
      </c>
      <c r="J273" s="1">
        <f>IF(t_item_说明表!K275="","",t_item_说明表!K275)</f>
        <v>375</v>
      </c>
      <c r="K273" s="1">
        <f>IF(t_item_说明表!L275="","",t_item_说明表!L275)</f>
        <v>300140275</v>
      </c>
      <c r="L273" s="1">
        <f>IF(t_item_说明表!M275="","",t_item_说明表!M275)</f>
        <v>0</v>
      </c>
      <c r="M273" s="1">
        <f>IF(t_item_说明表!N275="","",t_item_说明表!N275)</f>
        <v>3</v>
      </c>
      <c r="N273" s="1">
        <f>IF(t_item_说明表!O275="","",t_item_说明表!O275)</f>
        <v>0</v>
      </c>
      <c r="O273" s="1">
        <f>IF(t_item_说明表!P275="","",t_item_说明表!P275)</f>
        <v>1</v>
      </c>
      <c r="P273" s="1" t="str">
        <f>IF(t_item_说明表!Q275="","",t_item_说明表!Q275)</f>
        <v/>
      </c>
      <c r="Q273" s="1">
        <f>IF(t_item_说明表!R275="","",t_item_说明表!R275)</f>
        <v>0</v>
      </c>
      <c r="R273" s="1">
        <f>IF(t_item_说明表!S275="","",t_item_说明表!S275)</f>
        <v>33</v>
      </c>
      <c r="S273" s="1" t="str">
        <f>IF(t_item_说明表!T275="","",t_item_说明表!T275)</f>
        <v>商店</v>
      </c>
      <c r="T273" s="1">
        <f>IF(t_item_说明表!U275="","",t_item_说明表!U275)</f>
        <v>12</v>
      </c>
      <c r="U273" s="1">
        <f>IF(t_item_说明表!V275="","",t_item_说明表!V275)</f>
        <v>0</v>
      </c>
      <c r="V273" s="1" t="str">
        <f>IF(t_item_说明表!W275="","",t_item_说明表!W275)</f>
        <v/>
      </c>
      <c r="W273" s="1" t="str">
        <f>IF(t_item_说明表!X275="","",t_item_说明表!X275)</f>
        <v/>
      </c>
      <c r="X273" s="1" t="str">
        <f>IF(t_item_说明表!Y275="","",t_item_说明表!Y275)</f>
        <v/>
      </c>
      <c r="Y273" s="1">
        <f>IF(t_item_说明表!Z275="","",t_item_说明表!Z275)</f>
        <v>0</v>
      </c>
      <c r="Z273" s="1" t="str">
        <f>IF(t_item_说明表!AA275="","",t_item_说明表!AA275)</f>
        <v/>
      </c>
      <c r="AA273" s="1" t="str">
        <f>IF(t_item_说明表!AB275="","",t_item_说明表!AB275)</f>
        <v/>
      </c>
      <c r="AB273" s="1">
        <f>IF(t_item_说明表!AC275="","",t_item_说明表!AC275)</f>
        <v>6078</v>
      </c>
      <c r="AC273" s="1" t="str">
        <f>IF(t_item_说明表!AD275="","",t_item_说明表!AD275)</f>
        <v/>
      </c>
      <c r="AD273" s="1" t="str">
        <f>IF(t_item_说明表!AE275="","",t_item_说明表!AE275)</f>
        <v/>
      </c>
      <c r="AE273" s="1" t="str">
        <f>IF(t_item_说明表!AF275="","",t_item_说明表!AF275)</f>
        <v/>
      </c>
      <c r="AF273" s="1">
        <f>IF(t_item_说明表!AG275="","",t_item_说明表!AG275)</f>
        <v>1</v>
      </c>
      <c r="AG273" s="1">
        <f>IF(t_item_说明表!AH275="","",t_item_说明表!AH275)</f>
        <v>5</v>
      </c>
    </row>
    <row r="274" spans="1:33" ht="17.25" customHeight="1" x14ac:dyDescent="0.2">
      <c r="A274" s="1">
        <f>IF(t_item_说明表!A276="","",t_item_说明表!A276)</f>
        <v>271</v>
      </c>
      <c r="B274" s="1">
        <f>IF(t_item_说明表!B276="","",t_item_说明表!B276)</f>
        <v>6079</v>
      </c>
      <c r="C274" s="1">
        <f>IF(t_item_说明表!C276="","",t_item_说明表!C276)</f>
        <v>0</v>
      </c>
      <c r="D274" s="1" t="str">
        <f>IF(t_item_说明表!D276="","",t_item_说明表!D276)</f>
        <v>宝箱2时代4卡牌品质4部分4</v>
      </c>
      <c r="E274" s="1" t="str">
        <f>IF(t_item_说明表!E276="","",t_item_说明表!E276)</f>
        <v/>
      </c>
      <c r="F274" s="1">
        <f>IF(t_item_说明表!G276="","",t_item_说明表!G276)</f>
        <v>6079</v>
      </c>
      <c r="G274" s="1" t="str">
        <f>IF(t_item_说明表!H276="","",t_item_说明表!H276)</f>
        <v/>
      </c>
      <c r="H274" s="1">
        <f>IF(t_item_说明表!I276="","",t_item_说明表!I276)</f>
        <v>503</v>
      </c>
      <c r="I274" s="1">
        <f>IF(t_item_说明表!J276="","",t_item_说明表!J276)</f>
        <v>3</v>
      </c>
      <c r="J274" s="1">
        <f>IF(t_item_说明表!K276="","",t_item_说明表!K276)</f>
        <v>376</v>
      </c>
      <c r="K274" s="1">
        <f>IF(t_item_说明表!L276="","",t_item_说明表!L276)</f>
        <v>300140276</v>
      </c>
      <c r="L274" s="1">
        <f>IF(t_item_说明表!M276="","",t_item_说明表!M276)</f>
        <v>0</v>
      </c>
      <c r="M274" s="1">
        <f>IF(t_item_说明表!N276="","",t_item_说明表!N276)</f>
        <v>3</v>
      </c>
      <c r="N274" s="1">
        <f>IF(t_item_说明表!O276="","",t_item_说明表!O276)</f>
        <v>0</v>
      </c>
      <c r="O274" s="1">
        <f>IF(t_item_说明表!P276="","",t_item_说明表!P276)</f>
        <v>1</v>
      </c>
      <c r="P274" s="1" t="str">
        <f>IF(t_item_说明表!Q276="","",t_item_说明表!Q276)</f>
        <v/>
      </c>
      <c r="Q274" s="1">
        <f>IF(t_item_说明表!R276="","",t_item_说明表!R276)</f>
        <v>0</v>
      </c>
      <c r="R274" s="1">
        <f>IF(t_item_说明表!S276="","",t_item_说明表!S276)</f>
        <v>33</v>
      </c>
      <c r="S274" s="1" t="str">
        <f>IF(t_item_说明表!T276="","",t_item_说明表!T276)</f>
        <v>商店</v>
      </c>
      <c r="T274" s="1">
        <f>IF(t_item_说明表!U276="","",t_item_说明表!U276)</f>
        <v>12</v>
      </c>
      <c r="U274" s="1">
        <f>IF(t_item_说明表!V276="","",t_item_说明表!V276)</f>
        <v>0</v>
      </c>
      <c r="V274" s="1" t="str">
        <f>IF(t_item_说明表!W276="","",t_item_说明表!W276)</f>
        <v/>
      </c>
      <c r="W274" s="1" t="str">
        <f>IF(t_item_说明表!X276="","",t_item_说明表!X276)</f>
        <v/>
      </c>
      <c r="X274" s="1" t="str">
        <f>IF(t_item_说明表!Y276="","",t_item_说明表!Y276)</f>
        <v/>
      </c>
      <c r="Y274" s="1">
        <f>IF(t_item_说明表!Z276="","",t_item_说明表!Z276)</f>
        <v>0</v>
      </c>
      <c r="Z274" s="1" t="str">
        <f>IF(t_item_说明表!AA276="","",t_item_说明表!AA276)</f>
        <v/>
      </c>
      <c r="AA274" s="1" t="str">
        <f>IF(t_item_说明表!AB276="","",t_item_说明表!AB276)</f>
        <v/>
      </c>
      <c r="AB274" s="1">
        <f>IF(t_item_说明表!AC276="","",t_item_说明表!AC276)</f>
        <v>6079</v>
      </c>
      <c r="AC274" s="1" t="str">
        <f>IF(t_item_说明表!AD276="","",t_item_说明表!AD276)</f>
        <v/>
      </c>
      <c r="AD274" s="1" t="str">
        <f>IF(t_item_说明表!AE276="","",t_item_说明表!AE276)</f>
        <v/>
      </c>
      <c r="AE274" s="1" t="str">
        <f>IF(t_item_说明表!AF276="","",t_item_说明表!AF276)</f>
        <v/>
      </c>
      <c r="AF274" s="1">
        <f>IF(t_item_说明表!AG276="","",t_item_说明表!AG276)</f>
        <v>1</v>
      </c>
      <c r="AG274" s="1">
        <f>IF(t_item_说明表!AH276="","",t_item_说明表!AH276)</f>
        <v>5</v>
      </c>
    </row>
    <row r="275" spans="1:33" ht="17.25" customHeight="1" x14ac:dyDescent="0.2">
      <c r="A275" s="1">
        <f>IF(t_item_说明表!A277="","",t_item_说明表!A277)</f>
        <v>272</v>
      </c>
      <c r="B275" s="1">
        <f>IF(t_item_说明表!B277="","",t_item_说明表!B277)</f>
        <v>6080</v>
      </c>
      <c r="C275" s="1">
        <f>IF(t_item_说明表!C277="","",t_item_说明表!C277)</f>
        <v>0</v>
      </c>
      <c r="D275" s="1" t="str">
        <f>IF(t_item_说明表!D277="","",t_item_说明表!D277)</f>
        <v>宝箱2时代5卡牌品质4部分4</v>
      </c>
      <c r="E275" s="1" t="str">
        <f>IF(t_item_说明表!E277="","",t_item_说明表!E277)</f>
        <v/>
      </c>
      <c r="F275" s="1">
        <f>IF(t_item_说明表!G277="","",t_item_说明表!G277)</f>
        <v>6080</v>
      </c>
      <c r="G275" s="1" t="str">
        <f>IF(t_item_说明表!H277="","",t_item_说明表!H277)</f>
        <v/>
      </c>
      <c r="H275" s="1">
        <f>IF(t_item_说明表!I277="","",t_item_说明表!I277)</f>
        <v>503</v>
      </c>
      <c r="I275" s="1">
        <f>IF(t_item_说明表!J277="","",t_item_说明表!J277)</f>
        <v>3</v>
      </c>
      <c r="J275" s="1">
        <f>IF(t_item_说明表!K277="","",t_item_说明表!K277)</f>
        <v>377</v>
      </c>
      <c r="K275" s="1">
        <f>IF(t_item_说明表!L277="","",t_item_说明表!L277)</f>
        <v>300140277</v>
      </c>
      <c r="L275" s="1">
        <f>IF(t_item_说明表!M277="","",t_item_说明表!M277)</f>
        <v>0</v>
      </c>
      <c r="M275" s="1">
        <f>IF(t_item_说明表!N277="","",t_item_说明表!N277)</f>
        <v>3</v>
      </c>
      <c r="N275" s="1">
        <f>IF(t_item_说明表!O277="","",t_item_说明表!O277)</f>
        <v>0</v>
      </c>
      <c r="O275" s="1">
        <f>IF(t_item_说明表!P277="","",t_item_说明表!P277)</f>
        <v>1</v>
      </c>
      <c r="P275" s="1" t="str">
        <f>IF(t_item_说明表!Q277="","",t_item_说明表!Q277)</f>
        <v/>
      </c>
      <c r="Q275" s="1">
        <f>IF(t_item_说明表!R277="","",t_item_说明表!R277)</f>
        <v>0</v>
      </c>
      <c r="R275" s="1">
        <f>IF(t_item_说明表!S277="","",t_item_说明表!S277)</f>
        <v>33</v>
      </c>
      <c r="S275" s="1" t="str">
        <f>IF(t_item_说明表!T277="","",t_item_说明表!T277)</f>
        <v>商店</v>
      </c>
      <c r="T275" s="1">
        <f>IF(t_item_说明表!U277="","",t_item_说明表!U277)</f>
        <v>12</v>
      </c>
      <c r="U275" s="1">
        <f>IF(t_item_说明表!V277="","",t_item_说明表!V277)</f>
        <v>0</v>
      </c>
      <c r="V275" s="1" t="str">
        <f>IF(t_item_说明表!W277="","",t_item_说明表!W277)</f>
        <v/>
      </c>
      <c r="W275" s="1" t="str">
        <f>IF(t_item_说明表!X277="","",t_item_说明表!X277)</f>
        <v/>
      </c>
      <c r="X275" s="1" t="str">
        <f>IF(t_item_说明表!Y277="","",t_item_说明表!Y277)</f>
        <v/>
      </c>
      <c r="Y275" s="1">
        <f>IF(t_item_说明表!Z277="","",t_item_说明表!Z277)</f>
        <v>0</v>
      </c>
      <c r="Z275" s="1" t="str">
        <f>IF(t_item_说明表!AA277="","",t_item_说明表!AA277)</f>
        <v/>
      </c>
      <c r="AA275" s="1" t="str">
        <f>IF(t_item_说明表!AB277="","",t_item_说明表!AB277)</f>
        <v/>
      </c>
      <c r="AB275" s="1">
        <f>IF(t_item_说明表!AC277="","",t_item_说明表!AC277)</f>
        <v>6080</v>
      </c>
      <c r="AC275" s="1" t="str">
        <f>IF(t_item_说明表!AD277="","",t_item_说明表!AD277)</f>
        <v/>
      </c>
      <c r="AD275" s="1" t="str">
        <f>IF(t_item_说明表!AE277="","",t_item_说明表!AE277)</f>
        <v/>
      </c>
      <c r="AE275" s="1" t="str">
        <f>IF(t_item_说明表!AF277="","",t_item_说明表!AF277)</f>
        <v/>
      </c>
      <c r="AF275" s="1">
        <f>IF(t_item_说明表!AG277="","",t_item_说明表!AG277)</f>
        <v>1</v>
      </c>
      <c r="AG275" s="1">
        <f>IF(t_item_说明表!AH277="","",t_item_说明表!AH277)</f>
        <v>5</v>
      </c>
    </row>
    <row r="276" spans="1:33" ht="17.25" customHeight="1" x14ac:dyDescent="0.2">
      <c r="A276" s="1">
        <f>IF(t_item_说明表!A278="","",t_item_说明表!A278)</f>
        <v>273</v>
      </c>
      <c r="B276" s="1">
        <f>IF(t_item_说明表!B278="","",t_item_说明表!B278)</f>
        <v>6081</v>
      </c>
      <c r="C276" s="1">
        <f>IF(t_item_说明表!C278="","",t_item_说明表!C278)</f>
        <v>0</v>
      </c>
      <c r="D276" s="1" t="str">
        <f>IF(t_item_说明表!D278="","",t_item_说明表!D278)</f>
        <v>宝箱3时代1卡牌品质1部分5</v>
      </c>
      <c r="E276" s="1" t="str">
        <f>IF(t_item_说明表!E278="","",t_item_说明表!E278)</f>
        <v/>
      </c>
      <c r="F276" s="1">
        <f>IF(t_item_说明表!G278="","",t_item_说明表!G278)</f>
        <v>6081</v>
      </c>
      <c r="G276" s="1" t="str">
        <f>IF(t_item_说明表!H278="","",t_item_说明表!H278)</f>
        <v/>
      </c>
      <c r="H276" s="1">
        <f>IF(t_item_说明表!I278="","",t_item_说明表!I278)</f>
        <v>503</v>
      </c>
      <c r="I276" s="1">
        <f>IF(t_item_说明表!J278="","",t_item_说明表!J278)</f>
        <v>3</v>
      </c>
      <c r="J276" s="1">
        <f>IF(t_item_说明表!K278="","",t_item_说明表!K278)</f>
        <v>378</v>
      </c>
      <c r="K276" s="1">
        <f>IF(t_item_说明表!L278="","",t_item_说明表!L278)</f>
        <v>300140278</v>
      </c>
      <c r="L276" s="1">
        <f>IF(t_item_说明表!M278="","",t_item_说明表!M278)</f>
        <v>0</v>
      </c>
      <c r="M276" s="1">
        <f>IF(t_item_说明表!N278="","",t_item_说明表!N278)</f>
        <v>3</v>
      </c>
      <c r="N276" s="1">
        <f>IF(t_item_说明表!O278="","",t_item_说明表!O278)</f>
        <v>0</v>
      </c>
      <c r="O276" s="1">
        <f>IF(t_item_说明表!P278="","",t_item_说明表!P278)</f>
        <v>1</v>
      </c>
      <c r="P276" s="1" t="str">
        <f>IF(t_item_说明表!Q278="","",t_item_说明表!Q278)</f>
        <v/>
      </c>
      <c r="Q276" s="1">
        <f>IF(t_item_说明表!R278="","",t_item_说明表!R278)</f>
        <v>0</v>
      </c>
      <c r="R276" s="1">
        <f>IF(t_item_说明表!S278="","",t_item_说明表!S278)</f>
        <v>33</v>
      </c>
      <c r="S276" s="1" t="str">
        <f>IF(t_item_说明表!T278="","",t_item_说明表!T278)</f>
        <v>商店</v>
      </c>
      <c r="T276" s="1">
        <f>IF(t_item_说明表!U278="","",t_item_说明表!U278)</f>
        <v>12</v>
      </c>
      <c r="U276" s="1">
        <f>IF(t_item_说明表!V278="","",t_item_说明表!V278)</f>
        <v>0</v>
      </c>
      <c r="V276" s="1" t="str">
        <f>IF(t_item_说明表!W278="","",t_item_说明表!W278)</f>
        <v/>
      </c>
      <c r="W276" s="1" t="str">
        <f>IF(t_item_说明表!X278="","",t_item_说明表!X278)</f>
        <v/>
      </c>
      <c r="X276" s="1" t="str">
        <f>IF(t_item_说明表!Y278="","",t_item_说明表!Y278)</f>
        <v/>
      </c>
      <c r="Y276" s="1">
        <f>IF(t_item_说明表!Z278="","",t_item_说明表!Z278)</f>
        <v>0</v>
      </c>
      <c r="Z276" s="1" t="str">
        <f>IF(t_item_说明表!AA278="","",t_item_说明表!AA278)</f>
        <v/>
      </c>
      <c r="AA276" s="1" t="str">
        <f>IF(t_item_说明表!AB278="","",t_item_说明表!AB278)</f>
        <v/>
      </c>
      <c r="AB276" s="1">
        <f>IF(t_item_说明表!AC278="","",t_item_说明表!AC278)</f>
        <v>6081</v>
      </c>
      <c r="AC276" s="1" t="str">
        <f>IF(t_item_说明表!AD278="","",t_item_说明表!AD278)</f>
        <v/>
      </c>
      <c r="AD276" s="1" t="str">
        <f>IF(t_item_说明表!AE278="","",t_item_说明表!AE278)</f>
        <v/>
      </c>
      <c r="AE276" s="1" t="str">
        <f>IF(t_item_说明表!AF278="","",t_item_说明表!AF278)</f>
        <v/>
      </c>
      <c r="AF276" s="1">
        <f>IF(t_item_说明表!AG278="","",t_item_说明表!AG278)</f>
        <v>1</v>
      </c>
      <c r="AG276" s="1">
        <f>IF(t_item_说明表!AH278="","",t_item_说明表!AH278)</f>
        <v>5</v>
      </c>
    </row>
    <row r="277" spans="1:33" ht="17.25" customHeight="1" x14ac:dyDescent="0.2">
      <c r="A277" s="1">
        <f>IF(t_item_说明表!A279="","",t_item_说明表!A279)</f>
        <v>274</v>
      </c>
      <c r="B277" s="1">
        <f>IF(t_item_说明表!B279="","",t_item_说明表!B279)</f>
        <v>6082</v>
      </c>
      <c r="C277" s="1">
        <f>IF(t_item_说明表!C279="","",t_item_说明表!C279)</f>
        <v>0</v>
      </c>
      <c r="D277" s="1" t="str">
        <f>IF(t_item_说明表!D279="","",t_item_说明表!D279)</f>
        <v>宝箱3时代2卡牌品质1部分5</v>
      </c>
      <c r="E277" s="1" t="str">
        <f>IF(t_item_说明表!E279="","",t_item_说明表!E279)</f>
        <v/>
      </c>
      <c r="F277" s="1">
        <f>IF(t_item_说明表!G279="","",t_item_说明表!G279)</f>
        <v>6082</v>
      </c>
      <c r="G277" s="1" t="str">
        <f>IF(t_item_说明表!H279="","",t_item_说明表!H279)</f>
        <v/>
      </c>
      <c r="H277" s="1">
        <f>IF(t_item_说明表!I279="","",t_item_说明表!I279)</f>
        <v>503</v>
      </c>
      <c r="I277" s="1">
        <f>IF(t_item_说明表!J279="","",t_item_说明表!J279)</f>
        <v>3</v>
      </c>
      <c r="J277" s="1">
        <f>IF(t_item_说明表!K279="","",t_item_说明表!K279)</f>
        <v>379</v>
      </c>
      <c r="K277" s="1">
        <f>IF(t_item_说明表!L279="","",t_item_说明表!L279)</f>
        <v>300140279</v>
      </c>
      <c r="L277" s="1">
        <f>IF(t_item_说明表!M279="","",t_item_说明表!M279)</f>
        <v>0</v>
      </c>
      <c r="M277" s="1">
        <f>IF(t_item_说明表!N279="","",t_item_说明表!N279)</f>
        <v>3</v>
      </c>
      <c r="N277" s="1">
        <f>IF(t_item_说明表!O279="","",t_item_说明表!O279)</f>
        <v>0</v>
      </c>
      <c r="O277" s="1">
        <f>IF(t_item_说明表!P279="","",t_item_说明表!P279)</f>
        <v>1</v>
      </c>
      <c r="P277" s="1" t="str">
        <f>IF(t_item_说明表!Q279="","",t_item_说明表!Q279)</f>
        <v/>
      </c>
      <c r="Q277" s="1">
        <f>IF(t_item_说明表!R279="","",t_item_说明表!R279)</f>
        <v>0</v>
      </c>
      <c r="R277" s="1">
        <f>IF(t_item_说明表!S279="","",t_item_说明表!S279)</f>
        <v>33</v>
      </c>
      <c r="S277" s="1" t="str">
        <f>IF(t_item_说明表!T279="","",t_item_说明表!T279)</f>
        <v>商店</v>
      </c>
      <c r="T277" s="1">
        <f>IF(t_item_说明表!U279="","",t_item_说明表!U279)</f>
        <v>12</v>
      </c>
      <c r="U277" s="1">
        <f>IF(t_item_说明表!V279="","",t_item_说明表!V279)</f>
        <v>0</v>
      </c>
      <c r="V277" s="1" t="str">
        <f>IF(t_item_说明表!W279="","",t_item_说明表!W279)</f>
        <v/>
      </c>
      <c r="W277" s="1" t="str">
        <f>IF(t_item_说明表!X279="","",t_item_说明表!X279)</f>
        <v/>
      </c>
      <c r="X277" s="1" t="str">
        <f>IF(t_item_说明表!Y279="","",t_item_说明表!Y279)</f>
        <v/>
      </c>
      <c r="Y277" s="1">
        <f>IF(t_item_说明表!Z279="","",t_item_说明表!Z279)</f>
        <v>0</v>
      </c>
      <c r="Z277" s="1" t="str">
        <f>IF(t_item_说明表!AA279="","",t_item_说明表!AA279)</f>
        <v/>
      </c>
      <c r="AA277" s="1" t="str">
        <f>IF(t_item_说明表!AB279="","",t_item_说明表!AB279)</f>
        <v/>
      </c>
      <c r="AB277" s="1">
        <f>IF(t_item_说明表!AC279="","",t_item_说明表!AC279)</f>
        <v>6082</v>
      </c>
      <c r="AC277" s="1" t="str">
        <f>IF(t_item_说明表!AD279="","",t_item_说明表!AD279)</f>
        <v/>
      </c>
      <c r="AD277" s="1" t="str">
        <f>IF(t_item_说明表!AE279="","",t_item_说明表!AE279)</f>
        <v/>
      </c>
      <c r="AE277" s="1" t="str">
        <f>IF(t_item_说明表!AF279="","",t_item_说明表!AF279)</f>
        <v/>
      </c>
      <c r="AF277" s="1">
        <f>IF(t_item_说明表!AG279="","",t_item_说明表!AG279)</f>
        <v>1</v>
      </c>
      <c r="AG277" s="1">
        <f>IF(t_item_说明表!AH279="","",t_item_说明表!AH279)</f>
        <v>5</v>
      </c>
    </row>
    <row r="278" spans="1:33" ht="17.25" customHeight="1" x14ac:dyDescent="0.2">
      <c r="A278" s="1">
        <f>IF(t_item_说明表!A280="","",t_item_说明表!A280)</f>
        <v>275</v>
      </c>
      <c r="B278" s="1">
        <f>IF(t_item_说明表!B280="","",t_item_说明表!B280)</f>
        <v>6083</v>
      </c>
      <c r="C278" s="1">
        <f>IF(t_item_说明表!C280="","",t_item_说明表!C280)</f>
        <v>0</v>
      </c>
      <c r="D278" s="1" t="str">
        <f>IF(t_item_说明表!D280="","",t_item_说明表!D280)</f>
        <v>宝箱3时代3卡牌品质1部分5</v>
      </c>
      <c r="E278" s="1" t="str">
        <f>IF(t_item_说明表!E280="","",t_item_说明表!E280)</f>
        <v/>
      </c>
      <c r="F278" s="1">
        <f>IF(t_item_说明表!G280="","",t_item_说明表!G280)</f>
        <v>6083</v>
      </c>
      <c r="G278" s="1" t="str">
        <f>IF(t_item_说明表!H280="","",t_item_说明表!H280)</f>
        <v/>
      </c>
      <c r="H278" s="1">
        <f>IF(t_item_说明表!I280="","",t_item_说明表!I280)</f>
        <v>503</v>
      </c>
      <c r="I278" s="1">
        <f>IF(t_item_说明表!J280="","",t_item_说明表!J280)</f>
        <v>3</v>
      </c>
      <c r="J278" s="1">
        <f>IF(t_item_说明表!K280="","",t_item_说明表!K280)</f>
        <v>380</v>
      </c>
      <c r="K278" s="1">
        <f>IF(t_item_说明表!L280="","",t_item_说明表!L280)</f>
        <v>300140280</v>
      </c>
      <c r="L278" s="1">
        <f>IF(t_item_说明表!M280="","",t_item_说明表!M280)</f>
        <v>0</v>
      </c>
      <c r="M278" s="1">
        <f>IF(t_item_说明表!N280="","",t_item_说明表!N280)</f>
        <v>3</v>
      </c>
      <c r="N278" s="1">
        <f>IF(t_item_说明表!O280="","",t_item_说明表!O280)</f>
        <v>0</v>
      </c>
      <c r="O278" s="1">
        <f>IF(t_item_说明表!P280="","",t_item_说明表!P280)</f>
        <v>1</v>
      </c>
      <c r="P278" s="1" t="str">
        <f>IF(t_item_说明表!Q280="","",t_item_说明表!Q280)</f>
        <v/>
      </c>
      <c r="Q278" s="1">
        <f>IF(t_item_说明表!R280="","",t_item_说明表!R280)</f>
        <v>0</v>
      </c>
      <c r="R278" s="1">
        <f>IF(t_item_说明表!S280="","",t_item_说明表!S280)</f>
        <v>33</v>
      </c>
      <c r="S278" s="1" t="str">
        <f>IF(t_item_说明表!T280="","",t_item_说明表!T280)</f>
        <v>商店</v>
      </c>
      <c r="T278" s="1">
        <f>IF(t_item_说明表!U280="","",t_item_说明表!U280)</f>
        <v>12</v>
      </c>
      <c r="U278" s="1">
        <f>IF(t_item_说明表!V280="","",t_item_说明表!V280)</f>
        <v>0</v>
      </c>
      <c r="V278" s="1" t="str">
        <f>IF(t_item_说明表!W280="","",t_item_说明表!W280)</f>
        <v/>
      </c>
      <c r="W278" s="1" t="str">
        <f>IF(t_item_说明表!X280="","",t_item_说明表!X280)</f>
        <v/>
      </c>
      <c r="X278" s="1" t="str">
        <f>IF(t_item_说明表!Y280="","",t_item_说明表!Y280)</f>
        <v/>
      </c>
      <c r="Y278" s="1">
        <f>IF(t_item_说明表!Z280="","",t_item_说明表!Z280)</f>
        <v>0</v>
      </c>
      <c r="Z278" s="1" t="str">
        <f>IF(t_item_说明表!AA280="","",t_item_说明表!AA280)</f>
        <v/>
      </c>
      <c r="AA278" s="1" t="str">
        <f>IF(t_item_说明表!AB280="","",t_item_说明表!AB280)</f>
        <v/>
      </c>
      <c r="AB278" s="1">
        <f>IF(t_item_说明表!AC280="","",t_item_说明表!AC280)</f>
        <v>6083</v>
      </c>
      <c r="AC278" s="1" t="str">
        <f>IF(t_item_说明表!AD280="","",t_item_说明表!AD280)</f>
        <v/>
      </c>
      <c r="AD278" s="1" t="str">
        <f>IF(t_item_说明表!AE280="","",t_item_说明表!AE280)</f>
        <v/>
      </c>
      <c r="AE278" s="1" t="str">
        <f>IF(t_item_说明表!AF280="","",t_item_说明表!AF280)</f>
        <v/>
      </c>
      <c r="AF278" s="1">
        <f>IF(t_item_说明表!AG280="","",t_item_说明表!AG280)</f>
        <v>1</v>
      </c>
      <c r="AG278" s="1">
        <f>IF(t_item_说明表!AH280="","",t_item_说明表!AH280)</f>
        <v>5</v>
      </c>
    </row>
    <row r="279" spans="1:33" ht="17.25" customHeight="1" x14ac:dyDescent="0.2">
      <c r="A279" s="1">
        <f>IF(t_item_说明表!A281="","",t_item_说明表!A281)</f>
        <v>276</v>
      </c>
      <c r="B279" s="1">
        <f>IF(t_item_说明表!B281="","",t_item_说明表!B281)</f>
        <v>6084</v>
      </c>
      <c r="C279" s="1">
        <f>IF(t_item_说明表!C281="","",t_item_说明表!C281)</f>
        <v>0</v>
      </c>
      <c r="D279" s="1" t="str">
        <f>IF(t_item_说明表!D281="","",t_item_说明表!D281)</f>
        <v>宝箱3时代4卡牌品质1部分5</v>
      </c>
      <c r="E279" s="1" t="str">
        <f>IF(t_item_说明表!E281="","",t_item_说明表!E281)</f>
        <v/>
      </c>
      <c r="F279" s="1">
        <f>IF(t_item_说明表!G281="","",t_item_说明表!G281)</f>
        <v>6084</v>
      </c>
      <c r="G279" s="1" t="str">
        <f>IF(t_item_说明表!H281="","",t_item_说明表!H281)</f>
        <v/>
      </c>
      <c r="H279" s="1">
        <f>IF(t_item_说明表!I281="","",t_item_说明表!I281)</f>
        <v>503</v>
      </c>
      <c r="I279" s="1">
        <f>IF(t_item_说明表!J281="","",t_item_说明表!J281)</f>
        <v>3</v>
      </c>
      <c r="J279" s="1">
        <f>IF(t_item_说明表!K281="","",t_item_说明表!K281)</f>
        <v>381</v>
      </c>
      <c r="K279" s="1">
        <f>IF(t_item_说明表!L281="","",t_item_说明表!L281)</f>
        <v>300140281</v>
      </c>
      <c r="L279" s="1">
        <f>IF(t_item_说明表!M281="","",t_item_说明表!M281)</f>
        <v>0</v>
      </c>
      <c r="M279" s="1">
        <f>IF(t_item_说明表!N281="","",t_item_说明表!N281)</f>
        <v>3</v>
      </c>
      <c r="N279" s="1">
        <f>IF(t_item_说明表!O281="","",t_item_说明表!O281)</f>
        <v>0</v>
      </c>
      <c r="O279" s="1">
        <f>IF(t_item_说明表!P281="","",t_item_说明表!P281)</f>
        <v>1</v>
      </c>
      <c r="P279" s="1" t="str">
        <f>IF(t_item_说明表!Q281="","",t_item_说明表!Q281)</f>
        <v/>
      </c>
      <c r="Q279" s="1">
        <f>IF(t_item_说明表!R281="","",t_item_说明表!R281)</f>
        <v>0</v>
      </c>
      <c r="R279" s="1">
        <f>IF(t_item_说明表!S281="","",t_item_说明表!S281)</f>
        <v>33</v>
      </c>
      <c r="S279" s="1" t="str">
        <f>IF(t_item_说明表!T281="","",t_item_说明表!T281)</f>
        <v>商店</v>
      </c>
      <c r="T279" s="1">
        <f>IF(t_item_说明表!U281="","",t_item_说明表!U281)</f>
        <v>12</v>
      </c>
      <c r="U279" s="1">
        <f>IF(t_item_说明表!V281="","",t_item_说明表!V281)</f>
        <v>0</v>
      </c>
      <c r="V279" s="1" t="str">
        <f>IF(t_item_说明表!W281="","",t_item_说明表!W281)</f>
        <v/>
      </c>
      <c r="W279" s="1" t="str">
        <f>IF(t_item_说明表!X281="","",t_item_说明表!X281)</f>
        <v/>
      </c>
      <c r="X279" s="1" t="str">
        <f>IF(t_item_说明表!Y281="","",t_item_说明表!Y281)</f>
        <v/>
      </c>
      <c r="Y279" s="1">
        <f>IF(t_item_说明表!Z281="","",t_item_说明表!Z281)</f>
        <v>0</v>
      </c>
      <c r="Z279" s="1" t="str">
        <f>IF(t_item_说明表!AA281="","",t_item_说明表!AA281)</f>
        <v/>
      </c>
      <c r="AA279" s="1" t="str">
        <f>IF(t_item_说明表!AB281="","",t_item_说明表!AB281)</f>
        <v/>
      </c>
      <c r="AB279" s="1">
        <f>IF(t_item_说明表!AC281="","",t_item_说明表!AC281)</f>
        <v>6084</v>
      </c>
      <c r="AC279" s="1" t="str">
        <f>IF(t_item_说明表!AD281="","",t_item_说明表!AD281)</f>
        <v/>
      </c>
      <c r="AD279" s="1" t="str">
        <f>IF(t_item_说明表!AE281="","",t_item_说明表!AE281)</f>
        <v/>
      </c>
      <c r="AE279" s="1" t="str">
        <f>IF(t_item_说明表!AF281="","",t_item_说明表!AF281)</f>
        <v/>
      </c>
      <c r="AF279" s="1">
        <f>IF(t_item_说明表!AG281="","",t_item_说明表!AG281)</f>
        <v>1</v>
      </c>
      <c r="AG279" s="1">
        <f>IF(t_item_说明表!AH281="","",t_item_说明表!AH281)</f>
        <v>5</v>
      </c>
    </row>
    <row r="280" spans="1:33" ht="17.25" customHeight="1" x14ac:dyDescent="0.2">
      <c r="A280" s="1">
        <f>IF(t_item_说明表!A282="","",t_item_说明表!A282)</f>
        <v>277</v>
      </c>
      <c r="B280" s="1">
        <f>IF(t_item_说明表!B282="","",t_item_说明表!B282)</f>
        <v>6085</v>
      </c>
      <c r="C280" s="1">
        <f>IF(t_item_说明表!C282="","",t_item_说明表!C282)</f>
        <v>0</v>
      </c>
      <c r="D280" s="1" t="str">
        <f>IF(t_item_说明表!D282="","",t_item_说明表!D282)</f>
        <v>宝箱3时代5卡牌品质1部分5</v>
      </c>
      <c r="E280" s="1" t="str">
        <f>IF(t_item_说明表!E282="","",t_item_说明表!E282)</f>
        <v/>
      </c>
      <c r="F280" s="1">
        <f>IF(t_item_说明表!G282="","",t_item_说明表!G282)</f>
        <v>6085</v>
      </c>
      <c r="G280" s="1" t="str">
        <f>IF(t_item_说明表!H282="","",t_item_说明表!H282)</f>
        <v/>
      </c>
      <c r="H280" s="1">
        <f>IF(t_item_说明表!I282="","",t_item_说明表!I282)</f>
        <v>503</v>
      </c>
      <c r="I280" s="1">
        <f>IF(t_item_说明表!J282="","",t_item_说明表!J282)</f>
        <v>3</v>
      </c>
      <c r="J280" s="1">
        <f>IF(t_item_说明表!K282="","",t_item_说明表!K282)</f>
        <v>382</v>
      </c>
      <c r="K280" s="1">
        <f>IF(t_item_说明表!L282="","",t_item_说明表!L282)</f>
        <v>300140282</v>
      </c>
      <c r="L280" s="1">
        <f>IF(t_item_说明表!M282="","",t_item_说明表!M282)</f>
        <v>0</v>
      </c>
      <c r="M280" s="1">
        <f>IF(t_item_说明表!N282="","",t_item_说明表!N282)</f>
        <v>3</v>
      </c>
      <c r="N280" s="1">
        <f>IF(t_item_说明表!O282="","",t_item_说明表!O282)</f>
        <v>0</v>
      </c>
      <c r="O280" s="1">
        <f>IF(t_item_说明表!P282="","",t_item_说明表!P282)</f>
        <v>1</v>
      </c>
      <c r="P280" s="1" t="str">
        <f>IF(t_item_说明表!Q282="","",t_item_说明表!Q282)</f>
        <v/>
      </c>
      <c r="Q280" s="1">
        <f>IF(t_item_说明表!R282="","",t_item_说明表!R282)</f>
        <v>0</v>
      </c>
      <c r="R280" s="1">
        <f>IF(t_item_说明表!S282="","",t_item_说明表!S282)</f>
        <v>33</v>
      </c>
      <c r="S280" s="1" t="str">
        <f>IF(t_item_说明表!T282="","",t_item_说明表!T282)</f>
        <v>商店</v>
      </c>
      <c r="T280" s="1">
        <f>IF(t_item_说明表!U282="","",t_item_说明表!U282)</f>
        <v>12</v>
      </c>
      <c r="U280" s="1">
        <f>IF(t_item_说明表!V282="","",t_item_说明表!V282)</f>
        <v>0</v>
      </c>
      <c r="V280" s="1" t="str">
        <f>IF(t_item_说明表!W282="","",t_item_说明表!W282)</f>
        <v/>
      </c>
      <c r="W280" s="1" t="str">
        <f>IF(t_item_说明表!X282="","",t_item_说明表!X282)</f>
        <v/>
      </c>
      <c r="X280" s="1" t="str">
        <f>IF(t_item_说明表!Y282="","",t_item_说明表!Y282)</f>
        <v/>
      </c>
      <c r="Y280" s="1">
        <f>IF(t_item_说明表!Z282="","",t_item_说明表!Z282)</f>
        <v>0</v>
      </c>
      <c r="Z280" s="1" t="str">
        <f>IF(t_item_说明表!AA282="","",t_item_说明表!AA282)</f>
        <v/>
      </c>
      <c r="AA280" s="1" t="str">
        <f>IF(t_item_说明表!AB282="","",t_item_说明表!AB282)</f>
        <v/>
      </c>
      <c r="AB280" s="1">
        <f>IF(t_item_说明表!AC282="","",t_item_说明表!AC282)</f>
        <v>6085</v>
      </c>
      <c r="AC280" s="1" t="str">
        <f>IF(t_item_说明表!AD282="","",t_item_说明表!AD282)</f>
        <v/>
      </c>
      <c r="AD280" s="1" t="str">
        <f>IF(t_item_说明表!AE282="","",t_item_说明表!AE282)</f>
        <v/>
      </c>
      <c r="AE280" s="1" t="str">
        <f>IF(t_item_说明表!AF282="","",t_item_说明表!AF282)</f>
        <v/>
      </c>
      <c r="AF280" s="1">
        <f>IF(t_item_说明表!AG282="","",t_item_说明表!AG282)</f>
        <v>1</v>
      </c>
      <c r="AG280" s="1">
        <f>IF(t_item_说明表!AH282="","",t_item_说明表!AH282)</f>
        <v>5</v>
      </c>
    </row>
    <row r="281" spans="1:33" ht="17.25" customHeight="1" x14ac:dyDescent="0.2">
      <c r="A281" s="1">
        <f>IF(t_item_说明表!A283="","",t_item_说明表!A283)</f>
        <v>278</v>
      </c>
      <c r="B281" s="1">
        <f>IF(t_item_说明表!B283="","",t_item_说明表!B283)</f>
        <v>6086</v>
      </c>
      <c r="C281" s="1">
        <f>IF(t_item_说明表!C283="","",t_item_说明表!C283)</f>
        <v>0</v>
      </c>
      <c r="D281" s="1" t="str">
        <f>IF(t_item_说明表!D283="","",t_item_说明表!D283)</f>
        <v>宝箱3时代1卡牌品质1部分6</v>
      </c>
      <c r="E281" s="1" t="str">
        <f>IF(t_item_说明表!E283="","",t_item_说明表!E283)</f>
        <v/>
      </c>
      <c r="F281" s="1">
        <f>IF(t_item_说明表!G283="","",t_item_说明表!G283)</f>
        <v>6086</v>
      </c>
      <c r="G281" s="1" t="str">
        <f>IF(t_item_说明表!H283="","",t_item_说明表!H283)</f>
        <v/>
      </c>
      <c r="H281" s="1">
        <f>IF(t_item_说明表!I283="","",t_item_说明表!I283)</f>
        <v>503</v>
      </c>
      <c r="I281" s="1">
        <f>IF(t_item_说明表!J283="","",t_item_说明表!J283)</f>
        <v>3</v>
      </c>
      <c r="J281" s="1">
        <f>IF(t_item_说明表!K283="","",t_item_说明表!K283)</f>
        <v>383</v>
      </c>
      <c r="K281" s="1">
        <f>IF(t_item_说明表!L283="","",t_item_说明表!L283)</f>
        <v>300140283</v>
      </c>
      <c r="L281" s="1">
        <f>IF(t_item_说明表!M283="","",t_item_说明表!M283)</f>
        <v>0</v>
      </c>
      <c r="M281" s="1">
        <f>IF(t_item_说明表!N283="","",t_item_说明表!N283)</f>
        <v>3</v>
      </c>
      <c r="N281" s="1">
        <f>IF(t_item_说明表!O283="","",t_item_说明表!O283)</f>
        <v>0</v>
      </c>
      <c r="O281" s="1">
        <f>IF(t_item_说明表!P283="","",t_item_说明表!P283)</f>
        <v>1</v>
      </c>
      <c r="P281" s="1" t="str">
        <f>IF(t_item_说明表!Q283="","",t_item_说明表!Q283)</f>
        <v/>
      </c>
      <c r="Q281" s="1">
        <f>IF(t_item_说明表!R283="","",t_item_说明表!R283)</f>
        <v>0</v>
      </c>
      <c r="R281" s="1">
        <f>IF(t_item_说明表!S283="","",t_item_说明表!S283)</f>
        <v>33</v>
      </c>
      <c r="S281" s="1" t="str">
        <f>IF(t_item_说明表!T283="","",t_item_说明表!T283)</f>
        <v>商店</v>
      </c>
      <c r="T281" s="1">
        <f>IF(t_item_说明表!U283="","",t_item_说明表!U283)</f>
        <v>12</v>
      </c>
      <c r="U281" s="1">
        <f>IF(t_item_说明表!V283="","",t_item_说明表!V283)</f>
        <v>0</v>
      </c>
      <c r="V281" s="1" t="str">
        <f>IF(t_item_说明表!W283="","",t_item_说明表!W283)</f>
        <v/>
      </c>
      <c r="W281" s="1" t="str">
        <f>IF(t_item_说明表!X283="","",t_item_说明表!X283)</f>
        <v/>
      </c>
      <c r="X281" s="1" t="str">
        <f>IF(t_item_说明表!Y283="","",t_item_说明表!Y283)</f>
        <v/>
      </c>
      <c r="Y281" s="1">
        <f>IF(t_item_说明表!Z283="","",t_item_说明表!Z283)</f>
        <v>0</v>
      </c>
      <c r="Z281" s="1" t="str">
        <f>IF(t_item_说明表!AA283="","",t_item_说明表!AA283)</f>
        <v/>
      </c>
      <c r="AA281" s="1" t="str">
        <f>IF(t_item_说明表!AB283="","",t_item_说明表!AB283)</f>
        <v/>
      </c>
      <c r="AB281" s="1">
        <f>IF(t_item_说明表!AC283="","",t_item_说明表!AC283)</f>
        <v>6086</v>
      </c>
      <c r="AC281" s="1" t="str">
        <f>IF(t_item_说明表!AD283="","",t_item_说明表!AD283)</f>
        <v/>
      </c>
      <c r="AD281" s="1" t="str">
        <f>IF(t_item_说明表!AE283="","",t_item_说明表!AE283)</f>
        <v/>
      </c>
      <c r="AE281" s="1" t="str">
        <f>IF(t_item_说明表!AF283="","",t_item_说明表!AF283)</f>
        <v/>
      </c>
      <c r="AF281" s="1">
        <f>IF(t_item_说明表!AG283="","",t_item_说明表!AG283)</f>
        <v>1</v>
      </c>
      <c r="AG281" s="1">
        <f>IF(t_item_说明表!AH283="","",t_item_说明表!AH283)</f>
        <v>5</v>
      </c>
    </row>
    <row r="282" spans="1:33" ht="17.25" customHeight="1" x14ac:dyDescent="0.2">
      <c r="A282" s="1">
        <f>IF(t_item_说明表!A284="","",t_item_说明表!A284)</f>
        <v>279</v>
      </c>
      <c r="B282" s="1">
        <f>IF(t_item_说明表!B284="","",t_item_说明表!B284)</f>
        <v>6087</v>
      </c>
      <c r="C282" s="1">
        <f>IF(t_item_说明表!C284="","",t_item_说明表!C284)</f>
        <v>0</v>
      </c>
      <c r="D282" s="1" t="str">
        <f>IF(t_item_说明表!D284="","",t_item_说明表!D284)</f>
        <v>宝箱3时代2卡牌品质1部分6</v>
      </c>
      <c r="E282" s="1" t="str">
        <f>IF(t_item_说明表!E284="","",t_item_说明表!E284)</f>
        <v/>
      </c>
      <c r="F282" s="1">
        <f>IF(t_item_说明表!G284="","",t_item_说明表!G284)</f>
        <v>6087</v>
      </c>
      <c r="G282" s="1" t="str">
        <f>IF(t_item_说明表!H284="","",t_item_说明表!H284)</f>
        <v/>
      </c>
      <c r="H282" s="1">
        <f>IF(t_item_说明表!I284="","",t_item_说明表!I284)</f>
        <v>503</v>
      </c>
      <c r="I282" s="1">
        <f>IF(t_item_说明表!J284="","",t_item_说明表!J284)</f>
        <v>3</v>
      </c>
      <c r="J282" s="1">
        <f>IF(t_item_说明表!K284="","",t_item_说明表!K284)</f>
        <v>384</v>
      </c>
      <c r="K282" s="1">
        <f>IF(t_item_说明表!L284="","",t_item_说明表!L284)</f>
        <v>300140284</v>
      </c>
      <c r="L282" s="1">
        <f>IF(t_item_说明表!M284="","",t_item_说明表!M284)</f>
        <v>0</v>
      </c>
      <c r="M282" s="1">
        <f>IF(t_item_说明表!N284="","",t_item_说明表!N284)</f>
        <v>3</v>
      </c>
      <c r="N282" s="1">
        <f>IF(t_item_说明表!O284="","",t_item_说明表!O284)</f>
        <v>0</v>
      </c>
      <c r="O282" s="1">
        <f>IF(t_item_说明表!P284="","",t_item_说明表!P284)</f>
        <v>1</v>
      </c>
      <c r="P282" s="1" t="str">
        <f>IF(t_item_说明表!Q284="","",t_item_说明表!Q284)</f>
        <v/>
      </c>
      <c r="Q282" s="1">
        <f>IF(t_item_说明表!R284="","",t_item_说明表!R284)</f>
        <v>0</v>
      </c>
      <c r="R282" s="1">
        <f>IF(t_item_说明表!S284="","",t_item_说明表!S284)</f>
        <v>33</v>
      </c>
      <c r="S282" s="1" t="str">
        <f>IF(t_item_说明表!T284="","",t_item_说明表!T284)</f>
        <v>商店</v>
      </c>
      <c r="T282" s="1">
        <f>IF(t_item_说明表!U284="","",t_item_说明表!U284)</f>
        <v>12</v>
      </c>
      <c r="U282" s="1">
        <f>IF(t_item_说明表!V284="","",t_item_说明表!V284)</f>
        <v>0</v>
      </c>
      <c r="V282" s="1" t="str">
        <f>IF(t_item_说明表!W284="","",t_item_说明表!W284)</f>
        <v/>
      </c>
      <c r="W282" s="1" t="str">
        <f>IF(t_item_说明表!X284="","",t_item_说明表!X284)</f>
        <v/>
      </c>
      <c r="X282" s="1" t="str">
        <f>IF(t_item_说明表!Y284="","",t_item_说明表!Y284)</f>
        <v/>
      </c>
      <c r="Y282" s="1">
        <f>IF(t_item_说明表!Z284="","",t_item_说明表!Z284)</f>
        <v>0</v>
      </c>
      <c r="Z282" s="1" t="str">
        <f>IF(t_item_说明表!AA284="","",t_item_说明表!AA284)</f>
        <v/>
      </c>
      <c r="AA282" s="1" t="str">
        <f>IF(t_item_说明表!AB284="","",t_item_说明表!AB284)</f>
        <v/>
      </c>
      <c r="AB282" s="1">
        <f>IF(t_item_说明表!AC284="","",t_item_说明表!AC284)</f>
        <v>6087</v>
      </c>
      <c r="AC282" s="1" t="str">
        <f>IF(t_item_说明表!AD284="","",t_item_说明表!AD284)</f>
        <v/>
      </c>
      <c r="AD282" s="1" t="str">
        <f>IF(t_item_说明表!AE284="","",t_item_说明表!AE284)</f>
        <v/>
      </c>
      <c r="AE282" s="1" t="str">
        <f>IF(t_item_说明表!AF284="","",t_item_说明表!AF284)</f>
        <v/>
      </c>
      <c r="AF282" s="1">
        <f>IF(t_item_说明表!AG284="","",t_item_说明表!AG284)</f>
        <v>1</v>
      </c>
      <c r="AG282" s="1">
        <f>IF(t_item_说明表!AH284="","",t_item_说明表!AH284)</f>
        <v>5</v>
      </c>
    </row>
    <row r="283" spans="1:33" ht="17.25" customHeight="1" x14ac:dyDescent="0.2">
      <c r="A283" s="1">
        <f>IF(t_item_说明表!A285="","",t_item_说明表!A285)</f>
        <v>280</v>
      </c>
      <c r="B283" s="1">
        <f>IF(t_item_说明表!B285="","",t_item_说明表!B285)</f>
        <v>6088</v>
      </c>
      <c r="C283" s="1">
        <f>IF(t_item_说明表!C285="","",t_item_说明表!C285)</f>
        <v>0</v>
      </c>
      <c r="D283" s="1" t="str">
        <f>IF(t_item_说明表!D285="","",t_item_说明表!D285)</f>
        <v>宝箱3时代3卡牌品质1部分6</v>
      </c>
      <c r="E283" s="1" t="str">
        <f>IF(t_item_说明表!E285="","",t_item_说明表!E285)</f>
        <v/>
      </c>
      <c r="F283" s="1">
        <f>IF(t_item_说明表!G285="","",t_item_说明表!G285)</f>
        <v>6088</v>
      </c>
      <c r="G283" s="1" t="str">
        <f>IF(t_item_说明表!H285="","",t_item_说明表!H285)</f>
        <v/>
      </c>
      <c r="H283" s="1">
        <f>IF(t_item_说明表!I285="","",t_item_说明表!I285)</f>
        <v>503</v>
      </c>
      <c r="I283" s="1">
        <f>IF(t_item_说明表!J285="","",t_item_说明表!J285)</f>
        <v>3</v>
      </c>
      <c r="J283" s="1">
        <f>IF(t_item_说明表!K285="","",t_item_说明表!K285)</f>
        <v>385</v>
      </c>
      <c r="K283" s="1">
        <f>IF(t_item_说明表!L285="","",t_item_说明表!L285)</f>
        <v>300140285</v>
      </c>
      <c r="L283" s="1">
        <f>IF(t_item_说明表!M285="","",t_item_说明表!M285)</f>
        <v>0</v>
      </c>
      <c r="M283" s="1">
        <f>IF(t_item_说明表!N285="","",t_item_说明表!N285)</f>
        <v>3</v>
      </c>
      <c r="N283" s="1">
        <f>IF(t_item_说明表!O285="","",t_item_说明表!O285)</f>
        <v>0</v>
      </c>
      <c r="O283" s="1">
        <f>IF(t_item_说明表!P285="","",t_item_说明表!P285)</f>
        <v>1</v>
      </c>
      <c r="P283" s="1" t="str">
        <f>IF(t_item_说明表!Q285="","",t_item_说明表!Q285)</f>
        <v/>
      </c>
      <c r="Q283" s="1">
        <f>IF(t_item_说明表!R285="","",t_item_说明表!R285)</f>
        <v>0</v>
      </c>
      <c r="R283" s="1">
        <f>IF(t_item_说明表!S285="","",t_item_说明表!S285)</f>
        <v>33</v>
      </c>
      <c r="S283" s="1" t="str">
        <f>IF(t_item_说明表!T285="","",t_item_说明表!T285)</f>
        <v>商店</v>
      </c>
      <c r="T283" s="1">
        <f>IF(t_item_说明表!U285="","",t_item_说明表!U285)</f>
        <v>12</v>
      </c>
      <c r="U283" s="1">
        <f>IF(t_item_说明表!V285="","",t_item_说明表!V285)</f>
        <v>0</v>
      </c>
      <c r="V283" s="1" t="str">
        <f>IF(t_item_说明表!W285="","",t_item_说明表!W285)</f>
        <v/>
      </c>
      <c r="W283" s="1" t="str">
        <f>IF(t_item_说明表!X285="","",t_item_说明表!X285)</f>
        <v/>
      </c>
      <c r="X283" s="1" t="str">
        <f>IF(t_item_说明表!Y285="","",t_item_说明表!Y285)</f>
        <v/>
      </c>
      <c r="Y283" s="1">
        <f>IF(t_item_说明表!Z285="","",t_item_说明表!Z285)</f>
        <v>0</v>
      </c>
      <c r="Z283" s="1" t="str">
        <f>IF(t_item_说明表!AA285="","",t_item_说明表!AA285)</f>
        <v/>
      </c>
      <c r="AA283" s="1" t="str">
        <f>IF(t_item_说明表!AB285="","",t_item_说明表!AB285)</f>
        <v/>
      </c>
      <c r="AB283" s="1">
        <f>IF(t_item_说明表!AC285="","",t_item_说明表!AC285)</f>
        <v>6088</v>
      </c>
      <c r="AC283" s="1" t="str">
        <f>IF(t_item_说明表!AD285="","",t_item_说明表!AD285)</f>
        <v/>
      </c>
      <c r="AD283" s="1" t="str">
        <f>IF(t_item_说明表!AE285="","",t_item_说明表!AE285)</f>
        <v/>
      </c>
      <c r="AE283" s="1" t="str">
        <f>IF(t_item_说明表!AF285="","",t_item_说明表!AF285)</f>
        <v/>
      </c>
      <c r="AF283" s="1">
        <f>IF(t_item_说明表!AG285="","",t_item_说明表!AG285)</f>
        <v>1</v>
      </c>
      <c r="AG283" s="1">
        <f>IF(t_item_说明表!AH285="","",t_item_说明表!AH285)</f>
        <v>5</v>
      </c>
    </row>
    <row r="284" spans="1:33" ht="17.25" customHeight="1" x14ac:dyDescent="0.2">
      <c r="A284" s="1">
        <f>IF(t_item_说明表!A286="","",t_item_说明表!A286)</f>
        <v>281</v>
      </c>
      <c r="B284" s="1">
        <f>IF(t_item_说明表!B286="","",t_item_说明表!B286)</f>
        <v>6089</v>
      </c>
      <c r="C284" s="1">
        <f>IF(t_item_说明表!C286="","",t_item_说明表!C286)</f>
        <v>0</v>
      </c>
      <c r="D284" s="1" t="str">
        <f>IF(t_item_说明表!D286="","",t_item_说明表!D286)</f>
        <v>宝箱3时代4卡牌品质1部分6</v>
      </c>
      <c r="E284" s="1" t="str">
        <f>IF(t_item_说明表!E286="","",t_item_说明表!E286)</f>
        <v/>
      </c>
      <c r="F284" s="1">
        <f>IF(t_item_说明表!G286="","",t_item_说明表!G286)</f>
        <v>6089</v>
      </c>
      <c r="G284" s="1" t="str">
        <f>IF(t_item_说明表!H286="","",t_item_说明表!H286)</f>
        <v/>
      </c>
      <c r="H284" s="1">
        <f>IF(t_item_说明表!I286="","",t_item_说明表!I286)</f>
        <v>503</v>
      </c>
      <c r="I284" s="1">
        <f>IF(t_item_说明表!J286="","",t_item_说明表!J286)</f>
        <v>3</v>
      </c>
      <c r="J284" s="1">
        <f>IF(t_item_说明表!K286="","",t_item_说明表!K286)</f>
        <v>386</v>
      </c>
      <c r="K284" s="1">
        <f>IF(t_item_说明表!L286="","",t_item_说明表!L286)</f>
        <v>300140286</v>
      </c>
      <c r="L284" s="1">
        <f>IF(t_item_说明表!M286="","",t_item_说明表!M286)</f>
        <v>0</v>
      </c>
      <c r="M284" s="1">
        <f>IF(t_item_说明表!N286="","",t_item_说明表!N286)</f>
        <v>3</v>
      </c>
      <c r="N284" s="1">
        <f>IF(t_item_说明表!O286="","",t_item_说明表!O286)</f>
        <v>0</v>
      </c>
      <c r="O284" s="1">
        <f>IF(t_item_说明表!P286="","",t_item_说明表!P286)</f>
        <v>1</v>
      </c>
      <c r="P284" s="1" t="str">
        <f>IF(t_item_说明表!Q286="","",t_item_说明表!Q286)</f>
        <v/>
      </c>
      <c r="Q284" s="1">
        <f>IF(t_item_说明表!R286="","",t_item_说明表!R286)</f>
        <v>0</v>
      </c>
      <c r="R284" s="1">
        <f>IF(t_item_说明表!S286="","",t_item_说明表!S286)</f>
        <v>33</v>
      </c>
      <c r="S284" s="1" t="str">
        <f>IF(t_item_说明表!T286="","",t_item_说明表!T286)</f>
        <v>商店</v>
      </c>
      <c r="T284" s="1">
        <f>IF(t_item_说明表!U286="","",t_item_说明表!U286)</f>
        <v>12</v>
      </c>
      <c r="U284" s="1">
        <f>IF(t_item_说明表!V286="","",t_item_说明表!V286)</f>
        <v>0</v>
      </c>
      <c r="V284" s="1" t="str">
        <f>IF(t_item_说明表!W286="","",t_item_说明表!W286)</f>
        <v/>
      </c>
      <c r="W284" s="1" t="str">
        <f>IF(t_item_说明表!X286="","",t_item_说明表!X286)</f>
        <v/>
      </c>
      <c r="X284" s="1" t="str">
        <f>IF(t_item_说明表!Y286="","",t_item_说明表!Y286)</f>
        <v/>
      </c>
      <c r="Y284" s="1">
        <f>IF(t_item_说明表!Z286="","",t_item_说明表!Z286)</f>
        <v>0</v>
      </c>
      <c r="Z284" s="1" t="str">
        <f>IF(t_item_说明表!AA286="","",t_item_说明表!AA286)</f>
        <v/>
      </c>
      <c r="AA284" s="1" t="str">
        <f>IF(t_item_说明表!AB286="","",t_item_说明表!AB286)</f>
        <v/>
      </c>
      <c r="AB284" s="1">
        <f>IF(t_item_说明表!AC286="","",t_item_说明表!AC286)</f>
        <v>6089</v>
      </c>
      <c r="AC284" s="1" t="str">
        <f>IF(t_item_说明表!AD286="","",t_item_说明表!AD286)</f>
        <v/>
      </c>
      <c r="AD284" s="1" t="str">
        <f>IF(t_item_说明表!AE286="","",t_item_说明表!AE286)</f>
        <v/>
      </c>
      <c r="AE284" s="1" t="str">
        <f>IF(t_item_说明表!AF286="","",t_item_说明表!AF286)</f>
        <v/>
      </c>
      <c r="AF284" s="1">
        <f>IF(t_item_说明表!AG286="","",t_item_说明表!AG286)</f>
        <v>1</v>
      </c>
      <c r="AG284" s="1">
        <f>IF(t_item_说明表!AH286="","",t_item_说明表!AH286)</f>
        <v>5</v>
      </c>
    </row>
    <row r="285" spans="1:33" ht="17.25" customHeight="1" x14ac:dyDescent="0.2">
      <c r="A285" s="1">
        <f>IF(t_item_说明表!A287="","",t_item_说明表!A287)</f>
        <v>282</v>
      </c>
      <c r="B285" s="1">
        <f>IF(t_item_说明表!B287="","",t_item_说明表!B287)</f>
        <v>6090</v>
      </c>
      <c r="C285" s="1">
        <f>IF(t_item_说明表!C287="","",t_item_说明表!C287)</f>
        <v>0</v>
      </c>
      <c r="D285" s="1" t="str">
        <f>IF(t_item_说明表!D287="","",t_item_说明表!D287)</f>
        <v>宝箱3时代5卡牌品质1部分6</v>
      </c>
      <c r="E285" s="1" t="str">
        <f>IF(t_item_说明表!E287="","",t_item_说明表!E287)</f>
        <v/>
      </c>
      <c r="F285" s="1">
        <f>IF(t_item_说明表!G287="","",t_item_说明表!G287)</f>
        <v>6090</v>
      </c>
      <c r="G285" s="1" t="str">
        <f>IF(t_item_说明表!H287="","",t_item_说明表!H287)</f>
        <v/>
      </c>
      <c r="H285" s="1">
        <f>IF(t_item_说明表!I287="","",t_item_说明表!I287)</f>
        <v>503</v>
      </c>
      <c r="I285" s="1">
        <f>IF(t_item_说明表!J287="","",t_item_说明表!J287)</f>
        <v>3</v>
      </c>
      <c r="J285" s="1">
        <f>IF(t_item_说明表!K287="","",t_item_说明表!K287)</f>
        <v>387</v>
      </c>
      <c r="K285" s="1">
        <f>IF(t_item_说明表!L287="","",t_item_说明表!L287)</f>
        <v>300140287</v>
      </c>
      <c r="L285" s="1">
        <f>IF(t_item_说明表!M287="","",t_item_说明表!M287)</f>
        <v>0</v>
      </c>
      <c r="M285" s="1">
        <f>IF(t_item_说明表!N287="","",t_item_说明表!N287)</f>
        <v>3</v>
      </c>
      <c r="N285" s="1">
        <f>IF(t_item_说明表!O287="","",t_item_说明表!O287)</f>
        <v>0</v>
      </c>
      <c r="O285" s="1">
        <f>IF(t_item_说明表!P287="","",t_item_说明表!P287)</f>
        <v>1</v>
      </c>
      <c r="P285" s="1" t="str">
        <f>IF(t_item_说明表!Q287="","",t_item_说明表!Q287)</f>
        <v/>
      </c>
      <c r="Q285" s="1">
        <f>IF(t_item_说明表!R287="","",t_item_说明表!R287)</f>
        <v>0</v>
      </c>
      <c r="R285" s="1">
        <f>IF(t_item_说明表!S287="","",t_item_说明表!S287)</f>
        <v>33</v>
      </c>
      <c r="S285" s="1" t="str">
        <f>IF(t_item_说明表!T287="","",t_item_说明表!T287)</f>
        <v>商店</v>
      </c>
      <c r="T285" s="1">
        <f>IF(t_item_说明表!U287="","",t_item_说明表!U287)</f>
        <v>12</v>
      </c>
      <c r="U285" s="1">
        <f>IF(t_item_说明表!V287="","",t_item_说明表!V287)</f>
        <v>0</v>
      </c>
      <c r="V285" s="1" t="str">
        <f>IF(t_item_说明表!W287="","",t_item_说明表!W287)</f>
        <v/>
      </c>
      <c r="W285" s="1" t="str">
        <f>IF(t_item_说明表!X287="","",t_item_说明表!X287)</f>
        <v/>
      </c>
      <c r="X285" s="1" t="str">
        <f>IF(t_item_说明表!Y287="","",t_item_说明表!Y287)</f>
        <v/>
      </c>
      <c r="Y285" s="1">
        <f>IF(t_item_说明表!Z287="","",t_item_说明表!Z287)</f>
        <v>0</v>
      </c>
      <c r="Z285" s="1" t="str">
        <f>IF(t_item_说明表!AA287="","",t_item_说明表!AA287)</f>
        <v/>
      </c>
      <c r="AA285" s="1" t="str">
        <f>IF(t_item_说明表!AB287="","",t_item_说明表!AB287)</f>
        <v/>
      </c>
      <c r="AB285" s="1">
        <f>IF(t_item_说明表!AC287="","",t_item_说明表!AC287)</f>
        <v>6090</v>
      </c>
      <c r="AC285" s="1" t="str">
        <f>IF(t_item_说明表!AD287="","",t_item_说明表!AD287)</f>
        <v/>
      </c>
      <c r="AD285" s="1" t="str">
        <f>IF(t_item_说明表!AE287="","",t_item_说明表!AE287)</f>
        <v/>
      </c>
      <c r="AE285" s="1" t="str">
        <f>IF(t_item_说明表!AF287="","",t_item_说明表!AF287)</f>
        <v/>
      </c>
      <c r="AF285" s="1">
        <f>IF(t_item_说明表!AG287="","",t_item_说明表!AG287)</f>
        <v>1</v>
      </c>
      <c r="AG285" s="1">
        <f>IF(t_item_说明表!AH287="","",t_item_说明表!AH287)</f>
        <v>5</v>
      </c>
    </row>
    <row r="286" spans="1:33" ht="17.25" customHeight="1" x14ac:dyDescent="0.2">
      <c r="A286" s="1">
        <f>IF(t_item_说明表!A288="","",t_item_说明表!A288)</f>
        <v>283</v>
      </c>
      <c r="B286" s="1">
        <f>IF(t_item_说明表!B288="","",t_item_说明表!B288)</f>
        <v>6091</v>
      </c>
      <c r="C286" s="1">
        <f>IF(t_item_说明表!C288="","",t_item_说明表!C288)</f>
        <v>0</v>
      </c>
      <c r="D286" s="1" t="str">
        <f>IF(t_item_说明表!D288="","",t_item_说明表!D288)</f>
        <v>宝箱3时代1卡牌品质2部分5</v>
      </c>
      <c r="E286" s="1" t="str">
        <f>IF(t_item_说明表!E288="","",t_item_说明表!E288)</f>
        <v/>
      </c>
      <c r="F286" s="1">
        <f>IF(t_item_说明表!G288="","",t_item_说明表!G288)</f>
        <v>6091</v>
      </c>
      <c r="G286" s="1" t="str">
        <f>IF(t_item_说明表!H288="","",t_item_说明表!H288)</f>
        <v/>
      </c>
      <c r="H286" s="1">
        <f>IF(t_item_说明表!I288="","",t_item_说明表!I288)</f>
        <v>503</v>
      </c>
      <c r="I286" s="1">
        <f>IF(t_item_说明表!J288="","",t_item_说明表!J288)</f>
        <v>3</v>
      </c>
      <c r="J286" s="1">
        <f>IF(t_item_说明表!K288="","",t_item_说明表!K288)</f>
        <v>388</v>
      </c>
      <c r="K286" s="1">
        <f>IF(t_item_说明表!L288="","",t_item_说明表!L288)</f>
        <v>300140288</v>
      </c>
      <c r="L286" s="1">
        <f>IF(t_item_说明表!M288="","",t_item_说明表!M288)</f>
        <v>0</v>
      </c>
      <c r="M286" s="1">
        <f>IF(t_item_说明表!N288="","",t_item_说明表!N288)</f>
        <v>3</v>
      </c>
      <c r="N286" s="1">
        <f>IF(t_item_说明表!O288="","",t_item_说明表!O288)</f>
        <v>0</v>
      </c>
      <c r="O286" s="1">
        <f>IF(t_item_说明表!P288="","",t_item_说明表!P288)</f>
        <v>1</v>
      </c>
      <c r="P286" s="1" t="str">
        <f>IF(t_item_说明表!Q288="","",t_item_说明表!Q288)</f>
        <v/>
      </c>
      <c r="Q286" s="1">
        <f>IF(t_item_说明表!R288="","",t_item_说明表!R288)</f>
        <v>0</v>
      </c>
      <c r="R286" s="1">
        <f>IF(t_item_说明表!S288="","",t_item_说明表!S288)</f>
        <v>33</v>
      </c>
      <c r="S286" s="1" t="str">
        <f>IF(t_item_说明表!T288="","",t_item_说明表!T288)</f>
        <v>商店</v>
      </c>
      <c r="T286" s="1">
        <f>IF(t_item_说明表!U288="","",t_item_说明表!U288)</f>
        <v>12</v>
      </c>
      <c r="U286" s="1">
        <f>IF(t_item_说明表!V288="","",t_item_说明表!V288)</f>
        <v>0</v>
      </c>
      <c r="V286" s="1" t="str">
        <f>IF(t_item_说明表!W288="","",t_item_说明表!W288)</f>
        <v/>
      </c>
      <c r="W286" s="1" t="str">
        <f>IF(t_item_说明表!X288="","",t_item_说明表!X288)</f>
        <v/>
      </c>
      <c r="X286" s="1" t="str">
        <f>IF(t_item_说明表!Y288="","",t_item_说明表!Y288)</f>
        <v/>
      </c>
      <c r="Y286" s="1">
        <f>IF(t_item_说明表!Z288="","",t_item_说明表!Z288)</f>
        <v>0</v>
      </c>
      <c r="Z286" s="1" t="str">
        <f>IF(t_item_说明表!AA288="","",t_item_说明表!AA288)</f>
        <v/>
      </c>
      <c r="AA286" s="1" t="str">
        <f>IF(t_item_说明表!AB288="","",t_item_说明表!AB288)</f>
        <v/>
      </c>
      <c r="AB286" s="1">
        <f>IF(t_item_说明表!AC288="","",t_item_说明表!AC288)</f>
        <v>6091</v>
      </c>
      <c r="AC286" s="1" t="str">
        <f>IF(t_item_说明表!AD288="","",t_item_说明表!AD288)</f>
        <v/>
      </c>
      <c r="AD286" s="1" t="str">
        <f>IF(t_item_说明表!AE288="","",t_item_说明表!AE288)</f>
        <v/>
      </c>
      <c r="AE286" s="1" t="str">
        <f>IF(t_item_说明表!AF288="","",t_item_说明表!AF288)</f>
        <v/>
      </c>
      <c r="AF286" s="1">
        <f>IF(t_item_说明表!AG288="","",t_item_说明表!AG288)</f>
        <v>1</v>
      </c>
      <c r="AG286" s="1">
        <f>IF(t_item_说明表!AH288="","",t_item_说明表!AH288)</f>
        <v>5</v>
      </c>
    </row>
    <row r="287" spans="1:33" ht="17.25" customHeight="1" x14ac:dyDescent="0.2">
      <c r="A287" s="1">
        <f>IF(t_item_说明表!A289="","",t_item_说明表!A289)</f>
        <v>284</v>
      </c>
      <c r="B287" s="1">
        <f>IF(t_item_说明表!B289="","",t_item_说明表!B289)</f>
        <v>6092</v>
      </c>
      <c r="C287" s="1">
        <f>IF(t_item_说明表!C289="","",t_item_说明表!C289)</f>
        <v>0</v>
      </c>
      <c r="D287" s="1" t="str">
        <f>IF(t_item_说明表!D289="","",t_item_说明表!D289)</f>
        <v>宝箱3时代2卡牌品质2部分5</v>
      </c>
      <c r="E287" s="1" t="str">
        <f>IF(t_item_说明表!E289="","",t_item_说明表!E289)</f>
        <v/>
      </c>
      <c r="F287" s="1">
        <f>IF(t_item_说明表!G289="","",t_item_说明表!G289)</f>
        <v>6092</v>
      </c>
      <c r="G287" s="1" t="str">
        <f>IF(t_item_说明表!H289="","",t_item_说明表!H289)</f>
        <v/>
      </c>
      <c r="H287" s="1">
        <f>IF(t_item_说明表!I289="","",t_item_说明表!I289)</f>
        <v>503</v>
      </c>
      <c r="I287" s="1">
        <f>IF(t_item_说明表!J289="","",t_item_说明表!J289)</f>
        <v>3</v>
      </c>
      <c r="J287" s="1">
        <f>IF(t_item_说明表!K289="","",t_item_说明表!K289)</f>
        <v>389</v>
      </c>
      <c r="K287" s="1">
        <f>IF(t_item_说明表!L289="","",t_item_说明表!L289)</f>
        <v>300140289</v>
      </c>
      <c r="L287" s="1">
        <f>IF(t_item_说明表!M289="","",t_item_说明表!M289)</f>
        <v>0</v>
      </c>
      <c r="M287" s="1">
        <f>IF(t_item_说明表!N289="","",t_item_说明表!N289)</f>
        <v>3</v>
      </c>
      <c r="N287" s="1">
        <f>IF(t_item_说明表!O289="","",t_item_说明表!O289)</f>
        <v>0</v>
      </c>
      <c r="O287" s="1">
        <f>IF(t_item_说明表!P289="","",t_item_说明表!P289)</f>
        <v>1</v>
      </c>
      <c r="P287" s="1" t="str">
        <f>IF(t_item_说明表!Q289="","",t_item_说明表!Q289)</f>
        <v/>
      </c>
      <c r="Q287" s="1">
        <f>IF(t_item_说明表!R289="","",t_item_说明表!R289)</f>
        <v>0</v>
      </c>
      <c r="R287" s="1">
        <f>IF(t_item_说明表!S289="","",t_item_说明表!S289)</f>
        <v>33</v>
      </c>
      <c r="S287" s="1" t="str">
        <f>IF(t_item_说明表!T289="","",t_item_说明表!T289)</f>
        <v>商店</v>
      </c>
      <c r="T287" s="1">
        <f>IF(t_item_说明表!U289="","",t_item_说明表!U289)</f>
        <v>12</v>
      </c>
      <c r="U287" s="1">
        <f>IF(t_item_说明表!V289="","",t_item_说明表!V289)</f>
        <v>0</v>
      </c>
      <c r="V287" s="1" t="str">
        <f>IF(t_item_说明表!W289="","",t_item_说明表!W289)</f>
        <v/>
      </c>
      <c r="W287" s="1" t="str">
        <f>IF(t_item_说明表!X289="","",t_item_说明表!X289)</f>
        <v/>
      </c>
      <c r="X287" s="1" t="str">
        <f>IF(t_item_说明表!Y289="","",t_item_说明表!Y289)</f>
        <v/>
      </c>
      <c r="Y287" s="1">
        <f>IF(t_item_说明表!Z289="","",t_item_说明表!Z289)</f>
        <v>0</v>
      </c>
      <c r="Z287" s="1" t="str">
        <f>IF(t_item_说明表!AA289="","",t_item_说明表!AA289)</f>
        <v/>
      </c>
      <c r="AA287" s="1" t="str">
        <f>IF(t_item_说明表!AB289="","",t_item_说明表!AB289)</f>
        <v/>
      </c>
      <c r="AB287" s="1">
        <f>IF(t_item_说明表!AC289="","",t_item_说明表!AC289)</f>
        <v>6092</v>
      </c>
      <c r="AC287" s="1" t="str">
        <f>IF(t_item_说明表!AD289="","",t_item_说明表!AD289)</f>
        <v/>
      </c>
      <c r="AD287" s="1" t="str">
        <f>IF(t_item_说明表!AE289="","",t_item_说明表!AE289)</f>
        <v/>
      </c>
      <c r="AE287" s="1" t="str">
        <f>IF(t_item_说明表!AF289="","",t_item_说明表!AF289)</f>
        <v/>
      </c>
      <c r="AF287" s="1">
        <f>IF(t_item_说明表!AG289="","",t_item_说明表!AG289)</f>
        <v>1</v>
      </c>
      <c r="AG287" s="1">
        <f>IF(t_item_说明表!AH289="","",t_item_说明表!AH289)</f>
        <v>5</v>
      </c>
    </row>
    <row r="288" spans="1:33" ht="17.25" customHeight="1" x14ac:dyDescent="0.2">
      <c r="A288" s="1">
        <f>IF(t_item_说明表!A290="","",t_item_说明表!A290)</f>
        <v>285</v>
      </c>
      <c r="B288" s="1">
        <f>IF(t_item_说明表!B290="","",t_item_说明表!B290)</f>
        <v>6093</v>
      </c>
      <c r="C288" s="1">
        <f>IF(t_item_说明表!C290="","",t_item_说明表!C290)</f>
        <v>0</v>
      </c>
      <c r="D288" s="1" t="str">
        <f>IF(t_item_说明表!D290="","",t_item_说明表!D290)</f>
        <v>宝箱3时代3卡牌品质2部分5</v>
      </c>
      <c r="E288" s="1" t="str">
        <f>IF(t_item_说明表!E290="","",t_item_说明表!E290)</f>
        <v/>
      </c>
      <c r="F288" s="1">
        <f>IF(t_item_说明表!G290="","",t_item_说明表!G290)</f>
        <v>6093</v>
      </c>
      <c r="G288" s="1" t="str">
        <f>IF(t_item_说明表!H290="","",t_item_说明表!H290)</f>
        <v/>
      </c>
      <c r="H288" s="1">
        <f>IF(t_item_说明表!I290="","",t_item_说明表!I290)</f>
        <v>503</v>
      </c>
      <c r="I288" s="1">
        <f>IF(t_item_说明表!J290="","",t_item_说明表!J290)</f>
        <v>3</v>
      </c>
      <c r="J288" s="1">
        <f>IF(t_item_说明表!K290="","",t_item_说明表!K290)</f>
        <v>390</v>
      </c>
      <c r="K288" s="1">
        <f>IF(t_item_说明表!L290="","",t_item_说明表!L290)</f>
        <v>300140290</v>
      </c>
      <c r="L288" s="1">
        <f>IF(t_item_说明表!M290="","",t_item_说明表!M290)</f>
        <v>0</v>
      </c>
      <c r="M288" s="1">
        <f>IF(t_item_说明表!N290="","",t_item_说明表!N290)</f>
        <v>3</v>
      </c>
      <c r="N288" s="1">
        <f>IF(t_item_说明表!O290="","",t_item_说明表!O290)</f>
        <v>0</v>
      </c>
      <c r="O288" s="1">
        <f>IF(t_item_说明表!P290="","",t_item_说明表!P290)</f>
        <v>1</v>
      </c>
      <c r="P288" s="1" t="str">
        <f>IF(t_item_说明表!Q290="","",t_item_说明表!Q290)</f>
        <v/>
      </c>
      <c r="Q288" s="1">
        <f>IF(t_item_说明表!R290="","",t_item_说明表!R290)</f>
        <v>0</v>
      </c>
      <c r="R288" s="1">
        <f>IF(t_item_说明表!S290="","",t_item_说明表!S290)</f>
        <v>33</v>
      </c>
      <c r="S288" s="1" t="str">
        <f>IF(t_item_说明表!T290="","",t_item_说明表!T290)</f>
        <v>商店</v>
      </c>
      <c r="T288" s="1">
        <f>IF(t_item_说明表!U290="","",t_item_说明表!U290)</f>
        <v>12</v>
      </c>
      <c r="U288" s="1">
        <f>IF(t_item_说明表!V290="","",t_item_说明表!V290)</f>
        <v>0</v>
      </c>
      <c r="V288" s="1" t="str">
        <f>IF(t_item_说明表!W290="","",t_item_说明表!W290)</f>
        <v/>
      </c>
      <c r="W288" s="1" t="str">
        <f>IF(t_item_说明表!X290="","",t_item_说明表!X290)</f>
        <v/>
      </c>
      <c r="X288" s="1" t="str">
        <f>IF(t_item_说明表!Y290="","",t_item_说明表!Y290)</f>
        <v/>
      </c>
      <c r="Y288" s="1">
        <f>IF(t_item_说明表!Z290="","",t_item_说明表!Z290)</f>
        <v>0</v>
      </c>
      <c r="Z288" s="1" t="str">
        <f>IF(t_item_说明表!AA290="","",t_item_说明表!AA290)</f>
        <v/>
      </c>
      <c r="AA288" s="1" t="str">
        <f>IF(t_item_说明表!AB290="","",t_item_说明表!AB290)</f>
        <v/>
      </c>
      <c r="AB288" s="1">
        <f>IF(t_item_说明表!AC290="","",t_item_说明表!AC290)</f>
        <v>6093</v>
      </c>
      <c r="AC288" s="1" t="str">
        <f>IF(t_item_说明表!AD290="","",t_item_说明表!AD290)</f>
        <v/>
      </c>
      <c r="AD288" s="1" t="str">
        <f>IF(t_item_说明表!AE290="","",t_item_说明表!AE290)</f>
        <v/>
      </c>
      <c r="AE288" s="1" t="str">
        <f>IF(t_item_说明表!AF290="","",t_item_说明表!AF290)</f>
        <v/>
      </c>
      <c r="AF288" s="1">
        <f>IF(t_item_说明表!AG290="","",t_item_说明表!AG290)</f>
        <v>1</v>
      </c>
      <c r="AG288" s="1">
        <f>IF(t_item_说明表!AH290="","",t_item_说明表!AH290)</f>
        <v>5</v>
      </c>
    </row>
    <row r="289" spans="1:33" ht="17.25" customHeight="1" x14ac:dyDescent="0.2">
      <c r="A289" s="1">
        <f>IF(t_item_说明表!A291="","",t_item_说明表!A291)</f>
        <v>286</v>
      </c>
      <c r="B289" s="1">
        <f>IF(t_item_说明表!B291="","",t_item_说明表!B291)</f>
        <v>6094</v>
      </c>
      <c r="C289" s="1">
        <f>IF(t_item_说明表!C291="","",t_item_说明表!C291)</f>
        <v>0</v>
      </c>
      <c r="D289" s="1" t="str">
        <f>IF(t_item_说明表!D291="","",t_item_说明表!D291)</f>
        <v>宝箱3时代4卡牌品质2部分5</v>
      </c>
      <c r="E289" s="1" t="str">
        <f>IF(t_item_说明表!E291="","",t_item_说明表!E291)</f>
        <v/>
      </c>
      <c r="F289" s="1">
        <f>IF(t_item_说明表!G291="","",t_item_说明表!G291)</f>
        <v>6094</v>
      </c>
      <c r="G289" s="1" t="str">
        <f>IF(t_item_说明表!H291="","",t_item_说明表!H291)</f>
        <v/>
      </c>
      <c r="H289" s="1">
        <f>IF(t_item_说明表!I291="","",t_item_说明表!I291)</f>
        <v>503</v>
      </c>
      <c r="I289" s="1">
        <f>IF(t_item_说明表!J291="","",t_item_说明表!J291)</f>
        <v>3</v>
      </c>
      <c r="J289" s="1">
        <f>IF(t_item_说明表!K291="","",t_item_说明表!K291)</f>
        <v>391</v>
      </c>
      <c r="K289" s="1">
        <f>IF(t_item_说明表!L291="","",t_item_说明表!L291)</f>
        <v>300140291</v>
      </c>
      <c r="L289" s="1">
        <f>IF(t_item_说明表!M291="","",t_item_说明表!M291)</f>
        <v>0</v>
      </c>
      <c r="M289" s="1">
        <f>IF(t_item_说明表!N291="","",t_item_说明表!N291)</f>
        <v>3</v>
      </c>
      <c r="N289" s="1">
        <f>IF(t_item_说明表!O291="","",t_item_说明表!O291)</f>
        <v>0</v>
      </c>
      <c r="O289" s="1">
        <f>IF(t_item_说明表!P291="","",t_item_说明表!P291)</f>
        <v>1</v>
      </c>
      <c r="P289" s="1" t="str">
        <f>IF(t_item_说明表!Q291="","",t_item_说明表!Q291)</f>
        <v/>
      </c>
      <c r="Q289" s="1">
        <f>IF(t_item_说明表!R291="","",t_item_说明表!R291)</f>
        <v>0</v>
      </c>
      <c r="R289" s="1">
        <f>IF(t_item_说明表!S291="","",t_item_说明表!S291)</f>
        <v>33</v>
      </c>
      <c r="S289" s="1" t="str">
        <f>IF(t_item_说明表!T291="","",t_item_说明表!T291)</f>
        <v>商店</v>
      </c>
      <c r="T289" s="1">
        <f>IF(t_item_说明表!U291="","",t_item_说明表!U291)</f>
        <v>12</v>
      </c>
      <c r="U289" s="1">
        <f>IF(t_item_说明表!V291="","",t_item_说明表!V291)</f>
        <v>0</v>
      </c>
      <c r="V289" s="1" t="str">
        <f>IF(t_item_说明表!W291="","",t_item_说明表!W291)</f>
        <v/>
      </c>
      <c r="W289" s="1" t="str">
        <f>IF(t_item_说明表!X291="","",t_item_说明表!X291)</f>
        <v/>
      </c>
      <c r="X289" s="1" t="str">
        <f>IF(t_item_说明表!Y291="","",t_item_说明表!Y291)</f>
        <v/>
      </c>
      <c r="Y289" s="1">
        <f>IF(t_item_说明表!Z291="","",t_item_说明表!Z291)</f>
        <v>0</v>
      </c>
      <c r="Z289" s="1" t="str">
        <f>IF(t_item_说明表!AA291="","",t_item_说明表!AA291)</f>
        <v/>
      </c>
      <c r="AA289" s="1" t="str">
        <f>IF(t_item_说明表!AB291="","",t_item_说明表!AB291)</f>
        <v/>
      </c>
      <c r="AB289" s="1">
        <f>IF(t_item_说明表!AC291="","",t_item_说明表!AC291)</f>
        <v>6094</v>
      </c>
      <c r="AC289" s="1" t="str">
        <f>IF(t_item_说明表!AD291="","",t_item_说明表!AD291)</f>
        <v/>
      </c>
      <c r="AD289" s="1" t="str">
        <f>IF(t_item_说明表!AE291="","",t_item_说明表!AE291)</f>
        <v/>
      </c>
      <c r="AE289" s="1" t="str">
        <f>IF(t_item_说明表!AF291="","",t_item_说明表!AF291)</f>
        <v/>
      </c>
      <c r="AF289" s="1">
        <f>IF(t_item_说明表!AG291="","",t_item_说明表!AG291)</f>
        <v>1</v>
      </c>
      <c r="AG289" s="1">
        <f>IF(t_item_说明表!AH291="","",t_item_说明表!AH291)</f>
        <v>5</v>
      </c>
    </row>
    <row r="290" spans="1:33" ht="17.25" customHeight="1" x14ac:dyDescent="0.2">
      <c r="A290" s="1">
        <f>IF(t_item_说明表!A292="","",t_item_说明表!A292)</f>
        <v>287</v>
      </c>
      <c r="B290" s="1">
        <f>IF(t_item_说明表!B292="","",t_item_说明表!B292)</f>
        <v>6095</v>
      </c>
      <c r="C290" s="1">
        <f>IF(t_item_说明表!C292="","",t_item_说明表!C292)</f>
        <v>0</v>
      </c>
      <c r="D290" s="1" t="str">
        <f>IF(t_item_说明表!D292="","",t_item_说明表!D292)</f>
        <v>宝箱3时代5卡牌品质2部分5</v>
      </c>
      <c r="E290" s="1" t="str">
        <f>IF(t_item_说明表!E292="","",t_item_说明表!E292)</f>
        <v/>
      </c>
      <c r="F290" s="1">
        <f>IF(t_item_说明表!G292="","",t_item_说明表!G292)</f>
        <v>6095</v>
      </c>
      <c r="G290" s="1" t="str">
        <f>IF(t_item_说明表!H292="","",t_item_说明表!H292)</f>
        <v/>
      </c>
      <c r="H290" s="1">
        <f>IF(t_item_说明表!I292="","",t_item_说明表!I292)</f>
        <v>503</v>
      </c>
      <c r="I290" s="1">
        <f>IF(t_item_说明表!J292="","",t_item_说明表!J292)</f>
        <v>3</v>
      </c>
      <c r="J290" s="1">
        <f>IF(t_item_说明表!K292="","",t_item_说明表!K292)</f>
        <v>392</v>
      </c>
      <c r="K290" s="1">
        <f>IF(t_item_说明表!L292="","",t_item_说明表!L292)</f>
        <v>300140292</v>
      </c>
      <c r="L290" s="1">
        <f>IF(t_item_说明表!M292="","",t_item_说明表!M292)</f>
        <v>0</v>
      </c>
      <c r="M290" s="1">
        <f>IF(t_item_说明表!N292="","",t_item_说明表!N292)</f>
        <v>3</v>
      </c>
      <c r="N290" s="1">
        <f>IF(t_item_说明表!O292="","",t_item_说明表!O292)</f>
        <v>0</v>
      </c>
      <c r="O290" s="1">
        <f>IF(t_item_说明表!P292="","",t_item_说明表!P292)</f>
        <v>1</v>
      </c>
      <c r="P290" s="1" t="str">
        <f>IF(t_item_说明表!Q292="","",t_item_说明表!Q292)</f>
        <v/>
      </c>
      <c r="Q290" s="1">
        <f>IF(t_item_说明表!R292="","",t_item_说明表!R292)</f>
        <v>0</v>
      </c>
      <c r="R290" s="1">
        <f>IF(t_item_说明表!S292="","",t_item_说明表!S292)</f>
        <v>33</v>
      </c>
      <c r="S290" s="1" t="str">
        <f>IF(t_item_说明表!T292="","",t_item_说明表!T292)</f>
        <v>商店</v>
      </c>
      <c r="T290" s="1">
        <f>IF(t_item_说明表!U292="","",t_item_说明表!U292)</f>
        <v>12</v>
      </c>
      <c r="U290" s="1">
        <f>IF(t_item_说明表!V292="","",t_item_说明表!V292)</f>
        <v>0</v>
      </c>
      <c r="V290" s="1" t="str">
        <f>IF(t_item_说明表!W292="","",t_item_说明表!W292)</f>
        <v/>
      </c>
      <c r="W290" s="1" t="str">
        <f>IF(t_item_说明表!X292="","",t_item_说明表!X292)</f>
        <v/>
      </c>
      <c r="X290" s="1" t="str">
        <f>IF(t_item_说明表!Y292="","",t_item_说明表!Y292)</f>
        <v/>
      </c>
      <c r="Y290" s="1">
        <f>IF(t_item_说明表!Z292="","",t_item_说明表!Z292)</f>
        <v>0</v>
      </c>
      <c r="Z290" s="1" t="str">
        <f>IF(t_item_说明表!AA292="","",t_item_说明表!AA292)</f>
        <v/>
      </c>
      <c r="AA290" s="1" t="str">
        <f>IF(t_item_说明表!AB292="","",t_item_说明表!AB292)</f>
        <v/>
      </c>
      <c r="AB290" s="1">
        <f>IF(t_item_说明表!AC292="","",t_item_说明表!AC292)</f>
        <v>6095</v>
      </c>
      <c r="AC290" s="1" t="str">
        <f>IF(t_item_说明表!AD292="","",t_item_说明表!AD292)</f>
        <v/>
      </c>
      <c r="AD290" s="1" t="str">
        <f>IF(t_item_说明表!AE292="","",t_item_说明表!AE292)</f>
        <v/>
      </c>
      <c r="AE290" s="1" t="str">
        <f>IF(t_item_说明表!AF292="","",t_item_说明表!AF292)</f>
        <v/>
      </c>
      <c r="AF290" s="1">
        <f>IF(t_item_说明表!AG292="","",t_item_说明表!AG292)</f>
        <v>1</v>
      </c>
      <c r="AG290" s="1">
        <f>IF(t_item_说明表!AH292="","",t_item_说明表!AH292)</f>
        <v>5</v>
      </c>
    </row>
    <row r="291" spans="1:33" ht="17.25" customHeight="1" x14ac:dyDescent="0.2">
      <c r="A291" s="1">
        <f>IF(t_item_说明表!A293="","",t_item_说明表!A293)</f>
        <v>288</v>
      </c>
      <c r="B291" s="1">
        <f>IF(t_item_说明表!B293="","",t_item_说明表!B293)</f>
        <v>6096</v>
      </c>
      <c r="C291" s="1">
        <f>IF(t_item_说明表!C293="","",t_item_说明表!C293)</f>
        <v>0</v>
      </c>
      <c r="D291" s="1" t="str">
        <f>IF(t_item_说明表!D293="","",t_item_说明表!D293)</f>
        <v>宝箱3时代1卡牌品质2部分6</v>
      </c>
      <c r="E291" s="1" t="str">
        <f>IF(t_item_说明表!E293="","",t_item_说明表!E293)</f>
        <v/>
      </c>
      <c r="F291" s="1">
        <f>IF(t_item_说明表!G293="","",t_item_说明表!G293)</f>
        <v>6096</v>
      </c>
      <c r="G291" s="1" t="str">
        <f>IF(t_item_说明表!H293="","",t_item_说明表!H293)</f>
        <v/>
      </c>
      <c r="H291" s="1">
        <f>IF(t_item_说明表!I293="","",t_item_说明表!I293)</f>
        <v>503</v>
      </c>
      <c r="I291" s="1">
        <f>IF(t_item_说明表!J293="","",t_item_说明表!J293)</f>
        <v>3</v>
      </c>
      <c r="J291" s="1">
        <f>IF(t_item_说明表!K293="","",t_item_说明表!K293)</f>
        <v>393</v>
      </c>
      <c r="K291" s="1">
        <f>IF(t_item_说明表!L293="","",t_item_说明表!L293)</f>
        <v>300140293</v>
      </c>
      <c r="L291" s="1">
        <f>IF(t_item_说明表!M293="","",t_item_说明表!M293)</f>
        <v>0</v>
      </c>
      <c r="M291" s="1">
        <f>IF(t_item_说明表!N293="","",t_item_说明表!N293)</f>
        <v>3</v>
      </c>
      <c r="N291" s="1">
        <f>IF(t_item_说明表!O293="","",t_item_说明表!O293)</f>
        <v>0</v>
      </c>
      <c r="O291" s="1">
        <f>IF(t_item_说明表!P293="","",t_item_说明表!P293)</f>
        <v>1</v>
      </c>
      <c r="P291" s="1" t="str">
        <f>IF(t_item_说明表!Q293="","",t_item_说明表!Q293)</f>
        <v/>
      </c>
      <c r="Q291" s="1">
        <f>IF(t_item_说明表!R293="","",t_item_说明表!R293)</f>
        <v>0</v>
      </c>
      <c r="R291" s="1">
        <f>IF(t_item_说明表!S293="","",t_item_说明表!S293)</f>
        <v>33</v>
      </c>
      <c r="S291" s="1" t="str">
        <f>IF(t_item_说明表!T293="","",t_item_说明表!T293)</f>
        <v>商店</v>
      </c>
      <c r="T291" s="1">
        <f>IF(t_item_说明表!U293="","",t_item_说明表!U293)</f>
        <v>12</v>
      </c>
      <c r="U291" s="1">
        <f>IF(t_item_说明表!V293="","",t_item_说明表!V293)</f>
        <v>0</v>
      </c>
      <c r="V291" s="1" t="str">
        <f>IF(t_item_说明表!W293="","",t_item_说明表!W293)</f>
        <v/>
      </c>
      <c r="W291" s="1" t="str">
        <f>IF(t_item_说明表!X293="","",t_item_说明表!X293)</f>
        <v/>
      </c>
      <c r="X291" s="1" t="str">
        <f>IF(t_item_说明表!Y293="","",t_item_说明表!Y293)</f>
        <v/>
      </c>
      <c r="Y291" s="1">
        <f>IF(t_item_说明表!Z293="","",t_item_说明表!Z293)</f>
        <v>0</v>
      </c>
      <c r="Z291" s="1" t="str">
        <f>IF(t_item_说明表!AA293="","",t_item_说明表!AA293)</f>
        <v/>
      </c>
      <c r="AA291" s="1" t="str">
        <f>IF(t_item_说明表!AB293="","",t_item_说明表!AB293)</f>
        <v/>
      </c>
      <c r="AB291" s="1">
        <f>IF(t_item_说明表!AC293="","",t_item_说明表!AC293)</f>
        <v>6096</v>
      </c>
      <c r="AC291" s="1" t="str">
        <f>IF(t_item_说明表!AD293="","",t_item_说明表!AD293)</f>
        <v/>
      </c>
      <c r="AD291" s="1" t="str">
        <f>IF(t_item_说明表!AE293="","",t_item_说明表!AE293)</f>
        <v/>
      </c>
      <c r="AE291" s="1" t="str">
        <f>IF(t_item_说明表!AF293="","",t_item_说明表!AF293)</f>
        <v/>
      </c>
      <c r="AF291" s="1">
        <f>IF(t_item_说明表!AG293="","",t_item_说明表!AG293)</f>
        <v>1</v>
      </c>
      <c r="AG291" s="1">
        <f>IF(t_item_说明表!AH293="","",t_item_说明表!AH293)</f>
        <v>5</v>
      </c>
    </row>
    <row r="292" spans="1:33" ht="17.25" customHeight="1" x14ac:dyDescent="0.2">
      <c r="A292" s="1">
        <f>IF(t_item_说明表!A294="","",t_item_说明表!A294)</f>
        <v>289</v>
      </c>
      <c r="B292" s="1">
        <f>IF(t_item_说明表!B294="","",t_item_说明表!B294)</f>
        <v>6097</v>
      </c>
      <c r="C292" s="1">
        <f>IF(t_item_说明表!C294="","",t_item_说明表!C294)</f>
        <v>0</v>
      </c>
      <c r="D292" s="1" t="str">
        <f>IF(t_item_说明表!D294="","",t_item_说明表!D294)</f>
        <v>宝箱3时代2卡牌品质2部分6</v>
      </c>
      <c r="E292" s="1" t="str">
        <f>IF(t_item_说明表!E294="","",t_item_说明表!E294)</f>
        <v/>
      </c>
      <c r="F292" s="1">
        <f>IF(t_item_说明表!G294="","",t_item_说明表!G294)</f>
        <v>6097</v>
      </c>
      <c r="G292" s="1" t="str">
        <f>IF(t_item_说明表!H294="","",t_item_说明表!H294)</f>
        <v/>
      </c>
      <c r="H292" s="1">
        <f>IF(t_item_说明表!I294="","",t_item_说明表!I294)</f>
        <v>503</v>
      </c>
      <c r="I292" s="1">
        <f>IF(t_item_说明表!J294="","",t_item_说明表!J294)</f>
        <v>3</v>
      </c>
      <c r="J292" s="1">
        <f>IF(t_item_说明表!K294="","",t_item_说明表!K294)</f>
        <v>394</v>
      </c>
      <c r="K292" s="1">
        <f>IF(t_item_说明表!L294="","",t_item_说明表!L294)</f>
        <v>300140294</v>
      </c>
      <c r="L292" s="1">
        <f>IF(t_item_说明表!M294="","",t_item_说明表!M294)</f>
        <v>0</v>
      </c>
      <c r="M292" s="1">
        <f>IF(t_item_说明表!N294="","",t_item_说明表!N294)</f>
        <v>3</v>
      </c>
      <c r="N292" s="1">
        <f>IF(t_item_说明表!O294="","",t_item_说明表!O294)</f>
        <v>0</v>
      </c>
      <c r="O292" s="1">
        <f>IF(t_item_说明表!P294="","",t_item_说明表!P294)</f>
        <v>1</v>
      </c>
      <c r="P292" s="1" t="str">
        <f>IF(t_item_说明表!Q294="","",t_item_说明表!Q294)</f>
        <v/>
      </c>
      <c r="Q292" s="1">
        <f>IF(t_item_说明表!R294="","",t_item_说明表!R294)</f>
        <v>0</v>
      </c>
      <c r="R292" s="1">
        <f>IF(t_item_说明表!S294="","",t_item_说明表!S294)</f>
        <v>33</v>
      </c>
      <c r="S292" s="1" t="str">
        <f>IF(t_item_说明表!T294="","",t_item_说明表!T294)</f>
        <v>商店</v>
      </c>
      <c r="T292" s="1">
        <f>IF(t_item_说明表!U294="","",t_item_说明表!U294)</f>
        <v>12</v>
      </c>
      <c r="U292" s="1">
        <f>IF(t_item_说明表!V294="","",t_item_说明表!V294)</f>
        <v>0</v>
      </c>
      <c r="V292" s="1" t="str">
        <f>IF(t_item_说明表!W294="","",t_item_说明表!W294)</f>
        <v/>
      </c>
      <c r="W292" s="1" t="str">
        <f>IF(t_item_说明表!X294="","",t_item_说明表!X294)</f>
        <v/>
      </c>
      <c r="X292" s="1" t="str">
        <f>IF(t_item_说明表!Y294="","",t_item_说明表!Y294)</f>
        <v/>
      </c>
      <c r="Y292" s="1">
        <f>IF(t_item_说明表!Z294="","",t_item_说明表!Z294)</f>
        <v>0</v>
      </c>
      <c r="Z292" s="1" t="str">
        <f>IF(t_item_说明表!AA294="","",t_item_说明表!AA294)</f>
        <v/>
      </c>
      <c r="AA292" s="1" t="str">
        <f>IF(t_item_说明表!AB294="","",t_item_说明表!AB294)</f>
        <v/>
      </c>
      <c r="AB292" s="1">
        <f>IF(t_item_说明表!AC294="","",t_item_说明表!AC294)</f>
        <v>6097</v>
      </c>
      <c r="AC292" s="1" t="str">
        <f>IF(t_item_说明表!AD294="","",t_item_说明表!AD294)</f>
        <v/>
      </c>
      <c r="AD292" s="1" t="str">
        <f>IF(t_item_说明表!AE294="","",t_item_说明表!AE294)</f>
        <v/>
      </c>
      <c r="AE292" s="1" t="str">
        <f>IF(t_item_说明表!AF294="","",t_item_说明表!AF294)</f>
        <v/>
      </c>
      <c r="AF292" s="1">
        <f>IF(t_item_说明表!AG294="","",t_item_说明表!AG294)</f>
        <v>1</v>
      </c>
      <c r="AG292" s="1">
        <f>IF(t_item_说明表!AH294="","",t_item_说明表!AH294)</f>
        <v>5</v>
      </c>
    </row>
    <row r="293" spans="1:33" ht="17.25" customHeight="1" x14ac:dyDescent="0.2">
      <c r="A293" s="1">
        <f>IF(t_item_说明表!A295="","",t_item_说明表!A295)</f>
        <v>290</v>
      </c>
      <c r="B293" s="1">
        <f>IF(t_item_说明表!B295="","",t_item_说明表!B295)</f>
        <v>6098</v>
      </c>
      <c r="C293" s="1">
        <f>IF(t_item_说明表!C295="","",t_item_说明表!C295)</f>
        <v>0</v>
      </c>
      <c r="D293" s="1" t="str">
        <f>IF(t_item_说明表!D295="","",t_item_说明表!D295)</f>
        <v>宝箱3时代3卡牌品质2部分6</v>
      </c>
      <c r="E293" s="1" t="str">
        <f>IF(t_item_说明表!E295="","",t_item_说明表!E295)</f>
        <v/>
      </c>
      <c r="F293" s="1">
        <f>IF(t_item_说明表!G295="","",t_item_说明表!G295)</f>
        <v>6098</v>
      </c>
      <c r="G293" s="1" t="str">
        <f>IF(t_item_说明表!H295="","",t_item_说明表!H295)</f>
        <v/>
      </c>
      <c r="H293" s="1">
        <f>IF(t_item_说明表!I295="","",t_item_说明表!I295)</f>
        <v>503</v>
      </c>
      <c r="I293" s="1">
        <f>IF(t_item_说明表!J295="","",t_item_说明表!J295)</f>
        <v>3</v>
      </c>
      <c r="J293" s="1">
        <f>IF(t_item_说明表!K295="","",t_item_说明表!K295)</f>
        <v>395</v>
      </c>
      <c r="K293" s="1">
        <f>IF(t_item_说明表!L295="","",t_item_说明表!L295)</f>
        <v>300140295</v>
      </c>
      <c r="L293" s="1">
        <f>IF(t_item_说明表!M295="","",t_item_说明表!M295)</f>
        <v>0</v>
      </c>
      <c r="M293" s="1">
        <f>IF(t_item_说明表!N295="","",t_item_说明表!N295)</f>
        <v>3</v>
      </c>
      <c r="N293" s="1">
        <f>IF(t_item_说明表!O295="","",t_item_说明表!O295)</f>
        <v>0</v>
      </c>
      <c r="O293" s="1">
        <f>IF(t_item_说明表!P295="","",t_item_说明表!P295)</f>
        <v>1</v>
      </c>
      <c r="P293" s="1" t="str">
        <f>IF(t_item_说明表!Q295="","",t_item_说明表!Q295)</f>
        <v/>
      </c>
      <c r="Q293" s="1">
        <f>IF(t_item_说明表!R295="","",t_item_说明表!R295)</f>
        <v>0</v>
      </c>
      <c r="R293" s="1">
        <f>IF(t_item_说明表!S295="","",t_item_说明表!S295)</f>
        <v>33</v>
      </c>
      <c r="S293" s="1" t="str">
        <f>IF(t_item_说明表!T295="","",t_item_说明表!T295)</f>
        <v>商店</v>
      </c>
      <c r="T293" s="1">
        <f>IF(t_item_说明表!U295="","",t_item_说明表!U295)</f>
        <v>12</v>
      </c>
      <c r="U293" s="1">
        <f>IF(t_item_说明表!V295="","",t_item_说明表!V295)</f>
        <v>0</v>
      </c>
      <c r="V293" s="1" t="str">
        <f>IF(t_item_说明表!W295="","",t_item_说明表!W295)</f>
        <v/>
      </c>
      <c r="W293" s="1" t="str">
        <f>IF(t_item_说明表!X295="","",t_item_说明表!X295)</f>
        <v/>
      </c>
      <c r="X293" s="1" t="str">
        <f>IF(t_item_说明表!Y295="","",t_item_说明表!Y295)</f>
        <v/>
      </c>
      <c r="Y293" s="1">
        <f>IF(t_item_说明表!Z295="","",t_item_说明表!Z295)</f>
        <v>0</v>
      </c>
      <c r="Z293" s="1" t="str">
        <f>IF(t_item_说明表!AA295="","",t_item_说明表!AA295)</f>
        <v/>
      </c>
      <c r="AA293" s="1" t="str">
        <f>IF(t_item_说明表!AB295="","",t_item_说明表!AB295)</f>
        <v/>
      </c>
      <c r="AB293" s="1">
        <f>IF(t_item_说明表!AC295="","",t_item_说明表!AC295)</f>
        <v>6098</v>
      </c>
      <c r="AC293" s="1" t="str">
        <f>IF(t_item_说明表!AD295="","",t_item_说明表!AD295)</f>
        <v/>
      </c>
      <c r="AD293" s="1" t="str">
        <f>IF(t_item_说明表!AE295="","",t_item_说明表!AE295)</f>
        <v/>
      </c>
      <c r="AE293" s="1" t="str">
        <f>IF(t_item_说明表!AF295="","",t_item_说明表!AF295)</f>
        <v/>
      </c>
      <c r="AF293" s="1">
        <f>IF(t_item_说明表!AG295="","",t_item_说明表!AG295)</f>
        <v>1</v>
      </c>
      <c r="AG293" s="1">
        <f>IF(t_item_说明表!AH295="","",t_item_说明表!AH295)</f>
        <v>5</v>
      </c>
    </row>
    <row r="294" spans="1:33" ht="17.25" customHeight="1" x14ac:dyDescent="0.2">
      <c r="A294" s="1">
        <f>IF(t_item_说明表!A296="","",t_item_说明表!A296)</f>
        <v>291</v>
      </c>
      <c r="B294" s="1">
        <f>IF(t_item_说明表!B296="","",t_item_说明表!B296)</f>
        <v>6099</v>
      </c>
      <c r="C294" s="1">
        <f>IF(t_item_说明表!C296="","",t_item_说明表!C296)</f>
        <v>0</v>
      </c>
      <c r="D294" s="1" t="str">
        <f>IF(t_item_说明表!D296="","",t_item_说明表!D296)</f>
        <v>宝箱3时代4卡牌品质2部分6</v>
      </c>
      <c r="E294" s="1" t="str">
        <f>IF(t_item_说明表!E296="","",t_item_说明表!E296)</f>
        <v/>
      </c>
      <c r="F294" s="1">
        <f>IF(t_item_说明表!G296="","",t_item_说明表!G296)</f>
        <v>6099</v>
      </c>
      <c r="G294" s="1" t="str">
        <f>IF(t_item_说明表!H296="","",t_item_说明表!H296)</f>
        <v/>
      </c>
      <c r="H294" s="1">
        <f>IF(t_item_说明表!I296="","",t_item_说明表!I296)</f>
        <v>503</v>
      </c>
      <c r="I294" s="1">
        <f>IF(t_item_说明表!J296="","",t_item_说明表!J296)</f>
        <v>3</v>
      </c>
      <c r="J294" s="1">
        <f>IF(t_item_说明表!K296="","",t_item_说明表!K296)</f>
        <v>396</v>
      </c>
      <c r="K294" s="1">
        <f>IF(t_item_说明表!L296="","",t_item_说明表!L296)</f>
        <v>300140296</v>
      </c>
      <c r="L294" s="1">
        <f>IF(t_item_说明表!M296="","",t_item_说明表!M296)</f>
        <v>0</v>
      </c>
      <c r="M294" s="1">
        <f>IF(t_item_说明表!N296="","",t_item_说明表!N296)</f>
        <v>3</v>
      </c>
      <c r="N294" s="1">
        <f>IF(t_item_说明表!O296="","",t_item_说明表!O296)</f>
        <v>0</v>
      </c>
      <c r="O294" s="1">
        <f>IF(t_item_说明表!P296="","",t_item_说明表!P296)</f>
        <v>1</v>
      </c>
      <c r="P294" s="1" t="str">
        <f>IF(t_item_说明表!Q296="","",t_item_说明表!Q296)</f>
        <v/>
      </c>
      <c r="Q294" s="1">
        <f>IF(t_item_说明表!R296="","",t_item_说明表!R296)</f>
        <v>0</v>
      </c>
      <c r="R294" s="1">
        <f>IF(t_item_说明表!S296="","",t_item_说明表!S296)</f>
        <v>33</v>
      </c>
      <c r="S294" s="1" t="str">
        <f>IF(t_item_说明表!T296="","",t_item_说明表!T296)</f>
        <v>商店</v>
      </c>
      <c r="T294" s="1">
        <f>IF(t_item_说明表!U296="","",t_item_说明表!U296)</f>
        <v>12</v>
      </c>
      <c r="U294" s="1">
        <f>IF(t_item_说明表!V296="","",t_item_说明表!V296)</f>
        <v>0</v>
      </c>
      <c r="V294" s="1" t="str">
        <f>IF(t_item_说明表!W296="","",t_item_说明表!W296)</f>
        <v/>
      </c>
      <c r="W294" s="1" t="str">
        <f>IF(t_item_说明表!X296="","",t_item_说明表!X296)</f>
        <v/>
      </c>
      <c r="X294" s="1" t="str">
        <f>IF(t_item_说明表!Y296="","",t_item_说明表!Y296)</f>
        <v/>
      </c>
      <c r="Y294" s="1">
        <f>IF(t_item_说明表!Z296="","",t_item_说明表!Z296)</f>
        <v>0</v>
      </c>
      <c r="Z294" s="1" t="str">
        <f>IF(t_item_说明表!AA296="","",t_item_说明表!AA296)</f>
        <v/>
      </c>
      <c r="AA294" s="1" t="str">
        <f>IF(t_item_说明表!AB296="","",t_item_说明表!AB296)</f>
        <v/>
      </c>
      <c r="AB294" s="1">
        <f>IF(t_item_说明表!AC296="","",t_item_说明表!AC296)</f>
        <v>6099</v>
      </c>
      <c r="AC294" s="1" t="str">
        <f>IF(t_item_说明表!AD296="","",t_item_说明表!AD296)</f>
        <v/>
      </c>
      <c r="AD294" s="1" t="str">
        <f>IF(t_item_说明表!AE296="","",t_item_说明表!AE296)</f>
        <v/>
      </c>
      <c r="AE294" s="1" t="str">
        <f>IF(t_item_说明表!AF296="","",t_item_说明表!AF296)</f>
        <v/>
      </c>
      <c r="AF294" s="1">
        <f>IF(t_item_说明表!AG296="","",t_item_说明表!AG296)</f>
        <v>1</v>
      </c>
      <c r="AG294" s="1">
        <f>IF(t_item_说明表!AH296="","",t_item_说明表!AH296)</f>
        <v>5</v>
      </c>
    </row>
    <row r="295" spans="1:33" ht="17.25" customHeight="1" x14ac:dyDescent="0.2">
      <c r="A295" s="1">
        <f>IF(t_item_说明表!A297="","",t_item_说明表!A297)</f>
        <v>292</v>
      </c>
      <c r="B295" s="1">
        <f>IF(t_item_说明表!B297="","",t_item_说明表!B297)</f>
        <v>6100</v>
      </c>
      <c r="C295" s="1">
        <f>IF(t_item_说明表!C297="","",t_item_说明表!C297)</f>
        <v>0</v>
      </c>
      <c r="D295" s="1" t="str">
        <f>IF(t_item_说明表!D297="","",t_item_说明表!D297)</f>
        <v>宝箱3时代5卡牌品质2部分6</v>
      </c>
      <c r="E295" s="1" t="str">
        <f>IF(t_item_说明表!E297="","",t_item_说明表!E297)</f>
        <v/>
      </c>
      <c r="F295" s="1">
        <f>IF(t_item_说明表!G297="","",t_item_说明表!G297)</f>
        <v>6100</v>
      </c>
      <c r="G295" s="1" t="str">
        <f>IF(t_item_说明表!H297="","",t_item_说明表!H297)</f>
        <v/>
      </c>
      <c r="H295" s="1">
        <f>IF(t_item_说明表!I297="","",t_item_说明表!I297)</f>
        <v>503</v>
      </c>
      <c r="I295" s="1">
        <f>IF(t_item_说明表!J297="","",t_item_说明表!J297)</f>
        <v>3</v>
      </c>
      <c r="J295" s="1">
        <f>IF(t_item_说明表!K297="","",t_item_说明表!K297)</f>
        <v>397</v>
      </c>
      <c r="K295" s="1">
        <f>IF(t_item_说明表!L297="","",t_item_说明表!L297)</f>
        <v>300140297</v>
      </c>
      <c r="L295" s="1">
        <f>IF(t_item_说明表!M297="","",t_item_说明表!M297)</f>
        <v>0</v>
      </c>
      <c r="M295" s="1">
        <f>IF(t_item_说明表!N297="","",t_item_说明表!N297)</f>
        <v>3</v>
      </c>
      <c r="N295" s="1">
        <f>IF(t_item_说明表!O297="","",t_item_说明表!O297)</f>
        <v>0</v>
      </c>
      <c r="O295" s="1">
        <f>IF(t_item_说明表!P297="","",t_item_说明表!P297)</f>
        <v>1</v>
      </c>
      <c r="P295" s="1" t="str">
        <f>IF(t_item_说明表!Q297="","",t_item_说明表!Q297)</f>
        <v/>
      </c>
      <c r="Q295" s="1">
        <f>IF(t_item_说明表!R297="","",t_item_说明表!R297)</f>
        <v>0</v>
      </c>
      <c r="R295" s="1">
        <f>IF(t_item_说明表!S297="","",t_item_说明表!S297)</f>
        <v>33</v>
      </c>
      <c r="S295" s="1" t="str">
        <f>IF(t_item_说明表!T297="","",t_item_说明表!T297)</f>
        <v>商店</v>
      </c>
      <c r="T295" s="1">
        <f>IF(t_item_说明表!U297="","",t_item_说明表!U297)</f>
        <v>12</v>
      </c>
      <c r="U295" s="1">
        <f>IF(t_item_说明表!V297="","",t_item_说明表!V297)</f>
        <v>0</v>
      </c>
      <c r="V295" s="1" t="str">
        <f>IF(t_item_说明表!W297="","",t_item_说明表!W297)</f>
        <v/>
      </c>
      <c r="W295" s="1" t="str">
        <f>IF(t_item_说明表!X297="","",t_item_说明表!X297)</f>
        <v/>
      </c>
      <c r="X295" s="1" t="str">
        <f>IF(t_item_说明表!Y297="","",t_item_说明表!Y297)</f>
        <v/>
      </c>
      <c r="Y295" s="1">
        <f>IF(t_item_说明表!Z297="","",t_item_说明表!Z297)</f>
        <v>0</v>
      </c>
      <c r="Z295" s="1" t="str">
        <f>IF(t_item_说明表!AA297="","",t_item_说明表!AA297)</f>
        <v/>
      </c>
      <c r="AA295" s="1" t="str">
        <f>IF(t_item_说明表!AB297="","",t_item_说明表!AB297)</f>
        <v/>
      </c>
      <c r="AB295" s="1">
        <f>IF(t_item_说明表!AC297="","",t_item_说明表!AC297)</f>
        <v>6100</v>
      </c>
      <c r="AC295" s="1" t="str">
        <f>IF(t_item_说明表!AD297="","",t_item_说明表!AD297)</f>
        <v/>
      </c>
      <c r="AD295" s="1" t="str">
        <f>IF(t_item_说明表!AE297="","",t_item_说明表!AE297)</f>
        <v/>
      </c>
      <c r="AE295" s="1" t="str">
        <f>IF(t_item_说明表!AF297="","",t_item_说明表!AF297)</f>
        <v/>
      </c>
      <c r="AF295" s="1">
        <f>IF(t_item_说明表!AG297="","",t_item_说明表!AG297)</f>
        <v>1</v>
      </c>
      <c r="AG295" s="1">
        <f>IF(t_item_说明表!AH297="","",t_item_说明表!AH297)</f>
        <v>5</v>
      </c>
    </row>
    <row r="296" spans="1:33" ht="17.25" customHeight="1" x14ac:dyDescent="0.2">
      <c r="A296" s="1">
        <f>IF(t_item_说明表!A298="","",t_item_说明表!A298)</f>
        <v>293</v>
      </c>
      <c r="B296" s="1">
        <f>IF(t_item_说明表!B298="","",t_item_说明表!B298)</f>
        <v>6101</v>
      </c>
      <c r="C296" s="1">
        <f>IF(t_item_说明表!C298="","",t_item_说明表!C298)</f>
        <v>0</v>
      </c>
      <c r="D296" s="1" t="str">
        <f>IF(t_item_说明表!D298="","",t_item_说明表!D298)</f>
        <v>宝箱3时代1卡牌品质3部分5</v>
      </c>
      <c r="E296" s="1" t="str">
        <f>IF(t_item_说明表!E298="","",t_item_说明表!E298)</f>
        <v/>
      </c>
      <c r="F296" s="1">
        <f>IF(t_item_说明表!G298="","",t_item_说明表!G298)</f>
        <v>6101</v>
      </c>
      <c r="G296" s="1" t="str">
        <f>IF(t_item_说明表!H298="","",t_item_说明表!H298)</f>
        <v/>
      </c>
      <c r="H296" s="1">
        <f>IF(t_item_说明表!I298="","",t_item_说明表!I298)</f>
        <v>503</v>
      </c>
      <c r="I296" s="1">
        <f>IF(t_item_说明表!J298="","",t_item_说明表!J298)</f>
        <v>3</v>
      </c>
      <c r="J296" s="1">
        <f>IF(t_item_说明表!K298="","",t_item_说明表!K298)</f>
        <v>398</v>
      </c>
      <c r="K296" s="1">
        <f>IF(t_item_说明表!L298="","",t_item_说明表!L298)</f>
        <v>300140298</v>
      </c>
      <c r="L296" s="1">
        <f>IF(t_item_说明表!M298="","",t_item_说明表!M298)</f>
        <v>0</v>
      </c>
      <c r="M296" s="1">
        <f>IF(t_item_说明表!N298="","",t_item_说明表!N298)</f>
        <v>3</v>
      </c>
      <c r="N296" s="1">
        <f>IF(t_item_说明表!O298="","",t_item_说明表!O298)</f>
        <v>0</v>
      </c>
      <c r="O296" s="1">
        <f>IF(t_item_说明表!P298="","",t_item_说明表!P298)</f>
        <v>1</v>
      </c>
      <c r="P296" s="1" t="str">
        <f>IF(t_item_说明表!Q298="","",t_item_说明表!Q298)</f>
        <v/>
      </c>
      <c r="Q296" s="1">
        <f>IF(t_item_说明表!R298="","",t_item_说明表!R298)</f>
        <v>0</v>
      </c>
      <c r="R296" s="1">
        <f>IF(t_item_说明表!S298="","",t_item_说明表!S298)</f>
        <v>33</v>
      </c>
      <c r="S296" s="1" t="str">
        <f>IF(t_item_说明表!T298="","",t_item_说明表!T298)</f>
        <v>商店</v>
      </c>
      <c r="T296" s="1">
        <f>IF(t_item_说明表!U298="","",t_item_说明表!U298)</f>
        <v>12</v>
      </c>
      <c r="U296" s="1">
        <f>IF(t_item_说明表!V298="","",t_item_说明表!V298)</f>
        <v>0</v>
      </c>
      <c r="V296" s="1" t="str">
        <f>IF(t_item_说明表!W298="","",t_item_说明表!W298)</f>
        <v/>
      </c>
      <c r="W296" s="1" t="str">
        <f>IF(t_item_说明表!X298="","",t_item_说明表!X298)</f>
        <v/>
      </c>
      <c r="X296" s="1" t="str">
        <f>IF(t_item_说明表!Y298="","",t_item_说明表!Y298)</f>
        <v/>
      </c>
      <c r="Y296" s="1">
        <f>IF(t_item_说明表!Z298="","",t_item_说明表!Z298)</f>
        <v>0</v>
      </c>
      <c r="Z296" s="1" t="str">
        <f>IF(t_item_说明表!AA298="","",t_item_说明表!AA298)</f>
        <v/>
      </c>
      <c r="AA296" s="1" t="str">
        <f>IF(t_item_说明表!AB298="","",t_item_说明表!AB298)</f>
        <v/>
      </c>
      <c r="AB296" s="1">
        <f>IF(t_item_说明表!AC298="","",t_item_说明表!AC298)</f>
        <v>6101</v>
      </c>
      <c r="AC296" s="1" t="str">
        <f>IF(t_item_说明表!AD298="","",t_item_说明表!AD298)</f>
        <v/>
      </c>
      <c r="AD296" s="1" t="str">
        <f>IF(t_item_说明表!AE298="","",t_item_说明表!AE298)</f>
        <v/>
      </c>
      <c r="AE296" s="1" t="str">
        <f>IF(t_item_说明表!AF298="","",t_item_说明表!AF298)</f>
        <v/>
      </c>
      <c r="AF296" s="1">
        <f>IF(t_item_说明表!AG298="","",t_item_说明表!AG298)</f>
        <v>1</v>
      </c>
      <c r="AG296" s="1">
        <f>IF(t_item_说明表!AH298="","",t_item_说明表!AH298)</f>
        <v>5</v>
      </c>
    </row>
    <row r="297" spans="1:33" ht="17.25" customHeight="1" x14ac:dyDescent="0.2">
      <c r="A297" s="1">
        <f>IF(t_item_说明表!A299="","",t_item_说明表!A299)</f>
        <v>294</v>
      </c>
      <c r="B297" s="1">
        <f>IF(t_item_说明表!B299="","",t_item_说明表!B299)</f>
        <v>6102</v>
      </c>
      <c r="C297" s="1">
        <f>IF(t_item_说明表!C299="","",t_item_说明表!C299)</f>
        <v>0</v>
      </c>
      <c r="D297" s="1" t="str">
        <f>IF(t_item_说明表!D299="","",t_item_说明表!D299)</f>
        <v>宝箱3时代2卡牌品质3部分5</v>
      </c>
      <c r="E297" s="1" t="str">
        <f>IF(t_item_说明表!E299="","",t_item_说明表!E299)</f>
        <v/>
      </c>
      <c r="F297" s="1">
        <f>IF(t_item_说明表!G299="","",t_item_说明表!G299)</f>
        <v>6102</v>
      </c>
      <c r="G297" s="1" t="str">
        <f>IF(t_item_说明表!H299="","",t_item_说明表!H299)</f>
        <v/>
      </c>
      <c r="H297" s="1">
        <f>IF(t_item_说明表!I299="","",t_item_说明表!I299)</f>
        <v>503</v>
      </c>
      <c r="I297" s="1">
        <f>IF(t_item_说明表!J299="","",t_item_说明表!J299)</f>
        <v>3</v>
      </c>
      <c r="J297" s="1">
        <f>IF(t_item_说明表!K299="","",t_item_说明表!K299)</f>
        <v>399</v>
      </c>
      <c r="K297" s="1">
        <f>IF(t_item_说明表!L299="","",t_item_说明表!L299)</f>
        <v>300140299</v>
      </c>
      <c r="L297" s="1">
        <f>IF(t_item_说明表!M299="","",t_item_说明表!M299)</f>
        <v>0</v>
      </c>
      <c r="M297" s="1">
        <f>IF(t_item_说明表!N299="","",t_item_说明表!N299)</f>
        <v>3</v>
      </c>
      <c r="N297" s="1">
        <f>IF(t_item_说明表!O299="","",t_item_说明表!O299)</f>
        <v>0</v>
      </c>
      <c r="O297" s="1">
        <f>IF(t_item_说明表!P299="","",t_item_说明表!P299)</f>
        <v>1</v>
      </c>
      <c r="P297" s="1" t="str">
        <f>IF(t_item_说明表!Q299="","",t_item_说明表!Q299)</f>
        <v/>
      </c>
      <c r="Q297" s="1">
        <f>IF(t_item_说明表!R299="","",t_item_说明表!R299)</f>
        <v>0</v>
      </c>
      <c r="R297" s="1">
        <f>IF(t_item_说明表!S299="","",t_item_说明表!S299)</f>
        <v>33</v>
      </c>
      <c r="S297" s="1" t="str">
        <f>IF(t_item_说明表!T299="","",t_item_说明表!T299)</f>
        <v>商店</v>
      </c>
      <c r="T297" s="1">
        <f>IF(t_item_说明表!U299="","",t_item_说明表!U299)</f>
        <v>12</v>
      </c>
      <c r="U297" s="1">
        <f>IF(t_item_说明表!V299="","",t_item_说明表!V299)</f>
        <v>0</v>
      </c>
      <c r="V297" s="1" t="str">
        <f>IF(t_item_说明表!W299="","",t_item_说明表!W299)</f>
        <v/>
      </c>
      <c r="W297" s="1" t="str">
        <f>IF(t_item_说明表!X299="","",t_item_说明表!X299)</f>
        <v/>
      </c>
      <c r="X297" s="1" t="str">
        <f>IF(t_item_说明表!Y299="","",t_item_说明表!Y299)</f>
        <v/>
      </c>
      <c r="Y297" s="1">
        <f>IF(t_item_说明表!Z299="","",t_item_说明表!Z299)</f>
        <v>0</v>
      </c>
      <c r="Z297" s="1" t="str">
        <f>IF(t_item_说明表!AA299="","",t_item_说明表!AA299)</f>
        <v/>
      </c>
      <c r="AA297" s="1" t="str">
        <f>IF(t_item_说明表!AB299="","",t_item_说明表!AB299)</f>
        <v/>
      </c>
      <c r="AB297" s="1">
        <f>IF(t_item_说明表!AC299="","",t_item_说明表!AC299)</f>
        <v>6102</v>
      </c>
      <c r="AC297" s="1" t="str">
        <f>IF(t_item_说明表!AD299="","",t_item_说明表!AD299)</f>
        <v/>
      </c>
      <c r="AD297" s="1" t="str">
        <f>IF(t_item_说明表!AE299="","",t_item_说明表!AE299)</f>
        <v/>
      </c>
      <c r="AE297" s="1" t="str">
        <f>IF(t_item_说明表!AF299="","",t_item_说明表!AF299)</f>
        <v/>
      </c>
      <c r="AF297" s="1">
        <f>IF(t_item_说明表!AG299="","",t_item_说明表!AG299)</f>
        <v>1</v>
      </c>
      <c r="AG297" s="1">
        <f>IF(t_item_说明表!AH299="","",t_item_说明表!AH299)</f>
        <v>5</v>
      </c>
    </row>
    <row r="298" spans="1:33" ht="17.25" customHeight="1" x14ac:dyDescent="0.2">
      <c r="A298" s="1">
        <f>IF(t_item_说明表!A300="","",t_item_说明表!A300)</f>
        <v>295</v>
      </c>
      <c r="B298" s="1">
        <f>IF(t_item_说明表!B300="","",t_item_说明表!B300)</f>
        <v>6103</v>
      </c>
      <c r="C298" s="1">
        <f>IF(t_item_说明表!C300="","",t_item_说明表!C300)</f>
        <v>0</v>
      </c>
      <c r="D298" s="1" t="str">
        <f>IF(t_item_说明表!D300="","",t_item_说明表!D300)</f>
        <v>宝箱3时代3卡牌品质3部分5</v>
      </c>
      <c r="E298" s="1" t="str">
        <f>IF(t_item_说明表!E300="","",t_item_说明表!E300)</f>
        <v/>
      </c>
      <c r="F298" s="1">
        <f>IF(t_item_说明表!G300="","",t_item_说明表!G300)</f>
        <v>6103</v>
      </c>
      <c r="G298" s="1" t="str">
        <f>IF(t_item_说明表!H300="","",t_item_说明表!H300)</f>
        <v/>
      </c>
      <c r="H298" s="1">
        <f>IF(t_item_说明表!I300="","",t_item_说明表!I300)</f>
        <v>503</v>
      </c>
      <c r="I298" s="1">
        <f>IF(t_item_说明表!J300="","",t_item_说明表!J300)</f>
        <v>3</v>
      </c>
      <c r="J298" s="1">
        <f>IF(t_item_说明表!K300="","",t_item_说明表!K300)</f>
        <v>400</v>
      </c>
      <c r="K298" s="1">
        <f>IF(t_item_说明表!L300="","",t_item_说明表!L300)</f>
        <v>300140300</v>
      </c>
      <c r="L298" s="1">
        <f>IF(t_item_说明表!M300="","",t_item_说明表!M300)</f>
        <v>0</v>
      </c>
      <c r="M298" s="1">
        <f>IF(t_item_说明表!N300="","",t_item_说明表!N300)</f>
        <v>3</v>
      </c>
      <c r="N298" s="1">
        <f>IF(t_item_说明表!O300="","",t_item_说明表!O300)</f>
        <v>0</v>
      </c>
      <c r="O298" s="1">
        <f>IF(t_item_说明表!P300="","",t_item_说明表!P300)</f>
        <v>1</v>
      </c>
      <c r="P298" s="1" t="str">
        <f>IF(t_item_说明表!Q300="","",t_item_说明表!Q300)</f>
        <v/>
      </c>
      <c r="Q298" s="1">
        <f>IF(t_item_说明表!R300="","",t_item_说明表!R300)</f>
        <v>0</v>
      </c>
      <c r="R298" s="1">
        <f>IF(t_item_说明表!S300="","",t_item_说明表!S300)</f>
        <v>33</v>
      </c>
      <c r="S298" s="1" t="str">
        <f>IF(t_item_说明表!T300="","",t_item_说明表!T300)</f>
        <v>商店</v>
      </c>
      <c r="T298" s="1">
        <f>IF(t_item_说明表!U300="","",t_item_说明表!U300)</f>
        <v>12</v>
      </c>
      <c r="U298" s="1">
        <f>IF(t_item_说明表!V300="","",t_item_说明表!V300)</f>
        <v>0</v>
      </c>
      <c r="V298" s="1" t="str">
        <f>IF(t_item_说明表!W300="","",t_item_说明表!W300)</f>
        <v/>
      </c>
      <c r="W298" s="1" t="str">
        <f>IF(t_item_说明表!X300="","",t_item_说明表!X300)</f>
        <v/>
      </c>
      <c r="X298" s="1" t="str">
        <f>IF(t_item_说明表!Y300="","",t_item_说明表!Y300)</f>
        <v/>
      </c>
      <c r="Y298" s="1">
        <f>IF(t_item_说明表!Z300="","",t_item_说明表!Z300)</f>
        <v>0</v>
      </c>
      <c r="Z298" s="1" t="str">
        <f>IF(t_item_说明表!AA300="","",t_item_说明表!AA300)</f>
        <v/>
      </c>
      <c r="AA298" s="1" t="str">
        <f>IF(t_item_说明表!AB300="","",t_item_说明表!AB300)</f>
        <v/>
      </c>
      <c r="AB298" s="1">
        <f>IF(t_item_说明表!AC300="","",t_item_说明表!AC300)</f>
        <v>6103</v>
      </c>
      <c r="AC298" s="1" t="str">
        <f>IF(t_item_说明表!AD300="","",t_item_说明表!AD300)</f>
        <v/>
      </c>
      <c r="AD298" s="1" t="str">
        <f>IF(t_item_说明表!AE300="","",t_item_说明表!AE300)</f>
        <v/>
      </c>
      <c r="AE298" s="1" t="str">
        <f>IF(t_item_说明表!AF300="","",t_item_说明表!AF300)</f>
        <v/>
      </c>
      <c r="AF298" s="1">
        <f>IF(t_item_说明表!AG300="","",t_item_说明表!AG300)</f>
        <v>1</v>
      </c>
      <c r="AG298" s="1">
        <f>IF(t_item_说明表!AH300="","",t_item_说明表!AH300)</f>
        <v>5</v>
      </c>
    </row>
    <row r="299" spans="1:33" ht="17.25" customHeight="1" x14ac:dyDescent="0.2">
      <c r="A299" s="1">
        <f>IF(t_item_说明表!A301="","",t_item_说明表!A301)</f>
        <v>296</v>
      </c>
      <c r="B299" s="1">
        <f>IF(t_item_说明表!B301="","",t_item_说明表!B301)</f>
        <v>6104</v>
      </c>
      <c r="C299" s="1">
        <f>IF(t_item_说明表!C301="","",t_item_说明表!C301)</f>
        <v>0</v>
      </c>
      <c r="D299" s="1" t="str">
        <f>IF(t_item_说明表!D301="","",t_item_说明表!D301)</f>
        <v>宝箱3时代4卡牌品质3部分5</v>
      </c>
      <c r="E299" s="1" t="str">
        <f>IF(t_item_说明表!E301="","",t_item_说明表!E301)</f>
        <v/>
      </c>
      <c r="F299" s="1">
        <f>IF(t_item_说明表!G301="","",t_item_说明表!G301)</f>
        <v>6104</v>
      </c>
      <c r="G299" s="1" t="str">
        <f>IF(t_item_说明表!H301="","",t_item_说明表!H301)</f>
        <v/>
      </c>
      <c r="H299" s="1">
        <f>IF(t_item_说明表!I301="","",t_item_说明表!I301)</f>
        <v>503</v>
      </c>
      <c r="I299" s="1">
        <f>IF(t_item_说明表!J301="","",t_item_说明表!J301)</f>
        <v>3</v>
      </c>
      <c r="J299" s="1">
        <f>IF(t_item_说明表!K301="","",t_item_说明表!K301)</f>
        <v>401</v>
      </c>
      <c r="K299" s="1">
        <f>IF(t_item_说明表!L301="","",t_item_说明表!L301)</f>
        <v>300140301</v>
      </c>
      <c r="L299" s="1">
        <f>IF(t_item_说明表!M301="","",t_item_说明表!M301)</f>
        <v>0</v>
      </c>
      <c r="M299" s="1">
        <f>IF(t_item_说明表!N301="","",t_item_说明表!N301)</f>
        <v>3</v>
      </c>
      <c r="N299" s="1">
        <f>IF(t_item_说明表!O301="","",t_item_说明表!O301)</f>
        <v>0</v>
      </c>
      <c r="O299" s="1">
        <f>IF(t_item_说明表!P301="","",t_item_说明表!P301)</f>
        <v>1</v>
      </c>
      <c r="P299" s="1" t="str">
        <f>IF(t_item_说明表!Q301="","",t_item_说明表!Q301)</f>
        <v/>
      </c>
      <c r="Q299" s="1">
        <f>IF(t_item_说明表!R301="","",t_item_说明表!R301)</f>
        <v>0</v>
      </c>
      <c r="R299" s="1">
        <f>IF(t_item_说明表!S301="","",t_item_说明表!S301)</f>
        <v>33</v>
      </c>
      <c r="S299" s="1" t="str">
        <f>IF(t_item_说明表!T301="","",t_item_说明表!T301)</f>
        <v>商店</v>
      </c>
      <c r="T299" s="1">
        <f>IF(t_item_说明表!U301="","",t_item_说明表!U301)</f>
        <v>12</v>
      </c>
      <c r="U299" s="1">
        <f>IF(t_item_说明表!V301="","",t_item_说明表!V301)</f>
        <v>0</v>
      </c>
      <c r="V299" s="1" t="str">
        <f>IF(t_item_说明表!W301="","",t_item_说明表!W301)</f>
        <v/>
      </c>
      <c r="W299" s="1" t="str">
        <f>IF(t_item_说明表!X301="","",t_item_说明表!X301)</f>
        <v/>
      </c>
      <c r="X299" s="1" t="str">
        <f>IF(t_item_说明表!Y301="","",t_item_说明表!Y301)</f>
        <v/>
      </c>
      <c r="Y299" s="1">
        <f>IF(t_item_说明表!Z301="","",t_item_说明表!Z301)</f>
        <v>0</v>
      </c>
      <c r="Z299" s="1" t="str">
        <f>IF(t_item_说明表!AA301="","",t_item_说明表!AA301)</f>
        <v/>
      </c>
      <c r="AA299" s="1" t="str">
        <f>IF(t_item_说明表!AB301="","",t_item_说明表!AB301)</f>
        <v/>
      </c>
      <c r="AB299" s="1">
        <f>IF(t_item_说明表!AC301="","",t_item_说明表!AC301)</f>
        <v>6104</v>
      </c>
      <c r="AC299" s="1" t="str">
        <f>IF(t_item_说明表!AD301="","",t_item_说明表!AD301)</f>
        <v/>
      </c>
      <c r="AD299" s="1" t="str">
        <f>IF(t_item_说明表!AE301="","",t_item_说明表!AE301)</f>
        <v/>
      </c>
      <c r="AE299" s="1" t="str">
        <f>IF(t_item_说明表!AF301="","",t_item_说明表!AF301)</f>
        <v/>
      </c>
      <c r="AF299" s="1">
        <f>IF(t_item_说明表!AG301="","",t_item_说明表!AG301)</f>
        <v>1</v>
      </c>
      <c r="AG299" s="1">
        <f>IF(t_item_说明表!AH301="","",t_item_说明表!AH301)</f>
        <v>5</v>
      </c>
    </row>
    <row r="300" spans="1:33" ht="17.25" customHeight="1" x14ac:dyDescent="0.2">
      <c r="A300" s="1">
        <f>IF(t_item_说明表!A302="","",t_item_说明表!A302)</f>
        <v>297</v>
      </c>
      <c r="B300" s="1">
        <f>IF(t_item_说明表!B302="","",t_item_说明表!B302)</f>
        <v>6105</v>
      </c>
      <c r="C300" s="1">
        <f>IF(t_item_说明表!C302="","",t_item_说明表!C302)</f>
        <v>0</v>
      </c>
      <c r="D300" s="1" t="str">
        <f>IF(t_item_说明表!D302="","",t_item_说明表!D302)</f>
        <v>宝箱3时代5卡牌品质3部分5</v>
      </c>
      <c r="E300" s="1" t="str">
        <f>IF(t_item_说明表!E302="","",t_item_说明表!E302)</f>
        <v/>
      </c>
      <c r="F300" s="1">
        <f>IF(t_item_说明表!G302="","",t_item_说明表!G302)</f>
        <v>6105</v>
      </c>
      <c r="G300" s="1" t="str">
        <f>IF(t_item_说明表!H302="","",t_item_说明表!H302)</f>
        <v/>
      </c>
      <c r="H300" s="1">
        <f>IF(t_item_说明表!I302="","",t_item_说明表!I302)</f>
        <v>503</v>
      </c>
      <c r="I300" s="1">
        <f>IF(t_item_说明表!J302="","",t_item_说明表!J302)</f>
        <v>3</v>
      </c>
      <c r="J300" s="1">
        <f>IF(t_item_说明表!K302="","",t_item_说明表!K302)</f>
        <v>402</v>
      </c>
      <c r="K300" s="1">
        <f>IF(t_item_说明表!L302="","",t_item_说明表!L302)</f>
        <v>300140302</v>
      </c>
      <c r="L300" s="1">
        <f>IF(t_item_说明表!M302="","",t_item_说明表!M302)</f>
        <v>0</v>
      </c>
      <c r="M300" s="1">
        <f>IF(t_item_说明表!N302="","",t_item_说明表!N302)</f>
        <v>3</v>
      </c>
      <c r="N300" s="1">
        <f>IF(t_item_说明表!O302="","",t_item_说明表!O302)</f>
        <v>0</v>
      </c>
      <c r="O300" s="1">
        <f>IF(t_item_说明表!P302="","",t_item_说明表!P302)</f>
        <v>1</v>
      </c>
      <c r="P300" s="1" t="str">
        <f>IF(t_item_说明表!Q302="","",t_item_说明表!Q302)</f>
        <v/>
      </c>
      <c r="Q300" s="1">
        <f>IF(t_item_说明表!R302="","",t_item_说明表!R302)</f>
        <v>0</v>
      </c>
      <c r="R300" s="1">
        <f>IF(t_item_说明表!S302="","",t_item_说明表!S302)</f>
        <v>33</v>
      </c>
      <c r="S300" s="1" t="str">
        <f>IF(t_item_说明表!T302="","",t_item_说明表!T302)</f>
        <v>商店</v>
      </c>
      <c r="T300" s="1">
        <f>IF(t_item_说明表!U302="","",t_item_说明表!U302)</f>
        <v>12</v>
      </c>
      <c r="U300" s="1">
        <f>IF(t_item_说明表!V302="","",t_item_说明表!V302)</f>
        <v>0</v>
      </c>
      <c r="V300" s="1" t="str">
        <f>IF(t_item_说明表!W302="","",t_item_说明表!W302)</f>
        <v/>
      </c>
      <c r="W300" s="1" t="str">
        <f>IF(t_item_说明表!X302="","",t_item_说明表!X302)</f>
        <v/>
      </c>
      <c r="X300" s="1" t="str">
        <f>IF(t_item_说明表!Y302="","",t_item_说明表!Y302)</f>
        <v/>
      </c>
      <c r="Y300" s="1">
        <f>IF(t_item_说明表!Z302="","",t_item_说明表!Z302)</f>
        <v>0</v>
      </c>
      <c r="Z300" s="1" t="str">
        <f>IF(t_item_说明表!AA302="","",t_item_说明表!AA302)</f>
        <v/>
      </c>
      <c r="AA300" s="1" t="str">
        <f>IF(t_item_说明表!AB302="","",t_item_说明表!AB302)</f>
        <v/>
      </c>
      <c r="AB300" s="1">
        <f>IF(t_item_说明表!AC302="","",t_item_说明表!AC302)</f>
        <v>6105</v>
      </c>
      <c r="AC300" s="1" t="str">
        <f>IF(t_item_说明表!AD302="","",t_item_说明表!AD302)</f>
        <v/>
      </c>
      <c r="AD300" s="1" t="str">
        <f>IF(t_item_说明表!AE302="","",t_item_说明表!AE302)</f>
        <v/>
      </c>
      <c r="AE300" s="1" t="str">
        <f>IF(t_item_说明表!AF302="","",t_item_说明表!AF302)</f>
        <v/>
      </c>
      <c r="AF300" s="1">
        <f>IF(t_item_说明表!AG302="","",t_item_说明表!AG302)</f>
        <v>1</v>
      </c>
      <c r="AG300" s="1">
        <f>IF(t_item_说明表!AH302="","",t_item_说明表!AH302)</f>
        <v>5</v>
      </c>
    </row>
    <row r="301" spans="1:33" ht="17.25" customHeight="1" x14ac:dyDescent="0.2">
      <c r="A301" s="1">
        <f>IF(t_item_说明表!A303="","",t_item_说明表!A303)</f>
        <v>298</v>
      </c>
      <c r="B301" s="1">
        <f>IF(t_item_说明表!B303="","",t_item_说明表!B303)</f>
        <v>6106</v>
      </c>
      <c r="C301" s="1">
        <f>IF(t_item_说明表!C303="","",t_item_说明表!C303)</f>
        <v>0</v>
      </c>
      <c r="D301" s="1" t="str">
        <f>IF(t_item_说明表!D303="","",t_item_说明表!D303)</f>
        <v>宝箱3时代1卡牌品质3部分6</v>
      </c>
      <c r="E301" s="1" t="str">
        <f>IF(t_item_说明表!E303="","",t_item_说明表!E303)</f>
        <v/>
      </c>
      <c r="F301" s="1">
        <f>IF(t_item_说明表!G303="","",t_item_说明表!G303)</f>
        <v>6106</v>
      </c>
      <c r="G301" s="1" t="str">
        <f>IF(t_item_说明表!H303="","",t_item_说明表!H303)</f>
        <v/>
      </c>
      <c r="H301" s="1">
        <f>IF(t_item_说明表!I303="","",t_item_说明表!I303)</f>
        <v>503</v>
      </c>
      <c r="I301" s="1">
        <f>IF(t_item_说明表!J303="","",t_item_说明表!J303)</f>
        <v>3</v>
      </c>
      <c r="J301" s="1">
        <f>IF(t_item_说明表!K303="","",t_item_说明表!K303)</f>
        <v>403</v>
      </c>
      <c r="K301" s="1">
        <f>IF(t_item_说明表!L303="","",t_item_说明表!L303)</f>
        <v>300140303</v>
      </c>
      <c r="L301" s="1">
        <f>IF(t_item_说明表!M303="","",t_item_说明表!M303)</f>
        <v>0</v>
      </c>
      <c r="M301" s="1">
        <f>IF(t_item_说明表!N303="","",t_item_说明表!N303)</f>
        <v>3</v>
      </c>
      <c r="N301" s="1">
        <f>IF(t_item_说明表!O303="","",t_item_说明表!O303)</f>
        <v>0</v>
      </c>
      <c r="O301" s="1">
        <f>IF(t_item_说明表!P303="","",t_item_说明表!P303)</f>
        <v>1</v>
      </c>
      <c r="P301" s="1" t="str">
        <f>IF(t_item_说明表!Q303="","",t_item_说明表!Q303)</f>
        <v/>
      </c>
      <c r="Q301" s="1">
        <f>IF(t_item_说明表!R303="","",t_item_说明表!R303)</f>
        <v>0</v>
      </c>
      <c r="R301" s="1">
        <f>IF(t_item_说明表!S303="","",t_item_说明表!S303)</f>
        <v>33</v>
      </c>
      <c r="S301" s="1" t="str">
        <f>IF(t_item_说明表!T303="","",t_item_说明表!T303)</f>
        <v>商店</v>
      </c>
      <c r="T301" s="1">
        <f>IF(t_item_说明表!U303="","",t_item_说明表!U303)</f>
        <v>12</v>
      </c>
      <c r="U301" s="1">
        <f>IF(t_item_说明表!V303="","",t_item_说明表!V303)</f>
        <v>0</v>
      </c>
      <c r="V301" s="1" t="str">
        <f>IF(t_item_说明表!W303="","",t_item_说明表!W303)</f>
        <v/>
      </c>
      <c r="W301" s="1" t="str">
        <f>IF(t_item_说明表!X303="","",t_item_说明表!X303)</f>
        <v/>
      </c>
      <c r="X301" s="1" t="str">
        <f>IF(t_item_说明表!Y303="","",t_item_说明表!Y303)</f>
        <v/>
      </c>
      <c r="Y301" s="1">
        <f>IF(t_item_说明表!Z303="","",t_item_说明表!Z303)</f>
        <v>0</v>
      </c>
      <c r="Z301" s="1" t="str">
        <f>IF(t_item_说明表!AA303="","",t_item_说明表!AA303)</f>
        <v/>
      </c>
      <c r="AA301" s="1" t="str">
        <f>IF(t_item_说明表!AB303="","",t_item_说明表!AB303)</f>
        <v/>
      </c>
      <c r="AB301" s="1">
        <f>IF(t_item_说明表!AC303="","",t_item_说明表!AC303)</f>
        <v>6106</v>
      </c>
      <c r="AC301" s="1" t="str">
        <f>IF(t_item_说明表!AD303="","",t_item_说明表!AD303)</f>
        <v/>
      </c>
      <c r="AD301" s="1" t="str">
        <f>IF(t_item_说明表!AE303="","",t_item_说明表!AE303)</f>
        <v/>
      </c>
      <c r="AE301" s="1" t="str">
        <f>IF(t_item_说明表!AF303="","",t_item_说明表!AF303)</f>
        <v/>
      </c>
      <c r="AF301" s="1">
        <f>IF(t_item_说明表!AG303="","",t_item_说明表!AG303)</f>
        <v>1</v>
      </c>
      <c r="AG301" s="1">
        <f>IF(t_item_说明表!AH303="","",t_item_说明表!AH303)</f>
        <v>5</v>
      </c>
    </row>
    <row r="302" spans="1:33" ht="17.25" customHeight="1" x14ac:dyDescent="0.2">
      <c r="A302" s="1">
        <f>IF(t_item_说明表!A304="","",t_item_说明表!A304)</f>
        <v>299</v>
      </c>
      <c r="B302" s="1">
        <f>IF(t_item_说明表!B304="","",t_item_说明表!B304)</f>
        <v>6107</v>
      </c>
      <c r="C302" s="1">
        <f>IF(t_item_说明表!C304="","",t_item_说明表!C304)</f>
        <v>0</v>
      </c>
      <c r="D302" s="1" t="str">
        <f>IF(t_item_说明表!D304="","",t_item_说明表!D304)</f>
        <v>宝箱3时代2卡牌品质3部分6</v>
      </c>
      <c r="E302" s="1" t="str">
        <f>IF(t_item_说明表!E304="","",t_item_说明表!E304)</f>
        <v/>
      </c>
      <c r="F302" s="1">
        <f>IF(t_item_说明表!G304="","",t_item_说明表!G304)</f>
        <v>6107</v>
      </c>
      <c r="G302" s="1" t="str">
        <f>IF(t_item_说明表!H304="","",t_item_说明表!H304)</f>
        <v/>
      </c>
      <c r="H302" s="1">
        <f>IF(t_item_说明表!I304="","",t_item_说明表!I304)</f>
        <v>503</v>
      </c>
      <c r="I302" s="1">
        <f>IF(t_item_说明表!J304="","",t_item_说明表!J304)</f>
        <v>3</v>
      </c>
      <c r="J302" s="1">
        <f>IF(t_item_说明表!K304="","",t_item_说明表!K304)</f>
        <v>404</v>
      </c>
      <c r="K302" s="1">
        <f>IF(t_item_说明表!L304="","",t_item_说明表!L304)</f>
        <v>300140304</v>
      </c>
      <c r="L302" s="1">
        <f>IF(t_item_说明表!M304="","",t_item_说明表!M304)</f>
        <v>0</v>
      </c>
      <c r="M302" s="1">
        <f>IF(t_item_说明表!N304="","",t_item_说明表!N304)</f>
        <v>3</v>
      </c>
      <c r="N302" s="1">
        <f>IF(t_item_说明表!O304="","",t_item_说明表!O304)</f>
        <v>0</v>
      </c>
      <c r="O302" s="1">
        <f>IF(t_item_说明表!P304="","",t_item_说明表!P304)</f>
        <v>1</v>
      </c>
      <c r="P302" s="1" t="str">
        <f>IF(t_item_说明表!Q304="","",t_item_说明表!Q304)</f>
        <v/>
      </c>
      <c r="Q302" s="1">
        <f>IF(t_item_说明表!R304="","",t_item_说明表!R304)</f>
        <v>0</v>
      </c>
      <c r="R302" s="1">
        <f>IF(t_item_说明表!S304="","",t_item_说明表!S304)</f>
        <v>33</v>
      </c>
      <c r="S302" s="1" t="str">
        <f>IF(t_item_说明表!T304="","",t_item_说明表!T304)</f>
        <v>商店</v>
      </c>
      <c r="T302" s="1">
        <f>IF(t_item_说明表!U304="","",t_item_说明表!U304)</f>
        <v>12</v>
      </c>
      <c r="U302" s="1">
        <f>IF(t_item_说明表!V304="","",t_item_说明表!V304)</f>
        <v>0</v>
      </c>
      <c r="V302" s="1" t="str">
        <f>IF(t_item_说明表!W304="","",t_item_说明表!W304)</f>
        <v/>
      </c>
      <c r="W302" s="1" t="str">
        <f>IF(t_item_说明表!X304="","",t_item_说明表!X304)</f>
        <v/>
      </c>
      <c r="X302" s="1" t="str">
        <f>IF(t_item_说明表!Y304="","",t_item_说明表!Y304)</f>
        <v/>
      </c>
      <c r="Y302" s="1">
        <f>IF(t_item_说明表!Z304="","",t_item_说明表!Z304)</f>
        <v>0</v>
      </c>
      <c r="Z302" s="1" t="str">
        <f>IF(t_item_说明表!AA304="","",t_item_说明表!AA304)</f>
        <v/>
      </c>
      <c r="AA302" s="1" t="str">
        <f>IF(t_item_说明表!AB304="","",t_item_说明表!AB304)</f>
        <v/>
      </c>
      <c r="AB302" s="1">
        <f>IF(t_item_说明表!AC304="","",t_item_说明表!AC304)</f>
        <v>6107</v>
      </c>
      <c r="AC302" s="1" t="str">
        <f>IF(t_item_说明表!AD304="","",t_item_说明表!AD304)</f>
        <v/>
      </c>
      <c r="AD302" s="1" t="str">
        <f>IF(t_item_说明表!AE304="","",t_item_说明表!AE304)</f>
        <v/>
      </c>
      <c r="AE302" s="1" t="str">
        <f>IF(t_item_说明表!AF304="","",t_item_说明表!AF304)</f>
        <v/>
      </c>
      <c r="AF302" s="1">
        <f>IF(t_item_说明表!AG304="","",t_item_说明表!AG304)</f>
        <v>1</v>
      </c>
      <c r="AG302" s="1">
        <f>IF(t_item_说明表!AH304="","",t_item_说明表!AH304)</f>
        <v>5</v>
      </c>
    </row>
    <row r="303" spans="1:33" ht="17.25" customHeight="1" x14ac:dyDescent="0.2">
      <c r="A303" s="1">
        <f>IF(t_item_说明表!A305="","",t_item_说明表!A305)</f>
        <v>300</v>
      </c>
      <c r="B303" s="1">
        <f>IF(t_item_说明表!B305="","",t_item_说明表!B305)</f>
        <v>6108</v>
      </c>
      <c r="C303" s="1">
        <f>IF(t_item_说明表!C305="","",t_item_说明表!C305)</f>
        <v>0</v>
      </c>
      <c r="D303" s="1" t="str">
        <f>IF(t_item_说明表!D305="","",t_item_说明表!D305)</f>
        <v>宝箱3时代3卡牌品质3部分6</v>
      </c>
      <c r="E303" s="1" t="str">
        <f>IF(t_item_说明表!E305="","",t_item_说明表!E305)</f>
        <v/>
      </c>
      <c r="F303" s="1">
        <f>IF(t_item_说明表!G305="","",t_item_说明表!G305)</f>
        <v>6108</v>
      </c>
      <c r="G303" s="1" t="str">
        <f>IF(t_item_说明表!H305="","",t_item_说明表!H305)</f>
        <v/>
      </c>
      <c r="H303" s="1">
        <f>IF(t_item_说明表!I305="","",t_item_说明表!I305)</f>
        <v>503</v>
      </c>
      <c r="I303" s="1">
        <f>IF(t_item_说明表!J305="","",t_item_说明表!J305)</f>
        <v>3</v>
      </c>
      <c r="J303" s="1">
        <f>IF(t_item_说明表!K305="","",t_item_说明表!K305)</f>
        <v>405</v>
      </c>
      <c r="K303" s="1">
        <f>IF(t_item_说明表!L305="","",t_item_说明表!L305)</f>
        <v>300140305</v>
      </c>
      <c r="L303" s="1">
        <f>IF(t_item_说明表!M305="","",t_item_说明表!M305)</f>
        <v>0</v>
      </c>
      <c r="M303" s="1">
        <f>IF(t_item_说明表!N305="","",t_item_说明表!N305)</f>
        <v>3</v>
      </c>
      <c r="N303" s="1">
        <f>IF(t_item_说明表!O305="","",t_item_说明表!O305)</f>
        <v>0</v>
      </c>
      <c r="O303" s="1">
        <f>IF(t_item_说明表!P305="","",t_item_说明表!P305)</f>
        <v>1</v>
      </c>
      <c r="P303" s="1" t="str">
        <f>IF(t_item_说明表!Q305="","",t_item_说明表!Q305)</f>
        <v/>
      </c>
      <c r="Q303" s="1">
        <f>IF(t_item_说明表!R305="","",t_item_说明表!R305)</f>
        <v>0</v>
      </c>
      <c r="R303" s="1">
        <f>IF(t_item_说明表!S305="","",t_item_说明表!S305)</f>
        <v>33</v>
      </c>
      <c r="S303" s="1" t="str">
        <f>IF(t_item_说明表!T305="","",t_item_说明表!T305)</f>
        <v>商店</v>
      </c>
      <c r="T303" s="1">
        <f>IF(t_item_说明表!U305="","",t_item_说明表!U305)</f>
        <v>12</v>
      </c>
      <c r="U303" s="1">
        <f>IF(t_item_说明表!V305="","",t_item_说明表!V305)</f>
        <v>0</v>
      </c>
      <c r="V303" s="1" t="str">
        <f>IF(t_item_说明表!W305="","",t_item_说明表!W305)</f>
        <v/>
      </c>
      <c r="W303" s="1" t="str">
        <f>IF(t_item_说明表!X305="","",t_item_说明表!X305)</f>
        <v/>
      </c>
      <c r="X303" s="1" t="str">
        <f>IF(t_item_说明表!Y305="","",t_item_说明表!Y305)</f>
        <v/>
      </c>
      <c r="Y303" s="1">
        <f>IF(t_item_说明表!Z305="","",t_item_说明表!Z305)</f>
        <v>0</v>
      </c>
      <c r="Z303" s="1" t="str">
        <f>IF(t_item_说明表!AA305="","",t_item_说明表!AA305)</f>
        <v/>
      </c>
      <c r="AA303" s="1" t="str">
        <f>IF(t_item_说明表!AB305="","",t_item_说明表!AB305)</f>
        <v/>
      </c>
      <c r="AB303" s="1">
        <f>IF(t_item_说明表!AC305="","",t_item_说明表!AC305)</f>
        <v>6108</v>
      </c>
      <c r="AC303" s="1" t="str">
        <f>IF(t_item_说明表!AD305="","",t_item_说明表!AD305)</f>
        <v/>
      </c>
      <c r="AD303" s="1" t="str">
        <f>IF(t_item_说明表!AE305="","",t_item_说明表!AE305)</f>
        <v/>
      </c>
      <c r="AE303" s="1" t="str">
        <f>IF(t_item_说明表!AF305="","",t_item_说明表!AF305)</f>
        <v/>
      </c>
      <c r="AF303" s="1">
        <f>IF(t_item_说明表!AG305="","",t_item_说明表!AG305)</f>
        <v>1</v>
      </c>
      <c r="AG303" s="1">
        <f>IF(t_item_说明表!AH305="","",t_item_说明表!AH305)</f>
        <v>5</v>
      </c>
    </row>
    <row r="304" spans="1:33" ht="17.25" customHeight="1" x14ac:dyDescent="0.2">
      <c r="A304" s="1">
        <f>IF(t_item_说明表!A306="","",t_item_说明表!A306)</f>
        <v>301</v>
      </c>
      <c r="B304" s="1">
        <f>IF(t_item_说明表!B306="","",t_item_说明表!B306)</f>
        <v>6109</v>
      </c>
      <c r="C304" s="1">
        <f>IF(t_item_说明表!C306="","",t_item_说明表!C306)</f>
        <v>0</v>
      </c>
      <c r="D304" s="1" t="str">
        <f>IF(t_item_说明表!D306="","",t_item_说明表!D306)</f>
        <v>宝箱3时代4卡牌品质3部分6</v>
      </c>
      <c r="E304" s="1" t="str">
        <f>IF(t_item_说明表!E306="","",t_item_说明表!E306)</f>
        <v/>
      </c>
      <c r="F304" s="1">
        <f>IF(t_item_说明表!G306="","",t_item_说明表!G306)</f>
        <v>6109</v>
      </c>
      <c r="G304" s="1" t="str">
        <f>IF(t_item_说明表!H306="","",t_item_说明表!H306)</f>
        <v/>
      </c>
      <c r="H304" s="1">
        <f>IF(t_item_说明表!I306="","",t_item_说明表!I306)</f>
        <v>503</v>
      </c>
      <c r="I304" s="1">
        <f>IF(t_item_说明表!J306="","",t_item_说明表!J306)</f>
        <v>3</v>
      </c>
      <c r="J304" s="1">
        <f>IF(t_item_说明表!K306="","",t_item_说明表!K306)</f>
        <v>406</v>
      </c>
      <c r="K304" s="1">
        <f>IF(t_item_说明表!L306="","",t_item_说明表!L306)</f>
        <v>300140306</v>
      </c>
      <c r="L304" s="1">
        <f>IF(t_item_说明表!M306="","",t_item_说明表!M306)</f>
        <v>0</v>
      </c>
      <c r="M304" s="1">
        <f>IF(t_item_说明表!N306="","",t_item_说明表!N306)</f>
        <v>3</v>
      </c>
      <c r="N304" s="1">
        <f>IF(t_item_说明表!O306="","",t_item_说明表!O306)</f>
        <v>0</v>
      </c>
      <c r="O304" s="1">
        <f>IF(t_item_说明表!P306="","",t_item_说明表!P306)</f>
        <v>1</v>
      </c>
      <c r="P304" s="1" t="str">
        <f>IF(t_item_说明表!Q306="","",t_item_说明表!Q306)</f>
        <v/>
      </c>
      <c r="Q304" s="1">
        <f>IF(t_item_说明表!R306="","",t_item_说明表!R306)</f>
        <v>0</v>
      </c>
      <c r="R304" s="1">
        <f>IF(t_item_说明表!S306="","",t_item_说明表!S306)</f>
        <v>33</v>
      </c>
      <c r="S304" s="1" t="str">
        <f>IF(t_item_说明表!T306="","",t_item_说明表!T306)</f>
        <v>商店</v>
      </c>
      <c r="T304" s="1">
        <f>IF(t_item_说明表!U306="","",t_item_说明表!U306)</f>
        <v>12</v>
      </c>
      <c r="U304" s="1">
        <f>IF(t_item_说明表!V306="","",t_item_说明表!V306)</f>
        <v>0</v>
      </c>
      <c r="V304" s="1" t="str">
        <f>IF(t_item_说明表!W306="","",t_item_说明表!W306)</f>
        <v/>
      </c>
      <c r="W304" s="1" t="str">
        <f>IF(t_item_说明表!X306="","",t_item_说明表!X306)</f>
        <v/>
      </c>
      <c r="X304" s="1" t="str">
        <f>IF(t_item_说明表!Y306="","",t_item_说明表!Y306)</f>
        <v/>
      </c>
      <c r="Y304" s="1">
        <f>IF(t_item_说明表!Z306="","",t_item_说明表!Z306)</f>
        <v>0</v>
      </c>
      <c r="Z304" s="1" t="str">
        <f>IF(t_item_说明表!AA306="","",t_item_说明表!AA306)</f>
        <v/>
      </c>
      <c r="AA304" s="1" t="str">
        <f>IF(t_item_说明表!AB306="","",t_item_说明表!AB306)</f>
        <v/>
      </c>
      <c r="AB304" s="1">
        <f>IF(t_item_说明表!AC306="","",t_item_说明表!AC306)</f>
        <v>6109</v>
      </c>
      <c r="AC304" s="1" t="str">
        <f>IF(t_item_说明表!AD306="","",t_item_说明表!AD306)</f>
        <v/>
      </c>
      <c r="AD304" s="1" t="str">
        <f>IF(t_item_说明表!AE306="","",t_item_说明表!AE306)</f>
        <v/>
      </c>
      <c r="AE304" s="1" t="str">
        <f>IF(t_item_说明表!AF306="","",t_item_说明表!AF306)</f>
        <v/>
      </c>
      <c r="AF304" s="1">
        <f>IF(t_item_说明表!AG306="","",t_item_说明表!AG306)</f>
        <v>1</v>
      </c>
      <c r="AG304" s="1">
        <f>IF(t_item_说明表!AH306="","",t_item_说明表!AH306)</f>
        <v>5</v>
      </c>
    </row>
    <row r="305" spans="1:35" ht="17.25" customHeight="1" x14ac:dyDescent="0.2">
      <c r="A305" s="1">
        <f>IF(t_item_说明表!A307="","",t_item_说明表!A307)</f>
        <v>302</v>
      </c>
      <c r="B305" s="1">
        <f>IF(t_item_说明表!B307="","",t_item_说明表!B307)</f>
        <v>6110</v>
      </c>
      <c r="C305" s="1">
        <f>IF(t_item_说明表!C307="","",t_item_说明表!C307)</f>
        <v>0</v>
      </c>
      <c r="D305" s="1" t="str">
        <f>IF(t_item_说明表!D307="","",t_item_说明表!D307)</f>
        <v>宝箱3时代5卡牌品质3部分6</v>
      </c>
      <c r="E305" s="1" t="str">
        <f>IF(t_item_说明表!E307="","",t_item_说明表!E307)</f>
        <v/>
      </c>
      <c r="F305" s="1">
        <f>IF(t_item_说明表!G307="","",t_item_说明表!G307)</f>
        <v>6110</v>
      </c>
      <c r="G305" s="1" t="str">
        <f>IF(t_item_说明表!H307="","",t_item_说明表!H307)</f>
        <v/>
      </c>
      <c r="H305" s="1">
        <f>IF(t_item_说明表!I307="","",t_item_说明表!I307)</f>
        <v>503</v>
      </c>
      <c r="I305" s="1">
        <f>IF(t_item_说明表!J307="","",t_item_说明表!J307)</f>
        <v>3</v>
      </c>
      <c r="J305" s="1">
        <f>IF(t_item_说明表!K307="","",t_item_说明表!K307)</f>
        <v>407</v>
      </c>
      <c r="K305" s="1">
        <f>IF(t_item_说明表!L307="","",t_item_说明表!L307)</f>
        <v>300140307</v>
      </c>
      <c r="L305" s="1">
        <f>IF(t_item_说明表!M307="","",t_item_说明表!M307)</f>
        <v>0</v>
      </c>
      <c r="M305" s="1">
        <f>IF(t_item_说明表!N307="","",t_item_说明表!N307)</f>
        <v>3</v>
      </c>
      <c r="N305" s="1">
        <f>IF(t_item_说明表!O307="","",t_item_说明表!O307)</f>
        <v>0</v>
      </c>
      <c r="O305" s="1">
        <f>IF(t_item_说明表!P307="","",t_item_说明表!P307)</f>
        <v>1</v>
      </c>
      <c r="P305" s="1" t="str">
        <f>IF(t_item_说明表!Q307="","",t_item_说明表!Q307)</f>
        <v/>
      </c>
      <c r="Q305" s="1">
        <f>IF(t_item_说明表!R307="","",t_item_说明表!R307)</f>
        <v>0</v>
      </c>
      <c r="R305" s="1">
        <f>IF(t_item_说明表!S307="","",t_item_说明表!S307)</f>
        <v>33</v>
      </c>
      <c r="S305" s="1" t="str">
        <f>IF(t_item_说明表!T307="","",t_item_说明表!T307)</f>
        <v>商店</v>
      </c>
      <c r="T305" s="1">
        <f>IF(t_item_说明表!U307="","",t_item_说明表!U307)</f>
        <v>12</v>
      </c>
      <c r="U305" s="1">
        <f>IF(t_item_说明表!V307="","",t_item_说明表!V307)</f>
        <v>0</v>
      </c>
      <c r="V305" s="1" t="str">
        <f>IF(t_item_说明表!W307="","",t_item_说明表!W307)</f>
        <v/>
      </c>
      <c r="W305" s="1" t="str">
        <f>IF(t_item_说明表!X307="","",t_item_说明表!X307)</f>
        <v/>
      </c>
      <c r="X305" s="1" t="str">
        <f>IF(t_item_说明表!Y307="","",t_item_说明表!Y307)</f>
        <v/>
      </c>
      <c r="Y305" s="1">
        <f>IF(t_item_说明表!Z307="","",t_item_说明表!Z307)</f>
        <v>0</v>
      </c>
      <c r="Z305" s="1" t="str">
        <f>IF(t_item_说明表!AA307="","",t_item_说明表!AA307)</f>
        <v/>
      </c>
      <c r="AA305" s="1" t="str">
        <f>IF(t_item_说明表!AB307="","",t_item_说明表!AB307)</f>
        <v/>
      </c>
      <c r="AB305" s="1">
        <f>IF(t_item_说明表!AC307="","",t_item_说明表!AC307)</f>
        <v>6110</v>
      </c>
      <c r="AC305" s="1" t="str">
        <f>IF(t_item_说明表!AD307="","",t_item_说明表!AD307)</f>
        <v/>
      </c>
      <c r="AD305" s="1" t="str">
        <f>IF(t_item_说明表!AE307="","",t_item_说明表!AE307)</f>
        <v/>
      </c>
      <c r="AE305" s="1" t="str">
        <f>IF(t_item_说明表!AF307="","",t_item_说明表!AF307)</f>
        <v/>
      </c>
      <c r="AF305" s="1">
        <f>IF(t_item_说明表!AG307="","",t_item_说明表!AG307)</f>
        <v>1</v>
      </c>
      <c r="AG305" s="1">
        <f>IF(t_item_说明表!AH307="","",t_item_说明表!AH307)</f>
        <v>5</v>
      </c>
    </row>
    <row r="306" spans="1:35" ht="17.25" customHeight="1" x14ac:dyDescent="0.2">
      <c r="A306" s="1">
        <f>IF(t_item_说明表!A308="","",t_item_说明表!A308)</f>
        <v>303</v>
      </c>
      <c r="B306" s="1">
        <f>IF(t_item_说明表!B308="","",t_item_说明表!B308)</f>
        <v>6111</v>
      </c>
      <c r="C306" s="1">
        <f>IF(t_item_说明表!C308="","",t_item_说明表!C308)</f>
        <v>0</v>
      </c>
      <c r="D306" s="1" t="str">
        <f>IF(t_item_说明表!D308="","",t_item_说明表!D308)</f>
        <v>宝箱3时代1卡牌品质4部分5</v>
      </c>
      <c r="E306" s="1" t="str">
        <f>IF(t_item_说明表!E308="","",t_item_说明表!E308)</f>
        <v/>
      </c>
      <c r="F306" s="1">
        <f>IF(t_item_说明表!G308="","",t_item_说明表!G308)</f>
        <v>6111</v>
      </c>
      <c r="G306" s="1" t="str">
        <f>IF(t_item_说明表!H308="","",t_item_说明表!H308)</f>
        <v/>
      </c>
      <c r="H306" s="1">
        <f>IF(t_item_说明表!I308="","",t_item_说明表!I308)</f>
        <v>503</v>
      </c>
      <c r="I306" s="1">
        <f>IF(t_item_说明表!J308="","",t_item_说明表!J308)</f>
        <v>3</v>
      </c>
      <c r="J306" s="1">
        <f>IF(t_item_说明表!K308="","",t_item_说明表!K308)</f>
        <v>408</v>
      </c>
      <c r="K306" s="1">
        <f>IF(t_item_说明表!L308="","",t_item_说明表!L308)</f>
        <v>300140308</v>
      </c>
      <c r="L306" s="1">
        <f>IF(t_item_说明表!M308="","",t_item_说明表!M308)</f>
        <v>0</v>
      </c>
      <c r="M306" s="1">
        <f>IF(t_item_说明表!N308="","",t_item_说明表!N308)</f>
        <v>3</v>
      </c>
      <c r="N306" s="1">
        <f>IF(t_item_说明表!O308="","",t_item_说明表!O308)</f>
        <v>0</v>
      </c>
      <c r="O306" s="1">
        <f>IF(t_item_说明表!P308="","",t_item_说明表!P308)</f>
        <v>1</v>
      </c>
      <c r="P306" s="1" t="str">
        <f>IF(t_item_说明表!Q308="","",t_item_说明表!Q308)</f>
        <v/>
      </c>
      <c r="Q306" s="1">
        <f>IF(t_item_说明表!R308="","",t_item_说明表!R308)</f>
        <v>0</v>
      </c>
      <c r="R306" s="1">
        <f>IF(t_item_说明表!S308="","",t_item_说明表!S308)</f>
        <v>33</v>
      </c>
      <c r="S306" s="1" t="str">
        <f>IF(t_item_说明表!T308="","",t_item_说明表!T308)</f>
        <v>商店</v>
      </c>
      <c r="T306" s="1">
        <f>IF(t_item_说明表!U308="","",t_item_说明表!U308)</f>
        <v>12</v>
      </c>
      <c r="U306" s="1">
        <f>IF(t_item_说明表!V308="","",t_item_说明表!V308)</f>
        <v>0</v>
      </c>
      <c r="V306" s="1" t="str">
        <f>IF(t_item_说明表!W308="","",t_item_说明表!W308)</f>
        <v/>
      </c>
      <c r="W306" s="1" t="str">
        <f>IF(t_item_说明表!X308="","",t_item_说明表!X308)</f>
        <v/>
      </c>
      <c r="X306" s="1" t="str">
        <f>IF(t_item_说明表!Y308="","",t_item_说明表!Y308)</f>
        <v/>
      </c>
      <c r="Y306" s="1">
        <f>IF(t_item_说明表!Z308="","",t_item_说明表!Z308)</f>
        <v>0</v>
      </c>
      <c r="Z306" s="1" t="str">
        <f>IF(t_item_说明表!AA308="","",t_item_说明表!AA308)</f>
        <v/>
      </c>
      <c r="AA306" s="1" t="str">
        <f>IF(t_item_说明表!AB308="","",t_item_说明表!AB308)</f>
        <v/>
      </c>
      <c r="AB306" s="1">
        <f>IF(t_item_说明表!AC308="","",t_item_说明表!AC308)</f>
        <v>6111</v>
      </c>
      <c r="AC306" s="1" t="str">
        <f>IF(t_item_说明表!AD308="","",t_item_说明表!AD308)</f>
        <v/>
      </c>
      <c r="AD306" s="1" t="str">
        <f>IF(t_item_说明表!AE308="","",t_item_说明表!AE308)</f>
        <v/>
      </c>
      <c r="AE306" s="1" t="str">
        <f>IF(t_item_说明表!AF308="","",t_item_说明表!AF308)</f>
        <v/>
      </c>
      <c r="AF306" s="1">
        <f>IF(t_item_说明表!AG308="","",t_item_说明表!AG308)</f>
        <v>1</v>
      </c>
      <c r="AG306" s="1">
        <f>IF(t_item_说明表!AH308="","",t_item_说明表!AH308)</f>
        <v>5</v>
      </c>
    </row>
    <row r="307" spans="1:35" ht="17.25" customHeight="1" x14ac:dyDescent="0.2">
      <c r="A307" s="1">
        <f>IF(t_item_说明表!A309="","",t_item_说明表!A309)</f>
        <v>304</v>
      </c>
      <c r="B307" s="1">
        <f>IF(t_item_说明表!B309="","",t_item_说明表!B309)</f>
        <v>6112</v>
      </c>
      <c r="C307" s="1">
        <f>IF(t_item_说明表!C309="","",t_item_说明表!C309)</f>
        <v>0</v>
      </c>
      <c r="D307" s="1" t="str">
        <f>IF(t_item_说明表!D309="","",t_item_说明表!D309)</f>
        <v>宝箱3时代2卡牌品质4部分5</v>
      </c>
      <c r="E307" s="1" t="str">
        <f>IF(t_item_说明表!E309="","",t_item_说明表!E309)</f>
        <v/>
      </c>
      <c r="F307" s="1">
        <f>IF(t_item_说明表!G309="","",t_item_说明表!G309)</f>
        <v>6112</v>
      </c>
      <c r="G307" s="1" t="str">
        <f>IF(t_item_说明表!H309="","",t_item_说明表!H309)</f>
        <v/>
      </c>
      <c r="H307" s="1">
        <f>IF(t_item_说明表!I309="","",t_item_说明表!I309)</f>
        <v>503</v>
      </c>
      <c r="I307" s="1">
        <f>IF(t_item_说明表!J309="","",t_item_说明表!J309)</f>
        <v>3</v>
      </c>
      <c r="J307" s="1">
        <f>IF(t_item_说明表!K309="","",t_item_说明表!K309)</f>
        <v>409</v>
      </c>
      <c r="K307" s="1">
        <f>IF(t_item_说明表!L309="","",t_item_说明表!L309)</f>
        <v>300140309</v>
      </c>
      <c r="L307" s="1">
        <f>IF(t_item_说明表!M309="","",t_item_说明表!M309)</f>
        <v>0</v>
      </c>
      <c r="M307" s="1">
        <f>IF(t_item_说明表!N309="","",t_item_说明表!N309)</f>
        <v>3</v>
      </c>
      <c r="N307" s="1">
        <f>IF(t_item_说明表!O309="","",t_item_说明表!O309)</f>
        <v>0</v>
      </c>
      <c r="O307" s="1">
        <f>IF(t_item_说明表!P309="","",t_item_说明表!P309)</f>
        <v>1</v>
      </c>
      <c r="P307" s="1" t="str">
        <f>IF(t_item_说明表!Q309="","",t_item_说明表!Q309)</f>
        <v/>
      </c>
      <c r="Q307" s="1">
        <f>IF(t_item_说明表!R309="","",t_item_说明表!R309)</f>
        <v>0</v>
      </c>
      <c r="R307" s="1">
        <f>IF(t_item_说明表!S309="","",t_item_说明表!S309)</f>
        <v>33</v>
      </c>
      <c r="S307" s="1" t="str">
        <f>IF(t_item_说明表!T309="","",t_item_说明表!T309)</f>
        <v>商店</v>
      </c>
      <c r="T307" s="1">
        <f>IF(t_item_说明表!U309="","",t_item_说明表!U309)</f>
        <v>12</v>
      </c>
      <c r="U307" s="1">
        <f>IF(t_item_说明表!V309="","",t_item_说明表!V309)</f>
        <v>0</v>
      </c>
      <c r="V307" s="1" t="str">
        <f>IF(t_item_说明表!W309="","",t_item_说明表!W309)</f>
        <v/>
      </c>
      <c r="W307" s="1" t="str">
        <f>IF(t_item_说明表!X309="","",t_item_说明表!X309)</f>
        <v/>
      </c>
      <c r="X307" s="1" t="str">
        <f>IF(t_item_说明表!Y309="","",t_item_说明表!Y309)</f>
        <v/>
      </c>
      <c r="Y307" s="1">
        <f>IF(t_item_说明表!Z309="","",t_item_说明表!Z309)</f>
        <v>0</v>
      </c>
      <c r="Z307" s="1" t="str">
        <f>IF(t_item_说明表!AA309="","",t_item_说明表!AA309)</f>
        <v/>
      </c>
      <c r="AA307" s="1" t="str">
        <f>IF(t_item_说明表!AB309="","",t_item_说明表!AB309)</f>
        <v/>
      </c>
      <c r="AB307" s="1">
        <f>IF(t_item_说明表!AC309="","",t_item_说明表!AC309)</f>
        <v>6112</v>
      </c>
      <c r="AC307" s="1" t="str">
        <f>IF(t_item_说明表!AD309="","",t_item_说明表!AD309)</f>
        <v/>
      </c>
      <c r="AD307" s="1" t="str">
        <f>IF(t_item_说明表!AE309="","",t_item_说明表!AE309)</f>
        <v/>
      </c>
      <c r="AE307" s="1" t="str">
        <f>IF(t_item_说明表!AF309="","",t_item_说明表!AF309)</f>
        <v/>
      </c>
      <c r="AF307" s="1">
        <f>IF(t_item_说明表!AG309="","",t_item_说明表!AG309)</f>
        <v>1</v>
      </c>
      <c r="AG307" s="1">
        <f>IF(t_item_说明表!AH309="","",t_item_说明表!AH309)</f>
        <v>5</v>
      </c>
    </row>
    <row r="308" spans="1:35" ht="17.25" customHeight="1" x14ac:dyDescent="0.2">
      <c r="A308" s="1">
        <f>IF(t_item_说明表!A310="","",t_item_说明表!A310)</f>
        <v>305</v>
      </c>
      <c r="B308" s="1">
        <f>IF(t_item_说明表!B310="","",t_item_说明表!B310)</f>
        <v>6113</v>
      </c>
      <c r="C308" s="1">
        <f>IF(t_item_说明表!C310="","",t_item_说明表!C310)</f>
        <v>0</v>
      </c>
      <c r="D308" s="1" t="str">
        <f>IF(t_item_说明表!D310="","",t_item_说明表!D310)</f>
        <v>宝箱3时代3卡牌品质4部分5</v>
      </c>
      <c r="E308" s="1" t="str">
        <f>IF(t_item_说明表!E310="","",t_item_说明表!E310)</f>
        <v/>
      </c>
      <c r="F308" s="1">
        <f>IF(t_item_说明表!G310="","",t_item_说明表!G310)</f>
        <v>6113</v>
      </c>
      <c r="G308" s="1" t="str">
        <f>IF(t_item_说明表!H310="","",t_item_说明表!H310)</f>
        <v/>
      </c>
      <c r="H308" s="1">
        <f>IF(t_item_说明表!I310="","",t_item_说明表!I310)</f>
        <v>503</v>
      </c>
      <c r="I308" s="1">
        <f>IF(t_item_说明表!J310="","",t_item_说明表!J310)</f>
        <v>3</v>
      </c>
      <c r="J308" s="1">
        <f>IF(t_item_说明表!K310="","",t_item_说明表!K310)</f>
        <v>410</v>
      </c>
      <c r="K308" s="1">
        <f>IF(t_item_说明表!L310="","",t_item_说明表!L310)</f>
        <v>300140310</v>
      </c>
      <c r="L308" s="1">
        <f>IF(t_item_说明表!M310="","",t_item_说明表!M310)</f>
        <v>0</v>
      </c>
      <c r="M308" s="1">
        <f>IF(t_item_说明表!N310="","",t_item_说明表!N310)</f>
        <v>3</v>
      </c>
      <c r="N308" s="1">
        <f>IF(t_item_说明表!O310="","",t_item_说明表!O310)</f>
        <v>0</v>
      </c>
      <c r="O308" s="1">
        <f>IF(t_item_说明表!P310="","",t_item_说明表!P310)</f>
        <v>1</v>
      </c>
      <c r="P308" s="1" t="str">
        <f>IF(t_item_说明表!Q310="","",t_item_说明表!Q310)</f>
        <v/>
      </c>
      <c r="Q308" s="1">
        <f>IF(t_item_说明表!R310="","",t_item_说明表!R310)</f>
        <v>0</v>
      </c>
      <c r="R308" s="1">
        <f>IF(t_item_说明表!S310="","",t_item_说明表!S310)</f>
        <v>33</v>
      </c>
      <c r="S308" s="1" t="str">
        <f>IF(t_item_说明表!T310="","",t_item_说明表!T310)</f>
        <v>商店</v>
      </c>
      <c r="T308" s="1">
        <f>IF(t_item_说明表!U310="","",t_item_说明表!U310)</f>
        <v>12</v>
      </c>
      <c r="U308" s="1">
        <f>IF(t_item_说明表!V310="","",t_item_说明表!V310)</f>
        <v>0</v>
      </c>
      <c r="V308" s="1" t="str">
        <f>IF(t_item_说明表!W310="","",t_item_说明表!W310)</f>
        <v/>
      </c>
      <c r="W308" s="1" t="str">
        <f>IF(t_item_说明表!X310="","",t_item_说明表!X310)</f>
        <v/>
      </c>
      <c r="X308" s="1" t="str">
        <f>IF(t_item_说明表!Y310="","",t_item_说明表!Y310)</f>
        <v/>
      </c>
      <c r="Y308" s="1">
        <f>IF(t_item_说明表!Z310="","",t_item_说明表!Z310)</f>
        <v>0</v>
      </c>
      <c r="Z308" s="1" t="str">
        <f>IF(t_item_说明表!AA310="","",t_item_说明表!AA310)</f>
        <v/>
      </c>
      <c r="AA308" s="1" t="str">
        <f>IF(t_item_说明表!AB310="","",t_item_说明表!AB310)</f>
        <v/>
      </c>
      <c r="AB308" s="1">
        <f>IF(t_item_说明表!AC310="","",t_item_说明表!AC310)</f>
        <v>6113</v>
      </c>
      <c r="AC308" s="1" t="str">
        <f>IF(t_item_说明表!AD310="","",t_item_说明表!AD310)</f>
        <v/>
      </c>
      <c r="AD308" s="1" t="str">
        <f>IF(t_item_说明表!AE310="","",t_item_说明表!AE310)</f>
        <v/>
      </c>
      <c r="AE308" s="1" t="str">
        <f>IF(t_item_说明表!AF310="","",t_item_说明表!AF310)</f>
        <v/>
      </c>
      <c r="AF308" s="1">
        <f>IF(t_item_说明表!AG310="","",t_item_说明表!AG310)</f>
        <v>1</v>
      </c>
      <c r="AG308" s="1">
        <f>IF(t_item_说明表!AH310="","",t_item_说明表!AH310)</f>
        <v>5</v>
      </c>
    </row>
    <row r="309" spans="1:35" ht="17.25" customHeight="1" x14ac:dyDescent="0.2">
      <c r="A309" s="1">
        <f>IF(t_item_说明表!A311="","",t_item_说明表!A311)</f>
        <v>306</v>
      </c>
      <c r="B309" s="1">
        <f>IF(t_item_说明表!B311="","",t_item_说明表!B311)</f>
        <v>6114</v>
      </c>
      <c r="C309" s="1">
        <f>IF(t_item_说明表!C311="","",t_item_说明表!C311)</f>
        <v>0</v>
      </c>
      <c r="D309" s="1" t="str">
        <f>IF(t_item_说明表!D311="","",t_item_说明表!D311)</f>
        <v>宝箱3时代4卡牌品质4部分5</v>
      </c>
      <c r="E309" s="1" t="str">
        <f>IF(t_item_说明表!E311="","",t_item_说明表!E311)</f>
        <v/>
      </c>
      <c r="F309" s="1">
        <f>IF(t_item_说明表!G311="","",t_item_说明表!G311)</f>
        <v>6114</v>
      </c>
      <c r="G309" s="1" t="str">
        <f>IF(t_item_说明表!H311="","",t_item_说明表!H311)</f>
        <v/>
      </c>
      <c r="H309" s="1">
        <f>IF(t_item_说明表!I311="","",t_item_说明表!I311)</f>
        <v>503</v>
      </c>
      <c r="I309" s="1">
        <f>IF(t_item_说明表!J311="","",t_item_说明表!J311)</f>
        <v>3</v>
      </c>
      <c r="J309" s="1">
        <f>IF(t_item_说明表!K311="","",t_item_说明表!K311)</f>
        <v>411</v>
      </c>
      <c r="K309" s="1">
        <f>IF(t_item_说明表!L311="","",t_item_说明表!L311)</f>
        <v>300140311</v>
      </c>
      <c r="L309" s="1">
        <f>IF(t_item_说明表!M311="","",t_item_说明表!M311)</f>
        <v>0</v>
      </c>
      <c r="M309" s="1">
        <f>IF(t_item_说明表!N311="","",t_item_说明表!N311)</f>
        <v>3</v>
      </c>
      <c r="N309" s="1">
        <f>IF(t_item_说明表!O311="","",t_item_说明表!O311)</f>
        <v>0</v>
      </c>
      <c r="O309" s="1">
        <f>IF(t_item_说明表!P311="","",t_item_说明表!P311)</f>
        <v>1</v>
      </c>
      <c r="P309" s="1" t="str">
        <f>IF(t_item_说明表!Q311="","",t_item_说明表!Q311)</f>
        <v/>
      </c>
      <c r="Q309" s="1">
        <f>IF(t_item_说明表!R311="","",t_item_说明表!R311)</f>
        <v>0</v>
      </c>
      <c r="R309" s="1">
        <f>IF(t_item_说明表!S311="","",t_item_说明表!S311)</f>
        <v>33</v>
      </c>
      <c r="S309" s="1" t="str">
        <f>IF(t_item_说明表!T311="","",t_item_说明表!T311)</f>
        <v>商店</v>
      </c>
      <c r="T309" s="1">
        <f>IF(t_item_说明表!U311="","",t_item_说明表!U311)</f>
        <v>12</v>
      </c>
      <c r="U309" s="1">
        <f>IF(t_item_说明表!V311="","",t_item_说明表!V311)</f>
        <v>0</v>
      </c>
      <c r="V309" s="1" t="str">
        <f>IF(t_item_说明表!W311="","",t_item_说明表!W311)</f>
        <v/>
      </c>
      <c r="W309" s="1" t="str">
        <f>IF(t_item_说明表!X311="","",t_item_说明表!X311)</f>
        <v/>
      </c>
      <c r="X309" s="1" t="str">
        <f>IF(t_item_说明表!Y311="","",t_item_说明表!Y311)</f>
        <v/>
      </c>
      <c r="Y309" s="1">
        <f>IF(t_item_说明表!Z311="","",t_item_说明表!Z311)</f>
        <v>0</v>
      </c>
      <c r="Z309" s="1" t="str">
        <f>IF(t_item_说明表!AA311="","",t_item_说明表!AA311)</f>
        <v/>
      </c>
      <c r="AA309" s="1" t="str">
        <f>IF(t_item_说明表!AB311="","",t_item_说明表!AB311)</f>
        <v/>
      </c>
      <c r="AB309" s="1">
        <f>IF(t_item_说明表!AC311="","",t_item_说明表!AC311)</f>
        <v>6114</v>
      </c>
      <c r="AC309" s="1" t="str">
        <f>IF(t_item_说明表!AD311="","",t_item_说明表!AD311)</f>
        <v/>
      </c>
      <c r="AD309" s="1" t="str">
        <f>IF(t_item_说明表!AE311="","",t_item_说明表!AE311)</f>
        <v/>
      </c>
      <c r="AE309" s="1" t="str">
        <f>IF(t_item_说明表!AF311="","",t_item_说明表!AF311)</f>
        <v/>
      </c>
      <c r="AF309" s="1">
        <f>IF(t_item_说明表!AG311="","",t_item_说明表!AG311)</f>
        <v>1</v>
      </c>
      <c r="AG309" s="1">
        <f>IF(t_item_说明表!AH311="","",t_item_说明表!AH311)</f>
        <v>5</v>
      </c>
    </row>
    <row r="310" spans="1:35" ht="17.25" customHeight="1" x14ac:dyDescent="0.2">
      <c r="A310" s="1">
        <f>IF(t_item_说明表!A312="","",t_item_说明表!A312)</f>
        <v>307</v>
      </c>
      <c r="B310" s="1">
        <f>IF(t_item_说明表!B312="","",t_item_说明表!B312)</f>
        <v>6115</v>
      </c>
      <c r="C310" s="1">
        <f>IF(t_item_说明表!C312="","",t_item_说明表!C312)</f>
        <v>0</v>
      </c>
      <c r="D310" s="1" t="str">
        <f>IF(t_item_说明表!D312="","",t_item_说明表!D312)</f>
        <v>宝箱3时代5卡牌品质4部分5</v>
      </c>
      <c r="E310" s="1" t="str">
        <f>IF(t_item_说明表!E312="","",t_item_说明表!E312)</f>
        <v/>
      </c>
      <c r="F310" s="1">
        <f>IF(t_item_说明表!G312="","",t_item_说明表!G312)</f>
        <v>6115</v>
      </c>
      <c r="G310" s="1" t="str">
        <f>IF(t_item_说明表!H312="","",t_item_说明表!H312)</f>
        <v/>
      </c>
      <c r="H310" s="1">
        <f>IF(t_item_说明表!I312="","",t_item_说明表!I312)</f>
        <v>503</v>
      </c>
      <c r="I310" s="1">
        <f>IF(t_item_说明表!J312="","",t_item_说明表!J312)</f>
        <v>3</v>
      </c>
      <c r="J310" s="1">
        <f>IF(t_item_说明表!K312="","",t_item_说明表!K312)</f>
        <v>412</v>
      </c>
      <c r="K310" s="1">
        <f>IF(t_item_说明表!L312="","",t_item_说明表!L312)</f>
        <v>300140312</v>
      </c>
      <c r="L310" s="1">
        <f>IF(t_item_说明表!M312="","",t_item_说明表!M312)</f>
        <v>0</v>
      </c>
      <c r="M310" s="1">
        <f>IF(t_item_说明表!N312="","",t_item_说明表!N312)</f>
        <v>3</v>
      </c>
      <c r="N310" s="1">
        <f>IF(t_item_说明表!O312="","",t_item_说明表!O312)</f>
        <v>0</v>
      </c>
      <c r="O310" s="1">
        <f>IF(t_item_说明表!P312="","",t_item_说明表!P312)</f>
        <v>1</v>
      </c>
      <c r="P310" s="1" t="str">
        <f>IF(t_item_说明表!Q312="","",t_item_说明表!Q312)</f>
        <v/>
      </c>
      <c r="Q310" s="1">
        <f>IF(t_item_说明表!R312="","",t_item_说明表!R312)</f>
        <v>0</v>
      </c>
      <c r="R310" s="1">
        <f>IF(t_item_说明表!S312="","",t_item_说明表!S312)</f>
        <v>33</v>
      </c>
      <c r="S310" s="1" t="str">
        <f>IF(t_item_说明表!T312="","",t_item_说明表!T312)</f>
        <v>商店</v>
      </c>
      <c r="T310" s="1">
        <f>IF(t_item_说明表!U312="","",t_item_说明表!U312)</f>
        <v>12</v>
      </c>
      <c r="U310" s="1">
        <f>IF(t_item_说明表!V312="","",t_item_说明表!V312)</f>
        <v>0</v>
      </c>
      <c r="V310" s="1" t="str">
        <f>IF(t_item_说明表!W312="","",t_item_说明表!W312)</f>
        <v/>
      </c>
      <c r="W310" s="1" t="str">
        <f>IF(t_item_说明表!X312="","",t_item_说明表!X312)</f>
        <v/>
      </c>
      <c r="X310" s="1" t="str">
        <f>IF(t_item_说明表!Y312="","",t_item_说明表!Y312)</f>
        <v/>
      </c>
      <c r="Y310" s="1">
        <f>IF(t_item_说明表!Z312="","",t_item_说明表!Z312)</f>
        <v>0</v>
      </c>
      <c r="Z310" s="1" t="str">
        <f>IF(t_item_说明表!AA312="","",t_item_说明表!AA312)</f>
        <v/>
      </c>
      <c r="AA310" s="1" t="str">
        <f>IF(t_item_说明表!AB312="","",t_item_说明表!AB312)</f>
        <v/>
      </c>
      <c r="AB310" s="1">
        <f>IF(t_item_说明表!AC312="","",t_item_说明表!AC312)</f>
        <v>6115</v>
      </c>
      <c r="AC310" s="1" t="str">
        <f>IF(t_item_说明表!AD312="","",t_item_说明表!AD312)</f>
        <v/>
      </c>
      <c r="AD310" s="1" t="str">
        <f>IF(t_item_说明表!AE312="","",t_item_说明表!AE312)</f>
        <v/>
      </c>
      <c r="AE310" s="1" t="str">
        <f>IF(t_item_说明表!AF312="","",t_item_说明表!AF312)</f>
        <v/>
      </c>
      <c r="AF310" s="1">
        <f>IF(t_item_说明表!AG312="","",t_item_说明表!AG312)</f>
        <v>1</v>
      </c>
      <c r="AG310" s="1">
        <f>IF(t_item_说明表!AH312="","",t_item_说明表!AH312)</f>
        <v>5</v>
      </c>
    </row>
    <row r="311" spans="1:35" ht="17.25" customHeight="1" x14ac:dyDescent="0.2">
      <c r="A311" s="1">
        <f>IF(t_item_说明表!A313="","",t_item_说明表!A313)</f>
        <v>308</v>
      </c>
      <c r="B311" s="1">
        <f>IF(t_item_说明表!B313="","",t_item_说明表!B313)</f>
        <v>6116</v>
      </c>
      <c r="C311" s="1">
        <f>IF(t_item_说明表!C313="","",t_item_说明表!C313)</f>
        <v>0</v>
      </c>
      <c r="D311" s="1" t="str">
        <f>IF(t_item_说明表!D313="","",t_item_说明表!D313)</f>
        <v>宝箱3时代1卡牌品质4部分6</v>
      </c>
      <c r="E311" s="1" t="str">
        <f>IF(t_item_说明表!E313="","",t_item_说明表!E313)</f>
        <v/>
      </c>
      <c r="F311" s="1">
        <f>IF(t_item_说明表!G313="","",t_item_说明表!G313)</f>
        <v>6116</v>
      </c>
      <c r="G311" s="1" t="str">
        <f>IF(t_item_说明表!H313="","",t_item_说明表!H313)</f>
        <v/>
      </c>
      <c r="H311" s="1">
        <f>IF(t_item_说明表!I313="","",t_item_说明表!I313)</f>
        <v>503</v>
      </c>
      <c r="I311" s="1">
        <f>IF(t_item_说明表!J313="","",t_item_说明表!J313)</f>
        <v>3</v>
      </c>
      <c r="J311" s="1">
        <f>IF(t_item_说明表!K313="","",t_item_说明表!K313)</f>
        <v>413</v>
      </c>
      <c r="K311" s="1">
        <f>IF(t_item_说明表!L313="","",t_item_说明表!L313)</f>
        <v>300140313</v>
      </c>
      <c r="L311" s="1">
        <f>IF(t_item_说明表!M313="","",t_item_说明表!M313)</f>
        <v>0</v>
      </c>
      <c r="M311" s="1">
        <f>IF(t_item_说明表!N313="","",t_item_说明表!N313)</f>
        <v>3</v>
      </c>
      <c r="N311" s="1">
        <f>IF(t_item_说明表!O313="","",t_item_说明表!O313)</f>
        <v>0</v>
      </c>
      <c r="O311" s="1">
        <f>IF(t_item_说明表!P313="","",t_item_说明表!P313)</f>
        <v>1</v>
      </c>
      <c r="P311" s="1" t="str">
        <f>IF(t_item_说明表!Q313="","",t_item_说明表!Q313)</f>
        <v/>
      </c>
      <c r="Q311" s="1">
        <f>IF(t_item_说明表!R313="","",t_item_说明表!R313)</f>
        <v>0</v>
      </c>
      <c r="R311" s="1">
        <f>IF(t_item_说明表!S313="","",t_item_说明表!S313)</f>
        <v>33</v>
      </c>
      <c r="S311" s="1" t="str">
        <f>IF(t_item_说明表!T313="","",t_item_说明表!T313)</f>
        <v>商店</v>
      </c>
      <c r="T311" s="1">
        <f>IF(t_item_说明表!U313="","",t_item_说明表!U313)</f>
        <v>12</v>
      </c>
      <c r="U311" s="1">
        <f>IF(t_item_说明表!V313="","",t_item_说明表!V313)</f>
        <v>0</v>
      </c>
      <c r="V311" s="1" t="str">
        <f>IF(t_item_说明表!W313="","",t_item_说明表!W313)</f>
        <v/>
      </c>
      <c r="W311" s="1" t="str">
        <f>IF(t_item_说明表!X313="","",t_item_说明表!X313)</f>
        <v/>
      </c>
      <c r="X311" s="1" t="str">
        <f>IF(t_item_说明表!Y313="","",t_item_说明表!Y313)</f>
        <v/>
      </c>
      <c r="Y311" s="1">
        <f>IF(t_item_说明表!Z313="","",t_item_说明表!Z313)</f>
        <v>0</v>
      </c>
      <c r="Z311" s="1" t="str">
        <f>IF(t_item_说明表!AA313="","",t_item_说明表!AA313)</f>
        <v/>
      </c>
      <c r="AA311" s="1" t="str">
        <f>IF(t_item_说明表!AB313="","",t_item_说明表!AB313)</f>
        <v/>
      </c>
      <c r="AB311" s="1">
        <f>IF(t_item_说明表!AC313="","",t_item_说明表!AC313)</f>
        <v>6116</v>
      </c>
      <c r="AC311" s="1" t="str">
        <f>IF(t_item_说明表!AD313="","",t_item_说明表!AD313)</f>
        <v/>
      </c>
      <c r="AD311" s="1" t="str">
        <f>IF(t_item_说明表!AE313="","",t_item_说明表!AE313)</f>
        <v/>
      </c>
      <c r="AE311" s="1" t="str">
        <f>IF(t_item_说明表!AF313="","",t_item_说明表!AF313)</f>
        <v/>
      </c>
      <c r="AF311" s="1">
        <f>IF(t_item_说明表!AG313="","",t_item_说明表!AG313)</f>
        <v>1</v>
      </c>
      <c r="AG311" s="1">
        <f>IF(t_item_说明表!AH313="","",t_item_说明表!AH313)</f>
        <v>5</v>
      </c>
    </row>
    <row r="312" spans="1:35" ht="17.25" customHeight="1" x14ac:dyDescent="0.2">
      <c r="A312" s="1">
        <f>IF(t_item_说明表!A314="","",t_item_说明表!A314)</f>
        <v>309</v>
      </c>
      <c r="B312" s="1">
        <f>IF(t_item_说明表!B314="","",t_item_说明表!B314)</f>
        <v>6117</v>
      </c>
      <c r="C312" s="1">
        <f>IF(t_item_说明表!C314="","",t_item_说明表!C314)</f>
        <v>0</v>
      </c>
      <c r="D312" s="1" t="str">
        <f>IF(t_item_说明表!D314="","",t_item_说明表!D314)</f>
        <v>宝箱3时代2卡牌品质4部分6</v>
      </c>
      <c r="E312" s="1" t="str">
        <f>IF(t_item_说明表!E314="","",t_item_说明表!E314)</f>
        <v/>
      </c>
      <c r="F312" s="1">
        <f>IF(t_item_说明表!G314="","",t_item_说明表!G314)</f>
        <v>6117</v>
      </c>
      <c r="G312" s="1" t="str">
        <f>IF(t_item_说明表!H314="","",t_item_说明表!H314)</f>
        <v/>
      </c>
      <c r="H312" s="1">
        <f>IF(t_item_说明表!I314="","",t_item_说明表!I314)</f>
        <v>503</v>
      </c>
      <c r="I312" s="1">
        <f>IF(t_item_说明表!J314="","",t_item_说明表!J314)</f>
        <v>3</v>
      </c>
      <c r="J312" s="1">
        <f>IF(t_item_说明表!K314="","",t_item_说明表!K314)</f>
        <v>414</v>
      </c>
      <c r="K312" s="1">
        <f>IF(t_item_说明表!L314="","",t_item_说明表!L314)</f>
        <v>300140314</v>
      </c>
      <c r="L312" s="1">
        <f>IF(t_item_说明表!M314="","",t_item_说明表!M314)</f>
        <v>0</v>
      </c>
      <c r="M312" s="1">
        <f>IF(t_item_说明表!N314="","",t_item_说明表!N314)</f>
        <v>3</v>
      </c>
      <c r="N312" s="1">
        <f>IF(t_item_说明表!O314="","",t_item_说明表!O314)</f>
        <v>0</v>
      </c>
      <c r="O312" s="1">
        <f>IF(t_item_说明表!P314="","",t_item_说明表!P314)</f>
        <v>1</v>
      </c>
      <c r="P312" s="1" t="str">
        <f>IF(t_item_说明表!Q314="","",t_item_说明表!Q314)</f>
        <v/>
      </c>
      <c r="Q312" s="1">
        <f>IF(t_item_说明表!R314="","",t_item_说明表!R314)</f>
        <v>0</v>
      </c>
      <c r="R312" s="1">
        <f>IF(t_item_说明表!S314="","",t_item_说明表!S314)</f>
        <v>33</v>
      </c>
      <c r="S312" s="1" t="str">
        <f>IF(t_item_说明表!T314="","",t_item_说明表!T314)</f>
        <v>商店</v>
      </c>
      <c r="T312" s="1">
        <f>IF(t_item_说明表!U314="","",t_item_说明表!U314)</f>
        <v>12</v>
      </c>
      <c r="U312" s="1">
        <f>IF(t_item_说明表!V314="","",t_item_说明表!V314)</f>
        <v>0</v>
      </c>
      <c r="V312" s="1" t="str">
        <f>IF(t_item_说明表!W314="","",t_item_说明表!W314)</f>
        <v/>
      </c>
      <c r="W312" s="1" t="str">
        <f>IF(t_item_说明表!X314="","",t_item_说明表!X314)</f>
        <v/>
      </c>
      <c r="X312" s="1" t="str">
        <f>IF(t_item_说明表!Y314="","",t_item_说明表!Y314)</f>
        <v/>
      </c>
      <c r="Y312" s="1">
        <f>IF(t_item_说明表!Z314="","",t_item_说明表!Z314)</f>
        <v>0</v>
      </c>
      <c r="Z312" s="1" t="str">
        <f>IF(t_item_说明表!AA314="","",t_item_说明表!AA314)</f>
        <v/>
      </c>
      <c r="AA312" s="1" t="str">
        <f>IF(t_item_说明表!AB314="","",t_item_说明表!AB314)</f>
        <v/>
      </c>
      <c r="AB312" s="1">
        <f>IF(t_item_说明表!AC314="","",t_item_说明表!AC314)</f>
        <v>6117</v>
      </c>
      <c r="AC312" s="1" t="str">
        <f>IF(t_item_说明表!AD314="","",t_item_说明表!AD314)</f>
        <v/>
      </c>
      <c r="AD312" s="1" t="str">
        <f>IF(t_item_说明表!AE314="","",t_item_说明表!AE314)</f>
        <v/>
      </c>
      <c r="AE312" s="1" t="str">
        <f>IF(t_item_说明表!AF314="","",t_item_说明表!AF314)</f>
        <v/>
      </c>
      <c r="AF312" s="1">
        <f>IF(t_item_说明表!AG314="","",t_item_说明表!AG314)</f>
        <v>1</v>
      </c>
      <c r="AG312" s="1">
        <f>IF(t_item_说明表!AH314="","",t_item_说明表!AH314)</f>
        <v>5</v>
      </c>
    </row>
    <row r="313" spans="1:35" ht="17.25" customHeight="1" x14ac:dyDescent="0.2">
      <c r="A313" s="1">
        <f>IF(t_item_说明表!A315="","",t_item_说明表!A315)</f>
        <v>310</v>
      </c>
      <c r="B313" s="1">
        <f>IF(t_item_说明表!B315="","",t_item_说明表!B315)</f>
        <v>6118</v>
      </c>
      <c r="C313" s="1">
        <f>IF(t_item_说明表!C315="","",t_item_说明表!C315)</f>
        <v>0</v>
      </c>
      <c r="D313" s="1" t="str">
        <f>IF(t_item_说明表!D315="","",t_item_说明表!D315)</f>
        <v>宝箱3时代3卡牌品质4部分6</v>
      </c>
      <c r="E313" s="1" t="str">
        <f>IF(t_item_说明表!E315="","",t_item_说明表!E315)</f>
        <v/>
      </c>
      <c r="F313" s="1">
        <f>IF(t_item_说明表!G315="","",t_item_说明表!G315)</f>
        <v>6118</v>
      </c>
      <c r="G313" s="1" t="str">
        <f>IF(t_item_说明表!H315="","",t_item_说明表!H315)</f>
        <v/>
      </c>
      <c r="H313" s="1">
        <f>IF(t_item_说明表!I315="","",t_item_说明表!I315)</f>
        <v>503</v>
      </c>
      <c r="I313" s="1">
        <f>IF(t_item_说明表!J315="","",t_item_说明表!J315)</f>
        <v>3</v>
      </c>
      <c r="J313" s="1">
        <f>IF(t_item_说明表!K315="","",t_item_说明表!K315)</f>
        <v>415</v>
      </c>
      <c r="K313" s="1">
        <f>IF(t_item_说明表!L315="","",t_item_说明表!L315)</f>
        <v>300140315</v>
      </c>
      <c r="L313" s="1">
        <f>IF(t_item_说明表!M315="","",t_item_说明表!M315)</f>
        <v>0</v>
      </c>
      <c r="M313" s="1">
        <f>IF(t_item_说明表!N315="","",t_item_说明表!N315)</f>
        <v>3</v>
      </c>
      <c r="N313" s="1">
        <f>IF(t_item_说明表!O315="","",t_item_说明表!O315)</f>
        <v>0</v>
      </c>
      <c r="O313" s="1">
        <f>IF(t_item_说明表!P315="","",t_item_说明表!P315)</f>
        <v>1</v>
      </c>
      <c r="P313" s="1" t="str">
        <f>IF(t_item_说明表!Q315="","",t_item_说明表!Q315)</f>
        <v/>
      </c>
      <c r="Q313" s="1">
        <f>IF(t_item_说明表!R315="","",t_item_说明表!R315)</f>
        <v>0</v>
      </c>
      <c r="R313" s="1">
        <f>IF(t_item_说明表!S315="","",t_item_说明表!S315)</f>
        <v>33</v>
      </c>
      <c r="S313" s="1" t="str">
        <f>IF(t_item_说明表!T315="","",t_item_说明表!T315)</f>
        <v>商店</v>
      </c>
      <c r="T313" s="1">
        <f>IF(t_item_说明表!U315="","",t_item_说明表!U315)</f>
        <v>12</v>
      </c>
      <c r="U313" s="1">
        <f>IF(t_item_说明表!V315="","",t_item_说明表!V315)</f>
        <v>0</v>
      </c>
      <c r="V313" s="1" t="str">
        <f>IF(t_item_说明表!W315="","",t_item_说明表!W315)</f>
        <v/>
      </c>
      <c r="W313" s="1" t="str">
        <f>IF(t_item_说明表!X315="","",t_item_说明表!X315)</f>
        <v/>
      </c>
      <c r="X313" s="1" t="str">
        <f>IF(t_item_说明表!Y315="","",t_item_说明表!Y315)</f>
        <v/>
      </c>
      <c r="Y313" s="1">
        <f>IF(t_item_说明表!Z315="","",t_item_说明表!Z315)</f>
        <v>0</v>
      </c>
      <c r="Z313" s="1" t="str">
        <f>IF(t_item_说明表!AA315="","",t_item_说明表!AA315)</f>
        <v/>
      </c>
      <c r="AA313" s="1" t="str">
        <f>IF(t_item_说明表!AB315="","",t_item_说明表!AB315)</f>
        <v/>
      </c>
      <c r="AB313" s="1">
        <f>IF(t_item_说明表!AC315="","",t_item_说明表!AC315)</f>
        <v>6118</v>
      </c>
      <c r="AC313" s="1" t="str">
        <f>IF(t_item_说明表!AD315="","",t_item_说明表!AD315)</f>
        <v/>
      </c>
      <c r="AD313" s="1" t="str">
        <f>IF(t_item_说明表!AE315="","",t_item_说明表!AE315)</f>
        <v/>
      </c>
      <c r="AE313" s="1" t="str">
        <f>IF(t_item_说明表!AF315="","",t_item_说明表!AF315)</f>
        <v/>
      </c>
      <c r="AF313" s="1">
        <f>IF(t_item_说明表!AG315="","",t_item_说明表!AG315)</f>
        <v>1</v>
      </c>
      <c r="AG313" s="1">
        <f>IF(t_item_说明表!AH315="","",t_item_说明表!AH315)</f>
        <v>5</v>
      </c>
    </row>
    <row r="314" spans="1:35" ht="17.25" customHeight="1" x14ac:dyDescent="0.2">
      <c r="A314" s="1">
        <f>IF(t_item_说明表!A316="","",t_item_说明表!A316)</f>
        <v>311</v>
      </c>
      <c r="B314" s="1">
        <f>IF(t_item_说明表!B316="","",t_item_说明表!B316)</f>
        <v>6119</v>
      </c>
      <c r="C314" s="1">
        <f>IF(t_item_说明表!C316="","",t_item_说明表!C316)</f>
        <v>0</v>
      </c>
      <c r="D314" s="1" t="str">
        <f>IF(t_item_说明表!D316="","",t_item_说明表!D316)</f>
        <v>宝箱3时代4卡牌品质4部分6</v>
      </c>
      <c r="E314" s="1" t="str">
        <f>IF(t_item_说明表!E316="","",t_item_说明表!E316)</f>
        <v/>
      </c>
      <c r="F314" s="1">
        <f>IF(t_item_说明表!G316="","",t_item_说明表!G316)</f>
        <v>6119</v>
      </c>
      <c r="G314" s="1" t="str">
        <f>IF(t_item_说明表!H316="","",t_item_说明表!H316)</f>
        <v/>
      </c>
      <c r="H314" s="1">
        <f>IF(t_item_说明表!I316="","",t_item_说明表!I316)</f>
        <v>503</v>
      </c>
      <c r="I314" s="1">
        <f>IF(t_item_说明表!J316="","",t_item_说明表!J316)</f>
        <v>3</v>
      </c>
      <c r="J314" s="1">
        <f>IF(t_item_说明表!K316="","",t_item_说明表!K316)</f>
        <v>416</v>
      </c>
      <c r="K314" s="1">
        <f>IF(t_item_说明表!L316="","",t_item_说明表!L316)</f>
        <v>300140316</v>
      </c>
      <c r="L314" s="1">
        <f>IF(t_item_说明表!M316="","",t_item_说明表!M316)</f>
        <v>0</v>
      </c>
      <c r="M314" s="1">
        <f>IF(t_item_说明表!N316="","",t_item_说明表!N316)</f>
        <v>3</v>
      </c>
      <c r="N314" s="1">
        <f>IF(t_item_说明表!O316="","",t_item_说明表!O316)</f>
        <v>0</v>
      </c>
      <c r="O314" s="1">
        <f>IF(t_item_说明表!P316="","",t_item_说明表!P316)</f>
        <v>1</v>
      </c>
      <c r="P314" s="1" t="str">
        <f>IF(t_item_说明表!Q316="","",t_item_说明表!Q316)</f>
        <v/>
      </c>
      <c r="Q314" s="1">
        <f>IF(t_item_说明表!R316="","",t_item_说明表!R316)</f>
        <v>0</v>
      </c>
      <c r="R314" s="1">
        <f>IF(t_item_说明表!S316="","",t_item_说明表!S316)</f>
        <v>33</v>
      </c>
      <c r="S314" s="1" t="str">
        <f>IF(t_item_说明表!T316="","",t_item_说明表!T316)</f>
        <v>商店</v>
      </c>
      <c r="T314" s="1">
        <f>IF(t_item_说明表!U316="","",t_item_说明表!U316)</f>
        <v>12</v>
      </c>
      <c r="U314" s="1">
        <f>IF(t_item_说明表!V316="","",t_item_说明表!V316)</f>
        <v>0</v>
      </c>
      <c r="V314" s="1" t="str">
        <f>IF(t_item_说明表!W316="","",t_item_说明表!W316)</f>
        <v/>
      </c>
      <c r="W314" s="1" t="str">
        <f>IF(t_item_说明表!X316="","",t_item_说明表!X316)</f>
        <v/>
      </c>
      <c r="X314" s="1" t="str">
        <f>IF(t_item_说明表!Y316="","",t_item_说明表!Y316)</f>
        <v/>
      </c>
      <c r="Y314" s="1">
        <f>IF(t_item_说明表!Z316="","",t_item_说明表!Z316)</f>
        <v>0</v>
      </c>
      <c r="Z314" s="1" t="str">
        <f>IF(t_item_说明表!AA316="","",t_item_说明表!AA316)</f>
        <v/>
      </c>
      <c r="AA314" s="1" t="str">
        <f>IF(t_item_说明表!AB316="","",t_item_说明表!AB316)</f>
        <v/>
      </c>
      <c r="AB314" s="1">
        <f>IF(t_item_说明表!AC316="","",t_item_说明表!AC316)</f>
        <v>6119</v>
      </c>
      <c r="AC314" s="1" t="str">
        <f>IF(t_item_说明表!AD316="","",t_item_说明表!AD316)</f>
        <v/>
      </c>
      <c r="AD314" s="1" t="str">
        <f>IF(t_item_说明表!AE316="","",t_item_说明表!AE316)</f>
        <v/>
      </c>
      <c r="AE314" s="1" t="str">
        <f>IF(t_item_说明表!AF316="","",t_item_说明表!AF316)</f>
        <v/>
      </c>
      <c r="AF314" s="1">
        <f>IF(t_item_说明表!AG316="","",t_item_说明表!AG316)</f>
        <v>1</v>
      </c>
      <c r="AG314" s="1">
        <f>IF(t_item_说明表!AH316="","",t_item_说明表!AH316)</f>
        <v>5</v>
      </c>
    </row>
    <row r="315" spans="1:35" ht="17.25" customHeight="1" x14ac:dyDescent="0.2">
      <c r="A315" s="1">
        <f>IF(t_item_说明表!A317="","",t_item_说明表!A317)</f>
        <v>312</v>
      </c>
      <c r="B315" s="1">
        <f>IF(t_item_说明表!B317="","",t_item_说明表!B317)</f>
        <v>6120</v>
      </c>
      <c r="C315" s="1">
        <f>IF(t_item_说明表!C317="","",t_item_说明表!C317)</f>
        <v>0</v>
      </c>
      <c r="D315" s="1" t="str">
        <f>IF(t_item_说明表!D317="","",t_item_说明表!D317)</f>
        <v>宝箱3时代5卡牌品质4部分6</v>
      </c>
      <c r="E315" s="1" t="str">
        <f>IF(t_item_说明表!E317="","",t_item_说明表!E317)</f>
        <v/>
      </c>
      <c r="F315" s="1">
        <f>IF(t_item_说明表!G317="","",t_item_说明表!G317)</f>
        <v>6120</v>
      </c>
      <c r="G315" s="1" t="str">
        <f>IF(t_item_说明表!H317="","",t_item_说明表!H317)</f>
        <v/>
      </c>
      <c r="H315" s="1">
        <f>IF(t_item_说明表!I317="","",t_item_说明表!I317)</f>
        <v>503</v>
      </c>
      <c r="I315" s="1">
        <f>IF(t_item_说明表!J317="","",t_item_说明表!J317)</f>
        <v>3</v>
      </c>
      <c r="J315" s="1">
        <f>IF(t_item_说明表!K317="","",t_item_说明表!K317)</f>
        <v>417</v>
      </c>
      <c r="K315" s="1">
        <f>IF(t_item_说明表!L317="","",t_item_说明表!L317)</f>
        <v>300140317</v>
      </c>
      <c r="L315" s="1">
        <f>IF(t_item_说明表!M317="","",t_item_说明表!M317)</f>
        <v>0</v>
      </c>
      <c r="M315" s="1">
        <f>IF(t_item_说明表!N317="","",t_item_说明表!N317)</f>
        <v>3</v>
      </c>
      <c r="N315" s="1">
        <f>IF(t_item_说明表!O317="","",t_item_说明表!O317)</f>
        <v>0</v>
      </c>
      <c r="O315" s="1">
        <f>IF(t_item_说明表!P317="","",t_item_说明表!P317)</f>
        <v>1</v>
      </c>
      <c r="P315" s="1" t="str">
        <f>IF(t_item_说明表!Q317="","",t_item_说明表!Q317)</f>
        <v/>
      </c>
      <c r="Q315" s="1">
        <f>IF(t_item_说明表!R317="","",t_item_说明表!R317)</f>
        <v>0</v>
      </c>
      <c r="R315" s="1">
        <f>IF(t_item_说明表!S317="","",t_item_说明表!S317)</f>
        <v>33</v>
      </c>
      <c r="S315" s="1" t="str">
        <f>IF(t_item_说明表!T317="","",t_item_说明表!T317)</f>
        <v>商店</v>
      </c>
      <c r="T315" s="1">
        <f>IF(t_item_说明表!U317="","",t_item_说明表!U317)</f>
        <v>12</v>
      </c>
      <c r="U315" s="1">
        <f>IF(t_item_说明表!V317="","",t_item_说明表!V317)</f>
        <v>0</v>
      </c>
      <c r="V315" s="1" t="str">
        <f>IF(t_item_说明表!W317="","",t_item_说明表!W317)</f>
        <v/>
      </c>
      <c r="W315" s="1" t="str">
        <f>IF(t_item_说明表!X317="","",t_item_说明表!X317)</f>
        <v/>
      </c>
      <c r="X315" s="1" t="str">
        <f>IF(t_item_说明表!Y317="","",t_item_说明表!Y317)</f>
        <v/>
      </c>
      <c r="Y315" s="1">
        <f>IF(t_item_说明表!Z317="","",t_item_说明表!Z317)</f>
        <v>0</v>
      </c>
      <c r="Z315" s="1" t="str">
        <f>IF(t_item_说明表!AA317="","",t_item_说明表!AA317)</f>
        <v/>
      </c>
      <c r="AA315" s="1" t="str">
        <f>IF(t_item_说明表!AB317="","",t_item_说明表!AB317)</f>
        <v/>
      </c>
      <c r="AB315" s="1">
        <f>IF(t_item_说明表!AC317="","",t_item_说明表!AC317)</f>
        <v>6120</v>
      </c>
      <c r="AC315" s="1" t="str">
        <f>IF(t_item_说明表!AD317="","",t_item_说明表!AD317)</f>
        <v/>
      </c>
      <c r="AD315" s="1" t="str">
        <f>IF(t_item_说明表!AE317="","",t_item_说明表!AE317)</f>
        <v/>
      </c>
      <c r="AE315" s="1" t="str">
        <f>IF(t_item_说明表!AF317="","",t_item_说明表!AF317)</f>
        <v/>
      </c>
      <c r="AF315" s="1">
        <f>IF(t_item_说明表!AG317="","",t_item_说明表!AG317)</f>
        <v>1</v>
      </c>
      <c r="AG315" s="1">
        <f>IF(t_item_说明表!AH317="","",t_item_说明表!AH317)</f>
        <v>5</v>
      </c>
    </row>
    <row r="316" spans="1:35" ht="21.75" customHeight="1" x14ac:dyDescent="0.2">
      <c r="A316" s="1">
        <f>IF(t_item_说明表!A321="","",t_item_说明表!A321)</f>
        <v>316</v>
      </c>
      <c r="B316" s="1">
        <f>IF(t_item_说明表!B321="","",t_item_说明表!B321)</f>
        <v>10200</v>
      </c>
      <c r="C316" s="1">
        <f>IF(t_item_说明表!C321="","",t_item_说明表!C321)</f>
        <v>0</v>
      </c>
      <c r="D316" s="1" t="str">
        <f>IF(t_item_说明表!D321="","",t_item_说明表!D321)</f>
        <v>万箭齐发</v>
      </c>
      <c r="E316" s="1">
        <f>IF(t_item_说明表!E321="","",t_item_说明表!E321)</f>
        <v>20010200</v>
      </c>
      <c r="F316" s="1">
        <f>IF(t_item_说明表!G321="","",t_item_说明表!G321)</f>
        <v>10200</v>
      </c>
      <c r="G316" s="1">
        <f>IF(t_item_说明表!H321="","",t_item_说明表!H321)</f>
        <v>21010200</v>
      </c>
      <c r="H316" s="1">
        <f>IF(t_item_说明表!I321="","",t_item_说明表!I321)</f>
        <v>200</v>
      </c>
      <c r="I316" s="1">
        <f>IF(t_item_说明表!J321="","",t_item_说明表!J321)</f>
        <v>4</v>
      </c>
      <c r="J316" s="1">
        <f>IF(t_item_说明表!K321="","",t_item_说明表!K321)</f>
        <v>49</v>
      </c>
      <c r="K316" s="1">
        <f>IF(t_item_说明表!L321="","",t_item_说明表!L321)</f>
        <v>140321</v>
      </c>
      <c r="L316" s="1">
        <f>IF(t_item_说明表!M321="","",t_item_说明表!M321)</f>
        <v>0</v>
      </c>
      <c r="M316" s="1">
        <f>IF(t_item_说明表!N321="","",t_item_说明表!N321)</f>
        <v>-1</v>
      </c>
      <c r="N316" s="1">
        <f>IF(t_item_说明表!O321="","",t_item_说明表!O321)</f>
        <v>0</v>
      </c>
      <c r="O316" s="1">
        <f>IF(t_item_说明表!P321="","",t_item_说明表!P321)</f>
        <v>1</v>
      </c>
      <c r="P316" s="1" t="str">
        <f>IF(t_item_说明表!Q321="","",t_item_说明表!Q321)</f>
        <v/>
      </c>
      <c r="Q316" s="1">
        <f>IF(t_item_说明表!R321="","",t_item_说明表!R321)</f>
        <v>0</v>
      </c>
      <c r="R316" s="1" t="str">
        <f>IF(t_item_说明表!S321="","",t_item_说明表!S321)</f>
        <v/>
      </c>
      <c r="S316" s="1" t="str">
        <f>IF(t_item_说明表!T321="","",t_item_说明表!T321)</f>
        <v/>
      </c>
      <c r="T316" s="1">
        <f>IF(t_item_说明表!U321="","",t_item_说明表!U321)</f>
        <v>1</v>
      </c>
      <c r="U316" s="1">
        <f>IF(t_item_说明表!V321="","",t_item_说明表!V321)</f>
        <v>0</v>
      </c>
      <c r="V316" s="1" t="str">
        <f>IF(t_item_说明表!W321="","",t_item_说明表!W321)</f>
        <v/>
      </c>
      <c r="W316" s="1" t="str">
        <f>IF(t_item_说明表!X321="","",t_item_说明表!X321)</f>
        <v/>
      </c>
      <c r="X316" s="1" t="str">
        <f>IF(t_item_说明表!Y321="","",t_item_说明表!Y321)</f>
        <v>万箭齐发的描述</v>
      </c>
      <c r="Y316" s="1">
        <f>IF(t_item_说明表!Z321="","",t_item_说明表!Z321)</f>
        <v>0</v>
      </c>
      <c r="Z316" s="1" t="str">
        <f>IF(t_item_说明表!AA321="","",t_item_说明表!AA321)</f>
        <v/>
      </c>
      <c r="AA316" s="1" t="str">
        <f>IF(t_item_说明表!AB321="","",t_item_说明表!AB321)</f>
        <v/>
      </c>
      <c r="AB316" s="1" t="str">
        <f>IF(t_item_说明表!AC321="","",t_item_说明表!AC321)</f>
        <v/>
      </c>
      <c r="AC316" s="1" t="str">
        <f>IF(t_item_说明表!AD321="","",t_item_说明表!AD321)</f>
        <v/>
      </c>
      <c r="AD316" s="1">
        <f>IF(t_item_说明表!AE321="","",t_item_说明表!AE321)</f>
        <v>10200</v>
      </c>
      <c r="AE316" s="1">
        <f>IF(t_item_说明表!AF321="","",t_item_说明表!AF321)</f>
        <v>310</v>
      </c>
      <c r="AF316" s="1" t="str">
        <f>IF(t_item_说明表!AG321="","",t_item_说明表!AG321)</f>
        <v/>
      </c>
      <c r="AG316" s="1">
        <f>IF(t_item_说明表!AH321="","",t_item_说明表!AH321)</f>
        <v>6</v>
      </c>
      <c r="AH316" s="2">
        <f>VLOOKUP(B316,说明奖励计算!$A$6:$F$999,MATCH(说明奖励计算!$F$5,说明奖励计算!$A$5:$F$5),0)</f>
        <v>1</v>
      </c>
      <c r="AI316" s="2" t="str">
        <f>_xlfn.CONCAT(B316,",",VLOOKUP(O316,说明辅助表!$AF$3:$AH$6,3,0),$AI$4)</f>
        <v>10200,8,0,0,0,100</v>
      </c>
    </row>
    <row r="317" spans="1:35" ht="16.5" x14ac:dyDescent="0.2">
      <c r="A317" s="1">
        <f>IF(t_item_说明表!A322="","",t_item_说明表!A322)</f>
        <v>317</v>
      </c>
      <c r="B317" s="1">
        <f>IF(t_item_说明表!B322="","",t_item_说明表!B322)</f>
        <v>10201</v>
      </c>
      <c r="C317" s="1">
        <f>IF(t_item_说明表!C322="","",t_item_说明表!C322)</f>
        <v>0</v>
      </c>
      <c r="D317" s="1" t="str">
        <f>IF(t_item_说明表!D322="","",t_item_说明表!D322)</f>
        <v>电击法术</v>
      </c>
      <c r="E317" s="1">
        <f>IF(t_item_说明表!E322="","",t_item_说明表!E322)</f>
        <v>20010201</v>
      </c>
      <c r="F317" s="1">
        <f>IF(t_item_说明表!G322="","",t_item_说明表!G322)</f>
        <v>10201</v>
      </c>
      <c r="G317" s="1">
        <f>IF(t_item_说明表!H322="","",t_item_说明表!H322)</f>
        <v>21010201</v>
      </c>
      <c r="H317" s="1">
        <f>IF(t_item_说明表!I322="","",t_item_说明表!I322)</f>
        <v>200</v>
      </c>
      <c r="I317" s="1">
        <f>IF(t_item_说明表!J322="","",t_item_说明表!J322)</f>
        <v>4</v>
      </c>
      <c r="J317" s="1">
        <f>IF(t_item_说明表!K322="","",t_item_说明表!K322)</f>
        <v>10</v>
      </c>
      <c r="K317" s="1">
        <f>IF(t_item_说明表!L322="","",t_item_说明表!L322)</f>
        <v>120322</v>
      </c>
      <c r="L317" s="1">
        <f>IF(t_item_说明表!M322="","",t_item_说明表!M322)</f>
        <v>0</v>
      </c>
      <c r="M317" s="1">
        <f>IF(t_item_说明表!N322="","",t_item_说明表!N322)</f>
        <v>-1</v>
      </c>
      <c r="N317" s="1">
        <f>IF(t_item_说明表!O322="","",t_item_说明表!O322)</f>
        <v>0</v>
      </c>
      <c r="O317" s="1">
        <f>IF(t_item_说明表!P322="","",t_item_说明表!P322)</f>
        <v>3</v>
      </c>
      <c r="P317" s="1" t="str">
        <f>IF(t_item_说明表!Q322="","",t_item_说明表!Q322)</f>
        <v/>
      </c>
      <c r="Q317" s="1">
        <f>IF(t_item_说明表!R322="","",t_item_说明表!R322)</f>
        <v>0</v>
      </c>
      <c r="R317" s="1" t="str">
        <f>IF(t_item_说明表!S322="","",t_item_说明表!S322)</f>
        <v/>
      </c>
      <c r="S317" s="1" t="str">
        <f>IF(t_item_说明表!T322="","",t_item_说明表!T322)</f>
        <v/>
      </c>
      <c r="T317" s="1">
        <f>IF(t_item_说明表!U322="","",t_item_说明表!U322)</f>
        <v>1</v>
      </c>
      <c r="U317" s="1">
        <f>IF(t_item_说明表!V322="","",t_item_说明表!V322)</f>
        <v>0</v>
      </c>
      <c r="V317" s="1" t="str">
        <f>IF(t_item_说明表!W322="","",t_item_说明表!W322)</f>
        <v/>
      </c>
      <c r="W317" s="1" t="str">
        <f>IF(t_item_说明表!X322="","",t_item_说明表!X322)</f>
        <v/>
      </c>
      <c r="X317" s="1" t="str">
        <f>IF(t_item_说明表!Y322="","",t_item_说明表!Y322)</f>
        <v>电击法术的描述</v>
      </c>
      <c r="Y317" s="1">
        <f>IF(t_item_说明表!Z322="","",t_item_说明表!Z322)</f>
        <v>0</v>
      </c>
      <c r="Z317" s="1" t="str">
        <f>IF(t_item_说明表!AA322="","",t_item_说明表!AA322)</f>
        <v/>
      </c>
      <c r="AA317" s="1" t="str">
        <f>IF(t_item_说明表!AB322="","",t_item_说明表!AB322)</f>
        <v/>
      </c>
      <c r="AB317" s="1" t="str">
        <f>IF(t_item_说明表!AC322="","",t_item_说明表!AC322)</f>
        <v/>
      </c>
      <c r="AC317" s="1" t="str">
        <f>IF(t_item_说明表!AD322="","",t_item_说明表!AD322)</f>
        <v/>
      </c>
      <c r="AD317" s="1">
        <f>IF(t_item_说明表!AE322="","",t_item_说明表!AE322)</f>
        <v>10201</v>
      </c>
      <c r="AE317" s="1">
        <f>IF(t_item_说明表!AF322="","",t_item_说明表!AF322)</f>
        <v>330</v>
      </c>
      <c r="AF317" s="1" t="str">
        <f>IF(t_item_说明表!AG322="","",t_item_说明表!AG322)</f>
        <v/>
      </c>
      <c r="AG317" s="1">
        <f>IF(t_item_说明表!AH322="","",t_item_说明表!AH322)</f>
        <v>6</v>
      </c>
      <c r="AH317" s="2">
        <f>VLOOKUP(B317,说明奖励计算!$A$6:$F$999,MATCH(说明奖励计算!$F$5,说明奖励计算!$A$5:$F$5),0)</f>
        <v>1</v>
      </c>
      <c r="AI317" s="2" t="str">
        <f>_xlfn.CONCAT(B317,",",VLOOKUP(O317,说明辅助表!$AF$3:$AH$6,3,0),$AI$4)</f>
        <v>10201,2,0,0,0,100</v>
      </c>
    </row>
    <row r="318" spans="1:35" ht="16.5" x14ac:dyDescent="0.2">
      <c r="A318" s="1">
        <f>IF(t_item_说明表!A323="","",t_item_说明表!A323)</f>
        <v>318</v>
      </c>
      <c r="B318" s="1">
        <f>IF(t_item_说明表!B323="","",t_item_说明表!B323)</f>
        <v>10202</v>
      </c>
      <c r="C318" s="1">
        <f>IF(t_item_说明表!C323="","",t_item_说明表!C323)</f>
        <v>0</v>
      </c>
      <c r="D318" s="1" t="str">
        <f>IF(t_item_说明表!D323="","",t_item_说明表!D323)</f>
        <v>毒药法术</v>
      </c>
      <c r="E318" s="1">
        <f>IF(t_item_说明表!E323="","",t_item_说明表!E323)</f>
        <v>20010202</v>
      </c>
      <c r="F318" s="1">
        <f>IF(t_item_说明表!G323="","",t_item_说明表!G323)</f>
        <v>10202</v>
      </c>
      <c r="G318" s="1">
        <f>IF(t_item_说明表!H323="","",t_item_说明表!H323)</f>
        <v>21010202</v>
      </c>
      <c r="H318" s="1">
        <f>IF(t_item_说明表!I323="","",t_item_说明表!I323)</f>
        <v>200</v>
      </c>
      <c r="I318" s="1">
        <f>IF(t_item_说明表!J323="","",t_item_说明表!J323)</f>
        <v>4</v>
      </c>
      <c r="J318" s="1">
        <f>IF(t_item_说明表!K323="","",t_item_说明表!K323)</f>
        <v>31</v>
      </c>
      <c r="K318" s="1">
        <f>IF(t_item_说明表!L323="","",t_item_说明表!L323)</f>
        <v>130323</v>
      </c>
      <c r="L318" s="1">
        <f>IF(t_item_说明表!M323="","",t_item_说明表!M323)</f>
        <v>0</v>
      </c>
      <c r="M318" s="1">
        <f>IF(t_item_说明表!N323="","",t_item_说明表!N323)</f>
        <v>-1</v>
      </c>
      <c r="N318" s="1">
        <f>IF(t_item_说明表!O323="","",t_item_说明表!O323)</f>
        <v>0</v>
      </c>
      <c r="O318" s="1">
        <f>IF(t_item_说明表!P323="","",t_item_说明表!P323)</f>
        <v>2</v>
      </c>
      <c r="P318" s="1" t="str">
        <f>IF(t_item_说明表!Q323="","",t_item_说明表!Q323)</f>
        <v/>
      </c>
      <c r="Q318" s="1">
        <f>IF(t_item_说明表!R323="","",t_item_说明表!R323)</f>
        <v>0</v>
      </c>
      <c r="R318" s="1" t="str">
        <f>IF(t_item_说明表!S323="","",t_item_说明表!S323)</f>
        <v/>
      </c>
      <c r="S318" s="1" t="str">
        <f>IF(t_item_说明表!T323="","",t_item_说明表!T323)</f>
        <v/>
      </c>
      <c r="T318" s="1">
        <f>IF(t_item_说明表!U323="","",t_item_说明表!U323)</f>
        <v>1</v>
      </c>
      <c r="U318" s="1">
        <f>IF(t_item_说明表!V323="","",t_item_说明表!V323)</f>
        <v>0</v>
      </c>
      <c r="V318" s="1" t="str">
        <f>IF(t_item_说明表!W323="","",t_item_说明表!W323)</f>
        <v/>
      </c>
      <c r="W318" s="1" t="str">
        <f>IF(t_item_说明表!X323="","",t_item_说明表!X323)</f>
        <v/>
      </c>
      <c r="X318" s="1" t="str">
        <f>IF(t_item_说明表!Y323="","",t_item_说明表!Y323)</f>
        <v>毒药法术的描述</v>
      </c>
      <c r="Y318" s="1">
        <f>IF(t_item_说明表!Z323="","",t_item_说明表!Z323)</f>
        <v>0</v>
      </c>
      <c r="Z318" s="1" t="str">
        <f>IF(t_item_说明表!AA323="","",t_item_说明表!AA323)</f>
        <v/>
      </c>
      <c r="AA318" s="1" t="str">
        <f>IF(t_item_说明表!AB323="","",t_item_说明表!AB323)</f>
        <v/>
      </c>
      <c r="AB318" s="1" t="str">
        <f>IF(t_item_说明表!AC323="","",t_item_说明表!AC323)</f>
        <v/>
      </c>
      <c r="AC318" s="1" t="str">
        <f>IF(t_item_说明表!AD323="","",t_item_说明表!AD323)</f>
        <v/>
      </c>
      <c r="AD318" s="1">
        <f>IF(t_item_说明表!AE323="","",t_item_说明表!AE323)</f>
        <v>10202</v>
      </c>
      <c r="AE318" s="1">
        <f>IF(t_item_说明表!AF323="","",t_item_说明表!AF323)</f>
        <v>320</v>
      </c>
      <c r="AF318" s="1" t="str">
        <f>IF(t_item_说明表!AG323="","",t_item_说明表!AG323)</f>
        <v/>
      </c>
      <c r="AG318" s="1">
        <f>IF(t_item_说明表!AH323="","",t_item_说明表!AH323)</f>
        <v>6</v>
      </c>
      <c r="AH318" s="2">
        <f>VLOOKUP(B318,说明奖励计算!$A$6:$F$999,MATCH(说明奖励计算!$F$5,说明奖励计算!$A$5:$F$5),0)</f>
        <v>2</v>
      </c>
      <c r="AI318" s="2" t="str">
        <f>_xlfn.CONCAT(B318,",",VLOOKUP(O318,说明辅助表!$AF$3:$AH$6,3,0),$AI$4)</f>
        <v>10202,3,0,0,0,100</v>
      </c>
    </row>
    <row r="319" spans="1:35" ht="21.75" customHeight="1" x14ac:dyDescent="0.2">
      <c r="A319" s="1">
        <f>IF(t_item_说明表!A324="","",t_item_说明表!A324)</f>
        <v>319</v>
      </c>
      <c r="B319" s="1">
        <f>IF(t_item_说明表!B324="","",t_item_说明表!B324)</f>
        <v>10203</v>
      </c>
      <c r="C319" s="1">
        <f>IF(t_item_说明表!C324="","",t_item_说明表!C324)</f>
        <v>0</v>
      </c>
      <c r="D319" s="1" t="str">
        <f>IF(t_item_说明表!D324="","",t_item_说明表!D324)</f>
        <v>火球</v>
      </c>
      <c r="E319" s="1">
        <f>IF(t_item_说明表!E324="","",t_item_说明表!E324)</f>
        <v>20010203</v>
      </c>
      <c r="F319" s="1">
        <f>IF(t_item_说明表!G324="","",t_item_说明表!G324)</f>
        <v>10203</v>
      </c>
      <c r="G319" s="1">
        <f>IF(t_item_说明表!H324="","",t_item_说明表!H324)</f>
        <v>21010203</v>
      </c>
      <c r="H319" s="1">
        <f>IF(t_item_说明表!I324="","",t_item_说明表!I324)</f>
        <v>200</v>
      </c>
      <c r="I319" s="1">
        <f>IF(t_item_说明表!J324="","",t_item_说明表!J324)</f>
        <v>4</v>
      </c>
      <c r="J319" s="1">
        <f>IF(t_item_说明表!K324="","",t_item_说明表!K324)</f>
        <v>50</v>
      </c>
      <c r="K319" s="1">
        <f>IF(t_item_说明表!L324="","",t_item_说明表!L324)</f>
        <v>140324</v>
      </c>
      <c r="L319" s="1">
        <f>IF(t_item_说明表!M324="","",t_item_说明表!M324)</f>
        <v>0</v>
      </c>
      <c r="M319" s="1">
        <f>IF(t_item_说明表!N324="","",t_item_说明表!N324)</f>
        <v>-1</v>
      </c>
      <c r="N319" s="1">
        <f>IF(t_item_说明表!O324="","",t_item_说明表!O324)</f>
        <v>0</v>
      </c>
      <c r="O319" s="1">
        <f>IF(t_item_说明表!P324="","",t_item_说明表!P324)</f>
        <v>1</v>
      </c>
      <c r="P319" s="1" t="str">
        <f>IF(t_item_说明表!Q324="","",t_item_说明表!Q324)</f>
        <v/>
      </c>
      <c r="Q319" s="1">
        <f>IF(t_item_说明表!R324="","",t_item_说明表!R324)</f>
        <v>0</v>
      </c>
      <c r="R319" s="1" t="str">
        <f>IF(t_item_说明表!S324="","",t_item_说明表!S324)</f>
        <v/>
      </c>
      <c r="S319" s="1" t="str">
        <f>IF(t_item_说明表!T324="","",t_item_说明表!T324)</f>
        <v/>
      </c>
      <c r="T319" s="1">
        <f>IF(t_item_说明表!U324="","",t_item_说明表!U324)</f>
        <v>1</v>
      </c>
      <c r="U319" s="1">
        <f>IF(t_item_说明表!V324="","",t_item_说明表!V324)</f>
        <v>0</v>
      </c>
      <c r="V319" s="1" t="str">
        <f>IF(t_item_说明表!W324="","",t_item_说明表!W324)</f>
        <v/>
      </c>
      <c r="W319" s="1" t="str">
        <f>IF(t_item_说明表!X324="","",t_item_说明表!X324)</f>
        <v/>
      </c>
      <c r="X319" s="1" t="str">
        <f>IF(t_item_说明表!Y324="","",t_item_说明表!Y324)</f>
        <v>火球的描述</v>
      </c>
      <c r="Y319" s="1">
        <f>IF(t_item_说明表!Z324="","",t_item_说明表!Z324)</f>
        <v>0</v>
      </c>
      <c r="Z319" s="1" t="str">
        <f>IF(t_item_说明表!AA324="","",t_item_说明表!AA324)</f>
        <v/>
      </c>
      <c r="AA319" s="1" t="str">
        <f>IF(t_item_说明表!AB324="","",t_item_说明表!AB324)</f>
        <v/>
      </c>
      <c r="AB319" s="1" t="str">
        <f>IF(t_item_说明表!AC324="","",t_item_说明表!AC324)</f>
        <v/>
      </c>
      <c r="AC319" s="1" t="str">
        <f>IF(t_item_说明表!AD324="","",t_item_说明表!AD324)</f>
        <v/>
      </c>
      <c r="AD319" s="1">
        <f>IF(t_item_说明表!AE324="","",t_item_说明表!AE324)</f>
        <v>10203</v>
      </c>
      <c r="AE319" s="1">
        <f>IF(t_item_说明表!AF324="","",t_item_说明表!AF324)</f>
        <v>310</v>
      </c>
      <c r="AF319" s="1" t="str">
        <f>IF(t_item_说明表!AG324="","",t_item_说明表!AG324)</f>
        <v/>
      </c>
      <c r="AG319" s="1">
        <f>IF(t_item_说明表!AH324="","",t_item_说明表!AH324)</f>
        <v>6</v>
      </c>
      <c r="AH319" s="2">
        <f>VLOOKUP(B319,说明奖励计算!$A$6:$F$999,MATCH(说明奖励计算!$F$5,说明奖励计算!$A$5:$F$5),0)</f>
        <v>2</v>
      </c>
      <c r="AI319" s="2" t="str">
        <f>_xlfn.CONCAT(B319,",",VLOOKUP(O319,说明辅助表!$AF$3:$AH$6,3,0),$AI$4)</f>
        <v>10203,8,0,0,0,100</v>
      </c>
    </row>
    <row r="320" spans="1:35" ht="16.5" x14ac:dyDescent="0.2">
      <c r="A320" s="1">
        <f>IF(t_item_说明表!A325="","",t_item_说明表!A325)</f>
        <v>320</v>
      </c>
      <c r="B320" s="1">
        <f>IF(t_item_说明表!B325="","",t_item_说明表!B325)</f>
        <v>10204</v>
      </c>
      <c r="C320" s="1">
        <f>IF(t_item_说明表!C325="","",t_item_说明表!C325)</f>
        <v>0</v>
      </c>
      <c r="D320" s="1" t="str">
        <f>IF(t_item_说明表!D325="","",t_item_说明表!D325)</f>
        <v>滚木</v>
      </c>
      <c r="E320" s="1">
        <f>IF(t_item_说明表!E325="","",t_item_说明表!E325)</f>
        <v>20010204</v>
      </c>
      <c r="F320" s="1">
        <f>IF(t_item_说明表!G325="","",t_item_说明表!G325)</f>
        <v>10204</v>
      </c>
      <c r="G320" s="1">
        <f>IF(t_item_说明表!H325="","",t_item_说明表!H325)</f>
        <v>21010204</v>
      </c>
      <c r="H320" s="1">
        <f>IF(t_item_说明表!I325="","",t_item_说明表!I325)</f>
        <v>200</v>
      </c>
      <c r="I320" s="1">
        <f>IF(t_item_说明表!J325="","",t_item_说明表!J325)</f>
        <v>4</v>
      </c>
      <c r="J320" s="1">
        <f>IF(t_item_说明表!K325="","",t_item_说明表!K325)</f>
        <v>1</v>
      </c>
      <c r="K320" s="1">
        <f>IF(t_item_说明表!L325="","",t_item_说明表!L325)</f>
        <v>110325</v>
      </c>
      <c r="L320" s="1">
        <f>IF(t_item_说明表!M325="","",t_item_说明表!M325)</f>
        <v>0</v>
      </c>
      <c r="M320" s="1">
        <f>IF(t_item_说明表!N325="","",t_item_说明表!N325)</f>
        <v>-1</v>
      </c>
      <c r="N320" s="1">
        <f>IF(t_item_说明表!O325="","",t_item_说明表!O325)</f>
        <v>0</v>
      </c>
      <c r="O320" s="1">
        <f>IF(t_item_说明表!P325="","",t_item_说明表!P325)</f>
        <v>4</v>
      </c>
      <c r="P320" s="1" t="str">
        <f>IF(t_item_说明表!Q325="","",t_item_说明表!Q325)</f>
        <v/>
      </c>
      <c r="Q320" s="1">
        <f>IF(t_item_说明表!R325="","",t_item_说明表!R325)</f>
        <v>0</v>
      </c>
      <c r="R320" s="1" t="str">
        <f>IF(t_item_说明表!S325="","",t_item_说明表!S325)</f>
        <v/>
      </c>
      <c r="S320" s="1" t="str">
        <f>IF(t_item_说明表!T325="","",t_item_说明表!T325)</f>
        <v/>
      </c>
      <c r="T320" s="1">
        <f>IF(t_item_说明表!U325="","",t_item_说明表!U325)</f>
        <v>1</v>
      </c>
      <c r="U320" s="1">
        <f>IF(t_item_说明表!V325="","",t_item_说明表!V325)</f>
        <v>0</v>
      </c>
      <c r="V320" s="1" t="str">
        <f>IF(t_item_说明表!W325="","",t_item_说明表!W325)</f>
        <v/>
      </c>
      <c r="W320" s="1" t="str">
        <f>IF(t_item_说明表!X325="","",t_item_说明表!X325)</f>
        <v/>
      </c>
      <c r="X320" s="1" t="str">
        <f>IF(t_item_说明表!Y325="","",t_item_说明表!Y325)</f>
        <v>滚木的描述</v>
      </c>
      <c r="Y320" s="1">
        <f>IF(t_item_说明表!Z325="","",t_item_说明表!Z325)</f>
        <v>0</v>
      </c>
      <c r="Z320" s="1" t="str">
        <f>IF(t_item_说明表!AA325="","",t_item_说明表!AA325)</f>
        <v/>
      </c>
      <c r="AA320" s="1" t="str">
        <f>IF(t_item_说明表!AB325="","",t_item_说明表!AB325)</f>
        <v/>
      </c>
      <c r="AB320" s="1" t="str">
        <f>IF(t_item_说明表!AC325="","",t_item_说明表!AC325)</f>
        <v/>
      </c>
      <c r="AC320" s="1" t="str">
        <f>IF(t_item_说明表!AD325="","",t_item_说明表!AD325)</f>
        <v/>
      </c>
      <c r="AD320" s="1">
        <f>IF(t_item_说明表!AE325="","",t_item_说明表!AE325)</f>
        <v>10204</v>
      </c>
      <c r="AE320" s="1">
        <f>IF(t_item_说明表!AF325="","",t_item_说明表!AF325)</f>
        <v>340</v>
      </c>
      <c r="AF320" s="1" t="str">
        <f>IF(t_item_说明表!AG325="","",t_item_说明表!AG325)</f>
        <v/>
      </c>
      <c r="AG320" s="1">
        <f>IF(t_item_说明表!AH325="","",t_item_说明表!AH325)</f>
        <v>6</v>
      </c>
      <c r="AH320" s="2">
        <f>VLOOKUP(B320,说明奖励计算!$A$6:$F$999,MATCH(说明奖励计算!$F$5,说明奖励计算!$A$5:$F$5),0)</f>
        <v>1</v>
      </c>
      <c r="AI320" s="2" t="str">
        <f>_xlfn.CONCAT(B320,",",VLOOKUP(O320,说明辅助表!$AF$3:$AH$6,3,0),$AI$4)</f>
        <v>10204,1,0,0,0,100</v>
      </c>
    </row>
    <row r="321" spans="1:35" ht="16.5" x14ac:dyDescent="0.2">
      <c r="A321" s="1">
        <f>IF(t_item_说明表!A326="","",t_item_说明表!A326)</f>
        <v>321</v>
      </c>
      <c r="B321" s="1">
        <f>IF(t_item_说明表!B326="","",t_item_说明表!B326)</f>
        <v>10300</v>
      </c>
      <c r="C321" s="1">
        <f>IF(t_item_说明表!C326="","",t_item_说明表!C326)</f>
        <v>0</v>
      </c>
      <c r="D321" s="1" t="str">
        <f>IF(t_item_说明表!D326="","",t_item_说明表!D326)</f>
        <v>无敌法术</v>
      </c>
      <c r="E321" s="1">
        <f>IF(t_item_说明表!E326="","",t_item_说明表!E326)</f>
        <v>20010300</v>
      </c>
      <c r="F321" s="1">
        <f>IF(t_item_说明表!G326="","",t_item_说明表!G326)</f>
        <v>10300</v>
      </c>
      <c r="G321" s="1">
        <f>IF(t_item_说明表!H326="","",t_item_说明表!H326)</f>
        <v>21010300</v>
      </c>
      <c r="H321" s="1">
        <f>IF(t_item_说明表!I326="","",t_item_说明表!I326)</f>
        <v>200</v>
      </c>
      <c r="I321" s="1">
        <f>IF(t_item_说明表!J326="","",t_item_说明表!J326)</f>
        <v>4</v>
      </c>
      <c r="J321" s="1">
        <f>IF(t_item_说明表!K326="","",t_item_说明表!K326)</f>
        <v>32</v>
      </c>
      <c r="K321" s="1">
        <f>IF(t_item_说明表!L326="","",t_item_说明表!L326)</f>
        <v>130326</v>
      </c>
      <c r="L321" s="1">
        <f>IF(t_item_说明表!M326="","",t_item_说明表!M326)</f>
        <v>0</v>
      </c>
      <c r="M321" s="1">
        <f>IF(t_item_说明表!N326="","",t_item_说明表!N326)</f>
        <v>-1</v>
      </c>
      <c r="N321" s="1">
        <f>IF(t_item_说明表!O326="","",t_item_说明表!O326)</f>
        <v>0</v>
      </c>
      <c r="O321" s="1">
        <f>IF(t_item_说明表!P326="","",t_item_说明表!P326)</f>
        <v>2</v>
      </c>
      <c r="P321" s="1" t="str">
        <f>IF(t_item_说明表!Q326="","",t_item_说明表!Q326)</f>
        <v/>
      </c>
      <c r="Q321" s="1">
        <f>IF(t_item_说明表!R326="","",t_item_说明表!R326)</f>
        <v>0</v>
      </c>
      <c r="R321" s="1" t="str">
        <f>IF(t_item_说明表!S326="","",t_item_说明表!S326)</f>
        <v/>
      </c>
      <c r="S321" s="1" t="str">
        <f>IF(t_item_说明表!T326="","",t_item_说明表!T326)</f>
        <v/>
      </c>
      <c r="T321" s="1">
        <f>IF(t_item_说明表!U326="","",t_item_说明表!U326)</f>
        <v>1</v>
      </c>
      <c r="U321" s="1">
        <f>IF(t_item_说明表!V326="","",t_item_说明表!V326)</f>
        <v>0</v>
      </c>
      <c r="V321" s="1" t="str">
        <f>IF(t_item_说明表!W326="","",t_item_说明表!W326)</f>
        <v/>
      </c>
      <c r="W321" s="1" t="str">
        <f>IF(t_item_说明表!X326="","",t_item_说明表!X326)</f>
        <v/>
      </c>
      <c r="X321" s="1" t="str">
        <f>IF(t_item_说明表!Y326="","",t_item_说明表!Y326)</f>
        <v>无敌法术的描述</v>
      </c>
      <c r="Y321" s="1">
        <f>IF(t_item_说明表!Z326="","",t_item_说明表!Z326)</f>
        <v>0</v>
      </c>
      <c r="Z321" s="1" t="str">
        <f>IF(t_item_说明表!AA326="","",t_item_说明表!AA326)</f>
        <v/>
      </c>
      <c r="AA321" s="1" t="str">
        <f>IF(t_item_说明表!AB326="","",t_item_说明表!AB326)</f>
        <v/>
      </c>
      <c r="AB321" s="1" t="str">
        <f>IF(t_item_说明表!AC326="","",t_item_说明表!AC326)</f>
        <v/>
      </c>
      <c r="AC321" s="1" t="str">
        <f>IF(t_item_说明表!AD326="","",t_item_说明表!AD326)</f>
        <v/>
      </c>
      <c r="AD321" s="1">
        <f>IF(t_item_说明表!AE326="","",t_item_说明表!AE326)</f>
        <v>10300</v>
      </c>
      <c r="AE321" s="1">
        <f>IF(t_item_说明表!AF326="","",t_item_说明表!AF326)</f>
        <v>320</v>
      </c>
      <c r="AF321" s="1" t="str">
        <f>IF(t_item_说明表!AG326="","",t_item_说明表!AG326)</f>
        <v/>
      </c>
      <c r="AG321" s="1">
        <f>IF(t_item_说明表!AH326="","",t_item_说明表!AH326)</f>
        <v>6</v>
      </c>
      <c r="AH321" s="2">
        <f>VLOOKUP(B321,说明奖励计算!$A$6:$F$999,MATCH(说明奖励计算!$F$5,说明奖励计算!$A$5:$F$5),0)</f>
        <v>3</v>
      </c>
      <c r="AI321" s="2" t="str">
        <f>_xlfn.CONCAT(B321,",",VLOOKUP(O321,说明辅助表!$AF$3:$AH$6,3,0),$AI$4)</f>
        <v>10300,3,0,0,0,100</v>
      </c>
    </row>
    <row r="322" spans="1:35" ht="16.5" x14ac:dyDescent="0.2">
      <c r="A322" s="1">
        <f>IF(t_item_说明表!A327="","",t_item_说明表!A327)</f>
        <v>322</v>
      </c>
      <c r="B322" s="1">
        <f>IF(t_item_说明表!B327="","",t_item_说明表!B327)</f>
        <v>10301</v>
      </c>
      <c r="C322" s="1">
        <f>IF(t_item_说明表!C327="","",t_item_说明表!C327)</f>
        <v>0</v>
      </c>
      <c r="D322" s="1" t="str">
        <f>IF(t_item_说明表!D327="","",t_item_说明表!D327)</f>
        <v>狂暴法术</v>
      </c>
      <c r="E322" s="1">
        <f>IF(t_item_说明表!E327="","",t_item_说明表!E327)</f>
        <v>20010301</v>
      </c>
      <c r="F322" s="1">
        <f>IF(t_item_说明表!G327="","",t_item_说明表!G327)</f>
        <v>10301</v>
      </c>
      <c r="G322" s="1">
        <f>IF(t_item_说明表!H327="","",t_item_说明表!H327)</f>
        <v>21010301</v>
      </c>
      <c r="H322" s="1">
        <f>IF(t_item_说明表!I327="","",t_item_说明表!I327)</f>
        <v>200</v>
      </c>
      <c r="I322" s="1">
        <f>IF(t_item_说明表!J327="","",t_item_说明表!J327)</f>
        <v>4</v>
      </c>
      <c r="J322" s="1">
        <f>IF(t_item_说明表!K327="","",t_item_说明表!K327)</f>
        <v>11</v>
      </c>
      <c r="K322" s="1">
        <f>IF(t_item_说明表!L327="","",t_item_说明表!L327)</f>
        <v>120327</v>
      </c>
      <c r="L322" s="1">
        <f>IF(t_item_说明表!M327="","",t_item_说明表!M327)</f>
        <v>0</v>
      </c>
      <c r="M322" s="1">
        <f>IF(t_item_说明表!N327="","",t_item_说明表!N327)</f>
        <v>-1</v>
      </c>
      <c r="N322" s="1">
        <f>IF(t_item_说明表!O327="","",t_item_说明表!O327)</f>
        <v>0</v>
      </c>
      <c r="O322" s="1">
        <f>IF(t_item_说明表!P327="","",t_item_说明表!P327)</f>
        <v>3</v>
      </c>
      <c r="P322" s="1" t="str">
        <f>IF(t_item_说明表!Q327="","",t_item_说明表!Q327)</f>
        <v/>
      </c>
      <c r="Q322" s="1">
        <f>IF(t_item_说明表!R327="","",t_item_说明表!R327)</f>
        <v>0</v>
      </c>
      <c r="R322" s="1" t="str">
        <f>IF(t_item_说明表!S327="","",t_item_说明表!S327)</f>
        <v/>
      </c>
      <c r="S322" s="1" t="str">
        <f>IF(t_item_说明表!T327="","",t_item_说明表!T327)</f>
        <v/>
      </c>
      <c r="T322" s="1">
        <f>IF(t_item_说明表!U327="","",t_item_说明表!U327)</f>
        <v>1</v>
      </c>
      <c r="U322" s="1">
        <f>IF(t_item_说明表!V327="","",t_item_说明表!V327)</f>
        <v>0</v>
      </c>
      <c r="V322" s="1" t="str">
        <f>IF(t_item_说明表!W327="","",t_item_说明表!W327)</f>
        <v/>
      </c>
      <c r="W322" s="1" t="str">
        <f>IF(t_item_说明表!X327="","",t_item_说明表!X327)</f>
        <v/>
      </c>
      <c r="X322" s="1" t="str">
        <f>IF(t_item_说明表!Y327="","",t_item_说明表!Y327)</f>
        <v>狂暴法术的描述</v>
      </c>
      <c r="Y322" s="1">
        <f>IF(t_item_说明表!Z327="","",t_item_说明表!Z327)</f>
        <v>0</v>
      </c>
      <c r="Z322" s="1" t="str">
        <f>IF(t_item_说明表!AA327="","",t_item_说明表!AA327)</f>
        <v/>
      </c>
      <c r="AA322" s="1" t="str">
        <f>IF(t_item_说明表!AB327="","",t_item_说明表!AB327)</f>
        <v/>
      </c>
      <c r="AB322" s="1" t="str">
        <f>IF(t_item_说明表!AC327="","",t_item_说明表!AC327)</f>
        <v/>
      </c>
      <c r="AC322" s="1" t="str">
        <f>IF(t_item_说明表!AD327="","",t_item_说明表!AD327)</f>
        <v/>
      </c>
      <c r="AD322" s="1">
        <f>IF(t_item_说明表!AE327="","",t_item_说明表!AE327)</f>
        <v>10301</v>
      </c>
      <c r="AE322" s="1">
        <f>IF(t_item_说明表!AF327="","",t_item_说明表!AF327)</f>
        <v>330</v>
      </c>
      <c r="AF322" s="1" t="str">
        <f>IF(t_item_说明表!AG327="","",t_item_说明表!AG327)</f>
        <v/>
      </c>
      <c r="AG322" s="1">
        <f>IF(t_item_说明表!AH327="","",t_item_说明表!AH327)</f>
        <v>6</v>
      </c>
      <c r="AH322" s="2">
        <f>VLOOKUP(B322,说明奖励计算!$A$6:$F$999,MATCH(说明奖励计算!$F$5,说明奖励计算!$A$5:$F$5),0)</f>
        <v>3</v>
      </c>
      <c r="AI322" s="2" t="str">
        <f>_xlfn.CONCAT(B322,",",VLOOKUP(O322,说明辅助表!$AF$3:$AH$6,3,0),$AI$4)</f>
        <v>10301,2,0,0,0,100</v>
      </c>
    </row>
    <row r="323" spans="1:35" ht="16.5" x14ac:dyDescent="0.2">
      <c r="A323" s="1">
        <f>IF(t_item_说明表!A328="","",t_item_说明表!A328)</f>
        <v>323</v>
      </c>
      <c r="B323" s="1">
        <f>IF(t_item_说明表!B328="","",t_item_说明表!B328)</f>
        <v>10302</v>
      </c>
      <c r="C323" s="1">
        <f>IF(t_item_说明表!C328="","",t_item_说明表!C328)</f>
        <v>0</v>
      </c>
      <c r="D323" s="1" t="str">
        <f>IF(t_item_说明表!D328="","",t_item_说明表!D328)</f>
        <v>冰冻法术</v>
      </c>
      <c r="E323" s="1">
        <f>IF(t_item_说明表!E328="","",t_item_说明表!E328)</f>
        <v>20010302</v>
      </c>
      <c r="F323" s="1">
        <f>IF(t_item_说明表!G328="","",t_item_说明表!G328)</f>
        <v>10302</v>
      </c>
      <c r="G323" s="1">
        <f>IF(t_item_说明表!H328="","",t_item_说明表!H328)</f>
        <v>21010302</v>
      </c>
      <c r="H323" s="1">
        <f>IF(t_item_说明表!I328="","",t_item_说明表!I328)</f>
        <v>200</v>
      </c>
      <c r="I323" s="1">
        <f>IF(t_item_说明表!J328="","",t_item_说明表!J328)</f>
        <v>4</v>
      </c>
      <c r="J323" s="1">
        <f>IF(t_item_说明表!K328="","",t_item_说明表!K328)</f>
        <v>2</v>
      </c>
      <c r="K323" s="1">
        <f>IF(t_item_说明表!L328="","",t_item_说明表!L328)</f>
        <v>110328</v>
      </c>
      <c r="L323" s="1">
        <f>IF(t_item_说明表!M328="","",t_item_说明表!M328)</f>
        <v>0</v>
      </c>
      <c r="M323" s="1">
        <f>IF(t_item_说明表!N328="","",t_item_说明表!N328)</f>
        <v>-1</v>
      </c>
      <c r="N323" s="1">
        <f>IF(t_item_说明表!O328="","",t_item_说明表!O328)</f>
        <v>0</v>
      </c>
      <c r="O323" s="1">
        <f>IF(t_item_说明表!P328="","",t_item_说明表!P328)</f>
        <v>4</v>
      </c>
      <c r="P323" s="1" t="str">
        <f>IF(t_item_说明表!Q328="","",t_item_说明表!Q328)</f>
        <v/>
      </c>
      <c r="Q323" s="1">
        <f>IF(t_item_说明表!R328="","",t_item_说明表!R328)</f>
        <v>0</v>
      </c>
      <c r="R323" s="1" t="str">
        <f>IF(t_item_说明表!S328="","",t_item_说明表!S328)</f>
        <v/>
      </c>
      <c r="S323" s="1" t="str">
        <f>IF(t_item_说明表!T328="","",t_item_说明表!T328)</f>
        <v/>
      </c>
      <c r="T323" s="1">
        <f>IF(t_item_说明表!U328="","",t_item_说明表!U328)</f>
        <v>1</v>
      </c>
      <c r="U323" s="1">
        <f>IF(t_item_说明表!V328="","",t_item_说明表!V328)</f>
        <v>0</v>
      </c>
      <c r="V323" s="1" t="str">
        <f>IF(t_item_说明表!W328="","",t_item_说明表!W328)</f>
        <v/>
      </c>
      <c r="W323" s="1" t="str">
        <f>IF(t_item_说明表!X328="","",t_item_说明表!X328)</f>
        <v/>
      </c>
      <c r="X323" s="1" t="str">
        <f>IF(t_item_说明表!Y328="","",t_item_说明表!Y328)</f>
        <v>冰冻法术的描述</v>
      </c>
      <c r="Y323" s="1">
        <f>IF(t_item_说明表!Z328="","",t_item_说明表!Z328)</f>
        <v>0</v>
      </c>
      <c r="Z323" s="1" t="str">
        <f>IF(t_item_说明表!AA328="","",t_item_说明表!AA328)</f>
        <v/>
      </c>
      <c r="AA323" s="1" t="str">
        <f>IF(t_item_说明表!AB328="","",t_item_说明表!AB328)</f>
        <v/>
      </c>
      <c r="AB323" s="1" t="str">
        <f>IF(t_item_说明表!AC328="","",t_item_说明表!AC328)</f>
        <v/>
      </c>
      <c r="AC323" s="1" t="str">
        <f>IF(t_item_说明表!AD328="","",t_item_说明表!AD328)</f>
        <v/>
      </c>
      <c r="AD323" s="1">
        <f>IF(t_item_说明表!AE328="","",t_item_说明表!AE328)</f>
        <v>10302</v>
      </c>
      <c r="AE323" s="1">
        <f>IF(t_item_说明表!AF328="","",t_item_说明表!AF328)</f>
        <v>340</v>
      </c>
      <c r="AF323" s="1" t="str">
        <f>IF(t_item_说明表!AG328="","",t_item_说明表!AG328)</f>
        <v/>
      </c>
      <c r="AG323" s="1">
        <f>IF(t_item_说明表!AH328="","",t_item_说明表!AH328)</f>
        <v>6</v>
      </c>
      <c r="AH323" s="2">
        <f>VLOOKUP(B323,说明奖励计算!$A$6:$F$999,MATCH(说明奖励计算!$F$5,说明奖励计算!$A$5:$F$5),0)</f>
        <v>3</v>
      </c>
      <c r="AI323" s="2" t="str">
        <f>_xlfn.CONCAT(B323,",",VLOOKUP(O323,说明辅助表!$AF$3:$AH$6,3,0),$AI$4)</f>
        <v>10302,1,0,0,0,100</v>
      </c>
    </row>
    <row r="324" spans="1:35" ht="16.5" x14ac:dyDescent="0.2">
      <c r="A324" s="1">
        <f>IF(t_item_说明表!A329="","",t_item_说明表!A329)</f>
        <v>324</v>
      </c>
      <c r="B324" s="1">
        <f>IF(t_item_说明表!B329="","",t_item_说明表!B329)</f>
        <v>10400</v>
      </c>
      <c r="C324" s="1">
        <f>IF(t_item_说明表!C329="","",t_item_说明表!C329)</f>
        <v>0</v>
      </c>
      <c r="D324" s="1" t="str">
        <f>IF(t_item_说明表!D329="","",t_item_说明表!D329)</f>
        <v>雷电法术</v>
      </c>
      <c r="E324" s="1">
        <f>IF(t_item_说明表!E329="","",t_item_说明表!E329)</f>
        <v>20010400</v>
      </c>
      <c r="F324" s="1">
        <f>IF(t_item_说明表!G329="","",t_item_说明表!G329)</f>
        <v>10400</v>
      </c>
      <c r="G324" s="1">
        <f>IF(t_item_说明表!H329="","",t_item_说明表!H329)</f>
        <v>21010400</v>
      </c>
      <c r="H324" s="1">
        <f>IF(t_item_说明表!I329="","",t_item_说明表!I329)</f>
        <v>200</v>
      </c>
      <c r="I324" s="1">
        <f>IF(t_item_说明表!J329="","",t_item_说明表!J329)</f>
        <v>4</v>
      </c>
      <c r="J324" s="1">
        <f>IF(t_item_说明表!K329="","",t_item_说明表!K329)</f>
        <v>12</v>
      </c>
      <c r="K324" s="1">
        <f>IF(t_item_说明表!L329="","",t_item_说明表!L329)</f>
        <v>120329</v>
      </c>
      <c r="L324" s="1">
        <f>IF(t_item_说明表!M329="","",t_item_说明表!M329)</f>
        <v>0</v>
      </c>
      <c r="M324" s="1">
        <f>IF(t_item_说明表!N329="","",t_item_说明表!N329)</f>
        <v>-1</v>
      </c>
      <c r="N324" s="1">
        <f>IF(t_item_说明表!O329="","",t_item_说明表!O329)</f>
        <v>0</v>
      </c>
      <c r="O324" s="1">
        <f>IF(t_item_说明表!P329="","",t_item_说明表!P329)</f>
        <v>3</v>
      </c>
      <c r="P324" s="1" t="str">
        <f>IF(t_item_说明表!Q329="","",t_item_说明表!Q329)</f>
        <v/>
      </c>
      <c r="Q324" s="1">
        <f>IF(t_item_说明表!R329="","",t_item_说明表!R329)</f>
        <v>0</v>
      </c>
      <c r="R324" s="1" t="str">
        <f>IF(t_item_说明表!S329="","",t_item_说明表!S329)</f>
        <v/>
      </c>
      <c r="S324" s="1" t="str">
        <f>IF(t_item_说明表!T329="","",t_item_说明表!T329)</f>
        <v/>
      </c>
      <c r="T324" s="1">
        <f>IF(t_item_说明表!U329="","",t_item_说明表!U329)</f>
        <v>1</v>
      </c>
      <c r="U324" s="1">
        <f>IF(t_item_说明表!V329="","",t_item_说明表!V329)</f>
        <v>0</v>
      </c>
      <c r="V324" s="1" t="str">
        <f>IF(t_item_说明表!W329="","",t_item_说明表!W329)</f>
        <v/>
      </c>
      <c r="W324" s="1" t="str">
        <f>IF(t_item_说明表!X329="","",t_item_说明表!X329)</f>
        <v/>
      </c>
      <c r="X324" s="1" t="str">
        <f>IF(t_item_说明表!Y329="","",t_item_说明表!Y329)</f>
        <v>雷电法术的描述</v>
      </c>
      <c r="Y324" s="1">
        <f>IF(t_item_说明表!Z329="","",t_item_说明表!Z329)</f>
        <v>0</v>
      </c>
      <c r="Z324" s="1" t="str">
        <f>IF(t_item_说明表!AA329="","",t_item_说明表!AA329)</f>
        <v/>
      </c>
      <c r="AA324" s="1" t="str">
        <f>IF(t_item_说明表!AB329="","",t_item_说明表!AB329)</f>
        <v/>
      </c>
      <c r="AB324" s="1" t="str">
        <f>IF(t_item_说明表!AC329="","",t_item_说明表!AC329)</f>
        <v/>
      </c>
      <c r="AC324" s="1" t="str">
        <f>IF(t_item_说明表!AD329="","",t_item_说明表!AD329)</f>
        <v/>
      </c>
      <c r="AD324" s="1">
        <f>IF(t_item_说明表!AE329="","",t_item_说明表!AE329)</f>
        <v>10400</v>
      </c>
      <c r="AE324" s="1">
        <f>IF(t_item_说明表!AF329="","",t_item_说明表!AF329)</f>
        <v>330</v>
      </c>
      <c r="AF324" s="1" t="str">
        <f>IF(t_item_说明表!AG329="","",t_item_说明表!AG329)</f>
        <v/>
      </c>
      <c r="AG324" s="1">
        <f>IF(t_item_说明表!AH329="","",t_item_说明表!AH329)</f>
        <v>6</v>
      </c>
      <c r="AH324" s="2">
        <f>VLOOKUP(B324,说明奖励计算!$A$6:$F$999,MATCH(说明奖励计算!$F$5,说明奖励计算!$A$5:$F$5),0)</f>
        <v>4</v>
      </c>
      <c r="AI324" s="2" t="str">
        <f>_xlfn.CONCAT(B324,",",VLOOKUP(O324,说明辅助表!$AF$3:$AH$6,3,0),$AI$4)</f>
        <v>10400,2,0,0,0,100</v>
      </c>
    </row>
    <row r="325" spans="1:35" ht="16.5" x14ac:dyDescent="0.2">
      <c r="A325" s="1">
        <f>IF(t_item_说明表!A330="","",t_item_说明表!A330)</f>
        <v>325</v>
      </c>
      <c r="B325" s="1">
        <f>IF(t_item_说明表!B330="","",t_item_说明表!B330)</f>
        <v>10401</v>
      </c>
      <c r="C325" s="1">
        <f>IF(t_item_说明表!C330="","",t_item_说明表!C330)</f>
        <v>0</v>
      </c>
      <c r="D325" s="1" t="str">
        <f>IF(t_item_说明表!D330="","",t_item_说明表!D330)</f>
        <v>禁疗法术</v>
      </c>
      <c r="E325" s="1">
        <f>IF(t_item_说明表!E330="","",t_item_说明表!E330)</f>
        <v>20010401</v>
      </c>
      <c r="F325" s="1">
        <f>IF(t_item_说明表!G330="","",t_item_说明表!G330)</f>
        <v>10401</v>
      </c>
      <c r="G325" s="1">
        <f>IF(t_item_说明表!H330="","",t_item_说明表!H330)</f>
        <v>21010401</v>
      </c>
      <c r="H325" s="1">
        <f>IF(t_item_说明表!I330="","",t_item_说明表!I330)</f>
        <v>200</v>
      </c>
      <c r="I325" s="1">
        <f>IF(t_item_说明表!J330="","",t_item_说明表!J330)</f>
        <v>4</v>
      </c>
      <c r="J325" s="1">
        <f>IF(t_item_说明表!K330="","",t_item_说明表!K330)</f>
        <v>13</v>
      </c>
      <c r="K325" s="1">
        <f>IF(t_item_说明表!L330="","",t_item_说明表!L330)</f>
        <v>120330</v>
      </c>
      <c r="L325" s="1">
        <f>IF(t_item_说明表!M330="","",t_item_说明表!M330)</f>
        <v>0</v>
      </c>
      <c r="M325" s="1">
        <f>IF(t_item_说明表!N330="","",t_item_说明表!N330)</f>
        <v>-1</v>
      </c>
      <c r="N325" s="1">
        <f>IF(t_item_说明表!O330="","",t_item_说明表!O330)</f>
        <v>0</v>
      </c>
      <c r="O325" s="1">
        <f>IF(t_item_说明表!P330="","",t_item_说明表!P330)</f>
        <v>3</v>
      </c>
      <c r="P325" s="1" t="str">
        <f>IF(t_item_说明表!Q330="","",t_item_说明表!Q330)</f>
        <v/>
      </c>
      <c r="Q325" s="1">
        <f>IF(t_item_说明表!R330="","",t_item_说明表!R330)</f>
        <v>0</v>
      </c>
      <c r="R325" s="1" t="str">
        <f>IF(t_item_说明表!S330="","",t_item_说明表!S330)</f>
        <v/>
      </c>
      <c r="S325" s="1" t="str">
        <f>IF(t_item_说明表!T330="","",t_item_说明表!T330)</f>
        <v/>
      </c>
      <c r="T325" s="1">
        <f>IF(t_item_说明表!U330="","",t_item_说明表!U330)</f>
        <v>1</v>
      </c>
      <c r="U325" s="1">
        <f>IF(t_item_说明表!V330="","",t_item_说明表!V330)</f>
        <v>0</v>
      </c>
      <c r="V325" s="1" t="str">
        <f>IF(t_item_说明表!W330="","",t_item_说明表!W330)</f>
        <v/>
      </c>
      <c r="W325" s="1" t="str">
        <f>IF(t_item_说明表!X330="","",t_item_说明表!X330)</f>
        <v/>
      </c>
      <c r="X325" s="1" t="str">
        <f>IF(t_item_说明表!Y330="","",t_item_说明表!Y330)</f>
        <v>禁疗法术的描述</v>
      </c>
      <c r="Y325" s="1">
        <f>IF(t_item_说明表!Z330="","",t_item_说明表!Z330)</f>
        <v>0</v>
      </c>
      <c r="Z325" s="1" t="str">
        <f>IF(t_item_说明表!AA330="","",t_item_说明表!AA330)</f>
        <v/>
      </c>
      <c r="AA325" s="1" t="str">
        <f>IF(t_item_说明表!AB330="","",t_item_说明表!AB330)</f>
        <v/>
      </c>
      <c r="AB325" s="1" t="str">
        <f>IF(t_item_说明表!AC330="","",t_item_说明表!AC330)</f>
        <v/>
      </c>
      <c r="AC325" s="1" t="str">
        <f>IF(t_item_说明表!AD330="","",t_item_说明表!AD330)</f>
        <v/>
      </c>
      <c r="AD325" s="1">
        <f>IF(t_item_说明表!AE330="","",t_item_说明表!AE330)</f>
        <v>10401</v>
      </c>
      <c r="AE325" s="1">
        <f>IF(t_item_说明表!AF330="","",t_item_说明表!AF330)</f>
        <v>330</v>
      </c>
      <c r="AF325" s="1" t="str">
        <f>IF(t_item_说明表!AG330="","",t_item_说明表!AG330)</f>
        <v/>
      </c>
      <c r="AG325" s="1">
        <f>IF(t_item_说明表!AH330="","",t_item_说明表!AH330)</f>
        <v>6</v>
      </c>
      <c r="AH325" s="2">
        <f>VLOOKUP(B325,说明奖励计算!$A$6:$F$999,MATCH(说明奖励计算!$F$5,说明奖励计算!$A$5:$F$5),0)</f>
        <v>4</v>
      </c>
      <c r="AI325" s="2" t="str">
        <f>_xlfn.CONCAT(B325,",",VLOOKUP(O325,说明辅助表!$AF$3:$AH$6,3,0),$AI$4)</f>
        <v>10401,2,0,0,0,100</v>
      </c>
    </row>
    <row r="326" spans="1:35" ht="16.5" x14ac:dyDescent="0.2">
      <c r="A326" s="1">
        <f>IF(t_item_说明表!A331="","",t_item_说明表!A331)</f>
        <v>326</v>
      </c>
      <c r="B326" s="1">
        <f>IF(t_item_说明表!B331="","",t_item_说明表!B331)</f>
        <v>10402</v>
      </c>
      <c r="C326" s="1">
        <f>IF(t_item_说明表!C331="","",t_item_说明表!C331)</f>
        <v>0</v>
      </c>
      <c r="D326" s="1" t="str">
        <f>IF(t_item_说明表!D331="","",t_item_说明表!D331)</f>
        <v>治疗法术</v>
      </c>
      <c r="E326" s="1">
        <f>IF(t_item_说明表!E331="","",t_item_说明表!E331)</f>
        <v>20010402</v>
      </c>
      <c r="F326" s="1">
        <f>IF(t_item_说明表!G331="","",t_item_说明表!G331)</f>
        <v>10402</v>
      </c>
      <c r="G326" s="1">
        <f>IF(t_item_说明表!H331="","",t_item_说明表!H331)</f>
        <v>21010402</v>
      </c>
      <c r="H326" s="1">
        <f>IF(t_item_说明表!I331="","",t_item_说明表!I331)</f>
        <v>200</v>
      </c>
      <c r="I326" s="1">
        <f>IF(t_item_说明表!J331="","",t_item_说明表!J331)</f>
        <v>4</v>
      </c>
      <c r="J326" s="1">
        <f>IF(t_item_说明表!K331="","",t_item_说明表!K331)</f>
        <v>33</v>
      </c>
      <c r="K326" s="1">
        <f>IF(t_item_说明表!L331="","",t_item_说明表!L331)</f>
        <v>130331</v>
      </c>
      <c r="L326" s="1">
        <f>IF(t_item_说明表!M331="","",t_item_说明表!M331)</f>
        <v>0</v>
      </c>
      <c r="M326" s="1">
        <f>IF(t_item_说明表!N331="","",t_item_说明表!N331)</f>
        <v>-1</v>
      </c>
      <c r="N326" s="1">
        <f>IF(t_item_说明表!O331="","",t_item_说明表!O331)</f>
        <v>0</v>
      </c>
      <c r="O326" s="1">
        <f>IF(t_item_说明表!P331="","",t_item_说明表!P331)</f>
        <v>2</v>
      </c>
      <c r="P326" s="1" t="str">
        <f>IF(t_item_说明表!Q331="","",t_item_说明表!Q331)</f>
        <v/>
      </c>
      <c r="Q326" s="1">
        <f>IF(t_item_说明表!R331="","",t_item_说明表!R331)</f>
        <v>0</v>
      </c>
      <c r="R326" s="1" t="str">
        <f>IF(t_item_说明表!S331="","",t_item_说明表!S331)</f>
        <v/>
      </c>
      <c r="S326" s="1" t="str">
        <f>IF(t_item_说明表!T331="","",t_item_说明表!T331)</f>
        <v/>
      </c>
      <c r="T326" s="1">
        <f>IF(t_item_说明表!U331="","",t_item_说明表!U331)</f>
        <v>1</v>
      </c>
      <c r="U326" s="1">
        <f>IF(t_item_说明表!V331="","",t_item_说明表!V331)</f>
        <v>0</v>
      </c>
      <c r="V326" s="1" t="str">
        <f>IF(t_item_说明表!W331="","",t_item_说明表!W331)</f>
        <v/>
      </c>
      <c r="W326" s="1" t="str">
        <f>IF(t_item_说明表!X331="","",t_item_说明表!X331)</f>
        <v/>
      </c>
      <c r="X326" s="1" t="str">
        <f>IF(t_item_说明表!Y331="","",t_item_说明表!Y331)</f>
        <v>治疗法术的描述</v>
      </c>
      <c r="Y326" s="1">
        <f>IF(t_item_说明表!Z331="","",t_item_说明表!Z331)</f>
        <v>0</v>
      </c>
      <c r="Z326" s="1" t="str">
        <f>IF(t_item_说明表!AA331="","",t_item_说明表!AA331)</f>
        <v/>
      </c>
      <c r="AA326" s="1" t="str">
        <f>IF(t_item_说明表!AB331="","",t_item_说明表!AB331)</f>
        <v/>
      </c>
      <c r="AB326" s="1" t="str">
        <f>IF(t_item_说明表!AC331="","",t_item_说明表!AC331)</f>
        <v/>
      </c>
      <c r="AC326" s="1" t="str">
        <f>IF(t_item_说明表!AD331="","",t_item_说明表!AD331)</f>
        <v/>
      </c>
      <c r="AD326" s="1">
        <f>IF(t_item_说明表!AE331="","",t_item_说明表!AE331)</f>
        <v>10402</v>
      </c>
      <c r="AE326" s="1">
        <f>IF(t_item_说明表!AF331="","",t_item_说明表!AF331)</f>
        <v>320</v>
      </c>
      <c r="AF326" s="1" t="str">
        <f>IF(t_item_说明表!AG331="","",t_item_说明表!AG331)</f>
        <v/>
      </c>
      <c r="AG326" s="1">
        <f>IF(t_item_说明表!AH331="","",t_item_说明表!AH331)</f>
        <v>6</v>
      </c>
      <c r="AH326" s="2">
        <f>VLOOKUP(B326,说明奖励计算!$A$6:$F$999,MATCH(说明奖励计算!$F$5,说明奖励计算!$A$5:$F$5),0)</f>
        <v>4</v>
      </c>
      <c r="AI326" s="2" t="str">
        <f>_xlfn.CONCAT(B326,",",VLOOKUP(O326,说明辅助表!$AF$3:$AH$6,3,0),$AI$4)</f>
        <v>10402,3,0,0,0,100</v>
      </c>
    </row>
    <row r="327" spans="1:35" ht="16.5" x14ac:dyDescent="0.2">
      <c r="A327" s="1">
        <f>IF(t_item_说明表!A332="","",t_item_说明表!A332)</f>
        <v>327</v>
      </c>
      <c r="B327" s="1">
        <f>IF(t_item_说明表!B332="","",t_item_说明表!B332)</f>
        <v>10500</v>
      </c>
      <c r="C327" s="1">
        <f>IF(t_item_说明表!C332="","",t_item_说明表!C332)</f>
        <v>0</v>
      </c>
      <c r="D327" s="1" t="str">
        <f>IF(t_item_说明表!D332="","",t_item_说明表!D332)</f>
        <v>炮火支援</v>
      </c>
      <c r="E327" s="1">
        <f>IF(t_item_说明表!E332="","",t_item_说明表!E332)</f>
        <v>20010500</v>
      </c>
      <c r="F327" s="1">
        <f>IF(t_item_说明表!G332="","",t_item_说明表!G332)</f>
        <v>10500</v>
      </c>
      <c r="G327" s="1">
        <f>IF(t_item_说明表!H332="","",t_item_说明表!H332)</f>
        <v>21010500</v>
      </c>
      <c r="H327" s="1">
        <f>IF(t_item_说明表!I332="","",t_item_说明表!I332)</f>
        <v>200</v>
      </c>
      <c r="I327" s="1">
        <f>IF(t_item_说明表!J332="","",t_item_说明表!J332)</f>
        <v>4</v>
      </c>
      <c r="J327" s="1">
        <f>IF(t_item_说明表!K332="","",t_item_说明表!K332)</f>
        <v>3</v>
      </c>
      <c r="K327" s="1">
        <f>IF(t_item_说明表!L332="","",t_item_说明表!L332)</f>
        <v>110332</v>
      </c>
      <c r="L327" s="1">
        <f>IF(t_item_说明表!M332="","",t_item_说明表!M332)</f>
        <v>0</v>
      </c>
      <c r="M327" s="1">
        <f>IF(t_item_说明表!N332="","",t_item_说明表!N332)</f>
        <v>-1</v>
      </c>
      <c r="N327" s="1">
        <f>IF(t_item_说明表!O332="","",t_item_说明表!O332)</f>
        <v>0</v>
      </c>
      <c r="O327" s="1">
        <f>IF(t_item_说明表!P332="","",t_item_说明表!P332)</f>
        <v>4</v>
      </c>
      <c r="P327" s="1" t="str">
        <f>IF(t_item_说明表!Q332="","",t_item_说明表!Q332)</f>
        <v/>
      </c>
      <c r="Q327" s="1">
        <f>IF(t_item_说明表!R332="","",t_item_说明表!R332)</f>
        <v>0</v>
      </c>
      <c r="R327" s="1" t="str">
        <f>IF(t_item_说明表!S332="","",t_item_说明表!S332)</f>
        <v/>
      </c>
      <c r="S327" s="1" t="str">
        <f>IF(t_item_说明表!T332="","",t_item_说明表!T332)</f>
        <v/>
      </c>
      <c r="T327" s="1">
        <f>IF(t_item_说明表!U332="","",t_item_说明表!U332)</f>
        <v>1</v>
      </c>
      <c r="U327" s="1">
        <f>IF(t_item_说明表!V332="","",t_item_说明表!V332)</f>
        <v>0</v>
      </c>
      <c r="V327" s="1" t="str">
        <f>IF(t_item_说明表!W332="","",t_item_说明表!W332)</f>
        <v/>
      </c>
      <c r="W327" s="1" t="str">
        <f>IF(t_item_说明表!X332="","",t_item_说明表!X332)</f>
        <v/>
      </c>
      <c r="X327" s="1" t="str">
        <f>IF(t_item_说明表!Y332="","",t_item_说明表!Y332)</f>
        <v>炮火支援的描述</v>
      </c>
      <c r="Y327" s="1">
        <f>IF(t_item_说明表!Z332="","",t_item_说明表!Z332)</f>
        <v>0</v>
      </c>
      <c r="Z327" s="1" t="str">
        <f>IF(t_item_说明表!AA332="","",t_item_说明表!AA332)</f>
        <v/>
      </c>
      <c r="AA327" s="1" t="str">
        <f>IF(t_item_说明表!AB332="","",t_item_说明表!AB332)</f>
        <v/>
      </c>
      <c r="AB327" s="1" t="str">
        <f>IF(t_item_说明表!AC332="","",t_item_说明表!AC332)</f>
        <v/>
      </c>
      <c r="AC327" s="1" t="str">
        <f>IF(t_item_说明表!AD332="","",t_item_说明表!AD332)</f>
        <v/>
      </c>
      <c r="AD327" s="1">
        <f>IF(t_item_说明表!AE332="","",t_item_说明表!AE332)</f>
        <v>10500</v>
      </c>
      <c r="AE327" s="1">
        <f>IF(t_item_说明表!AF332="","",t_item_说明表!AF332)</f>
        <v>340</v>
      </c>
      <c r="AF327" s="1" t="str">
        <f>IF(t_item_说明表!AG332="","",t_item_说明表!AG332)</f>
        <v/>
      </c>
      <c r="AG327" s="1">
        <f>IF(t_item_说明表!AH332="","",t_item_说明表!AH332)</f>
        <v>6</v>
      </c>
      <c r="AH327" s="2">
        <f>VLOOKUP(B327,说明奖励计算!$A$6:$F$999,MATCH(说明奖励计算!$F$5,说明奖励计算!$A$5:$F$5),0)</f>
        <v>5</v>
      </c>
      <c r="AI327" s="2" t="str">
        <f>_xlfn.CONCAT(B327,",",VLOOKUP(O327,说明辅助表!$AF$3:$AH$6,3,0),$AI$4)</f>
        <v>10500,1,0,0,0,100</v>
      </c>
    </row>
    <row r="328" spans="1:35" ht="16.5" x14ac:dyDescent="0.2">
      <c r="A328" s="1">
        <f>IF(t_item_说明表!A333="","",t_item_说明表!A333)</f>
        <v>328</v>
      </c>
      <c r="B328" s="1">
        <f>IF(t_item_说明表!B333="","",t_item_说明表!B333)</f>
        <v>10501</v>
      </c>
      <c r="C328" s="1">
        <f>IF(t_item_说明表!C333="","",t_item_说明表!C333)</f>
        <v>0</v>
      </c>
      <c r="D328" s="1" t="str">
        <f>IF(t_item_说明表!D333="","",t_item_说明表!D333)</f>
        <v>导弹</v>
      </c>
      <c r="E328" s="1">
        <f>IF(t_item_说明表!E333="","",t_item_说明表!E333)</f>
        <v>20010501</v>
      </c>
      <c r="F328" s="1">
        <f>IF(t_item_说明表!G333="","",t_item_说明表!G333)</f>
        <v>10501</v>
      </c>
      <c r="G328" s="1">
        <f>IF(t_item_说明表!H333="","",t_item_说明表!H333)</f>
        <v>21010501</v>
      </c>
      <c r="H328" s="1">
        <f>IF(t_item_说明表!I333="","",t_item_说明表!I333)</f>
        <v>200</v>
      </c>
      <c r="I328" s="1">
        <f>IF(t_item_说明表!J333="","",t_item_说明表!J333)</f>
        <v>4</v>
      </c>
      <c r="J328" s="1">
        <f>IF(t_item_说明表!K333="","",t_item_说明表!K333)</f>
        <v>14</v>
      </c>
      <c r="K328" s="1">
        <f>IF(t_item_说明表!L333="","",t_item_说明表!L333)</f>
        <v>120333</v>
      </c>
      <c r="L328" s="1">
        <f>IF(t_item_说明表!M333="","",t_item_说明表!M333)</f>
        <v>0</v>
      </c>
      <c r="M328" s="1">
        <f>IF(t_item_说明表!N333="","",t_item_说明表!N333)</f>
        <v>-1</v>
      </c>
      <c r="N328" s="1">
        <f>IF(t_item_说明表!O333="","",t_item_说明表!O333)</f>
        <v>0</v>
      </c>
      <c r="O328" s="1">
        <f>IF(t_item_说明表!P333="","",t_item_说明表!P333)</f>
        <v>3</v>
      </c>
      <c r="P328" s="1" t="str">
        <f>IF(t_item_说明表!Q333="","",t_item_说明表!Q333)</f>
        <v/>
      </c>
      <c r="Q328" s="1">
        <f>IF(t_item_说明表!R333="","",t_item_说明表!R333)</f>
        <v>0</v>
      </c>
      <c r="R328" s="1" t="str">
        <f>IF(t_item_说明表!S333="","",t_item_说明表!S333)</f>
        <v/>
      </c>
      <c r="S328" s="1" t="str">
        <f>IF(t_item_说明表!T333="","",t_item_说明表!T333)</f>
        <v/>
      </c>
      <c r="T328" s="1">
        <f>IF(t_item_说明表!U333="","",t_item_说明表!U333)</f>
        <v>1</v>
      </c>
      <c r="U328" s="1">
        <f>IF(t_item_说明表!V333="","",t_item_说明表!V333)</f>
        <v>0</v>
      </c>
      <c r="V328" s="1" t="str">
        <f>IF(t_item_说明表!W333="","",t_item_说明表!W333)</f>
        <v/>
      </c>
      <c r="W328" s="1" t="str">
        <f>IF(t_item_说明表!X333="","",t_item_说明表!X333)</f>
        <v/>
      </c>
      <c r="X328" s="1" t="str">
        <f>IF(t_item_说明表!Y333="","",t_item_说明表!Y333)</f>
        <v>导弹的描述</v>
      </c>
      <c r="Y328" s="1">
        <f>IF(t_item_说明表!Z333="","",t_item_说明表!Z333)</f>
        <v>0</v>
      </c>
      <c r="Z328" s="1" t="str">
        <f>IF(t_item_说明表!AA333="","",t_item_说明表!AA333)</f>
        <v/>
      </c>
      <c r="AA328" s="1" t="str">
        <f>IF(t_item_说明表!AB333="","",t_item_说明表!AB333)</f>
        <v/>
      </c>
      <c r="AB328" s="1" t="str">
        <f>IF(t_item_说明表!AC333="","",t_item_说明表!AC333)</f>
        <v/>
      </c>
      <c r="AC328" s="1" t="str">
        <f>IF(t_item_说明表!AD333="","",t_item_说明表!AD333)</f>
        <v/>
      </c>
      <c r="AD328" s="1">
        <f>IF(t_item_说明表!AE333="","",t_item_说明表!AE333)</f>
        <v>10501</v>
      </c>
      <c r="AE328" s="1">
        <f>IF(t_item_说明表!AF333="","",t_item_说明表!AF333)</f>
        <v>330</v>
      </c>
      <c r="AF328" s="1" t="str">
        <f>IF(t_item_说明表!AG333="","",t_item_说明表!AG333)</f>
        <v/>
      </c>
      <c r="AG328" s="1">
        <f>IF(t_item_说明表!AH333="","",t_item_说明表!AH333)</f>
        <v>6</v>
      </c>
      <c r="AH328" s="2">
        <f>VLOOKUP(B328,说明奖励计算!$A$6:$F$999,MATCH(说明奖励计算!$F$5,说明奖励计算!$A$5:$F$5),0)</f>
        <v>5</v>
      </c>
      <c r="AI328" s="2" t="str">
        <f>_xlfn.CONCAT(B328,",",VLOOKUP(O328,说明辅助表!$AF$3:$AH$6,3,0),$AI$4)</f>
        <v>10501,2,0,0,0,100</v>
      </c>
    </row>
    <row r="329" spans="1:35" ht="21.75" customHeight="1" x14ac:dyDescent="0.2">
      <c r="A329" s="1">
        <f>IF(t_item_说明表!A334="","",t_item_说明表!A334)</f>
        <v>329</v>
      </c>
      <c r="B329" s="1">
        <f>IF(t_item_说明表!B334="","",t_item_说明表!B334)</f>
        <v>21110</v>
      </c>
      <c r="C329" s="1">
        <f>IF(t_item_说明表!C334="","",t_item_说明表!C334)</f>
        <v>0</v>
      </c>
      <c r="D329" s="1" t="str">
        <f>IF(t_item_说明表!D334="","",t_item_说明表!D334)</f>
        <v>野牛勇士小队</v>
      </c>
      <c r="E329" s="1">
        <f>IF(t_item_说明表!E334="","",t_item_说明表!E334)</f>
        <v>20021110</v>
      </c>
      <c r="F329" s="1">
        <f>IF(t_item_说明表!G334="","",t_item_说明表!G334)</f>
        <v>21110</v>
      </c>
      <c r="G329" s="1">
        <f>IF(t_item_说明表!H334="","",t_item_说明表!H334)</f>
        <v>21021110</v>
      </c>
      <c r="H329" s="1">
        <f>IF(t_item_说明表!I334="","",t_item_说明表!I334)</f>
        <v>200</v>
      </c>
      <c r="I329" s="1">
        <f>IF(t_item_说明表!J334="","",t_item_说明表!J334)</f>
        <v>4</v>
      </c>
      <c r="J329" s="1">
        <f>IF(t_item_说明表!K334="","",t_item_说明表!K334)</f>
        <v>51</v>
      </c>
      <c r="K329" s="1">
        <f>IF(t_item_说明表!L334="","",t_item_说明表!L334)</f>
        <v>140334</v>
      </c>
      <c r="L329" s="1">
        <f>IF(t_item_说明表!M334="","",t_item_说明表!M334)</f>
        <v>0</v>
      </c>
      <c r="M329" s="1">
        <f>IF(t_item_说明表!N334="","",t_item_说明表!N334)</f>
        <v>-1</v>
      </c>
      <c r="N329" s="1">
        <f>IF(t_item_说明表!O334="","",t_item_说明表!O334)</f>
        <v>0</v>
      </c>
      <c r="O329" s="1">
        <f>IF(t_item_说明表!P334="","",t_item_说明表!P334)</f>
        <v>1</v>
      </c>
      <c r="P329" s="1" t="str">
        <f>IF(t_item_说明表!Q334="","",t_item_说明表!Q334)</f>
        <v/>
      </c>
      <c r="Q329" s="1">
        <f>IF(t_item_说明表!R334="","",t_item_说明表!R334)</f>
        <v>0</v>
      </c>
      <c r="R329" s="1" t="str">
        <f>IF(t_item_说明表!S334="","",t_item_说明表!S334)</f>
        <v/>
      </c>
      <c r="S329" s="1" t="str">
        <f>IF(t_item_说明表!T334="","",t_item_说明表!T334)</f>
        <v/>
      </c>
      <c r="T329" s="1">
        <f>IF(t_item_说明表!U334="","",t_item_说明表!U334)</f>
        <v>1</v>
      </c>
      <c r="U329" s="1">
        <f>IF(t_item_说明表!V334="","",t_item_说明表!V334)</f>
        <v>0</v>
      </c>
      <c r="V329" s="1" t="str">
        <f>IF(t_item_说明表!W334="","",t_item_说明表!W334)</f>
        <v/>
      </c>
      <c r="W329" s="1" t="str">
        <f>IF(t_item_说明表!X334="","",t_item_说明表!X334)</f>
        <v/>
      </c>
      <c r="X329" s="1" t="str">
        <f>IF(t_item_说明表!Y334="","",t_item_说明表!Y334)</f>
        <v>野牛勇士小队的描述</v>
      </c>
      <c r="Y329" s="1">
        <f>IF(t_item_说明表!Z334="","",t_item_说明表!Z334)</f>
        <v>0</v>
      </c>
      <c r="Z329" s="1" t="str">
        <f>IF(t_item_说明表!AA334="","",t_item_说明表!AA334)</f>
        <v/>
      </c>
      <c r="AA329" s="1" t="str">
        <f>IF(t_item_说明表!AB334="","",t_item_说明表!AB334)</f>
        <v/>
      </c>
      <c r="AB329" s="1" t="str">
        <f>IF(t_item_说明表!AC334="","",t_item_说明表!AC334)</f>
        <v/>
      </c>
      <c r="AC329" s="1" t="str">
        <f>IF(t_item_说明表!AD334="","",t_item_说明表!AD334)</f>
        <v/>
      </c>
      <c r="AD329" s="1">
        <f>IF(t_item_说明表!AE334="","",t_item_说明表!AE334)</f>
        <v>21110</v>
      </c>
      <c r="AE329" s="1">
        <f>IF(t_item_说明表!AF334="","",t_item_说明表!AF334)</f>
        <v>310</v>
      </c>
      <c r="AF329" s="1" t="str">
        <f>IF(t_item_说明表!AG334="","",t_item_说明表!AG334)</f>
        <v/>
      </c>
      <c r="AG329" s="1">
        <f>IF(t_item_说明表!AH334="","",t_item_说明表!AH334)</f>
        <v>6</v>
      </c>
      <c r="AH329" s="2">
        <f>VLOOKUP(B329,说明奖励计算!$A$6:$F$999,MATCH(说明奖励计算!$F$5,说明奖励计算!$A$5:$F$5),0)</f>
        <v>1</v>
      </c>
      <c r="AI329" s="2" t="str">
        <f>_xlfn.CONCAT(B329,",",VLOOKUP(O329,说明辅助表!$AF$3:$AH$6,3,0),$AI$4)</f>
        <v>21110,8,0,0,0,100</v>
      </c>
    </row>
    <row r="330" spans="1:35" ht="16.5" x14ac:dyDescent="0.2">
      <c r="A330" s="1">
        <f>IF(t_item_说明表!A335="","",t_item_说明表!A335)</f>
        <v>330</v>
      </c>
      <c r="B330" s="1">
        <f>IF(t_item_说明表!B335="","",t_item_说明表!B335)</f>
        <v>21210</v>
      </c>
      <c r="C330" s="1">
        <f>IF(t_item_说明表!C335="","",t_item_说明表!C335)</f>
        <v>0</v>
      </c>
      <c r="D330" s="1" t="str">
        <f>IF(t_item_说明表!D335="","",t_item_说明表!D335)</f>
        <v>野牛剑士大队</v>
      </c>
      <c r="E330" s="1">
        <f>IF(t_item_说明表!E335="","",t_item_说明表!E335)</f>
        <v>20021210</v>
      </c>
      <c r="F330" s="1">
        <f>IF(t_item_说明表!G335="","",t_item_说明表!G335)</f>
        <v>21210</v>
      </c>
      <c r="G330" s="1">
        <f>IF(t_item_说明表!H335="","",t_item_说明表!H335)</f>
        <v>21021210</v>
      </c>
      <c r="H330" s="1">
        <f>IF(t_item_说明表!I335="","",t_item_说明表!I335)</f>
        <v>200</v>
      </c>
      <c r="I330" s="1">
        <f>IF(t_item_说明表!J335="","",t_item_说明表!J335)</f>
        <v>4</v>
      </c>
      <c r="J330" s="1">
        <f>IF(t_item_说明表!K335="","",t_item_说明表!K335)</f>
        <v>52</v>
      </c>
      <c r="K330" s="1">
        <f>IF(t_item_说明表!L335="","",t_item_说明表!L335)</f>
        <v>140335</v>
      </c>
      <c r="L330" s="1">
        <f>IF(t_item_说明表!M335="","",t_item_说明表!M335)</f>
        <v>0</v>
      </c>
      <c r="M330" s="1">
        <f>IF(t_item_说明表!N335="","",t_item_说明表!N335)</f>
        <v>-1</v>
      </c>
      <c r="N330" s="1">
        <f>IF(t_item_说明表!O335="","",t_item_说明表!O335)</f>
        <v>0</v>
      </c>
      <c r="O330" s="1">
        <f>IF(t_item_说明表!P335="","",t_item_说明表!P335)</f>
        <v>1</v>
      </c>
      <c r="P330" s="1" t="str">
        <f>IF(t_item_说明表!Q335="","",t_item_说明表!Q335)</f>
        <v/>
      </c>
      <c r="Q330" s="1">
        <f>IF(t_item_说明表!R335="","",t_item_说明表!R335)</f>
        <v>0</v>
      </c>
      <c r="R330" s="1" t="str">
        <f>IF(t_item_说明表!S335="","",t_item_说明表!S335)</f>
        <v/>
      </c>
      <c r="S330" s="1" t="str">
        <f>IF(t_item_说明表!T335="","",t_item_说明表!T335)</f>
        <v/>
      </c>
      <c r="T330" s="1">
        <f>IF(t_item_说明表!U335="","",t_item_说明表!U335)</f>
        <v>1</v>
      </c>
      <c r="U330" s="1">
        <f>IF(t_item_说明表!V335="","",t_item_说明表!V335)</f>
        <v>0</v>
      </c>
      <c r="V330" s="1" t="str">
        <f>IF(t_item_说明表!W335="","",t_item_说明表!W335)</f>
        <v/>
      </c>
      <c r="W330" s="1" t="str">
        <f>IF(t_item_说明表!X335="","",t_item_说明表!X335)</f>
        <v/>
      </c>
      <c r="X330" s="1" t="str">
        <f>IF(t_item_说明表!Y335="","",t_item_说明表!Y335)</f>
        <v>野牛剑士大队的描述</v>
      </c>
      <c r="Y330" s="1">
        <f>IF(t_item_说明表!Z335="","",t_item_说明表!Z335)</f>
        <v>0</v>
      </c>
      <c r="Z330" s="1" t="str">
        <f>IF(t_item_说明表!AA335="","",t_item_说明表!AA335)</f>
        <v/>
      </c>
      <c r="AA330" s="1" t="str">
        <f>IF(t_item_说明表!AB335="","",t_item_说明表!AB335)</f>
        <v/>
      </c>
      <c r="AB330" s="1" t="str">
        <f>IF(t_item_说明表!AC335="","",t_item_说明表!AC335)</f>
        <v/>
      </c>
      <c r="AC330" s="1" t="str">
        <f>IF(t_item_说明表!AD335="","",t_item_说明表!AD335)</f>
        <v/>
      </c>
      <c r="AD330" s="1">
        <f>IF(t_item_说明表!AE335="","",t_item_说明表!AE335)</f>
        <v>21210</v>
      </c>
      <c r="AE330" s="1">
        <f>IF(t_item_说明表!AF335="","",t_item_说明表!AF335)</f>
        <v>310</v>
      </c>
      <c r="AF330" s="1" t="str">
        <f>IF(t_item_说明表!AG335="","",t_item_说明表!AG335)</f>
        <v/>
      </c>
      <c r="AG330" s="1">
        <f>IF(t_item_说明表!AH335="","",t_item_说明表!AH335)</f>
        <v>6</v>
      </c>
      <c r="AH330" s="2">
        <f>VLOOKUP(B330,说明奖励计算!$A$6:$F$999,MATCH(说明奖励计算!$F$5,说明奖励计算!$A$5:$F$5),0)</f>
        <v>2</v>
      </c>
      <c r="AI330" s="2" t="str">
        <f>_xlfn.CONCAT(B330,",",VLOOKUP(O330,说明辅助表!$AF$3:$AH$6,3,0),$AI$4)</f>
        <v>21210,8,0,0,0,100</v>
      </c>
    </row>
    <row r="331" spans="1:35" ht="21.75" customHeight="1" x14ac:dyDescent="0.2">
      <c r="A331" s="1">
        <f>IF(t_item_说明表!A336="","",t_item_说明表!A336)</f>
        <v>331</v>
      </c>
      <c r="B331" s="1">
        <f>IF(t_item_说明表!B336="","",t_item_说明表!B336)</f>
        <v>21310</v>
      </c>
      <c r="C331" s="1">
        <f>IF(t_item_说明表!C336="","",t_item_说明表!C336)</f>
        <v>0</v>
      </c>
      <c r="D331" s="1" t="str">
        <f>IF(t_item_说明表!D336="","",t_item_说明表!D336)</f>
        <v>野牛盾兵小组</v>
      </c>
      <c r="E331" s="1">
        <f>IF(t_item_说明表!E336="","",t_item_说明表!E336)</f>
        <v>20021310</v>
      </c>
      <c r="F331" s="1">
        <f>IF(t_item_说明表!G336="","",t_item_说明表!G336)</f>
        <v>21310</v>
      </c>
      <c r="G331" s="1">
        <f>IF(t_item_说明表!H336="","",t_item_说明表!H336)</f>
        <v>21021310</v>
      </c>
      <c r="H331" s="1">
        <f>IF(t_item_说明表!I336="","",t_item_说明表!I336)</f>
        <v>200</v>
      </c>
      <c r="I331" s="1">
        <f>IF(t_item_说明表!J336="","",t_item_说明表!J336)</f>
        <v>4</v>
      </c>
      <c r="J331" s="1">
        <f>IF(t_item_说明表!K336="","",t_item_说明表!K336)</f>
        <v>53</v>
      </c>
      <c r="K331" s="1">
        <f>IF(t_item_说明表!L336="","",t_item_说明表!L336)</f>
        <v>140336</v>
      </c>
      <c r="L331" s="1">
        <f>IF(t_item_说明表!M336="","",t_item_说明表!M336)</f>
        <v>0</v>
      </c>
      <c r="M331" s="1">
        <f>IF(t_item_说明表!N336="","",t_item_说明表!N336)</f>
        <v>-1</v>
      </c>
      <c r="N331" s="1">
        <f>IF(t_item_说明表!O336="","",t_item_说明表!O336)</f>
        <v>0</v>
      </c>
      <c r="O331" s="1">
        <f>IF(t_item_说明表!P336="","",t_item_说明表!P336)</f>
        <v>1</v>
      </c>
      <c r="P331" s="1" t="str">
        <f>IF(t_item_说明表!Q336="","",t_item_说明表!Q336)</f>
        <v/>
      </c>
      <c r="Q331" s="1">
        <f>IF(t_item_说明表!R336="","",t_item_说明表!R336)</f>
        <v>0</v>
      </c>
      <c r="R331" s="1" t="str">
        <f>IF(t_item_说明表!S336="","",t_item_说明表!S336)</f>
        <v/>
      </c>
      <c r="S331" s="1" t="str">
        <f>IF(t_item_说明表!T336="","",t_item_说明表!T336)</f>
        <v/>
      </c>
      <c r="T331" s="1">
        <f>IF(t_item_说明表!U336="","",t_item_说明表!U336)</f>
        <v>1</v>
      </c>
      <c r="U331" s="1">
        <f>IF(t_item_说明表!V336="","",t_item_说明表!V336)</f>
        <v>0</v>
      </c>
      <c r="V331" s="1" t="str">
        <f>IF(t_item_说明表!W336="","",t_item_说明表!W336)</f>
        <v/>
      </c>
      <c r="W331" s="1" t="str">
        <f>IF(t_item_说明表!X336="","",t_item_说明表!X336)</f>
        <v/>
      </c>
      <c r="X331" s="1" t="str">
        <f>IF(t_item_说明表!Y336="","",t_item_说明表!Y336)</f>
        <v>野牛盾兵小组的描述</v>
      </c>
      <c r="Y331" s="1">
        <f>IF(t_item_说明表!Z336="","",t_item_说明表!Z336)</f>
        <v>0</v>
      </c>
      <c r="Z331" s="1" t="str">
        <f>IF(t_item_说明表!AA336="","",t_item_说明表!AA336)</f>
        <v/>
      </c>
      <c r="AA331" s="1" t="str">
        <f>IF(t_item_说明表!AB336="","",t_item_说明表!AB336)</f>
        <v/>
      </c>
      <c r="AB331" s="1" t="str">
        <f>IF(t_item_说明表!AC336="","",t_item_说明表!AC336)</f>
        <v/>
      </c>
      <c r="AC331" s="1" t="str">
        <f>IF(t_item_说明表!AD336="","",t_item_说明表!AD336)</f>
        <v/>
      </c>
      <c r="AD331" s="1">
        <f>IF(t_item_说明表!AE336="","",t_item_说明表!AE336)</f>
        <v>21310</v>
      </c>
      <c r="AE331" s="1">
        <f>IF(t_item_说明表!AF336="","",t_item_说明表!AF336)</f>
        <v>310</v>
      </c>
      <c r="AF331" s="1" t="str">
        <f>IF(t_item_说明表!AG336="","",t_item_说明表!AG336)</f>
        <v/>
      </c>
      <c r="AG331" s="1">
        <f>IF(t_item_说明表!AH336="","",t_item_说明表!AH336)</f>
        <v>6</v>
      </c>
      <c r="AH331" s="2">
        <f>VLOOKUP(B331,说明奖励计算!$A$6:$F$999,MATCH(说明奖励计算!$F$5,说明奖励计算!$A$5:$F$5),0)</f>
        <v>3</v>
      </c>
      <c r="AI331" s="2" t="str">
        <f>_xlfn.CONCAT(B331,",",VLOOKUP(O331,说明辅助表!$AF$3:$AH$6,3,0),$AI$4)</f>
        <v>21310,8,0,0,0,100</v>
      </c>
    </row>
    <row r="332" spans="1:35" ht="16.5" x14ac:dyDescent="0.2">
      <c r="A332" s="1">
        <f>IF(t_item_说明表!A337="","",t_item_说明表!A337)</f>
        <v>332</v>
      </c>
      <c r="B332" s="1">
        <f>IF(t_item_说明表!B337="","",t_item_说明表!B337)</f>
        <v>21410</v>
      </c>
      <c r="C332" s="1">
        <f>IF(t_item_说明表!C337="","",t_item_说明表!C337)</f>
        <v>0</v>
      </c>
      <c r="D332" s="1" t="str">
        <f>IF(t_item_说明表!D337="","",t_item_说明表!D337)</f>
        <v>火枪手小组</v>
      </c>
      <c r="E332" s="1">
        <f>IF(t_item_说明表!E337="","",t_item_说明表!E337)</f>
        <v>20021410</v>
      </c>
      <c r="F332" s="1">
        <f>IF(t_item_说明表!G337="","",t_item_说明表!G337)</f>
        <v>21410</v>
      </c>
      <c r="G332" s="1">
        <f>IF(t_item_说明表!H337="","",t_item_说明表!H337)</f>
        <v>21021410</v>
      </c>
      <c r="H332" s="1">
        <f>IF(t_item_说明表!I337="","",t_item_说明表!I337)</f>
        <v>200</v>
      </c>
      <c r="I332" s="1">
        <f>IF(t_item_说明表!J337="","",t_item_说明表!J337)</f>
        <v>4</v>
      </c>
      <c r="J332" s="1">
        <f>IF(t_item_说明表!K337="","",t_item_说明表!K337)</f>
        <v>54</v>
      </c>
      <c r="K332" s="1">
        <f>IF(t_item_说明表!L337="","",t_item_说明表!L337)</f>
        <v>140337</v>
      </c>
      <c r="L332" s="1">
        <f>IF(t_item_说明表!M337="","",t_item_说明表!M337)</f>
        <v>0</v>
      </c>
      <c r="M332" s="1">
        <f>IF(t_item_说明表!N337="","",t_item_说明表!N337)</f>
        <v>-1</v>
      </c>
      <c r="N332" s="1">
        <f>IF(t_item_说明表!O337="","",t_item_说明表!O337)</f>
        <v>0</v>
      </c>
      <c r="O332" s="1">
        <f>IF(t_item_说明表!P337="","",t_item_说明表!P337)</f>
        <v>1</v>
      </c>
      <c r="P332" s="1" t="str">
        <f>IF(t_item_说明表!Q337="","",t_item_说明表!Q337)</f>
        <v/>
      </c>
      <c r="Q332" s="1">
        <f>IF(t_item_说明表!R337="","",t_item_说明表!R337)</f>
        <v>0</v>
      </c>
      <c r="R332" s="1" t="str">
        <f>IF(t_item_说明表!S337="","",t_item_说明表!S337)</f>
        <v/>
      </c>
      <c r="S332" s="1" t="str">
        <f>IF(t_item_说明表!T337="","",t_item_说明表!T337)</f>
        <v/>
      </c>
      <c r="T332" s="1">
        <f>IF(t_item_说明表!U337="","",t_item_说明表!U337)</f>
        <v>1</v>
      </c>
      <c r="U332" s="1">
        <f>IF(t_item_说明表!V337="","",t_item_说明表!V337)</f>
        <v>0</v>
      </c>
      <c r="V332" s="1" t="str">
        <f>IF(t_item_说明表!W337="","",t_item_说明表!W337)</f>
        <v/>
      </c>
      <c r="W332" s="1" t="str">
        <f>IF(t_item_说明表!X337="","",t_item_说明表!X337)</f>
        <v/>
      </c>
      <c r="X332" s="1" t="str">
        <f>IF(t_item_说明表!Y337="","",t_item_说明表!Y337)</f>
        <v>火枪手小组的描述</v>
      </c>
      <c r="Y332" s="1">
        <f>IF(t_item_说明表!Z337="","",t_item_说明表!Z337)</f>
        <v>0</v>
      </c>
      <c r="Z332" s="1" t="str">
        <f>IF(t_item_说明表!AA337="","",t_item_说明表!AA337)</f>
        <v/>
      </c>
      <c r="AA332" s="1" t="str">
        <f>IF(t_item_说明表!AB337="","",t_item_说明表!AB337)</f>
        <v/>
      </c>
      <c r="AB332" s="1" t="str">
        <f>IF(t_item_说明表!AC337="","",t_item_说明表!AC337)</f>
        <v/>
      </c>
      <c r="AC332" s="1" t="str">
        <f>IF(t_item_说明表!AD337="","",t_item_说明表!AD337)</f>
        <v/>
      </c>
      <c r="AD332" s="1">
        <f>IF(t_item_说明表!AE337="","",t_item_说明表!AE337)</f>
        <v>21410</v>
      </c>
      <c r="AE332" s="1">
        <f>IF(t_item_说明表!AF337="","",t_item_说明表!AF337)</f>
        <v>310</v>
      </c>
      <c r="AF332" s="1" t="str">
        <f>IF(t_item_说明表!AG337="","",t_item_说明表!AG337)</f>
        <v/>
      </c>
      <c r="AG332" s="1">
        <f>IF(t_item_说明表!AH337="","",t_item_说明表!AH337)</f>
        <v>6</v>
      </c>
      <c r="AH332" s="2">
        <f>VLOOKUP(B332,说明奖励计算!$A$6:$F$999,MATCH(说明奖励计算!$F$5,说明奖励计算!$A$5:$F$5),0)</f>
        <v>4</v>
      </c>
      <c r="AI332" s="2" t="str">
        <f>_xlfn.CONCAT(B332,",",VLOOKUP(O332,说明辅助表!$AF$3:$AH$6,3,0),$AI$4)</f>
        <v>21410,8,0,0,0,100</v>
      </c>
    </row>
    <row r="333" spans="1:35" ht="16.5" x14ac:dyDescent="0.2">
      <c r="A333" s="1">
        <f>IF(t_item_说明表!A338="","",t_item_说明表!A338)</f>
        <v>333</v>
      </c>
      <c r="B333" s="1">
        <f>IF(t_item_说明表!B338="","",t_item_说明表!B338)</f>
        <v>21510</v>
      </c>
      <c r="C333" s="1">
        <f>IF(t_item_说明表!C338="","",t_item_说明表!C338)</f>
        <v>0</v>
      </c>
      <c r="D333" s="1" t="str">
        <f>IF(t_item_说明表!D338="","",t_item_说明表!D338)</f>
        <v>现代步兵小队</v>
      </c>
      <c r="E333" s="1">
        <f>IF(t_item_说明表!E338="","",t_item_说明表!E338)</f>
        <v>20021510</v>
      </c>
      <c r="F333" s="1">
        <f>IF(t_item_说明表!G338="","",t_item_说明表!G338)</f>
        <v>21510</v>
      </c>
      <c r="G333" s="1">
        <f>IF(t_item_说明表!H338="","",t_item_说明表!H338)</f>
        <v>21021510</v>
      </c>
      <c r="H333" s="1">
        <f>IF(t_item_说明表!I338="","",t_item_说明表!I338)</f>
        <v>200</v>
      </c>
      <c r="I333" s="1">
        <f>IF(t_item_说明表!J338="","",t_item_说明表!J338)</f>
        <v>4</v>
      </c>
      <c r="J333" s="1">
        <f>IF(t_item_说明表!K338="","",t_item_说明表!K338)</f>
        <v>55</v>
      </c>
      <c r="K333" s="1">
        <f>IF(t_item_说明表!L338="","",t_item_说明表!L338)</f>
        <v>140338</v>
      </c>
      <c r="L333" s="1">
        <f>IF(t_item_说明表!M338="","",t_item_说明表!M338)</f>
        <v>0</v>
      </c>
      <c r="M333" s="1">
        <f>IF(t_item_说明表!N338="","",t_item_说明表!N338)</f>
        <v>-1</v>
      </c>
      <c r="N333" s="1">
        <f>IF(t_item_说明表!O338="","",t_item_说明表!O338)</f>
        <v>0</v>
      </c>
      <c r="O333" s="1">
        <f>IF(t_item_说明表!P338="","",t_item_说明表!P338)</f>
        <v>1</v>
      </c>
      <c r="P333" s="1" t="str">
        <f>IF(t_item_说明表!Q338="","",t_item_说明表!Q338)</f>
        <v/>
      </c>
      <c r="Q333" s="1">
        <f>IF(t_item_说明表!R338="","",t_item_说明表!R338)</f>
        <v>0</v>
      </c>
      <c r="R333" s="1" t="str">
        <f>IF(t_item_说明表!S338="","",t_item_说明表!S338)</f>
        <v/>
      </c>
      <c r="S333" s="1" t="str">
        <f>IF(t_item_说明表!T338="","",t_item_说明表!T338)</f>
        <v/>
      </c>
      <c r="T333" s="1">
        <f>IF(t_item_说明表!U338="","",t_item_说明表!U338)</f>
        <v>1</v>
      </c>
      <c r="U333" s="1">
        <f>IF(t_item_说明表!V338="","",t_item_说明表!V338)</f>
        <v>0</v>
      </c>
      <c r="V333" s="1" t="str">
        <f>IF(t_item_说明表!W338="","",t_item_说明表!W338)</f>
        <v/>
      </c>
      <c r="W333" s="1" t="str">
        <f>IF(t_item_说明表!X338="","",t_item_说明表!X338)</f>
        <v/>
      </c>
      <c r="X333" s="1" t="str">
        <f>IF(t_item_说明表!Y338="","",t_item_说明表!Y338)</f>
        <v>现代步兵小队的描述</v>
      </c>
      <c r="Y333" s="1">
        <f>IF(t_item_说明表!Z338="","",t_item_说明表!Z338)</f>
        <v>0</v>
      </c>
      <c r="Z333" s="1" t="str">
        <f>IF(t_item_说明表!AA338="","",t_item_说明表!AA338)</f>
        <v/>
      </c>
      <c r="AA333" s="1" t="str">
        <f>IF(t_item_说明表!AB338="","",t_item_说明表!AB338)</f>
        <v/>
      </c>
      <c r="AB333" s="1" t="str">
        <f>IF(t_item_说明表!AC338="","",t_item_说明表!AC338)</f>
        <v/>
      </c>
      <c r="AC333" s="1" t="str">
        <f>IF(t_item_说明表!AD338="","",t_item_说明表!AD338)</f>
        <v/>
      </c>
      <c r="AD333" s="1">
        <f>IF(t_item_说明表!AE338="","",t_item_说明表!AE338)</f>
        <v>21510</v>
      </c>
      <c r="AE333" s="1">
        <f>IF(t_item_说明表!AF338="","",t_item_说明表!AF338)</f>
        <v>310</v>
      </c>
      <c r="AF333" s="1" t="str">
        <f>IF(t_item_说明表!AG338="","",t_item_说明表!AG338)</f>
        <v/>
      </c>
      <c r="AG333" s="1">
        <f>IF(t_item_说明表!AH338="","",t_item_说明表!AH338)</f>
        <v>6</v>
      </c>
      <c r="AH333" s="2">
        <f>VLOOKUP(B333,说明奖励计算!$A$6:$F$999,MATCH(说明奖励计算!$F$5,说明奖励计算!$A$5:$F$5),0)</f>
        <v>5</v>
      </c>
      <c r="AI333" s="2" t="str">
        <f>_xlfn.CONCAT(B333,",",VLOOKUP(O333,说明辅助表!$AF$3:$AH$6,3,0),$AI$4)</f>
        <v>21510,8,0,0,0,100</v>
      </c>
    </row>
    <row r="334" spans="1:35" ht="21.75" customHeight="1" x14ac:dyDescent="0.2">
      <c r="A334" s="1">
        <f>IF(t_item_说明表!A339="","",t_item_说明表!A339)</f>
        <v>334</v>
      </c>
      <c r="B334" s="1">
        <f>IF(t_item_说明表!B339="","",t_item_说明表!B339)</f>
        <v>21120</v>
      </c>
      <c r="C334" s="1">
        <f>IF(t_item_说明表!C339="","",t_item_说明表!C339)</f>
        <v>0</v>
      </c>
      <c r="D334" s="1" t="str">
        <f>IF(t_item_说明表!D339="","",t_item_说明表!D339)</f>
        <v>松鼠投手小组</v>
      </c>
      <c r="E334" s="1">
        <f>IF(t_item_说明表!E339="","",t_item_说明表!E339)</f>
        <v>20021120</v>
      </c>
      <c r="F334" s="1">
        <f>IF(t_item_说明表!G339="","",t_item_说明表!G339)</f>
        <v>21120</v>
      </c>
      <c r="G334" s="1">
        <f>IF(t_item_说明表!H339="","",t_item_说明表!H339)</f>
        <v>21021120</v>
      </c>
      <c r="H334" s="1">
        <f>IF(t_item_说明表!I339="","",t_item_说明表!I339)</f>
        <v>200</v>
      </c>
      <c r="I334" s="1">
        <f>IF(t_item_说明表!J339="","",t_item_说明表!J339)</f>
        <v>4</v>
      </c>
      <c r="J334" s="1">
        <f>IF(t_item_说明表!K339="","",t_item_说明表!K339)</f>
        <v>15</v>
      </c>
      <c r="K334" s="1">
        <f>IF(t_item_说明表!L339="","",t_item_说明表!L339)</f>
        <v>120339</v>
      </c>
      <c r="L334" s="1">
        <f>IF(t_item_说明表!M339="","",t_item_说明表!M339)</f>
        <v>0</v>
      </c>
      <c r="M334" s="1">
        <f>IF(t_item_说明表!N339="","",t_item_说明表!N339)</f>
        <v>-1</v>
      </c>
      <c r="N334" s="1">
        <f>IF(t_item_说明表!O339="","",t_item_说明表!O339)</f>
        <v>0</v>
      </c>
      <c r="O334" s="1">
        <f>IF(t_item_说明表!P339="","",t_item_说明表!P339)</f>
        <v>3</v>
      </c>
      <c r="P334" s="1" t="str">
        <f>IF(t_item_说明表!Q339="","",t_item_说明表!Q339)</f>
        <v/>
      </c>
      <c r="Q334" s="1">
        <f>IF(t_item_说明表!R339="","",t_item_说明表!R339)</f>
        <v>0</v>
      </c>
      <c r="R334" s="1" t="str">
        <f>IF(t_item_说明表!S339="","",t_item_说明表!S339)</f>
        <v/>
      </c>
      <c r="S334" s="1" t="str">
        <f>IF(t_item_说明表!T339="","",t_item_说明表!T339)</f>
        <v/>
      </c>
      <c r="T334" s="1">
        <f>IF(t_item_说明表!U339="","",t_item_说明表!U339)</f>
        <v>1</v>
      </c>
      <c r="U334" s="1">
        <f>IF(t_item_说明表!V339="","",t_item_说明表!V339)</f>
        <v>0</v>
      </c>
      <c r="V334" s="1" t="str">
        <f>IF(t_item_说明表!W339="","",t_item_说明表!W339)</f>
        <v/>
      </c>
      <c r="W334" s="1" t="str">
        <f>IF(t_item_说明表!X339="","",t_item_说明表!X339)</f>
        <v/>
      </c>
      <c r="X334" s="1" t="str">
        <f>IF(t_item_说明表!Y339="","",t_item_说明表!Y339)</f>
        <v>松鼠投手小组的描述</v>
      </c>
      <c r="Y334" s="1">
        <f>IF(t_item_说明表!Z339="","",t_item_说明表!Z339)</f>
        <v>0</v>
      </c>
      <c r="Z334" s="1" t="str">
        <f>IF(t_item_说明表!AA339="","",t_item_说明表!AA339)</f>
        <v/>
      </c>
      <c r="AA334" s="1" t="str">
        <f>IF(t_item_说明表!AB339="","",t_item_说明表!AB339)</f>
        <v/>
      </c>
      <c r="AB334" s="1" t="str">
        <f>IF(t_item_说明表!AC339="","",t_item_说明表!AC339)</f>
        <v/>
      </c>
      <c r="AC334" s="1" t="str">
        <f>IF(t_item_说明表!AD339="","",t_item_说明表!AD339)</f>
        <v/>
      </c>
      <c r="AD334" s="1">
        <f>IF(t_item_说明表!AE339="","",t_item_说明表!AE339)</f>
        <v>21120</v>
      </c>
      <c r="AE334" s="1">
        <f>IF(t_item_说明表!AF339="","",t_item_说明表!AF339)</f>
        <v>330</v>
      </c>
      <c r="AF334" s="1" t="str">
        <f>IF(t_item_说明表!AG339="","",t_item_说明表!AG339)</f>
        <v/>
      </c>
      <c r="AG334" s="1">
        <f>IF(t_item_说明表!AH339="","",t_item_说明表!AH339)</f>
        <v>6</v>
      </c>
      <c r="AH334" s="2">
        <f>VLOOKUP(B334,说明奖励计算!$A$6:$F$999,MATCH(说明奖励计算!$F$5,说明奖励计算!$A$5:$F$5),0)</f>
        <v>1</v>
      </c>
      <c r="AI334" s="2" t="str">
        <f>_xlfn.CONCAT(B334,",",VLOOKUP(O334,说明辅助表!$AF$3:$AH$6,3,0),$AI$4)</f>
        <v>21120,2,0,0,0,100</v>
      </c>
    </row>
    <row r="335" spans="1:35" ht="21.75" customHeight="1" x14ac:dyDescent="0.2">
      <c r="A335" s="1">
        <f>IF(t_item_说明表!A340="","",t_item_说明表!A340)</f>
        <v>335</v>
      </c>
      <c r="B335" s="1">
        <f>IF(t_item_说明表!B340="","",t_item_说明表!B340)</f>
        <v>21220</v>
      </c>
      <c r="C335" s="1">
        <f>IF(t_item_说明表!C340="","",t_item_说明表!C340)</f>
        <v>0</v>
      </c>
      <c r="D335" s="1" t="str">
        <f>IF(t_item_说明表!D340="","",t_item_说明表!D340)</f>
        <v>长弓手小队</v>
      </c>
      <c r="E335" s="1">
        <f>IF(t_item_说明表!E340="","",t_item_说明表!E340)</f>
        <v>20021220</v>
      </c>
      <c r="F335" s="1">
        <f>IF(t_item_说明表!G340="","",t_item_说明表!G340)</f>
        <v>21220</v>
      </c>
      <c r="G335" s="1">
        <f>IF(t_item_说明表!H340="","",t_item_说明表!H340)</f>
        <v>21021220</v>
      </c>
      <c r="H335" s="1">
        <f>IF(t_item_说明表!I340="","",t_item_说明表!I340)</f>
        <v>200</v>
      </c>
      <c r="I335" s="1">
        <f>IF(t_item_说明表!J340="","",t_item_说明表!J340)</f>
        <v>4</v>
      </c>
      <c r="J335" s="1">
        <f>IF(t_item_说明表!K340="","",t_item_说明表!K340)</f>
        <v>56</v>
      </c>
      <c r="K335" s="1">
        <f>IF(t_item_说明表!L340="","",t_item_说明表!L340)</f>
        <v>140340</v>
      </c>
      <c r="L335" s="1">
        <f>IF(t_item_说明表!M340="","",t_item_说明表!M340)</f>
        <v>0</v>
      </c>
      <c r="M335" s="1">
        <f>IF(t_item_说明表!N340="","",t_item_说明表!N340)</f>
        <v>-1</v>
      </c>
      <c r="N335" s="1">
        <f>IF(t_item_说明表!O340="","",t_item_说明表!O340)</f>
        <v>0</v>
      </c>
      <c r="O335" s="1">
        <f>IF(t_item_说明表!P340="","",t_item_说明表!P340)</f>
        <v>1</v>
      </c>
      <c r="P335" s="1" t="str">
        <f>IF(t_item_说明表!Q340="","",t_item_说明表!Q340)</f>
        <v/>
      </c>
      <c r="Q335" s="1">
        <f>IF(t_item_说明表!R340="","",t_item_说明表!R340)</f>
        <v>0</v>
      </c>
      <c r="R335" s="1" t="str">
        <f>IF(t_item_说明表!S340="","",t_item_说明表!S340)</f>
        <v/>
      </c>
      <c r="S335" s="1" t="str">
        <f>IF(t_item_说明表!T340="","",t_item_说明表!T340)</f>
        <v/>
      </c>
      <c r="T335" s="1">
        <f>IF(t_item_说明表!U340="","",t_item_说明表!U340)</f>
        <v>1</v>
      </c>
      <c r="U335" s="1">
        <f>IF(t_item_说明表!V340="","",t_item_说明表!V340)</f>
        <v>0</v>
      </c>
      <c r="V335" s="1" t="str">
        <f>IF(t_item_说明表!W340="","",t_item_说明表!W340)</f>
        <v/>
      </c>
      <c r="W335" s="1" t="str">
        <f>IF(t_item_说明表!X340="","",t_item_说明表!X340)</f>
        <v/>
      </c>
      <c r="X335" s="1" t="str">
        <f>IF(t_item_说明表!Y340="","",t_item_说明表!Y340)</f>
        <v>长弓手小队的描述</v>
      </c>
      <c r="Y335" s="1">
        <f>IF(t_item_说明表!Z340="","",t_item_说明表!Z340)</f>
        <v>0</v>
      </c>
      <c r="Z335" s="1" t="str">
        <f>IF(t_item_说明表!AA340="","",t_item_说明表!AA340)</f>
        <v/>
      </c>
      <c r="AA335" s="1" t="str">
        <f>IF(t_item_说明表!AB340="","",t_item_说明表!AB340)</f>
        <v/>
      </c>
      <c r="AB335" s="1" t="str">
        <f>IF(t_item_说明表!AC340="","",t_item_说明表!AC340)</f>
        <v/>
      </c>
      <c r="AC335" s="1" t="str">
        <f>IF(t_item_说明表!AD340="","",t_item_说明表!AD340)</f>
        <v/>
      </c>
      <c r="AD335" s="1">
        <f>IF(t_item_说明表!AE340="","",t_item_说明表!AE340)</f>
        <v>21220</v>
      </c>
      <c r="AE335" s="1">
        <f>IF(t_item_说明表!AF340="","",t_item_说明表!AF340)</f>
        <v>310</v>
      </c>
      <c r="AF335" s="1" t="str">
        <f>IF(t_item_说明表!AG340="","",t_item_说明表!AG340)</f>
        <v/>
      </c>
      <c r="AG335" s="1">
        <f>IF(t_item_说明表!AH340="","",t_item_说明表!AH340)</f>
        <v>6</v>
      </c>
      <c r="AH335" s="2">
        <f>VLOOKUP(B335,说明奖励计算!$A$6:$F$999,MATCH(说明奖励计算!$F$5,说明奖励计算!$A$5:$F$5),0)</f>
        <v>2</v>
      </c>
      <c r="AI335" s="2" t="str">
        <f>_xlfn.CONCAT(B335,",",VLOOKUP(O335,说明辅助表!$AF$3:$AH$6,3,0),$AI$4)</f>
        <v>21220,8,0,0,0,100</v>
      </c>
    </row>
    <row r="336" spans="1:35" ht="21.75" customHeight="1" x14ac:dyDescent="0.2">
      <c r="A336" s="1">
        <f>IF(t_item_说明表!A341="","",t_item_说明表!A341)</f>
        <v>336</v>
      </c>
      <c r="B336" s="1">
        <f>IF(t_item_说明表!B341="","",t_item_说明表!B341)</f>
        <v>21320</v>
      </c>
      <c r="C336" s="1">
        <f>IF(t_item_说明表!C341="","",t_item_说明表!C341)</f>
        <v>0</v>
      </c>
      <c r="D336" s="1" t="str">
        <f>IF(t_item_说明表!D341="","",t_item_说明表!D341)</f>
        <v>弩手小队</v>
      </c>
      <c r="E336" s="1">
        <f>IF(t_item_说明表!E341="","",t_item_说明表!E341)</f>
        <v>20021320</v>
      </c>
      <c r="F336" s="1">
        <f>IF(t_item_说明表!G341="","",t_item_说明表!G341)</f>
        <v>21320</v>
      </c>
      <c r="G336" s="1">
        <f>IF(t_item_说明表!H341="","",t_item_说明表!H341)</f>
        <v>21021320</v>
      </c>
      <c r="H336" s="1">
        <f>IF(t_item_说明表!I341="","",t_item_说明表!I341)</f>
        <v>200</v>
      </c>
      <c r="I336" s="1">
        <f>IF(t_item_说明表!J341="","",t_item_说明表!J341)</f>
        <v>4</v>
      </c>
      <c r="J336" s="1">
        <f>IF(t_item_说明表!K341="","",t_item_说明表!K341)</f>
        <v>57</v>
      </c>
      <c r="K336" s="1">
        <f>IF(t_item_说明表!L341="","",t_item_说明表!L341)</f>
        <v>140341</v>
      </c>
      <c r="L336" s="1">
        <f>IF(t_item_说明表!M341="","",t_item_说明表!M341)</f>
        <v>0</v>
      </c>
      <c r="M336" s="1">
        <f>IF(t_item_说明表!N341="","",t_item_说明表!N341)</f>
        <v>-1</v>
      </c>
      <c r="N336" s="1">
        <f>IF(t_item_说明表!O341="","",t_item_说明表!O341)</f>
        <v>0</v>
      </c>
      <c r="O336" s="1">
        <f>IF(t_item_说明表!P341="","",t_item_说明表!P341)</f>
        <v>1</v>
      </c>
      <c r="P336" s="1" t="str">
        <f>IF(t_item_说明表!Q341="","",t_item_说明表!Q341)</f>
        <v/>
      </c>
      <c r="Q336" s="1">
        <f>IF(t_item_说明表!R341="","",t_item_说明表!R341)</f>
        <v>0</v>
      </c>
      <c r="R336" s="1" t="str">
        <f>IF(t_item_说明表!S341="","",t_item_说明表!S341)</f>
        <v/>
      </c>
      <c r="S336" s="1" t="str">
        <f>IF(t_item_说明表!T341="","",t_item_说明表!T341)</f>
        <v/>
      </c>
      <c r="T336" s="1">
        <f>IF(t_item_说明表!U341="","",t_item_说明表!U341)</f>
        <v>1</v>
      </c>
      <c r="U336" s="1">
        <f>IF(t_item_说明表!V341="","",t_item_说明表!V341)</f>
        <v>0</v>
      </c>
      <c r="V336" s="1" t="str">
        <f>IF(t_item_说明表!W341="","",t_item_说明表!W341)</f>
        <v/>
      </c>
      <c r="W336" s="1" t="str">
        <f>IF(t_item_说明表!X341="","",t_item_说明表!X341)</f>
        <v/>
      </c>
      <c r="X336" s="1" t="str">
        <f>IF(t_item_说明表!Y341="","",t_item_说明表!Y341)</f>
        <v>弩手小队的描述</v>
      </c>
      <c r="Y336" s="1">
        <f>IF(t_item_说明表!Z341="","",t_item_说明表!Z341)</f>
        <v>0</v>
      </c>
      <c r="Z336" s="1" t="str">
        <f>IF(t_item_说明表!AA341="","",t_item_说明表!AA341)</f>
        <v/>
      </c>
      <c r="AA336" s="1" t="str">
        <f>IF(t_item_说明表!AB341="","",t_item_说明表!AB341)</f>
        <v/>
      </c>
      <c r="AB336" s="1" t="str">
        <f>IF(t_item_说明表!AC341="","",t_item_说明表!AC341)</f>
        <v/>
      </c>
      <c r="AC336" s="1" t="str">
        <f>IF(t_item_说明表!AD341="","",t_item_说明表!AD341)</f>
        <v/>
      </c>
      <c r="AD336" s="1">
        <f>IF(t_item_说明表!AE341="","",t_item_说明表!AE341)</f>
        <v>21320</v>
      </c>
      <c r="AE336" s="1">
        <f>IF(t_item_说明表!AF341="","",t_item_说明表!AF341)</f>
        <v>310</v>
      </c>
      <c r="AF336" s="1" t="str">
        <f>IF(t_item_说明表!AG341="","",t_item_说明表!AG341)</f>
        <v/>
      </c>
      <c r="AG336" s="1">
        <f>IF(t_item_说明表!AH341="","",t_item_说明表!AH341)</f>
        <v>6</v>
      </c>
      <c r="AH336" s="2">
        <f>VLOOKUP(B336,说明奖励计算!$A$6:$F$999,MATCH(说明奖励计算!$F$5,说明奖励计算!$A$5:$F$5),0)</f>
        <v>3</v>
      </c>
      <c r="AI336" s="2" t="str">
        <f>_xlfn.CONCAT(B336,",",VLOOKUP(O336,说明辅助表!$AF$3:$AH$6,3,0),$AI$4)</f>
        <v>21320,8,0,0,0,100</v>
      </c>
    </row>
    <row r="337" spans="1:35" ht="16.5" x14ac:dyDescent="0.2">
      <c r="A337" s="1">
        <f>IF(t_item_说明表!A342="","",t_item_说明表!A342)</f>
        <v>337</v>
      </c>
      <c r="B337" s="1">
        <f>IF(t_item_说明表!B342="","",t_item_说明表!B342)</f>
        <v>21420</v>
      </c>
      <c r="C337" s="1">
        <f>IF(t_item_说明表!C342="","",t_item_说明表!C342)</f>
        <v>0</v>
      </c>
      <c r="D337" s="1" t="str">
        <f>IF(t_item_说明表!D342="","",t_item_说明表!D342)</f>
        <v>炮兵小组</v>
      </c>
      <c r="E337" s="1">
        <f>IF(t_item_说明表!E342="","",t_item_说明表!E342)</f>
        <v>20021420</v>
      </c>
      <c r="F337" s="1">
        <f>IF(t_item_说明表!G342="","",t_item_说明表!G342)</f>
        <v>21420</v>
      </c>
      <c r="G337" s="1">
        <f>IF(t_item_说明表!H342="","",t_item_说明表!H342)</f>
        <v>21021420</v>
      </c>
      <c r="H337" s="1">
        <f>IF(t_item_说明表!I342="","",t_item_说明表!I342)</f>
        <v>200</v>
      </c>
      <c r="I337" s="1">
        <f>IF(t_item_说明表!J342="","",t_item_说明表!J342)</f>
        <v>4</v>
      </c>
      <c r="J337" s="1">
        <f>IF(t_item_说明表!K342="","",t_item_说明表!K342)</f>
        <v>58</v>
      </c>
      <c r="K337" s="1">
        <f>IF(t_item_说明表!L342="","",t_item_说明表!L342)</f>
        <v>140342</v>
      </c>
      <c r="L337" s="1">
        <f>IF(t_item_说明表!M342="","",t_item_说明表!M342)</f>
        <v>0</v>
      </c>
      <c r="M337" s="1">
        <f>IF(t_item_说明表!N342="","",t_item_说明表!N342)</f>
        <v>-1</v>
      </c>
      <c r="N337" s="1">
        <f>IF(t_item_说明表!O342="","",t_item_说明表!O342)</f>
        <v>0</v>
      </c>
      <c r="O337" s="1">
        <f>IF(t_item_说明表!P342="","",t_item_说明表!P342)</f>
        <v>1</v>
      </c>
      <c r="P337" s="1" t="str">
        <f>IF(t_item_说明表!Q342="","",t_item_说明表!Q342)</f>
        <v/>
      </c>
      <c r="Q337" s="1">
        <f>IF(t_item_说明表!R342="","",t_item_说明表!R342)</f>
        <v>0</v>
      </c>
      <c r="R337" s="1" t="str">
        <f>IF(t_item_说明表!S342="","",t_item_说明表!S342)</f>
        <v/>
      </c>
      <c r="S337" s="1" t="str">
        <f>IF(t_item_说明表!T342="","",t_item_说明表!T342)</f>
        <v/>
      </c>
      <c r="T337" s="1">
        <f>IF(t_item_说明表!U342="","",t_item_说明表!U342)</f>
        <v>1</v>
      </c>
      <c r="U337" s="1">
        <f>IF(t_item_说明表!V342="","",t_item_说明表!V342)</f>
        <v>0</v>
      </c>
      <c r="V337" s="1" t="str">
        <f>IF(t_item_说明表!W342="","",t_item_说明表!W342)</f>
        <v/>
      </c>
      <c r="W337" s="1" t="str">
        <f>IF(t_item_说明表!X342="","",t_item_说明表!X342)</f>
        <v/>
      </c>
      <c r="X337" s="1" t="str">
        <f>IF(t_item_说明表!Y342="","",t_item_说明表!Y342)</f>
        <v>炮兵小组的描述</v>
      </c>
      <c r="Y337" s="1">
        <f>IF(t_item_说明表!Z342="","",t_item_说明表!Z342)</f>
        <v>0</v>
      </c>
      <c r="Z337" s="1" t="str">
        <f>IF(t_item_说明表!AA342="","",t_item_说明表!AA342)</f>
        <v/>
      </c>
      <c r="AA337" s="1" t="str">
        <f>IF(t_item_说明表!AB342="","",t_item_说明表!AB342)</f>
        <v/>
      </c>
      <c r="AB337" s="1" t="str">
        <f>IF(t_item_说明表!AC342="","",t_item_说明表!AC342)</f>
        <v/>
      </c>
      <c r="AC337" s="1" t="str">
        <f>IF(t_item_说明表!AD342="","",t_item_说明表!AD342)</f>
        <v/>
      </c>
      <c r="AD337" s="1">
        <f>IF(t_item_说明表!AE342="","",t_item_说明表!AE342)</f>
        <v>21420</v>
      </c>
      <c r="AE337" s="1">
        <f>IF(t_item_说明表!AF342="","",t_item_说明表!AF342)</f>
        <v>310</v>
      </c>
      <c r="AF337" s="1" t="str">
        <f>IF(t_item_说明表!AG342="","",t_item_说明表!AG342)</f>
        <v/>
      </c>
      <c r="AG337" s="1">
        <f>IF(t_item_说明表!AH342="","",t_item_说明表!AH342)</f>
        <v>6</v>
      </c>
      <c r="AH337" s="2">
        <f>VLOOKUP(B337,说明奖励计算!$A$6:$F$999,MATCH(说明奖励计算!$F$5,说明奖励计算!$A$5:$F$5),0)</f>
        <v>4</v>
      </c>
      <c r="AI337" s="2" t="str">
        <f>_xlfn.CONCAT(B337,",",VLOOKUP(O337,说明辅助表!$AF$3:$AH$6,3,0),$AI$4)</f>
        <v>21420,8,0,0,0,100</v>
      </c>
    </row>
    <row r="338" spans="1:35" ht="16.5" x14ac:dyDescent="0.2">
      <c r="A338" s="1">
        <f>IF(t_item_说明表!A343="","",t_item_说明表!A343)</f>
        <v>338</v>
      </c>
      <c r="B338" s="1">
        <f>IF(t_item_说明表!B343="","",t_item_说明表!B343)</f>
        <v>21520</v>
      </c>
      <c r="C338" s="1">
        <f>IF(t_item_说明表!C343="","",t_item_说明表!C343)</f>
        <v>0</v>
      </c>
      <c r="D338" s="1" t="str">
        <f>IF(t_item_说明表!D343="","",t_item_说明表!D343)</f>
        <v>火箭筒兵小组</v>
      </c>
      <c r="E338" s="1">
        <f>IF(t_item_说明表!E343="","",t_item_说明表!E343)</f>
        <v>20021520</v>
      </c>
      <c r="F338" s="1">
        <f>IF(t_item_说明表!G343="","",t_item_说明表!G343)</f>
        <v>21520</v>
      </c>
      <c r="G338" s="1">
        <f>IF(t_item_说明表!H343="","",t_item_说明表!H343)</f>
        <v>21021520</v>
      </c>
      <c r="H338" s="1">
        <f>IF(t_item_说明表!I343="","",t_item_说明表!I343)</f>
        <v>200</v>
      </c>
      <c r="I338" s="1">
        <f>IF(t_item_说明表!J343="","",t_item_说明表!J343)</f>
        <v>4</v>
      </c>
      <c r="J338" s="1">
        <f>IF(t_item_说明表!K343="","",t_item_说明表!K343)</f>
        <v>59</v>
      </c>
      <c r="K338" s="1">
        <f>IF(t_item_说明表!L343="","",t_item_说明表!L343)</f>
        <v>140343</v>
      </c>
      <c r="L338" s="1">
        <f>IF(t_item_说明表!M343="","",t_item_说明表!M343)</f>
        <v>0</v>
      </c>
      <c r="M338" s="1">
        <f>IF(t_item_说明表!N343="","",t_item_说明表!N343)</f>
        <v>-1</v>
      </c>
      <c r="N338" s="1">
        <f>IF(t_item_说明表!O343="","",t_item_说明表!O343)</f>
        <v>0</v>
      </c>
      <c r="O338" s="1">
        <f>IF(t_item_说明表!P343="","",t_item_说明表!P343)</f>
        <v>1</v>
      </c>
      <c r="P338" s="1" t="str">
        <f>IF(t_item_说明表!Q343="","",t_item_说明表!Q343)</f>
        <v/>
      </c>
      <c r="Q338" s="1">
        <f>IF(t_item_说明表!R343="","",t_item_说明表!R343)</f>
        <v>0</v>
      </c>
      <c r="R338" s="1" t="str">
        <f>IF(t_item_说明表!S343="","",t_item_说明表!S343)</f>
        <v/>
      </c>
      <c r="S338" s="1" t="str">
        <f>IF(t_item_说明表!T343="","",t_item_说明表!T343)</f>
        <v/>
      </c>
      <c r="T338" s="1">
        <f>IF(t_item_说明表!U343="","",t_item_说明表!U343)</f>
        <v>1</v>
      </c>
      <c r="U338" s="1">
        <f>IF(t_item_说明表!V343="","",t_item_说明表!V343)</f>
        <v>0</v>
      </c>
      <c r="V338" s="1" t="str">
        <f>IF(t_item_说明表!W343="","",t_item_说明表!W343)</f>
        <v/>
      </c>
      <c r="W338" s="1" t="str">
        <f>IF(t_item_说明表!X343="","",t_item_说明表!X343)</f>
        <v/>
      </c>
      <c r="X338" s="1" t="str">
        <f>IF(t_item_说明表!Y343="","",t_item_说明表!Y343)</f>
        <v>火箭筒兵小组的描述</v>
      </c>
      <c r="Y338" s="1">
        <f>IF(t_item_说明表!Z343="","",t_item_说明表!Z343)</f>
        <v>0</v>
      </c>
      <c r="Z338" s="1" t="str">
        <f>IF(t_item_说明表!AA343="","",t_item_说明表!AA343)</f>
        <v/>
      </c>
      <c r="AA338" s="1" t="str">
        <f>IF(t_item_说明表!AB343="","",t_item_说明表!AB343)</f>
        <v/>
      </c>
      <c r="AB338" s="1" t="str">
        <f>IF(t_item_说明表!AC343="","",t_item_说明表!AC343)</f>
        <v/>
      </c>
      <c r="AC338" s="1" t="str">
        <f>IF(t_item_说明表!AD343="","",t_item_说明表!AD343)</f>
        <v/>
      </c>
      <c r="AD338" s="1">
        <f>IF(t_item_说明表!AE343="","",t_item_说明表!AE343)</f>
        <v>21520</v>
      </c>
      <c r="AE338" s="1">
        <f>IF(t_item_说明表!AF343="","",t_item_说明表!AF343)</f>
        <v>310</v>
      </c>
      <c r="AF338" s="1" t="str">
        <f>IF(t_item_说明表!AG343="","",t_item_说明表!AG343)</f>
        <v/>
      </c>
      <c r="AG338" s="1">
        <f>IF(t_item_说明表!AH343="","",t_item_说明表!AH343)</f>
        <v>6</v>
      </c>
      <c r="AH338" s="2">
        <f>VLOOKUP(B338,说明奖励计算!$A$6:$F$999,MATCH(说明奖励计算!$F$5,说明奖励计算!$A$5:$F$5),0)</f>
        <v>5</v>
      </c>
      <c r="AI338" s="2" t="str">
        <f>_xlfn.CONCAT(B338,",",VLOOKUP(O338,说明辅助表!$AF$3:$AH$6,3,0),$AI$4)</f>
        <v>21520,8,0,0,0,100</v>
      </c>
    </row>
    <row r="339" spans="1:35" ht="16.5" x14ac:dyDescent="0.2">
      <c r="A339" s="1">
        <f>IF(t_item_说明表!A344="","",t_item_说明表!A344)</f>
        <v>339</v>
      </c>
      <c r="B339" s="1">
        <f>IF(t_item_说明表!B344="","",t_item_说明表!B344)</f>
        <v>21130</v>
      </c>
      <c r="C339" s="1">
        <f>IF(t_item_说明表!C344="","",t_item_说明表!C344)</f>
        <v>0</v>
      </c>
      <c r="D339" s="1" t="str">
        <f>IF(t_item_说明表!D344="","",t_item_说明表!D344)</f>
        <v>狼骑兵小队</v>
      </c>
      <c r="E339" s="1">
        <f>IF(t_item_说明表!E344="","",t_item_说明表!E344)</f>
        <v>20021130</v>
      </c>
      <c r="F339" s="1">
        <f>IF(t_item_说明表!G344="","",t_item_说明表!G344)</f>
        <v>21130</v>
      </c>
      <c r="G339" s="1">
        <f>IF(t_item_说明表!H344="","",t_item_说明表!H344)</f>
        <v>21021130</v>
      </c>
      <c r="H339" s="1">
        <f>IF(t_item_说明表!I344="","",t_item_说明表!I344)</f>
        <v>200</v>
      </c>
      <c r="I339" s="1">
        <f>IF(t_item_说明表!J344="","",t_item_说明表!J344)</f>
        <v>4</v>
      </c>
      <c r="J339" s="1">
        <f>IF(t_item_说明表!K344="","",t_item_说明表!K344)</f>
        <v>60</v>
      </c>
      <c r="K339" s="1">
        <f>IF(t_item_说明表!L344="","",t_item_说明表!L344)</f>
        <v>140344</v>
      </c>
      <c r="L339" s="1">
        <f>IF(t_item_说明表!M344="","",t_item_说明表!M344)</f>
        <v>0</v>
      </c>
      <c r="M339" s="1">
        <f>IF(t_item_说明表!N344="","",t_item_说明表!N344)</f>
        <v>-1</v>
      </c>
      <c r="N339" s="1">
        <f>IF(t_item_说明表!O344="","",t_item_说明表!O344)</f>
        <v>0</v>
      </c>
      <c r="O339" s="1">
        <f>IF(t_item_说明表!P344="","",t_item_说明表!P344)</f>
        <v>1</v>
      </c>
      <c r="P339" s="1" t="str">
        <f>IF(t_item_说明表!Q344="","",t_item_说明表!Q344)</f>
        <v/>
      </c>
      <c r="Q339" s="1">
        <f>IF(t_item_说明表!R344="","",t_item_说明表!R344)</f>
        <v>0</v>
      </c>
      <c r="R339" s="1" t="str">
        <f>IF(t_item_说明表!S344="","",t_item_说明表!S344)</f>
        <v/>
      </c>
      <c r="S339" s="1" t="str">
        <f>IF(t_item_说明表!T344="","",t_item_说明表!T344)</f>
        <v/>
      </c>
      <c r="T339" s="1">
        <f>IF(t_item_说明表!U344="","",t_item_说明表!U344)</f>
        <v>1</v>
      </c>
      <c r="U339" s="1">
        <f>IF(t_item_说明表!V344="","",t_item_说明表!V344)</f>
        <v>0</v>
      </c>
      <c r="V339" s="1" t="str">
        <f>IF(t_item_说明表!W344="","",t_item_说明表!W344)</f>
        <v/>
      </c>
      <c r="W339" s="1" t="str">
        <f>IF(t_item_说明表!X344="","",t_item_说明表!X344)</f>
        <v/>
      </c>
      <c r="X339" s="1" t="str">
        <f>IF(t_item_说明表!Y344="","",t_item_说明表!Y344)</f>
        <v>狼骑兵小队的描述</v>
      </c>
      <c r="Y339" s="1">
        <f>IF(t_item_说明表!Z344="","",t_item_说明表!Z344)</f>
        <v>0</v>
      </c>
      <c r="Z339" s="1" t="str">
        <f>IF(t_item_说明表!AA344="","",t_item_说明表!AA344)</f>
        <v/>
      </c>
      <c r="AA339" s="1" t="str">
        <f>IF(t_item_说明表!AB344="","",t_item_说明表!AB344)</f>
        <v/>
      </c>
      <c r="AB339" s="1" t="str">
        <f>IF(t_item_说明表!AC344="","",t_item_说明表!AC344)</f>
        <v/>
      </c>
      <c r="AC339" s="1" t="str">
        <f>IF(t_item_说明表!AD344="","",t_item_说明表!AD344)</f>
        <v/>
      </c>
      <c r="AD339" s="1">
        <f>IF(t_item_说明表!AE344="","",t_item_说明表!AE344)</f>
        <v>21130</v>
      </c>
      <c r="AE339" s="1">
        <f>IF(t_item_说明表!AF344="","",t_item_说明表!AF344)</f>
        <v>310</v>
      </c>
      <c r="AF339" s="1" t="str">
        <f>IF(t_item_说明表!AG344="","",t_item_说明表!AG344)</f>
        <v/>
      </c>
      <c r="AG339" s="1">
        <f>IF(t_item_说明表!AH344="","",t_item_说明表!AH344)</f>
        <v>6</v>
      </c>
      <c r="AH339" s="2">
        <f>VLOOKUP(B339,说明奖励计算!$A$6:$F$999,MATCH(说明奖励计算!$F$5,说明奖励计算!$A$5:$F$5),0)</f>
        <v>1</v>
      </c>
      <c r="AI339" s="2" t="str">
        <f>_xlfn.CONCAT(B339,",",VLOOKUP(O339,说明辅助表!$AF$3:$AH$6,3,0),$AI$4)</f>
        <v>21130,8,0,0,0,100</v>
      </c>
    </row>
    <row r="340" spans="1:35" ht="16.5" x14ac:dyDescent="0.2">
      <c r="A340" s="1">
        <f>IF(t_item_说明表!A345="","",t_item_说明表!A345)</f>
        <v>340</v>
      </c>
      <c r="B340" s="1">
        <f>IF(t_item_说明表!B345="","",t_item_说明表!B345)</f>
        <v>21230</v>
      </c>
      <c r="C340" s="1">
        <f>IF(t_item_说明表!C345="","",t_item_说明表!C345)</f>
        <v>0</v>
      </c>
      <c r="D340" s="1" t="str">
        <f>IF(t_item_说明表!D345="","",t_item_说明表!D345)</f>
        <v>狼游骑兵小组</v>
      </c>
      <c r="E340" s="1">
        <f>IF(t_item_说明表!E345="","",t_item_说明表!E345)</f>
        <v>20021230</v>
      </c>
      <c r="F340" s="1">
        <f>IF(t_item_说明表!G345="","",t_item_说明表!G345)</f>
        <v>21230</v>
      </c>
      <c r="G340" s="1">
        <f>IF(t_item_说明表!H345="","",t_item_说明表!H345)</f>
        <v>21021230</v>
      </c>
      <c r="H340" s="1">
        <f>IF(t_item_说明表!I345="","",t_item_说明表!I345)</f>
        <v>200</v>
      </c>
      <c r="I340" s="1">
        <f>IF(t_item_说明表!J345="","",t_item_说明表!J345)</f>
        <v>4</v>
      </c>
      <c r="J340" s="1">
        <f>IF(t_item_说明表!K345="","",t_item_说明表!K345)</f>
        <v>61</v>
      </c>
      <c r="K340" s="1">
        <f>IF(t_item_说明表!L345="","",t_item_说明表!L345)</f>
        <v>140345</v>
      </c>
      <c r="L340" s="1">
        <f>IF(t_item_说明表!M345="","",t_item_说明表!M345)</f>
        <v>0</v>
      </c>
      <c r="M340" s="1">
        <f>IF(t_item_说明表!N345="","",t_item_说明表!N345)</f>
        <v>-1</v>
      </c>
      <c r="N340" s="1">
        <f>IF(t_item_说明表!O345="","",t_item_说明表!O345)</f>
        <v>0</v>
      </c>
      <c r="O340" s="1">
        <f>IF(t_item_说明表!P345="","",t_item_说明表!P345)</f>
        <v>1</v>
      </c>
      <c r="P340" s="1" t="str">
        <f>IF(t_item_说明表!Q345="","",t_item_说明表!Q345)</f>
        <v/>
      </c>
      <c r="Q340" s="1">
        <f>IF(t_item_说明表!R345="","",t_item_说明表!R345)</f>
        <v>0</v>
      </c>
      <c r="R340" s="1" t="str">
        <f>IF(t_item_说明表!S345="","",t_item_说明表!S345)</f>
        <v/>
      </c>
      <c r="S340" s="1" t="str">
        <f>IF(t_item_说明表!T345="","",t_item_说明表!T345)</f>
        <v/>
      </c>
      <c r="T340" s="1">
        <f>IF(t_item_说明表!U345="","",t_item_说明表!U345)</f>
        <v>1</v>
      </c>
      <c r="U340" s="1">
        <f>IF(t_item_说明表!V345="","",t_item_说明表!V345)</f>
        <v>0</v>
      </c>
      <c r="V340" s="1" t="str">
        <f>IF(t_item_说明表!W345="","",t_item_说明表!W345)</f>
        <v/>
      </c>
      <c r="W340" s="1" t="str">
        <f>IF(t_item_说明表!X345="","",t_item_说明表!X345)</f>
        <v/>
      </c>
      <c r="X340" s="1" t="str">
        <f>IF(t_item_说明表!Y345="","",t_item_说明表!Y345)</f>
        <v>狼游骑兵小组的描述</v>
      </c>
      <c r="Y340" s="1">
        <f>IF(t_item_说明表!Z345="","",t_item_说明表!Z345)</f>
        <v>0</v>
      </c>
      <c r="Z340" s="1" t="str">
        <f>IF(t_item_说明表!AA345="","",t_item_说明表!AA345)</f>
        <v/>
      </c>
      <c r="AA340" s="1" t="str">
        <f>IF(t_item_说明表!AB345="","",t_item_说明表!AB345)</f>
        <v/>
      </c>
      <c r="AB340" s="1" t="str">
        <f>IF(t_item_说明表!AC345="","",t_item_说明表!AC345)</f>
        <v/>
      </c>
      <c r="AC340" s="1" t="str">
        <f>IF(t_item_说明表!AD345="","",t_item_说明表!AD345)</f>
        <v/>
      </c>
      <c r="AD340" s="1">
        <f>IF(t_item_说明表!AE345="","",t_item_说明表!AE345)</f>
        <v>21230</v>
      </c>
      <c r="AE340" s="1">
        <f>IF(t_item_说明表!AF345="","",t_item_说明表!AF345)</f>
        <v>310</v>
      </c>
      <c r="AF340" s="1" t="str">
        <f>IF(t_item_说明表!AG345="","",t_item_说明表!AG345)</f>
        <v/>
      </c>
      <c r="AG340" s="1">
        <f>IF(t_item_说明表!AH345="","",t_item_说明表!AH345)</f>
        <v>6</v>
      </c>
      <c r="AH340" s="2">
        <f>VLOOKUP(B340,说明奖励计算!$A$6:$F$999,MATCH(说明奖励计算!$F$5,说明奖励计算!$A$5:$F$5),0)</f>
        <v>2</v>
      </c>
      <c r="AI340" s="2" t="str">
        <f>_xlfn.CONCAT(B340,",",VLOOKUP(O340,说明辅助表!$AF$3:$AH$6,3,0),$AI$4)</f>
        <v>21230,8,0,0,0,100</v>
      </c>
    </row>
    <row r="341" spans="1:35" ht="16.5" x14ac:dyDescent="0.2">
      <c r="A341" s="1">
        <f>IF(t_item_说明表!A346="","",t_item_说明表!A346)</f>
        <v>341</v>
      </c>
      <c r="B341" s="1">
        <f>IF(t_item_说明表!B346="","",t_item_说明表!B346)</f>
        <v>21330</v>
      </c>
      <c r="C341" s="1">
        <f>IF(t_item_说明表!C346="","",t_item_说明表!C346)</f>
        <v>0</v>
      </c>
      <c r="D341" s="1" t="str">
        <f>IF(t_item_说明表!D346="","",t_item_说明表!D346)</f>
        <v>长枪骑兵小队</v>
      </c>
      <c r="E341" s="1">
        <f>IF(t_item_说明表!E346="","",t_item_说明表!E346)</f>
        <v>20021330</v>
      </c>
      <c r="F341" s="1">
        <f>IF(t_item_说明表!G346="","",t_item_说明表!G346)</f>
        <v>21330</v>
      </c>
      <c r="G341" s="1">
        <f>IF(t_item_说明表!H346="","",t_item_说明表!H346)</f>
        <v>21021330</v>
      </c>
      <c r="H341" s="1">
        <f>IF(t_item_说明表!I346="","",t_item_说明表!I346)</f>
        <v>200</v>
      </c>
      <c r="I341" s="1">
        <f>IF(t_item_说明表!J346="","",t_item_说明表!J346)</f>
        <v>4</v>
      </c>
      <c r="J341" s="1">
        <f>IF(t_item_说明表!K346="","",t_item_说明表!K346)</f>
        <v>62</v>
      </c>
      <c r="K341" s="1">
        <f>IF(t_item_说明表!L346="","",t_item_说明表!L346)</f>
        <v>140346</v>
      </c>
      <c r="L341" s="1">
        <f>IF(t_item_说明表!M346="","",t_item_说明表!M346)</f>
        <v>0</v>
      </c>
      <c r="M341" s="1">
        <f>IF(t_item_说明表!N346="","",t_item_说明表!N346)</f>
        <v>-1</v>
      </c>
      <c r="N341" s="1">
        <f>IF(t_item_说明表!O346="","",t_item_说明表!O346)</f>
        <v>0</v>
      </c>
      <c r="O341" s="1">
        <f>IF(t_item_说明表!P346="","",t_item_说明表!P346)</f>
        <v>1</v>
      </c>
      <c r="P341" s="1" t="str">
        <f>IF(t_item_说明表!Q346="","",t_item_说明表!Q346)</f>
        <v/>
      </c>
      <c r="Q341" s="1">
        <f>IF(t_item_说明表!R346="","",t_item_说明表!R346)</f>
        <v>0</v>
      </c>
      <c r="R341" s="1" t="str">
        <f>IF(t_item_说明表!S346="","",t_item_说明表!S346)</f>
        <v/>
      </c>
      <c r="S341" s="1" t="str">
        <f>IF(t_item_说明表!T346="","",t_item_说明表!T346)</f>
        <v/>
      </c>
      <c r="T341" s="1">
        <f>IF(t_item_说明表!U346="","",t_item_说明表!U346)</f>
        <v>1</v>
      </c>
      <c r="U341" s="1">
        <f>IF(t_item_说明表!V346="","",t_item_说明表!V346)</f>
        <v>0</v>
      </c>
      <c r="V341" s="1" t="str">
        <f>IF(t_item_说明表!W346="","",t_item_说明表!W346)</f>
        <v/>
      </c>
      <c r="W341" s="1" t="str">
        <f>IF(t_item_说明表!X346="","",t_item_说明表!X346)</f>
        <v/>
      </c>
      <c r="X341" s="1" t="str">
        <f>IF(t_item_说明表!Y346="","",t_item_说明表!Y346)</f>
        <v>长枪骑兵小队的描述</v>
      </c>
      <c r="Y341" s="1">
        <f>IF(t_item_说明表!Z346="","",t_item_说明表!Z346)</f>
        <v>0</v>
      </c>
      <c r="Z341" s="1" t="str">
        <f>IF(t_item_说明表!AA346="","",t_item_说明表!AA346)</f>
        <v/>
      </c>
      <c r="AA341" s="1" t="str">
        <f>IF(t_item_说明表!AB346="","",t_item_说明表!AB346)</f>
        <v/>
      </c>
      <c r="AB341" s="1" t="str">
        <f>IF(t_item_说明表!AC346="","",t_item_说明表!AC346)</f>
        <v/>
      </c>
      <c r="AC341" s="1" t="str">
        <f>IF(t_item_说明表!AD346="","",t_item_说明表!AD346)</f>
        <v/>
      </c>
      <c r="AD341" s="1">
        <f>IF(t_item_说明表!AE346="","",t_item_说明表!AE346)</f>
        <v>21330</v>
      </c>
      <c r="AE341" s="1">
        <f>IF(t_item_说明表!AF346="","",t_item_说明表!AF346)</f>
        <v>310</v>
      </c>
      <c r="AF341" s="1" t="str">
        <f>IF(t_item_说明表!AG346="","",t_item_说明表!AG346)</f>
        <v/>
      </c>
      <c r="AG341" s="1">
        <f>IF(t_item_说明表!AH346="","",t_item_说明表!AH346)</f>
        <v>6</v>
      </c>
      <c r="AH341" s="2">
        <f>VLOOKUP(B341,说明奖励计算!$A$6:$F$999,MATCH(说明奖励计算!$F$5,说明奖励计算!$A$5:$F$5),0)</f>
        <v>3</v>
      </c>
      <c r="AI341" s="2" t="str">
        <f>_xlfn.CONCAT(B341,",",VLOOKUP(O341,说明辅助表!$AF$3:$AH$6,3,0),$AI$4)</f>
        <v>21330,8,0,0,0,100</v>
      </c>
    </row>
    <row r="342" spans="1:35" ht="16.5" x14ac:dyDescent="0.2">
      <c r="A342" s="1">
        <f>IF(t_item_说明表!A347="","",t_item_说明表!A347)</f>
        <v>342</v>
      </c>
      <c r="B342" s="1">
        <f>IF(t_item_说明表!B347="","",t_item_说明表!B347)</f>
        <v>21430</v>
      </c>
      <c r="C342" s="1">
        <f>IF(t_item_说明表!C347="","",t_item_说明表!C347)</f>
        <v>0</v>
      </c>
      <c r="D342" s="1" t="str">
        <f>IF(t_item_说明表!D347="","",t_item_说明表!D347)</f>
        <v>龙骑兵小组</v>
      </c>
      <c r="E342" s="1">
        <f>IF(t_item_说明表!E347="","",t_item_说明表!E347)</f>
        <v>20021430</v>
      </c>
      <c r="F342" s="1">
        <f>IF(t_item_说明表!G347="","",t_item_说明表!G347)</f>
        <v>21430</v>
      </c>
      <c r="G342" s="1">
        <f>IF(t_item_说明表!H347="","",t_item_说明表!H347)</f>
        <v>21021430</v>
      </c>
      <c r="H342" s="1">
        <f>IF(t_item_说明表!I347="","",t_item_说明表!I347)</f>
        <v>200</v>
      </c>
      <c r="I342" s="1">
        <f>IF(t_item_说明表!J347="","",t_item_说明表!J347)</f>
        <v>4</v>
      </c>
      <c r="J342" s="1">
        <f>IF(t_item_说明表!K347="","",t_item_说明表!K347)</f>
        <v>63</v>
      </c>
      <c r="K342" s="1">
        <f>IF(t_item_说明表!L347="","",t_item_说明表!L347)</f>
        <v>140347</v>
      </c>
      <c r="L342" s="1">
        <f>IF(t_item_说明表!M347="","",t_item_说明表!M347)</f>
        <v>0</v>
      </c>
      <c r="M342" s="1">
        <f>IF(t_item_说明表!N347="","",t_item_说明表!N347)</f>
        <v>-1</v>
      </c>
      <c r="N342" s="1">
        <f>IF(t_item_说明表!O347="","",t_item_说明表!O347)</f>
        <v>0</v>
      </c>
      <c r="O342" s="1">
        <f>IF(t_item_说明表!P347="","",t_item_说明表!P347)</f>
        <v>1</v>
      </c>
      <c r="P342" s="1" t="str">
        <f>IF(t_item_说明表!Q347="","",t_item_说明表!Q347)</f>
        <v/>
      </c>
      <c r="Q342" s="1">
        <f>IF(t_item_说明表!R347="","",t_item_说明表!R347)</f>
        <v>0</v>
      </c>
      <c r="R342" s="1" t="str">
        <f>IF(t_item_说明表!S347="","",t_item_说明表!S347)</f>
        <v/>
      </c>
      <c r="S342" s="1" t="str">
        <f>IF(t_item_说明表!T347="","",t_item_说明表!T347)</f>
        <v/>
      </c>
      <c r="T342" s="1">
        <f>IF(t_item_说明表!U347="","",t_item_说明表!U347)</f>
        <v>1</v>
      </c>
      <c r="U342" s="1">
        <f>IF(t_item_说明表!V347="","",t_item_说明表!V347)</f>
        <v>0</v>
      </c>
      <c r="V342" s="1" t="str">
        <f>IF(t_item_说明表!W347="","",t_item_说明表!W347)</f>
        <v/>
      </c>
      <c r="W342" s="1" t="str">
        <f>IF(t_item_说明表!X347="","",t_item_说明表!X347)</f>
        <v/>
      </c>
      <c r="X342" s="1" t="str">
        <f>IF(t_item_说明表!Y347="","",t_item_说明表!Y347)</f>
        <v>龙骑兵小组的描述</v>
      </c>
      <c r="Y342" s="1">
        <f>IF(t_item_说明表!Z347="","",t_item_说明表!Z347)</f>
        <v>0</v>
      </c>
      <c r="Z342" s="1" t="str">
        <f>IF(t_item_说明表!AA347="","",t_item_说明表!AA347)</f>
        <v/>
      </c>
      <c r="AA342" s="1" t="str">
        <f>IF(t_item_说明表!AB347="","",t_item_说明表!AB347)</f>
        <v/>
      </c>
      <c r="AB342" s="1" t="str">
        <f>IF(t_item_说明表!AC347="","",t_item_说明表!AC347)</f>
        <v/>
      </c>
      <c r="AC342" s="1" t="str">
        <f>IF(t_item_说明表!AD347="","",t_item_说明表!AD347)</f>
        <v/>
      </c>
      <c r="AD342" s="1">
        <f>IF(t_item_说明表!AE347="","",t_item_说明表!AE347)</f>
        <v>21430</v>
      </c>
      <c r="AE342" s="1">
        <f>IF(t_item_说明表!AF347="","",t_item_说明表!AF347)</f>
        <v>310</v>
      </c>
      <c r="AF342" s="1" t="str">
        <f>IF(t_item_说明表!AG347="","",t_item_说明表!AG347)</f>
        <v/>
      </c>
      <c r="AG342" s="1">
        <f>IF(t_item_说明表!AH347="","",t_item_说明表!AH347)</f>
        <v>6</v>
      </c>
      <c r="AH342" s="2">
        <f>VLOOKUP(B342,说明奖励计算!$A$6:$F$999,MATCH(说明奖励计算!$F$5,说明奖励计算!$A$5:$F$5),0)</f>
        <v>4</v>
      </c>
      <c r="AI342" s="2" t="str">
        <f>_xlfn.CONCAT(B342,",",VLOOKUP(O342,说明辅助表!$AF$3:$AH$6,3,0),$AI$4)</f>
        <v>21430,8,0,0,0,100</v>
      </c>
    </row>
    <row r="343" spans="1:35" ht="16.5" x14ac:dyDescent="0.2">
      <c r="A343" s="1">
        <f>IF(t_item_说明表!A348="","",t_item_说明表!A348)</f>
        <v>343</v>
      </c>
      <c r="B343" s="1">
        <f>IF(t_item_说明表!B348="","",t_item_说明表!B348)</f>
        <v>21530</v>
      </c>
      <c r="C343" s="1">
        <f>IF(t_item_说明表!C348="","",t_item_说明表!C348)</f>
        <v>0</v>
      </c>
      <c r="D343" s="1" t="str">
        <f>IF(t_item_说明表!D348="","",t_item_说明表!D348)</f>
        <v>长刀摩托骑兵小组</v>
      </c>
      <c r="E343" s="1">
        <f>IF(t_item_说明表!E348="","",t_item_说明表!E348)</f>
        <v>20021530</v>
      </c>
      <c r="F343" s="1">
        <f>IF(t_item_说明表!G348="","",t_item_说明表!G348)</f>
        <v>21530</v>
      </c>
      <c r="G343" s="1">
        <f>IF(t_item_说明表!H348="","",t_item_说明表!H348)</f>
        <v>21021530</v>
      </c>
      <c r="H343" s="1">
        <f>IF(t_item_说明表!I348="","",t_item_说明表!I348)</f>
        <v>200</v>
      </c>
      <c r="I343" s="1">
        <f>IF(t_item_说明表!J348="","",t_item_说明表!J348)</f>
        <v>4</v>
      </c>
      <c r="J343" s="1">
        <f>IF(t_item_说明表!K348="","",t_item_说明表!K348)</f>
        <v>64</v>
      </c>
      <c r="K343" s="1">
        <f>IF(t_item_说明表!L348="","",t_item_说明表!L348)</f>
        <v>140348</v>
      </c>
      <c r="L343" s="1">
        <f>IF(t_item_说明表!M348="","",t_item_说明表!M348)</f>
        <v>0</v>
      </c>
      <c r="M343" s="1">
        <f>IF(t_item_说明表!N348="","",t_item_说明表!N348)</f>
        <v>-1</v>
      </c>
      <c r="N343" s="1">
        <f>IF(t_item_说明表!O348="","",t_item_说明表!O348)</f>
        <v>0</v>
      </c>
      <c r="O343" s="1">
        <f>IF(t_item_说明表!P348="","",t_item_说明表!P348)</f>
        <v>1</v>
      </c>
      <c r="P343" s="1" t="str">
        <f>IF(t_item_说明表!Q348="","",t_item_说明表!Q348)</f>
        <v/>
      </c>
      <c r="Q343" s="1">
        <f>IF(t_item_说明表!R348="","",t_item_说明表!R348)</f>
        <v>0</v>
      </c>
      <c r="R343" s="1" t="str">
        <f>IF(t_item_说明表!S348="","",t_item_说明表!S348)</f>
        <v/>
      </c>
      <c r="S343" s="1" t="str">
        <f>IF(t_item_说明表!T348="","",t_item_说明表!T348)</f>
        <v/>
      </c>
      <c r="T343" s="1">
        <f>IF(t_item_说明表!U348="","",t_item_说明表!U348)</f>
        <v>1</v>
      </c>
      <c r="U343" s="1">
        <f>IF(t_item_说明表!V348="","",t_item_说明表!V348)</f>
        <v>0</v>
      </c>
      <c r="V343" s="1" t="str">
        <f>IF(t_item_说明表!W348="","",t_item_说明表!W348)</f>
        <v/>
      </c>
      <c r="W343" s="1" t="str">
        <f>IF(t_item_说明表!X348="","",t_item_说明表!X348)</f>
        <v/>
      </c>
      <c r="X343" s="1" t="str">
        <f>IF(t_item_说明表!Y348="","",t_item_说明表!Y348)</f>
        <v>长刀摩托骑兵小组的描述</v>
      </c>
      <c r="Y343" s="1">
        <f>IF(t_item_说明表!Z348="","",t_item_说明表!Z348)</f>
        <v>0</v>
      </c>
      <c r="Z343" s="1" t="str">
        <f>IF(t_item_说明表!AA348="","",t_item_说明表!AA348)</f>
        <v/>
      </c>
      <c r="AA343" s="1" t="str">
        <f>IF(t_item_说明表!AB348="","",t_item_说明表!AB348)</f>
        <v/>
      </c>
      <c r="AB343" s="1" t="str">
        <f>IF(t_item_说明表!AC348="","",t_item_说明表!AC348)</f>
        <v/>
      </c>
      <c r="AC343" s="1" t="str">
        <f>IF(t_item_说明表!AD348="","",t_item_说明表!AD348)</f>
        <v/>
      </c>
      <c r="AD343" s="1">
        <f>IF(t_item_说明表!AE348="","",t_item_说明表!AE348)</f>
        <v>21530</v>
      </c>
      <c r="AE343" s="1">
        <f>IF(t_item_说明表!AF348="","",t_item_说明表!AF348)</f>
        <v>310</v>
      </c>
      <c r="AF343" s="1" t="str">
        <f>IF(t_item_说明表!AG348="","",t_item_说明表!AG348)</f>
        <v/>
      </c>
      <c r="AG343" s="1">
        <f>IF(t_item_说明表!AH348="","",t_item_说明表!AH348)</f>
        <v>6</v>
      </c>
      <c r="AH343" s="2">
        <f>VLOOKUP(B343,说明奖励计算!$A$6:$F$999,MATCH(说明奖励计算!$F$5,说明奖励计算!$A$5:$F$5),0)</f>
        <v>5</v>
      </c>
      <c r="AI343" s="2" t="str">
        <f>_xlfn.CONCAT(B343,",",VLOOKUP(O343,说明辅助表!$AF$3:$AH$6,3,0),$AI$4)</f>
        <v>21530,8,0,0,0,100</v>
      </c>
    </row>
    <row r="344" spans="1:35" ht="16.5" x14ac:dyDescent="0.2">
      <c r="A344" s="1">
        <f>IF(t_item_说明表!A349="","",t_item_说明表!A349)</f>
        <v>344</v>
      </c>
      <c r="B344" s="1">
        <f>IF(t_item_说明表!B349="","",t_item_说明表!B349)</f>
        <v>21140</v>
      </c>
      <c r="C344" s="1">
        <f>IF(t_item_说明表!C349="","",t_item_说明表!C349)</f>
        <v>0</v>
      </c>
      <c r="D344" s="1" t="str">
        <f>IF(t_item_说明表!D349="","",t_item_说明表!D349)</f>
        <v>小精灵大军</v>
      </c>
      <c r="E344" s="1">
        <f>IF(t_item_说明表!E349="","",t_item_说明表!E349)</f>
        <v>20021140</v>
      </c>
      <c r="F344" s="1">
        <f>IF(t_item_说明表!G349="","",t_item_说明表!G349)</f>
        <v>21140</v>
      </c>
      <c r="G344" s="1">
        <f>IF(t_item_说明表!H349="","",t_item_说明表!H349)</f>
        <v>21021140</v>
      </c>
      <c r="H344" s="1">
        <f>IF(t_item_说明表!I349="","",t_item_说明表!I349)</f>
        <v>200</v>
      </c>
      <c r="I344" s="1">
        <f>IF(t_item_说明表!J349="","",t_item_说明表!J349)</f>
        <v>4</v>
      </c>
      <c r="J344" s="1">
        <f>IF(t_item_说明表!K349="","",t_item_说明表!K349)</f>
        <v>16</v>
      </c>
      <c r="K344" s="1">
        <f>IF(t_item_说明表!L349="","",t_item_说明表!L349)</f>
        <v>120349</v>
      </c>
      <c r="L344" s="1">
        <f>IF(t_item_说明表!M349="","",t_item_说明表!M349)</f>
        <v>0</v>
      </c>
      <c r="M344" s="1">
        <f>IF(t_item_说明表!N349="","",t_item_说明表!N349)</f>
        <v>-1</v>
      </c>
      <c r="N344" s="1">
        <f>IF(t_item_说明表!O349="","",t_item_说明表!O349)</f>
        <v>0</v>
      </c>
      <c r="O344" s="1">
        <f>IF(t_item_说明表!P349="","",t_item_说明表!P349)</f>
        <v>3</v>
      </c>
      <c r="P344" s="1" t="str">
        <f>IF(t_item_说明表!Q349="","",t_item_说明表!Q349)</f>
        <v/>
      </c>
      <c r="Q344" s="1">
        <f>IF(t_item_说明表!R349="","",t_item_说明表!R349)</f>
        <v>0</v>
      </c>
      <c r="R344" s="1" t="str">
        <f>IF(t_item_说明表!S349="","",t_item_说明表!S349)</f>
        <v/>
      </c>
      <c r="S344" s="1" t="str">
        <f>IF(t_item_说明表!T349="","",t_item_说明表!T349)</f>
        <v/>
      </c>
      <c r="T344" s="1">
        <f>IF(t_item_说明表!U349="","",t_item_说明表!U349)</f>
        <v>1</v>
      </c>
      <c r="U344" s="1">
        <f>IF(t_item_说明表!V349="","",t_item_说明表!V349)</f>
        <v>0</v>
      </c>
      <c r="V344" s="1" t="str">
        <f>IF(t_item_说明表!W349="","",t_item_说明表!W349)</f>
        <v/>
      </c>
      <c r="W344" s="1" t="str">
        <f>IF(t_item_说明表!X349="","",t_item_说明表!X349)</f>
        <v/>
      </c>
      <c r="X344" s="1" t="str">
        <f>IF(t_item_说明表!Y349="","",t_item_说明表!Y349)</f>
        <v>小精灵大军的描述</v>
      </c>
      <c r="Y344" s="1">
        <f>IF(t_item_说明表!Z349="","",t_item_说明表!Z349)</f>
        <v>0</v>
      </c>
      <c r="Z344" s="1" t="str">
        <f>IF(t_item_说明表!AA349="","",t_item_说明表!AA349)</f>
        <v/>
      </c>
      <c r="AA344" s="1" t="str">
        <f>IF(t_item_说明表!AB349="","",t_item_说明表!AB349)</f>
        <v/>
      </c>
      <c r="AB344" s="1" t="str">
        <f>IF(t_item_说明表!AC349="","",t_item_说明表!AC349)</f>
        <v/>
      </c>
      <c r="AC344" s="1" t="str">
        <f>IF(t_item_说明表!AD349="","",t_item_说明表!AD349)</f>
        <v/>
      </c>
      <c r="AD344" s="1">
        <f>IF(t_item_说明表!AE349="","",t_item_说明表!AE349)</f>
        <v>21140</v>
      </c>
      <c r="AE344" s="1">
        <f>IF(t_item_说明表!AF349="","",t_item_说明表!AF349)</f>
        <v>330</v>
      </c>
      <c r="AF344" s="1" t="str">
        <f>IF(t_item_说明表!AG349="","",t_item_说明表!AG349)</f>
        <v/>
      </c>
      <c r="AG344" s="1">
        <f>IF(t_item_说明表!AH349="","",t_item_说明表!AH349)</f>
        <v>6</v>
      </c>
      <c r="AH344" s="2">
        <f>VLOOKUP(B344,说明奖励计算!$A$6:$F$999,MATCH(说明奖励计算!$F$5,说明奖励计算!$A$5:$F$5),0)</f>
        <v>1</v>
      </c>
      <c r="AI344" s="2" t="str">
        <f>_xlfn.CONCAT(B344,",",VLOOKUP(O344,说明辅助表!$AF$3:$AH$6,3,0),$AI$4)</f>
        <v>21140,2,0,0,0,100</v>
      </c>
    </row>
    <row r="345" spans="1:35" ht="16.5" x14ac:dyDescent="0.2">
      <c r="A345" s="1">
        <f>IF(t_item_说明表!A350="","",t_item_说明表!A350)</f>
        <v>345</v>
      </c>
      <c r="B345" s="1">
        <f>IF(t_item_说明表!B350="","",t_item_说明表!B350)</f>
        <v>21240</v>
      </c>
      <c r="C345" s="1">
        <f>IF(t_item_说明表!C350="","",t_item_说明表!C350)</f>
        <v>0</v>
      </c>
      <c r="D345" s="1" t="str">
        <f>IF(t_item_说明表!D350="","",t_item_说明表!D350)</f>
        <v>独角兽小队</v>
      </c>
      <c r="E345" s="1">
        <f>IF(t_item_说明表!E350="","",t_item_说明表!E350)</f>
        <v>20021240</v>
      </c>
      <c r="F345" s="1">
        <f>IF(t_item_说明表!G350="","",t_item_说明表!G350)</f>
        <v>21240</v>
      </c>
      <c r="G345" s="1">
        <f>IF(t_item_说明表!H350="","",t_item_说明表!H350)</f>
        <v>21021240</v>
      </c>
      <c r="H345" s="1">
        <f>IF(t_item_说明表!I350="","",t_item_说明表!I350)</f>
        <v>200</v>
      </c>
      <c r="I345" s="1">
        <f>IF(t_item_说明表!J350="","",t_item_说明表!J350)</f>
        <v>4</v>
      </c>
      <c r="J345" s="1">
        <f>IF(t_item_说明表!K350="","",t_item_说明表!K350)</f>
        <v>65</v>
      </c>
      <c r="K345" s="1">
        <f>IF(t_item_说明表!L350="","",t_item_说明表!L350)</f>
        <v>140350</v>
      </c>
      <c r="L345" s="1">
        <f>IF(t_item_说明表!M350="","",t_item_说明表!M350)</f>
        <v>0</v>
      </c>
      <c r="M345" s="1">
        <f>IF(t_item_说明表!N350="","",t_item_说明表!N350)</f>
        <v>-1</v>
      </c>
      <c r="N345" s="1">
        <f>IF(t_item_说明表!O350="","",t_item_说明表!O350)</f>
        <v>0</v>
      </c>
      <c r="O345" s="1">
        <f>IF(t_item_说明表!P350="","",t_item_说明表!P350)</f>
        <v>1</v>
      </c>
      <c r="P345" s="1" t="str">
        <f>IF(t_item_说明表!Q350="","",t_item_说明表!Q350)</f>
        <v/>
      </c>
      <c r="Q345" s="1">
        <f>IF(t_item_说明表!R350="","",t_item_说明表!R350)</f>
        <v>0</v>
      </c>
      <c r="R345" s="1" t="str">
        <f>IF(t_item_说明表!S350="","",t_item_说明表!S350)</f>
        <v/>
      </c>
      <c r="S345" s="1" t="str">
        <f>IF(t_item_说明表!T350="","",t_item_说明表!T350)</f>
        <v/>
      </c>
      <c r="T345" s="1">
        <f>IF(t_item_说明表!U350="","",t_item_说明表!U350)</f>
        <v>1</v>
      </c>
      <c r="U345" s="1">
        <f>IF(t_item_说明表!V350="","",t_item_说明表!V350)</f>
        <v>0</v>
      </c>
      <c r="V345" s="1" t="str">
        <f>IF(t_item_说明表!W350="","",t_item_说明表!W350)</f>
        <v/>
      </c>
      <c r="W345" s="1" t="str">
        <f>IF(t_item_说明表!X350="","",t_item_说明表!X350)</f>
        <v/>
      </c>
      <c r="X345" s="1" t="str">
        <f>IF(t_item_说明表!Y350="","",t_item_说明表!Y350)</f>
        <v>独角兽小队的描述</v>
      </c>
      <c r="Y345" s="1">
        <f>IF(t_item_说明表!Z350="","",t_item_说明表!Z350)</f>
        <v>0</v>
      </c>
      <c r="Z345" s="1" t="str">
        <f>IF(t_item_说明表!AA350="","",t_item_说明表!AA350)</f>
        <v/>
      </c>
      <c r="AA345" s="1" t="str">
        <f>IF(t_item_说明表!AB350="","",t_item_说明表!AB350)</f>
        <v/>
      </c>
      <c r="AB345" s="1" t="str">
        <f>IF(t_item_说明表!AC350="","",t_item_说明表!AC350)</f>
        <v/>
      </c>
      <c r="AC345" s="1" t="str">
        <f>IF(t_item_说明表!AD350="","",t_item_说明表!AD350)</f>
        <v/>
      </c>
      <c r="AD345" s="1">
        <f>IF(t_item_说明表!AE350="","",t_item_说明表!AE350)</f>
        <v>21240</v>
      </c>
      <c r="AE345" s="1">
        <f>IF(t_item_说明表!AF350="","",t_item_说明表!AF350)</f>
        <v>310</v>
      </c>
      <c r="AF345" s="1" t="str">
        <f>IF(t_item_说明表!AG350="","",t_item_说明表!AG350)</f>
        <v/>
      </c>
      <c r="AG345" s="1">
        <f>IF(t_item_说明表!AH350="","",t_item_说明表!AH350)</f>
        <v>6</v>
      </c>
      <c r="AH345" s="2">
        <f>VLOOKUP(B345,说明奖励计算!$A$6:$F$999,MATCH(说明奖励计算!$F$5,说明奖励计算!$A$5:$F$5),0)</f>
        <v>2</v>
      </c>
      <c r="AI345" s="2" t="str">
        <f>_xlfn.CONCAT(B345,",",VLOOKUP(O345,说明辅助表!$AF$3:$AH$6,3,0),$AI$4)</f>
        <v>21240,8,0,0,0,100</v>
      </c>
    </row>
    <row r="346" spans="1:35" ht="16.5" x14ac:dyDescent="0.2">
      <c r="A346" s="1">
        <f>IF(t_item_说明表!A351="","",t_item_说明表!A351)</f>
        <v>346</v>
      </c>
      <c r="B346" s="1">
        <f>IF(t_item_说明表!B351="","",t_item_说明表!B351)</f>
        <v>21340</v>
      </c>
      <c r="C346" s="1">
        <f>IF(t_item_说明表!C351="","",t_item_说明表!C351)</f>
        <v>0</v>
      </c>
      <c r="D346" s="1" t="str">
        <f>IF(t_item_说明表!D351="","",t_item_说明表!D351)</f>
        <v>小飞龙小组</v>
      </c>
      <c r="E346" s="1">
        <f>IF(t_item_说明表!E351="","",t_item_说明表!E351)</f>
        <v>20021340</v>
      </c>
      <c r="F346" s="1">
        <f>IF(t_item_说明表!G351="","",t_item_说明表!G351)</f>
        <v>21340</v>
      </c>
      <c r="G346" s="1">
        <f>IF(t_item_说明表!H351="","",t_item_说明表!H351)</f>
        <v>21021340</v>
      </c>
      <c r="H346" s="1">
        <f>IF(t_item_说明表!I351="","",t_item_说明表!I351)</f>
        <v>200</v>
      </c>
      <c r="I346" s="1">
        <f>IF(t_item_说明表!J351="","",t_item_说明表!J351)</f>
        <v>4</v>
      </c>
      <c r="J346" s="1">
        <f>IF(t_item_说明表!K351="","",t_item_说明表!K351)</f>
        <v>66</v>
      </c>
      <c r="K346" s="1">
        <f>IF(t_item_说明表!L351="","",t_item_说明表!L351)</f>
        <v>140351</v>
      </c>
      <c r="L346" s="1">
        <f>IF(t_item_说明表!M351="","",t_item_说明表!M351)</f>
        <v>0</v>
      </c>
      <c r="M346" s="1">
        <f>IF(t_item_说明表!N351="","",t_item_说明表!N351)</f>
        <v>-1</v>
      </c>
      <c r="N346" s="1">
        <f>IF(t_item_说明表!O351="","",t_item_说明表!O351)</f>
        <v>0</v>
      </c>
      <c r="O346" s="1">
        <f>IF(t_item_说明表!P351="","",t_item_说明表!P351)</f>
        <v>1</v>
      </c>
      <c r="P346" s="1" t="str">
        <f>IF(t_item_说明表!Q351="","",t_item_说明表!Q351)</f>
        <v/>
      </c>
      <c r="Q346" s="1">
        <f>IF(t_item_说明表!R351="","",t_item_说明表!R351)</f>
        <v>0</v>
      </c>
      <c r="R346" s="1" t="str">
        <f>IF(t_item_说明表!S351="","",t_item_说明表!S351)</f>
        <v/>
      </c>
      <c r="S346" s="1" t="str">
        <f>IF(t_item_说明表!T351="","",t_item_说明表!T351)</f>
        <v/>
      </c>
      <c r="T346" s="1">
        <f>IF(t_item_说明表!U351="","",t_item_说明表!U351)</f>
        <v>1</v>
      </c>
      <c r="U346" s="1">
        <f>IF(t_item_说明表!V351="","",t_item_说明表!V351)</f>
        <v>0</v>
      </c>
      <c r="V346" s="1" t="str">
        <f>IF(t_item_说明表!W351="","",t_item_说明表!W351)</f>
        <v/>
      </c>
      <c r="W346" s="1" t="str">
        <f>IF(t_item_说明表!X351="","",t_item_说明表!X351)</f>
        <v/>
      </c>
      <c r="X346" s="1" t="str">
        <f>IF(t_item_说明表!Y351="","",t_item_说明表!Y351)</f>
        <v>小飞龙小组的描述</v>
      </c>
      <c r="Y346" s="1">
        <f>IF(t_item_说明表!Z351="","",t_item_说明表!Z351)</f>
        <v>0</v>
      </c>
      <c r="Z346" s="1" t="str">
        <f>IF(t_item_说明表!AA351="","",t_item_说明表!AA351)</f>
        <v/>
      </c>
      <c r="AA346" s="1" t="str">
        <f>IF(t_item_说明表!AB351="","",t_item_说明表!AB351)</f>
        <v/>
      </c>
      <c r="AB346" s="1" t="str">
        <f>IF(t_item_说明表!AC351="","",t_item_说明表!AC351)</f>
        <v/>
      </c>
      <c r="AC346" s="1" t="str">
        <f>IF(t_item_说明表!AD351="","",t_item_说明表!AD351)</f>
        <v/>
      </c>
      <c r="AD346" s="1">
        <f>IF(t_item_说明表!AE351="","",t_item_说明表!AE351)</f>
        <v>21340</v>
      </c>
      <c r="AE346" s="1">
        <f>IF(t_item_说明表!AF351="","",t_item_说明表!AF351)</f>
        <v>310</v>
      </c>
      <c r="AF346" s="1" t="str">
        <f>IF(t_item_说明表!AG351="","",t_item_说明表!AG351)</f>
        <v/>
      </c>
      <c r="AG346" s="1">
        <f>IF(t_item_说明表!AH351="","",t_item_说明表!AH351)</f>
        <v>6</v>
      </c>
      <c r="AH346" s="2">
        <f>VLOOKUP(B346,说明奖励计算!$A$6:$F$999,MATCH(说明奖励计算!$F$5,说明奖励计算!$A$5:$F$5),0)</f>
        <v>3</v>
      </c>
      <c r="AI346" s="2" t="str">
        <f>_xlfn.CONCAT(B346,",",VLOOKUP(O346,说明辅助表!$AF$3:$AH$6,3,0),$AI$4)</f>
        <v>21340,8,0,0,0,100</v>
      </c>
    </row>
    <row r="347" spans="1:35" ht="16.5" x14ac:dyDescent="0.2">
      <c r="A347" s="1">
        <f>IF(t_item_说明表!A352="","",t_item_说明表!A352)</f>
        <v>347</v>
      </c>
      <c r="B347" s="1">
        <f>IF(t_item_说明表!B352="","",t_item_说明表!B352)</f>
        <v>21440</v>
      </c>
      <c r="C347" s="1">
        <f>IF(t_item_说明表!C352="","",t_item_说明表!C352)</f>
        <v>0</v>
      </c>
      <c r="D347" s="1" t="str">
        <f>IF(t_item_说明表!D352="","",t_item_说明表!D352)</f>
        <v>蒸汽小飞龙小组</v>
      </c>
      <c r="E347" s="1">
        <f>IF(t_item_说明表!E352="","",t_item_说明表!E352)</f>
        <v>20021440</v>
      </c>
      <c r="F347" s="1">
        <f>IF(t_item_说明表!G352="","",t_item_说明表!G352)</f>
        <v>21440</v>
      </c>
      <c r="G347" s="1">
        <f>IF(t_item_说明表!H352="","",t_item_说明表!H352)</f>
        <v>21021440</v>
      </c>
      <c r="H347" s="1">
        <f>IF(t_item_说明表!I352="","",t_item_说明表!I352)</f>
        <v>200</v>
      </c>
      <c r="I347" s="1">
        <f>IF(t_item_说明表!J352="","",t_item_说明表!J352)</f>
        <v>4</v>
      </c>
      <c r="J347" s="1">
        <f>IF(t_item_说明表!K352="","",t_item_说明表!K352)</f>
        <v>67</v>
      </c>
      <c r="K347" s="1">
        <f>IF(t_item_说明表!L352="","",t_item_说明表!L352)</f>
        <v>140352</v>
      </c>
      <c r="L347" s="1">
        <f>IF(t_item_说明表!M352="","",t_item_说明表!M352)</f>
        <v>0</v>
      </c>
      <c r="M347" s="1">
        <f>IF(t_item_说明表!N352="","",t_item_说明表!N352)</f>
        <v>-1</v>
      </c>
      <c r="N347" s="1">
        <f>IF(t_item_说明表!O352="","",t_item_说明表!O352)</f>
        <v>0</v>
      </c>
      <c r="O347" s="1">
        <f>IF(t_item_说明表!P352="","",t_item_说明表!P352)</f>
        <v>1</v>
      </c>
      <c r="P347" s="1" t="str">
        <f>IF(t_item_说明表!Q352="","",t_item_说明表!Q352)</f>
        <v/>
      </c>
      <c r="Q347" s="1">
        <f>IF(t_item_说明表!R352="","",t_item_说明表!R352)</f>
        <v>0</v>
      </c>
      <c r="R347" s="1" t="str">
        <f>IF(t_item_说明表!S352="","",t_item_说明表!S352)</f>
        <v/>
      </c>
      <c r="S347" s="1" t="str">
        <f>IF(t_item_说明表!T352="","",t_item_说明表!T352)</f>
        <v/>
      </c>
      <c r="T347" s="1">
        <f>IF(t_item_说明表!U352="","",t_item_说明表!U352)</f>
        <v>1</v>
      </c>
      <c r="U347" s="1">
        <f>IF(t_item_说明表!V352="","",t_item_说明表!V352)</f>
        <v>0</v>
      </c>
      <c r="V347" s="1" t="str">
        <f>IF(t_item_说明表!W352="","",t_item_说明表!W352)</f>
        <v/>
      </c>
      <c r="W347" s="1" t="str">
        <f>IF(t_item_说明表!X352="","",t_item_说明表!X352)</f>
        <v/>
      </c>
      <c r="X347" s="1" t="str">
        <f>IF(t_item_说明表!Y352="","",t_item_说明表!Y352)</f>
        <v>蒸汽小飞龙小组的描述</v>
      </c>
      <c r="Y347" s="1">
        <f>IF(t_item_说明表!Z352="","",t_item_说明表!Z352)</f>
        <v>0</v>
      </c>
      <c r="Z347" s="1" t="str">
        <f>IF(t_item_说明表!AA352="","",t_item_说明表!AA352)</f>
        <v/>
      </c>
      <c r="AA347" s="1" t="str">
        <f>IF(t_item_说明表!AB352="","",t_item_说明表!AB352)</f>
        <v/>
      </c>
      <c r="AB347" s="1" t="str">
        <f>IF(t_item_说明表!AC352="","",t_item_说明表!AC352)</f>
        <v/>
      </c>
      <c r="AC347" s="1" t="str">
        <f>IF(t_item_说明表!AD352="","",t_item_说明表!AD352)</f>
        <v/>
      </c>
      <c r="AD347" s="1">
        <f>IF(t_item_说明表!AE352="","",t_item_说明表!AE352)</f>
        <v>21440</v>
      </c>
      <c r="AE347" s="1">
        <f>IF(t_item_说明表!AF352="","",t_item_说明表!AF352)</f>
        <v>310</v>
      </c>
      <c r="AF347" s="1" t="str">
        <f>IF(t_item_说明表!AG352="","",t_item_说明表!AG352)</f>
        <v/>
      </c>
      <c r="AG347" s="1">
        <f>IF(t_item_说明表!AH352="","",t_item_说明表!AH352)</f>
        <v>6</v>
      </c>
      <c r="AH347" s="2">
        <f>VLOOKUP(B347,说明奖励计算!$A$6:$F$999,MATCH(说明奖励计算!$F$5,说明奖励计算!$A$5:$F$5),0)</f>
        <v>4</v>
      </c>
      <c r="AI347" s="2" t="str">
        <f>_xlfn.CONCAT(B347,",",VLOOKUP(O347,说明辅助表!$AF$3:$AH$6,3,0),$AI$4)</f>
        <v>21440,8,0,0,0,100</v>
      </c>
    </row>
    <row r="348" spans="1:35" ht="16.5" x14ac:dyDescent="0.2">
      <c r="A348" s="1">
        <f>IF(t_item_说明表!A353="","",t_item_说明表!A353)</f>
        <v>348</v>
      </c>
      <c r="B348" s="1">
        <f>IF(t_item_说明表!B353="","",t_item_说明表!B353)</f>
        <v>21540</v>
      </c>
      <c r="C348" s="1">
        <f>IF(t_item_说明表!C353="","",t_item_说明表!C353)</f>
        <v>0</v>
      </c>
      <c r="D348" s="1" t="str">
        <f>IF(t_item_说明表!D353="","",t_item_说明表!D353)</f>
        <v>传教士小组</v>
      </c>
      <c r="E348" s="1">
        <f>IF(t_item_说明表!E353="","",t_item_说明表!E353)</f>
        <v>20021540</v>
      </c>
      <c r="F348" s="1">
        <f>IF(t_item_说明表!G353="","",t_item_说明表!G353)</f>
        <v>21540</v>
      </c>
      <c r="G348" s="1">
        <f>IF(t_item_说明表!H353="","",t_item_说明表!H353)</f>
        <v>21021540</v>
      </c>
      <c r="H348" s="1">
        <f>IF(t_item_说明表!I353="","",t_item_说明表!I353)</f>
        <v>200</v>
      </c>
      <c r="I348" s="1">
        <f>IF(t_item_说明表!J353="","",t_item_说明表!J353)</f>
        <v>4</v>
      </c>
      <c r="J348" s="1">
        <f>IF(t_item_说明表!K353="","",t_item_说明表!K353)</f>
        <v>68</v>
      </c>
      <c r="K348" s="1">
        <f>IF(t_item_说明表!L353="","",t_item_说明表!L353)</f>
        <v>140353</v>
      </c>
      <c r="L348" s="1">
        <f>IF(t_item_说明表!M353="","",t_item_说明表!M353)</f>
        <v>0</v>
      </c>
      <c r="M348" s="1">
        <f>IF(t_item_说明表!N353="","",t_item_说明表!N353)</f>
        <v>-1</v>
      </c>
      <c r="N348" s="1">
        <f>IF(t_item_说明表!O353="","",t_item_说明表!O353)</f>
        <v>0</v>
      </c>
      <c r="O348" s="1">
        <f>IF(t_item_说明表!P353="","",t_item_说明表!P353)</f>
        <v>1</v>
      </c>
      <c r="P348" s="1" t="str">
        <f>IF(t_item_说明表!Q353="","",t_item_说明表!Q353)</f>
        <v/>
      </c>
      <c r="Q348" s="1">
        <f>IF(t_item_说明表!R353="","",t_item_说明表!R353)</f>
        <v>0</v>
      </c>
      <c r="R348" s="1" t="str">
        <f>IF(t_item_说明表!S353="","",t_item_说明表!S353)</f>
        <v/>
      </c>
      <c r="S348" s="1" t="str">
        <f>IF(t_item_说明表!T353="","",t_item_说明表!T353)</f>
        <v/>
      </c>
      <c r="T348" s="1">
        <f>IF(t_item_说明表!U353="","",t_item_说明表!U353)</f>
        <v>1</v>
      </c>
      <c r="U348" s="1">
        <f>IF(t_item_说明表!V353="","",t_item_说明表!V353)</f>
        <v>0</v>
      </c>
      <c r="V348" s="1" t="str">
        <f>IF(t_item_说明表!W353="","",t_item_说明表!W353)</f>
        <v/>
      </c>
      <c r="W348" s="1" t="str">
        <f>IF(t_item_说明表!X353="","",t_item_说明表!X353)</f>
        <v/>
      </c>
      <c r="X348" s="1" t="str">
        <f>IF(t_item_说明表!Y353="","",t_item_说明表!Y353)</f>
        <v>传教士小组的描述</v>
      </c>
      <c r="Y348" s="1">
        <f>IF(t_item_说明表!Z353="","",t_item_说明表!Z353)</f>
        <v>0</v>
      </c>
      <c r="Z348" s="1" t="str">
        <f>IF(t_item_说明表!AA353="","",t_item_说明表!AA353)</f>
        <v/>
      </c>
      <c r="AA348" s="1" t="str">
        <f>IF(t_item_说明表!AB353="","",t_item_说明表!AB353)</f>
        <v/>
      </c>
      <c r="AB348" s="1" t="str">
        <f>IF(t_item_说明表!AC353="","",t_item_说明表!AC353)</f>
        <v/>
      </c>
      <c r="AC348" s="1" t="str">
        <f>IF(t_item_说明表!AD353="","",t_item_说明表!AD353)</f>
        <v/>
      </c>
      <c r="AD348" s="1">
        <f>IF(t_item_说明表!AE353="","",t_item_说明表!AE353)</f>
        <v>21540</v>
      </c>
      <c r="AE348" s="1">
        <f>IF(t_item_说明表!AF353="","",t_item_说明表!AF353)</f>
        <v>310</v>
      </c>
      <c r="AF348" s="1" t="str">
        <f>IF(t_item_说明表!AG353="","",t_item_说明表!AG353)</f>
        <v/>
      </c>
      <c r="AG348" s="1">
        <f>IF(t_item_说明表!AH353="","",t_item_说明表!AH353)</f>
        <v>6</v>
      </c>
      <c r="AH348" s="2">
        <f>VLOOKUP(B348,说明奖励计算!$A$6:$F$999,MATCH(说明奖励计算!$F$5,说明奖励计算!$A$5:$F$5),0)</f>
        <v>5</v>
      </c>
      <c r="AI348" s="2" t="str">
        <f>_xlfn.CONCAT(B348,",",VLOOKUP(O348,说明辅助表!$AF$3:$AH$6,3,0),$AI$4)</f>
        <v>21540,8,0,0,0,100</v>
      </c>
    </row>
    <row r="349" spans="1:35" ht="16.5" x14ac:dyDescent="0.2">
      <c r="A349" s="1">
        <f>IF(t_item_说明表!A354="","",t_item_说明表!A354)</f>
        <v>349</v>
      </c>
      <c r="B349" s="1">
        <f>IF(t_item_说明表!B354="","",t_item_说明表!B354)</f>
        <v>21150</v>
      </c>
      <c r="C349" s="1">
        <f>IF(t_item_说明表!C354="","",t_item_说明表!C354)</f>
        <v>0</v>
      </c>
      <c r="D349" s="1" t="str">
        <f>IF(t_item_说明表!D354="","",t_item_说明表!D354)</f>
        <v>乌鸦小队</v>
      </c>
      <c r="E349" s="1">
        <f>IF(t_item_说明表!E354="","",t_item_说明表!E354)</f>
        <v>20021150</v>
      </c>
      <c r="F349" s="1">
        <f>IF(t_item_说明表!G354="","",t_item_说明表!G354)</f>
        <v>21150</v>
      </c>
      <c r="G349" s="1">
        <f>IF(t_item_说明表!H354="","",t_item_说明表!H354)</f>
        <v>21021150</v>
      </c>
      <c r="H349" s="1">
        <f>IF(t_item_说明表!I354="","",t_item_说明表!I354)</f>
        <v>200</v>
      </c>
      <c r="I349" s="1">
        <f>IF(t_item_说明表!J354="","",t_item_说明表!J354)</f>
        <v>4</v>
      </c>
      <c r="J349" s="1">
        <f>IF(t_item_说明表!K354="","",t_item_说明表!K354)</f>
        <v>17</v>
      </c>
      <c r="K349" s="1">
        <f>IF(t_item_说明表!L354="","",t_item_说明表!L354)</f>
        <v>120354</v>
      </c>
      <c r="L349" s="1">
        <f>IF(t_item_说明表!M354="","",t_item_说明表!M354)</f>
        <v>0</v>
      </c>
      <c r="M349" s="1">
        <f>IF(t_item_说明表!N354="","",t_item_说明表!N354)</f>
        <v>-1</v>
      </c>
      <c r="N349" s="1">
        <f>IF(t_item_说明表!O354="","",t_item_说明表!O354)</f>
        <v>0</v>
      </c>
      <c r="O349" s="1">
        <f>IF(t_item_说明表!P354="","",t_item_说明表!P354)</f>
        <v>3</v>
      </c>
      <c r="P349" s="1" t="str">
        <f>IF(t_item_说明表!Q354="","",t_item_说明表!Q354)</f>
        <v/>
      </c>
      <c r="Q349" s="1">
        <f>IF(t_item_说明表!R354="","",t_item_说明表!R354)</f>
        <v>0</v>
      </c>
      <c r="R349" s="1" t="str">
        <f>IF(t_item_说明表!S354="","",t_item_说明表!S354)</f>
        <v/>
      </c>
      <c r="S349" s="1" t="str">
        <f>IF(t_item_说明表!T354="","",t_item_说明表!T354)</f>
        <v/>
      </c>
      <c r="T349" s="1">
        <f>IF(t_item_说明表!U354="","",t_item_说明表!U354)</f>
        <v>1</v>
      </c>
      <c r="U349" s="1">
        <f>IF(t_item_说明表!V354="","",t_item_说明表!V354)</f>
        <v>0</v>
      </c>
      <c r="V349" s="1" t="str">
        <f>IF(t_item_说明表!W354="","",t_item_说明表!W354)</f>
        <v/>
      </c>
      <c r="W349" s="1" t="str">
        <f>IF(t_item_说明表!X354="","",t_item_说明表!X354)</f>
        <v/>
      </c>
      <c r="X349" s="1" t="str">
        <f>IF(t_item_说明表!Y354="","",t_item_说明表!Y354)</f>
        <v>乌鸦小队的描述</v>
      </c>
      <c r="Y349" s="1">
        <f>IF(t_item_说明表!Z354="","",t_item_说明表!Z354)</f>
        <v>0</v>
      </c>
      <c r="Z349" s="1" t="str">
        <f>IF(t_item_说明表!AA354="","",t_item_说明表!AA354)</f>
        <v/>
      </c>
      <c r="AA349" s="1" t="str">
        <f>IF(t_item_说明表!AB354="","",t_item_说明表!AB354)</f>
        <v/>
      </c>
      <c r="AB349" s="1" t="str">
        <f>IF(t_item_说明表!AC354="","",t_item_说明表!AC354)</f>
        <v/>
      </c>
      <c r="AC349" s="1" t="str">
        <f>IF(t_item_说明表!AD354="","",t_item_说明表!AD354)</f>
        <v/>
      </c>
      <c r="AD349" s="1">
        <f>IF(t_item_说明表!AE354="","",t_item_说明表!AE354)</f>
        <v>21150</v>
      </c>
      <c r="AE349" s="1">
        <f>IF(t_item_说明表!AF354="","",t_item_说明表!AF354)</f>
        <v>330</v>
      </c>
      <c r="AF349" s="1" t="str">
        <f>IF(t_item_说明表!AG354="","",t_item_说明表!AG354)</f>
        <v/>
      </c>
      <c r="AG349" s="1">
        <f>IF(t_item_说明表!AH354="","",t_item_说明表!AH354)</f>
        <v>6</v>
      </c>
      <c r="AH349" s="2">
        <f>VLOOKUP(B349,说明奖励计算!$A$6:$F$999,MATCH(说明奖励计算!$F$5,说明奖励计算!$A$5:$F$5),0)</f>
        <v>1</v>
      </c>
      <c r="AI349" s="2" t="str">
        <f>_xlfn.CONCAT(B349,",",VLOOKUP(O349,说明辅助表!$AF$3:$AH$6,3,0),$AI$4)</f>
        <v>21150,2,0,0,0,100</v>
      </c>
    </row>
    <row r="350" spans="1:35" ht="16.5" x14ac:dyDescent="0.2">
      <c r="A350" s="1">
        <f>IF(t_item_说明表!A355="","",t_item_说明表!A355)</f>
        <v>350</v>
      </c>
      <c r="B350" s="1">
        <f>IF(t_item_说明表!B355="","",t_item_说明表!B355)</f>
        <v>21250</v>
      </c>
      <c r="C350" s="1">
        <f>IF(t_item_说明表!C355="","",t_item_说明表!C355)</f>
        <v>0</v>
      </c>
      <c r="D350" s="1" t="str">
        <f>IF(t_item_说明表!D355="","",t_item_说明表!D355)</f>
        <v>石头人战士大队</v>
      </c>
      <c r="E350" s="1">
        <f>IF(t_item_说明表!E355="","",t_item_说明表!E355)</f>
        <v>20021250</v>
      </c>
      <c r="F350" s="1">
        <f>IF(t_item_说明表!G355="","",t_item_说明表!G355)</f>
        <v>21250</v>
      </c>
      <c r="G350" s="1">
        <f>IF(t_item_说明表!H355="","",t_item_说明表!H355)</f>
        <v>21021250</v>
      </c>
      <c r="H350" s="1">
        <f>IF(t_item_说明表!I355="","",t_item_说明表!I355)</f>
        <v>200</v>
      </c>
      <c r="I350" s="1">
        <f>IF(t_item_说明表!J355="","",t_item_说明表!J355)</f>
        <v>4</v>
      </c>
      <c r="J350" s="1">
        <f>IF(t_item_说明表!K355="","",t_item_说明表!K355)</f>
        <v>34</v>
      </c>
      <c r="K350" s="1">
        <f>IF(t_item_说明表!L355="","",t_item_说明表!L355)</f>
        <v>130355</v>
      </c>
      <c r="L350" s="1">
        <f>IF(t_item_说明表!M355="","",t_item_说明表!M355)</f>
        <v>0</v>
      </c>
      <c r="M350" s="1">
        <f>IF(t_item_说明表!N355="","",t_item_说明表!N355)</f>
        <v>-1</v>
      </c>
      <c r="N350" s="1">
        <f>IF(t_item_说明表!O355="","",t_item_说明表!O355)</f>
        <v>0</v>
      </c>
      <c r="O350" s="1">
        <f>IF(t_item_说明表!P355="","",t_item_说明表!P355)</f>
        <v>2</v>
      </c>
      <c r="P350" s="1" t="str">
        <f>IF(t_item_说明表!Q355="","",t_item_说明表!Q355)</f>
        <v/>
      </c>
      <c r="Q350" s="1">
        <f>IF(t_item_说明表!R355="","",t_item_说明表!R355)</f>
        <v>0</v>
      </c>
      <c r="R350" s="1" t="str">
        <f>IF(t_item_说明表!S355="","",t_item_说明表!S355)</f>
        <v/>
      </c>
      <c r="S350" s="1" t="str">
        <f>IF(t_item_说明表!T355="","",t_item_说明表!T355)</f>
        <v/>
      </c>
      <c r="T350" s="1">
        <f>IF(t_item_说明表!U355="","",t_item_说明表!U355)</f>
        <v>1</v>
      </c>
      <c r="U350" s="1">
        <f>IF(t_item_说明表!V355="","",t_item_说明表!V355)</f>
        <v>0</v>
      </c>
      <c r="V350" s="1" t="str">
        <f>IF(t_item_说明表!W355="","",t_item_说明表!W355)</f>
        <v/>
      </c>
      <c r="W350" s="1" t="str">
        <f>IF(t_item_说明表!X355="","",t_item_说明表!X355)</f>
        <v/>
      </c>
      <c r="X350" s="1" t="str">
        <f>IF(t_item_说明表!Y355="","",t_item_说明表!Y355)</f>
        <v>石头人战士大队的描述</v>
      </c>
      <c r="Y350" s="1">
        <f>IF(t_item_说明表!Z355="","",t_item_说明表!Z355)</f>
        <v>0</v>
      </c>
      <c r="Z350" s="1" t="str">
        <f>IF(t_item_说明表!AA355="","",t_item_说明表!AA355)</f>
        <v/>
      </c>
      <c r="AA350" s="1" t="str">
        <f>IF(t_item_说明表!AB355="","",t_item_说明表!AB355)</f>
        <v/>
      </c>
      <c r="AB350" s="1" t="str">
        <f>IF(t_item_说明表!AC355="","",t_item_说明表!AC355)</f>
        <v/>
      </c>
      <c r="AC350" s="1" t="str">
        <f>IF(t_item_说明表!AD355="","",t_item_说明表!AD355)</f>
        <v/>
      </c>
      <c r="AD350" s="1">
        <f>IF(t_item_说明表!AE355="","",t_item_说明表!AE355)</f>
        <v>21250</v>
      </c>
      <c r="AE350" s="1">
        <f>IF(t_item_说明表!AF355="","",t_item_说明表!AF355)</f>
        <v>320</v>
      </c>
      <c r="AF350" s="1" t="str">
        <f>IF(t_item_说明表!AG355="","",t_item_说明表!AG355)</f>
        <v/>
      </c>
      <c r="AG350" s="1">
        <f>IF(t_item_说明表!AH355="","",t_item_说明表!AH355)</f>
        <v>6</v>
      </c>
      <c r="AH350" s="2">
        <f>VLOOKUP(B350,说明奖励计算!$A$6:$F$999,MATCH(说明奖励计算!$F$5,说明奖励计算!$A$5:$F$5),0)</f>
        <v>2</v>
      </c>
      <c r="AI350" s="2" t="str">
        <f>_xlfn.CONCAT(B350,",",VLOOKUP(O350,说明辅助表!$AF$3:$AH$6,3,0),$AI$4)</f>
        <v>21250,3,0,0,0,100</v>
      </c>
    </row>
    <row r="351" spans="1:35" ht="16.5" x14ac:dyDescent="0.2">
      <c r="A351" s="1">
        <f>IF(t_item_说明表!A356="","",t_item_说明表!A356)</f>
        <v>351</v>
      </c>
      <c r="B351" s="1">
        <f>IF(t_item_说明表!B356="","",t_item_说明表!B356)</f>
        <v>21350</v>
      </c>
      <c r="C351" s="1">
        <f>IF(t_item_说明表!C356="","",t_item_说明表!C356)</f>
        <v>0</v>
      </c>
      <c r="D351" s="1" t="str">
        <f>IF(t_item_说明表!D356="","",t_item_说明表!D356)</f>
        <v>骷髅射手小组</v>
      </c>
      <c r="E351" s="1">
        <f>IF(t_item_说明表!E356="","",t_item_说明表!E356)</f>
        <v>20021350</v>
      </c>
      <c r="F351" s="1">
        <f>IF(t_item_说明表!G356="","",t_item_说明表!G356)</f>
        <v>21350</v>
      </c>
      <c r="G351" s="1">
        <f>IF(t_item_说明表!H356="","",t_item_说明表!H356)</f>
        <v>21021350</v>
      </c>
      <c r="H351" s="1">
        <f>IF(t_item_说明表!I356="","",t_item_说明表!I356)</f>
        <v>200</v>
      </c>
      <c r="I351" s="1">
        <f>IF(t_item_说明表!J356="","",t_item_说明表!J356)</f>
        <v>4</v>
      </c>
      <c r="J351" s="1">
        <f>IF(t_item_说明表!K356="","",t_item_说明表!K356)</f>
        <v>69</v>
      </c>
      <c r="K351" s="1">
        <f>IF(t_item_说明表!L356="","",t_item_说明表!L356)</f>
        <v>140356</v>
      </c>
      <c r="L351" s="1">
        <f>IF(t_item_说明表!M356="","",t_item_说明表!M356)</f>
        <v>0</v>
      </c>
      <c r="M351" s="1">
        <f>IF(t_item_说明表!N356="","",t_item_说明表!N356)</f>
        <v>-1</v>
      </c>
      <c r="N351" s="1">
        <f>IF(t_item_说明表!O356="","",t_item_说明表!O356)</f>
        <v>0</v>
      </c>
      <c r="O351" s="1">
        <f>IF(t_item_说明表!P356="","",t_item_说明表!P356)</f>
        <v>1</v>
      </c>
      <c r="P351" s="1" t="str">
        <f>IF(t_item_说明表!Q356="","",t_item_说明表!Q356)</f>
        <v/>
      </c>
      <c r="Q351" s="1">
        <f>IF(t_item_说明表!R356="","",t_item_说明表!R356)</f>
        <v>0</v>
      </c>
      <c r="R351" s="1" t="str">
        <f>IF(t_item_说明表!S356="","",t_item_说明表!S356)</f>
        <v/>
      </c>
      <c r="S351" s="1" t="str">
        <f>IF(t_item_说明表!T356="","",t_item_说明表!T356)</f>
        <v/>
      </c>
      <c r="T351" s="1">
        <f>IF(t_item_说明表!U356="","",t_item_说明表!U356)</f>
        <v>1</v>
      </c>
      <c r="U351" s="1">
        <f>IF(t_item_说明表!V356="","",t_item_说明表!V356)</f>
        <v>0</v>
      </c>
      <c r="V351" s="1" t="str">
        <f>IF(t_item_说明表!W356="","",t_item_说明表!W356)</f>
        <v/>
      </c>
      <c r="W351" s="1" t="str">
        <f>IF(t_item_说明表!X356="","",t_item_说明表!X356)</f>
        <v/>
      </c>
      <c r="X351" s="1" t="str">
        <f>IF(t_item_说明表!Y356="","",t_item_说明表!Y356)</f>
        <v>骷髅射手小组的描述</v>
      </c>
      <c r="Y351" s="1">
        <f>IF(t_item_说明表!Z356="","",t_item_说明表!Z356)</f>
        <v>0</v>
      </c>
      <c r="Z351" s="1" t="str">
        <f>IF(t_item_说明表!AA356="","",t_item_说明表!AA356)</f>
        <v/>
      </c>
      <c r="AA351" s="1" t="str">
        <f>IF(t_item_说明表!AB356="","",t_item_说明表!AB356)</f>
        <v/>
      </c>
      <c r="AB351" s="1" t="str">
        <f>IF(t_item_说明表!AC356="","",t_item_说明表!AC356)</f>
        <v/>
      </c>
      <c r="AC351" s="1" t="str">
        <f>IF(t_item_说明表!AD356="","",t_item_说明表!AD356)</f>
        <v/>
      </c>
      <c r="AD351" s="1">
        <f>IF(t_item_说明表!AE356="","",t_item_说明表!AE356)</f>
        <v>21350</v>
      </c>
      <c r="AE351" s="1">
        <f>IF(t_item_说明表!AF356="","",t_item_说明表!AF356)</f>
        <v>310</v>
      </c>
      <c r="AF351" s="1" t="str">
        <f>IF(t_item_说明表!AG356="","",t_item_说明表!AG356)</f>
        <v/>
      </c>
      <c r="AG351" s="1">
        <f>IF(t_item_说明表!AH356="","",t_item_说明表!AH356)</f>
        <v>6</v>
      </c>
      <c r="AH351" s="2">
        <f>VLOOKUP(B351,说明奖励计算!$A$6:$F$999,MATCH(说明奖励计算!$F$5,说明奖励计算!$A$5:$F$5),0)</f>
        <v>3</v>
      </c>
      <c r="AI351" s="2" t="str">
        <f>_xlfn.CONCAT(B351,",",VLOOKUP(O351,说明辅助表!$AF$3:$AH$6,3,0),$AI$4)</f>
        <v>21350,8,0,0,0,100</v>
      </c>
    </row>
    <row r="352" spans="1:35" ht="16.5" x14ac:dyDescent="0.2">
      <c r="A352" s="1">
        <f>IF(t_item_说明表!A357="","",t_item_说明表!A357)</f>
        <v>352</v>
      </c>
      <c r="B352" s="1">
        <f>IF(t_item_说明表!B357="","",t_item_说明表!B357)</f>
        <v>21450</v>
      </c>
      <c r="C352" s="1">
        <f>IF(t_item_说明表!C357="","",t_item_说明表!C357)</f>
        <v>0</v>
      </c>
      <c r="D352" s="1" t="str">
        <f>IF(t_item_说明表!D357="","",t_item_说明表!D357)</f>
        <v>迷你死神小队</v>
      </c>
      <c r="E352" s="1">
        <f>IF(t_item_说明表!E357="","",t_item_说明表!E357)</f>
        <v>20021450</v>
      </c>
      <c r="F352" s="1">
        <f>IF(t_item_说明表!G357="","",t_item_说明表!G357)</f>
        <v>21450</v>
      </c>
      <c r="G352" s="1">
        <f>IF(t_item_说明表!H357="","",t_item_说明表!H357)</f>
        <v>21021450</v>
      </c>
      <c r="H352" s="1">
        <f>IF(t_item_说明表!I357="","",t_item_说明表!I357)</f>
        <v>200</v>
      </c>
      <c r="I352" s="1">
        <f>IF(t_item_说明表!J357="","",t_item_说明表!J357)</f>
        <v>4</v>
      </c>
      <c r="J352" s="1">
        <f>IF(t_item_说明表!K357="","",t_item_说明表!K357)</f>
        <v>35</v>
      </c>
      <c r="K352" s="1">
        <f>IF(t_item_说明表!L357="","",t_item_说明表!L357)</f>
        <v>130357</v>
      </c>
      <c r="L352" s="1">
        <f>IF(t_item_说明表!M357="","",t_item_说明表!M357)</f>
        <v>0</v>
      </c>
      <c r="M352" s="1">
        <f>IF(t_item_说明表!N357="","",t_item_说明表!N357)</f>
        <v>-1</v>
      </c>
      <c r="N352" s="1">
        <f>IF(t_item_说明表!O357="","",t_item_说明表!O357)</f>
        <v>0</v>
      </c>
      <c r="O352" s="1">
        <f>IF(t_item_说明表!P357="","",t_item_说明表!P357)</f>
        <v>2</v>
      </c>
      <c r="P352" s="1" t="str">
        <f>IF(t_item_说明表!Q357="","",t_item_说明表!Q357)</f>
        <v/>
      </c>
      <c r="Q352" s="1">
        <f>IF(t_item_说明表!R357="","",t_item_说明表!R357)</f>
        <v>0</v>
      </c>
      <c r="R352" s="1" t="str">
        <f>IF(t_item_说明表!S357="","",t_item_说明表!S357)</f>
        <v/>
      </c>
      <c r="S352" s="1" t="str">
        <f>IF(t_item_说明表!T357="","",t_item_说明表!T357)</f>
        <v/>
      </c>
      <c r="T352" s="1">
        <f>IF(t_item_说明表!U357="","",t_item_说明表!U357)</f>
        <v>1</v>
      </c>
      <c r="U352" s="1">
        <f>IF(t_item_说明表!V357="","",t_item_说明表!V357)</f>
        <v>0</v>
      </c>
      <c r="V352" s="1" t="str">
        <f>IF(t_item_说明表!W357="","",t_item_说明表!W357)</f>
        <v/>
      </c>
      <c r="W352" s="1" t="str">
        <f>IF(t_item_说明表!X357="","",t_item_说明表!X357)</f>
        <v/>
      </c>
      <c r="X352" s="1" t="str">
        <f>IF(t_item_说明表!Y357="","",t_item_说明表!Y357)</f>
        <v>迷你死神小队的描述</v>
      </c>
      <c r="Y352" s="1">
        <f>IF(t_item_说明表!Z357="","",t_item_说明表!Z357)</f>
        <v>0</v>
      </c>
      <c r="Z352" s="1" t="str">
        <f>IF(t_item_说明表!AA357="","",t_item_说明表!AA357)</f>
        <v/>
      </c>
      <c r="AA352" s="1" t="str">
        <f>IF(t_item_说明表!AB357="","",t_item_说明表!AB357)</f>
        <v/>
      </c>
      <c r="AB352" s="1" t="str">
        <f>IF(t_item_说明表!AC357="","",t_item_说明表!AC357)</f>
        <v/>
      </c>
      <c r="AC352" s="1" t="str">
        <f>IF(t_item_说明表!AD357="","",t_item_说明表!AD357)</f>
        <v/>
      </c>
      <c r="AD352" s="1">
        <f>IF(t_item_说明表!AE357="","",t_item_说明表!AE357)</f>
        <v>21450</v>
      </c>
      <c r="AE352" s="1">
        <f>IF(t_item_说明表!AF357="","",t_item_说明表!AF357)</f>
        <v>320</v>
      </c>
      <c r="AF352" s="1" t="str">
        <f>IF(t_item_说明表!AG357="","",t_item_说明表!AG357)</f>
        <v/>
      </c>
      <c r="AG352" s="1">
        <f>IF(t_item_说明表!AH357="","",t_item_说明表!AH357)</f>
        <v>6</v>
      </c>
      <c r="AH352" s="2">
        <f>VLOOKUP(B352,说明奖励计算!$A$6:$F$999,MATCH(说明奖励计算!$F$5,说明奖励计算!$A$5:$F$5),0)</f>
        <v>4</v>
      </c>
      <c r="AI352" s="2" t="str">
        <f>_xlfn.CONCAT(B352,",",VLOOKUP(O352,说明辅助表!$AF$3:$AH$6,3,0),$AI$4)</f>
        <v>21450,3,0,0,0,100</v>
      </c>
    </row>
    <row r="353" spans="1:35" ht="16.5" x14ac:dyDescent="0.2">
      <c r="A353" s="1">
        <f>IF(t_item_说明表!A358="","",t_item_说明表!A358)</f>
        <v>353</v>
      </c>
      <c r="B353" s="1">
        <f>IF(t_item_说明表!B358="","",t_item_说明表!B358)</f>
        <v>21550</v>
      </c>
      <c r="C353" s="1">
        <f>IF(t_item_说明表!C358="","",t_item_说明表!C358)</f>
        <v>0</v>
      </c>
      <c r="D353" s="1" t="str">
        <f>IF(t_item_说明表!D358="","",t_item_说明表!D358)</f>
        <v>自爆青蛙小组</v>
      </c>
      <c r="E353" s="1">
        <f>IF(t_item_说明表!E358="","",t_item_说明表!E358)</f>
        <v>20021550</v>
      </c>
      <c r="F353" s="1">
        <f>IF(t_item_说明表!G358="","",t_item_说明表!G358)</f>
        <v>21550</v>
      </c>
      <c r="G353" s="1">
        <f>IF(t_item_说明表!H358="","",t_item_说明表!H358)</f>
        <v>21021550</v>
      </c>
      <c r="H353" s="1">
        <f>IF(t_item_说明表!I358="","",t_item_说明表!I358)</f>
        <v>200</v>
      </c>
      <c r="I353" s="1">
        <f>IF(t_item_说明表!J358="","",t_item_说明表!J358)</f>
        <v>4</v>
      </c>
      <c r="J353" s="1">
        <f>IF(t_item_说明表!K358="","",t_item_说明表!K358)</f>
        <v>70</v>
      </c>
      <c r="K353" s="1">
        <f>IF(t_item_说明表!L358="","",t_item_说明表!L358)</f>
        <v>140358</v>
      </c>
      <c r="L353" s="1">
        <f>IF(t_item_说明表!M358="","",t_item_说明表!M358)</f>
        <v>0</v>
      </c>
      <c r="M353" s="1">
        <f>IF(t_item_说明表!N358="","",t_item_说明表!N358)</f>
        <v>-1</v>
      </c>
      <c r="N353" s="1">
        <f>IF(t_item_说明表!O358="","",t_item_说明表!O358)</f>
        <v>0</v>
      </c>
      <c r="O353" s="1">
        <f>IF(t_item_说明表!P358="","",t_item_说明表!P358)</f>
        <v>1</v>
      </c>
      <c r="P353" s="1" t="str">
        <f>IF(t_item_说明表!Q358="","",t_item_说明表!Q358)</f>
        <v/>
      </c>
      <c r="Q353" s="1">
        <f>IF(t_item_说明表!R358="","",t_item_说明表!R358)</f>
        <v>0</v>
      </c>
      <c r="R353" s="1" t="str">
        <f>IF(t_item_说明表!S358="","",t_item_说明表!S358)</f>
        <v/>
      </c>
      <c r="S353" s="1" t="str">
        <f>IF(t_item_说明表!T358="","",t_item_说明表!T358)</f>
        <v/>
      </c>
      <c r="T353" s="1">
        <f>IF(t_item_说明表!U358="","",t_item_说明表!U358)</f>
        <v>1</v>
      </c>
      <c r="U353" s="1">
        <f>IF(t_item_说明表!V358="","",t_item_说明表!V358)</f>
        <v>0</v>
      </c>
      <c r="V353" s="1" t="str">
        <f>IF(t_item_说明表!W358="","",t_item_说明表!W358)</f>
        <v/>
      </c>
      <c r="W353" s="1" t="str">
        <f>IF(t_item_说明表!X358="","",t_item_说明表!X358)</f>
        <v/>
      </c>
      <c r="X353" s="1" t="str">
        <f>IF(t_item_说明表!Y358="","",t_item_说明表!Y358)</f>
        <v>自爆青蛙小组的描述</v>
      </c>
      <c r="Y353" s="1">
        <f>IF(t_item_说明表!Z358="","",t_item_说明表!Z358)</f>
        <v>0</v>
      </c>
      <c r="Z353" s="1" t="str">
        <f>IF(t_item_说明表!AA358="","",t_item_说明表!AA358)</f>
        <v/>
      </c>
      <c r="AA353" s="1" t="str">
        <f>IF(t_item_说明表!AB358="","",t_item_说明表!AB358)</f>
        <v/>
      </c>
      <c r="AB353" s="1" t="str">
        <f>IF(t_item_说明表!AC358="","",t_item_说明表!AC358)</f>
        <v/>
      </c>
      <c r="AC353" s="1" t="str">
        <f>IF(t_item_说明表!AD358="","",t_item_说明表!AD358)</f>
        <v/>
      </c>
      <c r="AD353" s="1">
        <f>IF(t_item_说明表!AE358="","",t_item_说明表!AE358)</f>
        <v>21550</v>
      </c>
      <c r="AE353" s="1">
        <f>IF(t_item_说明表!AF358="","",t_item_说明表!AF358)</f>
        <v>310</v>
      </c>
      <c r="AF353" s="1" t="str">
        <f>IF(t_item_说明表!AG358="","",t_item_说明表!AG358)</f>
        <v/>
      </c>
      <c r="AG353" s="1">
        <f>IF(t_item_说明表!AH358="","",t_item_说明表!AH358)</f>
        <v>6</v>
      </c>
      <c r="AH353" s="2">
        <f>VLOOKUP(B353,说明奖励计算!$A$6:$F$999,MATCH(说明奖励计算!$F$5,说明奖励计算!$A$5:$F$5),0)</f>
        <v>5</v>
      </c>
      <c r="AI353" s="2" t="str">
        <f>_xlfn.CONCAT(B353,",",VLOOKUP(O353,说明辅助表!$AF$3:$AH$6,3,0),$AI$4)</f>
        <v>21550,8,0,0,0,100</v>
      </c>
    </row>
    <row r="354" spans="1:35" ht="16.5" x14ac:dyDescent="0.2">
      <c r="A354" s="1">
        <f>IF(t_item_说明表!A359="","",t_item_说明表!A359)</f>
        <v>354</v>
      </c>
      <c r="B354" s="1">
        <f>IF(t_item_说明表!B359="","",t_item_说明表!B359)</f>
        <v>32210</v>
      </c>
      <c r="C354" s="1">
        <f>IF(t_item_说明表!C359="","",t_item_说明表!C359)</f>
        <v>0</v>
      </c>
      <c r="D354" s="1" t="str">
        <f>IF(t_item_说明表!D359="","",t_item_说明表!D359)</f>
        <v>地鼠挖掘者</v>
      </c>
      <c r="E354" s="1">
        <f>IF(t_item_说明表!E359="","",t_item_说明表!E359)</f>
        <v>20032210</v>
      </c>
      <c r="F354" s="1">
        <f>IF(t_item_说明表!G359="","",t_item_说明表!G359)</f>
        <v>32210</v>
      </c>
      <c r="G354" s="1">
        <f>IF(t_item_说明表!H359="","",t_item_说明表!H359)</f>
        <v>21032210</v>
      </c>
      <c r="H354" s="1">
        <f>IF(t_item_说明表!I359="","",t_item_说明表!I359)</f>
        <v>200</v>
      </c>
      <c r="I354" s="1">
        <f>IF(t_item_说明表!J359="","",t_item_说明表!J359)</f>
        <v>4</v>
      </c>
      <c r="J354" s="1">
        <f>IF(t_item_说明表!K359="","",t_item_说明表!K359)</f>
        <v>36</v>
      </c>
      <c r="K354" s="1">
        <f>IF(t_item_说明表!L359="","",t_item_说明表!L359)</f>
        <v>130359</v>
      </c>
      <c r="L354" s="1">
        <f>IF(t_item_说明表!M359="","",t_item_说明表!M359)</f>
        <v>0</v>
      </c>
      <c r="M354" s="1">
        <f>IF(t_item_说明表!N359="","",t_item_说明表!N359)</f>
        <v>-1</v>
      </c>
      <c r="N354" s="1">
        <f>IF(t_item_说明表!O359="","",t_item_说明表!O359)</f>
        <v>0</v>
      </c>
      <c r="O354" s="1">
        <f>IF(t_item_说明表!P359="","",t_item_说明表!P359)</f>
        <v>2</v>
      </c>
      <c r="P354" s="1" t="str">
        <f>IF(t_item_说明表!Q359="","",t_item_说明表!Q359)</f>
        <v/>
      </c>
      <c r="Q354" s="1">
        <f>IF(t_item_说明表!R359="","",t_item_说明表!R359)</f>
        <v>0</v>
      </c>
      <c r="R354" s="1" t="str">
        <f>IF(t_item_说明表!S359="","",t_item_说明表!S359)</f>
        <v/>
      </c>
      <c r="S354" s="1" t="str">
        <f>IF(t_item_说明表!T359="","",t_item_说明表!T359)</f>
        <v/>
      </c>
      <c r="T354" s="1">
        <f>IF(t_item_说明表!U359="","",t_item_说明表!U359)</f>
        <v>1</v>
      </c>
      <c r="U354" s="1">
        <f>IF(t_item_说明表!V359="","",t_item_说明表!V359)</f>
        <v>0</v>
      </c>
      <c r="V354" s="1" t="str">
        <f>IF(t_item_说明表!W359="","",t_item_说明表!W359)</f>
        <v/>
      </c>
      <c r="W354" s="1" t="str">
        <f>IF(t_item_说明表!X359="","",t_item_说明表!X359)</f>
        <v/>
      </c>
      <c r="X354" s="1" t="str">
        <f>IF(t_item_说明表!Y359="","",t_item_说明表!Y359)</f>
        <v>地鼠挖掘者的描述</v>
      </c>
      <c r="Y354" s="1">
        <f>IF(t_item_说明表!Z359="","",t_item_说明表!Z359)</f>
        <v>0</v>
      </c>
      <c r="Z354" s="1" t="str">
        <f>IF(t_item_说明表!AA359="","",t_item_说明表!AA359)</f>
        <v/>
      </c>
      <c r="AA354" s="1" t="str">
        <f>IF(t_item_说明表!AB359="","",t_item_说明表!AB359)</f>
        <v/>
      </c>
      <c r="AB354" s="1" t="str">
        <f>IF(t_item_说明表!AC359="","",t_item_说明表!AC359)</f>
        <v/>
      </c>
      <c r="AC354" s="1" t="str">
        <f>IF(t_item_说明表!AD359="","",t_item_说明表!AD359)</f>
        <v/>
      </c>
      <c r="AD354" s="1">
        <f>IF(t_item_说明表!AE359="","",t_item_说明表!AE359)</f>
        <v>32210</v>
      </c>
      <c r="AE354" s="1">
        <f>IF(t_item_说明表!AF359="","",t_item_说明表!AF359)</f>
        <v>320</v>
      </c>
      <c r="AF354" s="1" t="str">
        <f>IF(t_item_说明表!AG359="","",t_item_说明表!AG359)</f>
        <v/>
      </c>
      <c r="AG354" s="1">
        <f>IF(t_item_说明表!AH359="","",t_item_说明表!AH359)</f>
        <v>6</v>
      </c>
      <c r="AH354" s="2">
        <f>VLOOKUP(B354,说明奖励计算!$A$6:$F$999,MATCH(说明奖励计算!$F$5,说明奖励计算!$A$5:$F$5),0)</f>
        <v>2</v>
      </c>
      <c r="AI354" s="2" t="str">
        <f>_xlfn.CONCAT(B354,",",VLOOKUP(O354,说明辅助表!$AF$3:$AH$6,3,0),$AI$4)</f>
        <v>32210,3,0,0,0,100</v>
      </c>
    </row>
    <row r="355" spans="1:35" ht="16.5" x14ac:dyDescent="0.2">
      <c r="A355" s="1">
        <f>IF(t_item_说明表!A360="","",t_item_说明表!A360)</f>
        <v>355</v>
      </c>
      <c r="B355" s="1">
        <f>IF(t_item_说明表!B360="","",t_item_说明表!B360)</f>
        <v>32310</v>
      </c>
      <c r="C355" s="1">
        <f>IF(t_item_说明表!C360="","",t_item_说明表!C360)</f>
        <v>0</v>
      </c>
      <c r="D355" s="1" t="str">
        <f>IF(t_item_说明表!D360="","",t_item_说明表!D360)</f>
        <v>旋风战士</v>
      </c>
      <c r="E355" s="1">
        <f>IF(t_item_说明表!E360="","",t_item_说明表!E360)</f>
        <v>20032310</v>
      </c>
      <c r="F355" s="1">
        <f>IF(t_item_说明表!G360="","",t_item_说明表!G360)</f>
        <v>32310</v>
      </c>
      <c r="G355" s="1">
        <f>IF(t_item_说明表!H360="","",t_item_说明表!H360)</f>
        <v>21032310</v>
      </c>
      <c r="H355" s="1">
        <f>IF(t_item_说明表!I360="","",t_item_说明表!I360)</f>
        <v>200</v>
      </c>
      <c r="I355" s="1">
        <f>IF(t_item_说明表!J360="","",t_item_说明表!J360)</f>
        <v>4</v>
      </c>
      <c r="J355" s="1">
        <f>IF(t_item_说明表!K360="","",t_item_说明表!K360)</f>
        <v>18</v>
      </c>
      <c r="K355" s="1">
        <f>IF(t_item_说明表!L360="","",t_item_说明表!L360)</f>
        <v>120360</v>
      </c>
      <c r="L355" s="1">
        <f>IF(t_item_说明表!M360="","",t_item_说明表!M360)</f>
        <v>0</v>
      </c>
      <c r="M355" s="1">
        <f>IF(t_item_说明表!N360="","",t_item_说明表!N360)</f>
        <v>-1</v>
      </c>
      <c r="N355" s="1">
        <f>IF(t_item_说明表!O360="","",t_item_说明表!O360)</f>
        <v>0</v>
      </c>
      <c r="O355" s="1">
        <f>IF(t_item_说明表!P360="","",t_item_说明表!P360)</f>
        <v>3</v>
      </c>
      <c r="P355" s="1" t="str">
        <f>IF(t_item_说明表!Q360="","",t_item_说明表!Q360)</f>
        <v/>
      </c>
      <c r="Q355" s="1">
        <f>IF(t_item_说明表!R360="","",t_item_说明表!R360)</f>
        <v>0</v>
      </c>
      <c r="R355" s="1" t="str">
        <f>IF(t_item_说明表!S360="","",t_item_说明表!S360)</f>
        <v/>
      </c>
      <c r="S355" s="1" t="str">
        <f>IF(t_item_说明表!T360="","",t_item_说明表!T360)</f>
        <v/>
      </c>
      <c r="T355" s="1">
        <f>IF(t_item_说明表!U360="","",t_item_说明表!U360)</f>
        <v>1</v>
      </c>
      <c r="U355" s="1">
        <f>IF(t_item_说明表!V360="","",t_item_说明表!V360)</f>
        <v>0</v>
      </c>
      <c r="V355" s="1" t="str">
        <f>IF(t_item_说明表!W360="","",t_item_说明表!W360)</f>
        <v/>
      </c>
      <c r="W355" s="1" t="str">
        <f>IF(t_item_说明表!X360="","",t_item_说明表!X360)</f>
        <v/>
      </c>
      <c r="X355" s="1" t="str">
        <f>IF(t_item_说明表!Y360="","",t_item_说明表!Y360)</f>
        <v>旋风战士的描述</v>
      </c>
      <c r="Y355" s="1">
        <f>IF(t_item_说明表!Z360="","",t_item_说明表!Z360)</f>
        <v>0</v>
      </c>
      <c r="Z355" s="1" t="str">
        <f>IF(t_item_说明表!AA360="","",t_item_说明表!AA360)</f>
        <v/>
      </c>
      <c r="AA355" s="1" t="str">
        <f>IF(t_item_说明表!AB360="","",t_item_说明表!AB360)</f>
        <v/>
      </c>
      <c r="AB355" s="1" t="str">
        <f>IF(t_item_说明表!AC360="","",t_item_说明表!AC360)</f>
        <v/>
      </c>
      <c r="AC355" s="1" t="str">
        <f>IF(t_item_说明表!AD360="","",t_item_说明表!AD360)</f>
        <v/>
      </c>
      <c r="AD355" s="1">
        <f>IF(t_item_说明表!AE360="","",t_item_说明表!AE360)</f>
        <v>32310</v>
      </c>
      <c r="AE355" s="1">
        <f>IF(t_item_说明表!AF360="","",t_item_说明表!AF360)</f>
        <v>330</v>
      </c>
      <c r="AF355" s="1" t="str">
        <f>IF(t_item_说明表!AG360="","",t_item_说明表!AG360)</f>
        <v/>
      </c>
      <c r="AG355" s="1">
        <f>IF(t_item_说明表!AH360="","",t_item_说明表!AH360)</f>
        <v>6</v>
      </c>
      <c r="AH355" s="2">
        <f>VLOOKUP(B355,说明奖励计算!$A$6:$F$999,MATCH(说明奖励计算!$F$5,说明奖励计算!$A$5:$F$5),0)</f>
        <v>3</v>
      </c>
      <c r="AI355" s="2" t="str">
        <f>_xlfn.CONCAT(B355,",",VLOOKUP(O355,说明辅助表!$AF$3:$AH$6,3,0),$AI$4)</f>
        <v>32310,2,0,0,0,100</v>
      </c>
    </row>
    <row r="356" spans="1:35" ht="16.5" x14ac:dyDescent="0.2">
      <c r="A356" s="1">
        <f>IF(t_item_说明表!A361="","",t_item_说明表!A361)</f>
        <v>356</v>
      </c>
      <c r="B356" s="1">
        <f>IF(t_item_说明表!B361="","",t_item_说明表!B361)</f>
        <v>32410</v>
      </c>
      <c r="C356" s="1">
        <f>IF(t_item_说明表!C361="","",t_item_说明表!C361)</f>
        <v>0</v>
      </c>
      <c r="D356" s="1" t="str">
        <f>IF(t_item_说明表!D361="","",t_item_说明表!D361)</f>
        <v>巨猿人</v>
      </c>
      <c r="E356" s="1">
        <f>IF(t_item_说明表!E361="","",t_item_说明表!E361)</f>
        <v>20032410</v>
      </c>
      <c r="F356" s="1">
        <f>IF(t_item_说明表!G361="","",t_item_说明表!G361)</f>
        <v>32410</v>
      </c>
      <c r="G356" s="1">
        <f>IF(t_item_说明表!H361="","",t_item_说明表!H361)</f>
        <v>21032410</v>
      </c>
      <c r="H356" s="1">
        <f>IF(t_item_说明表!I361="","",t_item_说明表!I361)</f>
        <v>200</v>
      </c>
      <c r="I356" s="1">
        <f>IF(t_item_说明表!J361="","",t_item_说明表!J361)</f>
        <v>4</v>
      </c>
      <c r="J356" s="1">
        <f>IF(t_item_说明表!K361="","",t_item_说明表!K361)</f>
        <v>37</v>
      </c>
      <c r="K356" s="1">
        <f>IF(t_item_说明表!L361="","",t_item_说明表!L361)</f>
        <v>130361</v>
      </c>
      <c r="L356" s="1">
        <f>IF(t_item_说明表!M361="","",t_item_说明表!M361)</f>
        <v>0</v>
      </c>
      <c r="M356" s="1">
        <f>IF(t_item_说明表!N361="","",t_item_说明表!N361)</f>
        <v>-1</v>
      </c>
      <c r="N356" s="1">
        <f>IF(t_item_说明表!O361="","",t_item_说明表!O361)</f>
        <v>0</v>
      </c>
      <c r="O356" s="1">
        <f>IF(t_item_说明表!P361="","",t_item_说明表!P361)</f>
        <v>2</v>
      </c>
      <c r="P356" s="1" t="str">
        <f>IF(t_item_说明表!Q361="","",t_item_说明表!Q361)</f>
        <v/>
      </c>
      <c r="Q356" s="1">
        <f>IF(t_item_说明表!R361="","",t_item_说明表!R361)</f>
        <v>0</v>
      </c>
      <c r="R356" s="1" t="str">
        <f>IF(t_item_说明表!S361="","",t_item_说明表!S361)</f>
        <v/>
      </c>
      <c r="S356" s="1" t="str">
        <f>IF(t_item_说明表!T361="","",t_item_说明表!T361)</f>
        <v/>
      </c>
      <c r="T356" s="1">
        <f>IF(t_item_说明表!U361="","",t_item_说明表!U361)</f>
        <v>1</v>
      </c>
      <c r="U356" s="1">
        <f>IF(t_item_说明表!V361="","",t_item_说明表!V361)</f>
        <v>0</v>
      </c>
      <c r="V356" s="1" t="str">
        <f>IF(t_item_说明表!W361="","",t_item_说明表!W361)</f>
        <v/>
      </c>
      <c r="W356" s="1" t="str">
        <f>IF(t_item_说明表!X361="","",t_item_说明表!X361)</f>
        <v/>
      </c>
      <c r="X356" s="1" t="str">
        <f>IF(t_item_说明表!Y361="","",t_item_说明表!Y361)</f>
        <v>巨猿人的描述</v>
      </c>
      <c r="Y356" s="1">
        <f>IF(t_item_说明表!Z361="","",t_item_说明表!Z361)</f>
        <v>0</v>
      </c>
      <c r="Z356" s="1" t="str">
        <f>IF(t_item_说明表!AA361="","",t_item_说明表!AA361)</f>
        <v/>
      </c>
      <c r="AA356" s="1" t="str">
        <f>IF(t_item_说明表!AB361="","",t_item_说明表!AB361)</f>
        <v/>
      </c>
      <c r="AB356" s="1" t="str">
        <f>IF(t_item_说明表!AC361="","",t_item_说明表!AC361)</f>
        <v/>
      </c>
      <c r="AC356" s="1" t="str">
        <f>IF(t_item_说明表!AD361="","",t_item_说明表!AD361)</f>
        <v/>
      </c>
      <c r="AD356" s="1">
        <f>IF(t_item_说明表!AE361="","",t_item_说明表!AE361)</f>
        <v>32410</v>
      </c>
      <c r="AE356" s="1">
        <f>IF(t_item_说明表!AF361="","",t_item_说明表!AF361)</f>
        <v>320</v>
      </c>
      <c r="AF356" s="1" t="str">
        <f>IF(t_item_说明表!AG361="","",t_item_说明表!AG361)</f>
        <v/>
      </c>
      <c r="AG356" s="1">
        <f>IF(t_item_说明表!AH361="","",t_item_说明表!AH361)</f>
        <v>6</v>
      </c>
      <c r="AH356" s="2">
        <f>VLOOKUP(B356,说明奖励计算!$A$6:$F$999,MATCH(说明奖励计算!$F$5,说明奖励计算!$A$5:$F$5),0)</f>
        <v>4</v>
      </c>
      <c r="AI356" s="2" t="str">
        <f>_xlfn.CONCAT(B356,",",VLOOKUP(O356,说明辅助表!$AF$3:$AH$6,3,0),$AI$4)</f>
        <v>32410,3,0,0,0,100</v>
      </c>
    </row>
    <row r="357" spans="1:35" ht="16.5" x14ac:dyDescent="0.2">
      <c r="A357" s="1">
        <f>IF(t_item_说明表!A362="","",t_item_说明表!A362)</f>
        <v>357</v>
      </c>
      <c r="B357" s="1">
        <f>IF(t_item_说明表!B362="","",t_item_说明表!B362)</f>
        <v>32510</v>
      </c>
      <c r="C357" s="1">
        <f>IF(t_item_说明表!C362="","",t_item_说明表!C362)</f>
        <v>0</v>
      </c>
      <c r="D357" s="1" t="str">
        <f>IF(t_item_说明表!D362="","",t_item_说明表!D362)</f>
        <v>装甲机枪车</v>
      </c>
      <c r="E357" s="1">
        <f>IF(t_item_说明表!E362="","",t_item_说明表!E362)</f>
        <v>20032510</v>
      </c>
      <c r="F357" s="1">
        <f>IF(t_item_说明表!G362="","",t_item_说明表!G362)</f>
        <v>32510</v>
      </c>
      <c r="G357" s="1">
        <f>IF(t_item_说明表!H362="","",t_item_说明表!H362)</f>
        <v>21032510</v>
      </c>
      <c r="H357" s="1">
        <f>IF(t_item_说明表!I362="","",t_item_说明表!I362)</f>
        <v>200</v>
      </c>
      <c r="I357" s="1">
        <f>IF(t_item_说明表!J362="","",t_item_说明表!J362)</f>
        <v>4</v>
      </c>
      <c r="J357" s="1">
        <f>IF(t_item_说明表!K362="","",t_item_说明表!K362)</f>
        <v>38</v>
      </c>
      <c r="K357" s="1">
        <f>IF(t_item_说明表!L362="","",t_item_说明表!L362)</f>
        <v>130362</v>
      </c>
      <c r="L357" s="1">
        <f>IF(t_item_说明表!M362="","",t_item_说明表!M362)</f>
        <v>0</v>
      </c>
      <c r="M357" s="1">
        <f>IF(t_item_说明表!N362="","",t_item_说明表!N362)</f>
        <v>-1</v>
      </c>
      <c r="N357" s="1">
        <f>IF(t_item_说明表!O362="","",t_item_说明表!O362)</f>
        <v>0</v>
      </c>
      <c r="O357" s="1">
        <f>IF(t_item_说明表!P362="","",t_item_说明表!P362)</f>
        <v>2</v>
      </c>
      <c r="P357" s="1" t="str">
        <f>IF(t_item_说明表!Q362="","",t_item_说明表!Q362)</f>
        <v/>
      </c>
      <c r="Q357" s="1">
        <f>IF(t_item_说明表!R362="","",t_item_说明表!R362)</f>
        <v>0</v>
      </c>
      <c r="R357" s="1" t="str">
        <f>IF(t_item_说明表!S362="","",t_item_说明表!S362)</f>
        <v/>
      </c>
      <c r="S357" s="1" t="str">
        <f>IF(t_item_说明表!T362="","",t_item_说明表!T362)</f>
        <v/>
      </c>
      <c r="T357" s="1">
        <f>IF(t_item_说明表!U362="","",t_item_说明表!U362)</f>
        <v>1</v>
      </c>
      <c r="U357" s="1">
        <f>IF(t_item_说明表!V362="","",t_item_说明表!V362)</f>
        <v>0</v>
      </c>
      <c r="V357" s="1" t="str">
        <f>IF(t_item_说明表!W362="","",t_item_说明表!W362)</f>
        <v/>
      </c>
      <c r="W357" s="1" t="str">
        <f>IF(t_item_说明表!X362="","",t_item_说明表!X362)</f>
        <v/>
      </c>
      <c r="X357" s="1" t="str">
        <f>IF(t_item_说明表!Y362="","",t_item_说明表!Y362)</f>
        <v>装甲机枪车的描述</v>
      </c>
      <c r="Y357" s="1">
        <f>IF(t_item_说明表!Z362="","",t_item_说明表!Z362)</f>
        <v>0</v>
      </c>
      <c r="Z357" s="1" t="str">
        <f>IF(t_item_说明表!AA362="","",t_item_说明表!AA362)</f>
        <v/>
      </c>
      <c r="AA357" s="1" t="str">
        <f>IF(t_item_说明表!AB362="","",t_item_说明表!AB362)</f>
        <v/>
      </c>
      <c r="AB357" s="1" t="str">
        <f>IF(t_item_说明表!AC362="","",t_item_说明表!AC362)</f>
        <v/>
      </c>
      <c r="AC357" s="1" t="str">
        <f>IF(t_item_说明表!AD362="","",t_item_说明表!AD362)</f>
        <v/>
      </c>
      <c r="AD357" s="1">
        <f>IF(t_item_说明表!AE362="","",t_item_说明表!AE362)</f>
        <v>32510</v>
      </c>
      <c r="AE357" s="1">
        <f>IF(t_item_说明表!AF362="","",t_item_说明表!AF362)</f>
        <v>320</v>
      </c>
      <c r="AF357" s="1" t="str">
        <f>IF(t_item_说明表!AG362="","",t_item_说明表!AG362)</f>
        <v/>
      </c>
      <c r="AG357" s="1">
        <f>IF(t_item_说明表!AH362="","",t_item_说明表!AH362)</f>
        <v>6</v>
      </c>
      <c r="AH357" s="2">
        <f>VLOOKUP(B357,说明奖励计算!$A$6:$F$999,MATCH(说明奖励计算!$F$5,说明奖励计算!$A$5:$F$5),0)</f>
        <v>5</v>
      </c>
      <c r="AI357" s="2" t="str">
        <f>_xlfn.CONCAT(B357,",",VLOOKUP(O357,说明辅助表!$AF$3:$AH$6,3,0),$AI$4)</f>
        <v>32510,3,0,0,0,100</v>
      </c>
    </row>
    <row r="358" spans="1:35" ht="16.5" x14ac:dyDescent="0.2">
      <c r="A358" s="1">
        <f>IF(t_item_说明表!A363="","",t_item_说明表!A363)</f>
        <v>358</v>
      </c>
      <c r="B358" s="1">
        <f>IF(t_item_说明表!B363="","",t_item_说明表!B363)</f>
        <v>34210</v>
      </c>
      <c r="C358" s="1">
        <f>IF(t_item_说明表!C363="","",t_item_说明表!C363)</f>
        <v>0</v>
      </c>
      <c r="D358" s="1" t="str">
        <f>IF(t_item_说明表!D363="","",t_item_说明表!D363)</f>
        <v>猛犸象狼骑</v>
      </c>
      <c r="E358" s="1">
        <f>IF(t_item_说明表!E363="","",t_item_说明表!E363)</f>
        <v>20034210</v>
      </c>
      <c r="F358" s="1">
        <f>IF(t_item_说明表!G363="","",t_item_说明表!G363)</f>
        <v>34210</v>
      </c>
      <c r="G358" s="1">
        <f>IF(t_item_说明表!H363="","",t_item_说明表!H363)</f>
        <v>21034210</v>
      </c>
      <c r="H358" s="1">
        <f>IF(t_item_说明表!I363="","",t_item_说明表!I363)</f>
        <v>200</v>
      </c>
      <c r="I358" s="1">
        <f>IF(t_item_说明表!J363="","",t_item_说明表!J363)</f>
        <v>4</v>
      </c>
      <c r="J358" s="1">
        <f>IF(t_item_说明表!K363="","",t_item_说明表!K363)</f>
        <v>4</v>
      </c>
      <c r="K358" s="1">
        <f>IF(t_item_说明表!L363="","",t_item_说明表!L363)</f>
        <v>110363</v>
      </c>
      <c r="L358" s="1">
        <f>IF(t_item_说明表!M363="","",t_item_说明表!M363)</f>
        <v>0</v>
      </c>
      <c r="M358" s="1">
        <f>IF(t_item_说明表!N363="","",t_item_说明表!N363)</f>
        <v>-1</v>
      </c>
      <c r="N358" s="1">
        <f>IF(t_item_说明表!O363="","",t_item_说明表!O363)</f>
        <v>0</v>
      </c>
      <c r="O358" s="1">
        <f>IF(t_item_说明表!P363="","",t_item_说明表!P363)</f>
        <v>4</v>
      </c>
      <c r="P358" s="1" t="str">
        <f>IF(t_item_说明表!Q363="","",t_item_说明表!Q363)</f>
        <v/>
      </c>
      <c r="Q358" s="1">
        <f>IF(t_item_说明表!R363="","",t_item_说明表!R363)</f>
        <v>0</v>
      </c>
      <c r="R358" s="1" t="str">
        <f>IF(t_item_说明表!S363="","",t_item_说明表!S363)</f>
        <v/>
      </c>
      <c r="S358" s="1" t="str">
        <f>IF(t_item_说明表!T363="","",t_item_说明表!T363)</f>
        <v/>
      </c>
      <c r="T358" s="1">
        <f>IF(t_item_说明表!U363="","",t_item_说明表!U363)</f>
        <v>1</v>
      </c>
      <c r="U358" s="1">
        <f>IF(t_item_说明表!V363="","",t_item_说明表!V363)</f>
        <v>0</v>
      </c>
      <c r="V358" s="1" t="str">
        <f>IF(t_item_说明表!W363="","",t_item_说明表!W363)</f>
        <v/>
      </c>
      <c r="W358" s="1" t="str">
        <f>IF(t_item_说明表!X363="","",t_item_说明表!X363)</f>
        <v/>
      </c>
      <c r="X358" s="1" t="str">
        <f>IF(t_item_说明表!Y363="","",t_item_说明表!Y363)</f>
        <v>猛犸象狼骑的描述</v>
      </c>
      <c r="Y358" s="1">
        <f>IF(t_item_说明表!Z363="","",t_item_说明表!Z363)</f>
        <v>0</v>
      </c>
      <c r="Z358" s="1" t="str">
        <f>IF(t_item_说明表!AA363="","",t_item_说明表!AA363)</f>
        <v/>
      </c>
      <c r="AA358" s="1" t="str">
        <f>IF(t_item_说明表!AB363="","",t_item_说明表!AB363)</f>
        <v/>
      </c>
      <c r="AB358" s="1" t="str">
        <f>IF(t_item_说明表!AC363="","",t_item_说明表!AC363)</f>
        <v/>
      </c>
      <c r="AC358" s="1" t="str">
        <f>IF(t_item_说明表!AD363="","",t_item_说明表!AD363)</f>
        <v/>
      </c>
      <c r="AD358" s="1">
        <f>IF(t_item_说明表!AE363="","",t_item_说明表!AE363)</f>
        <v>34210</v>
      </c>
      <c r="AE358" s="1">
        <f>IF(t_item_说明表!AF363="","",t_item_说明表!AF363)</f>
        <v>340</v>
      </c>
      <c r="AF358" s="1" t="str">
        <f>IF(t_item_说明表!AG363="","",t_item_说明表!AG363)</f>
        <v/>
      </c>
      <c r="AG358" s="1">
        <f>IF(t_item_说明表!AH363="","",t_item_说明表!AH363)</f>
        <v>6</v>
      </c>
      <c r="AH358" s="2">
        <f>VLOOKUP(B358,说明奖励计算!$A$6:$F$999,MATCH(说明奖励计算!$F$5,说明奖励计算!$A$5:$F$5),0)</f>
        <v>1</v>
      </c>
      <c r="AI358" s="2" t="str">
        <f>_xlfn.CONCAT(B358,",",VLOOKUP(O358,说明辅助表!$AF$3:$AH$6,3,0),$AI$4)</f>
        <v>34210,1,0,0,0,100</v>
      </c>
    </row>
    <row r="359" spans="1:35" ht="16.5" x14ac:dyDescent="0.2">
      <c r="A359" s="1">
        <f>IF(t_item_说明表!A364="","",t_item_说明表!A364)</f>
        <v>359</v>
      </c>
      <c r="B359" s="1">
        <f>IF(t_item_说明表!B364="","",t_item_说明表!B364)</f>
        <v>34310</v>
      </c>
      <c r="C359" s="1">
        <f>IF(t_item_说明表!C364="","",t_item_说明表!C364)</f>
        <v>0</v>
      </c>
      <c r="D359" s="1" t="str">
        <f>IF(t_item_说明表!D364="","",t_item_说明表!D364)</f>
        <v>精英长枪骑士</v>
      </c>
      <c r="E359" s="1">
        <f>IF(t_item_说明表!E364="","",t_item_说明表!E364)</f>
        <v>20034310</v>
      </c>
      <c r="F359" s="1">
        <f>IF(t_item_说明表!G364="","",t_item_说明表!G364)</f>
        <v>34310</v>
      </c>
      <c r="G359" s="1">
        <f>IF(t_item_说明表!H364="","",t_item_说明表!H364)</f>
        <v>21034310</v>
      </c>
      <c r="H359" s="1">
        <f>IF(t_item_说明表!I364="","",t_item_说明表!I364)</f>
        <v>200</v>
      </c>
      <c r="I359" s="1">
        <f>IF(t_item_说明表!J364="","",t_item_说明表!J364)</f>
        <v>4</v>
      </c>
      <c r="J359" s="1">
        <f>IF(t_item_说明表!K364="","",t_item_说明表!K364)</f>
        <v>19</v>
      </c>
      <c r="K359" s="1">
        <f>IF(t_item_说明表!L364="","",t_item_说明表!L364)</f>
        <v>120364</v>
      </c>
      <c r="L359" s="1">
        <f>IF(t_item_说明表!M364="","",t_item_说明表!M364)</f>
        <v>0</v>
      </c>
      <c r="M359" s="1">
        <f>IF(t_item_说明表!N364="","",t_item_说明表!N364)</f>
        <v>-1</v>
      </c>
      <c r="N359" s="1">
        <f>IF(t_item_说明表!O364="","",t_item_说明表!O364)</f>
        <v>0</v>
      </c>
      <c r="O359" s="1">
        <f>IF(t_item_说明表!P364="","",t_item_说明表!P364)</f>
        <v>3</v>
      </c>
      <c r="P359" s="1" t="str">
        <f>IF(t_item_说明表!Q364="","",t_item_说明表!Q364)</f>
        <v/>
      </c>
      <c r="Q359" s="1">
        <f>IF(t_item_说明表!R364="","",t_item_说明表!R364)</f>
        <v>0</v>
      </c>
      <c r="R359" s="1" t="str">
        <f>IF(t_item_说明表!S364="","",t_item_说明表!S364)</f>
        <v/>
      </c>
      <c r="S359" s="1" t="str">
        <f>IF(t_item_说明表!T364="","",t_item_说明表!T364)</f>
        <v/>
      </c>
      <c r="T359" s="1">
        <f>IF(t_item_说明表!U364="","",t_item_说明表!U364)</f>
        <v>1</v>
      </c>
      <c r="U359" s="1">
        <f>IF(t_item_说明表!V364="","",t_item_说明表!V364)</f>
        <v>0</v>
      </c>
      <c r="V359" s="1" t="str">
        <f>IF(t_item_说明表!W364="","",t_item_说明表!W364)</f>
        <v/>
      </c>
      <c r="W359" s="1" t="str">
        <f>IF(t_item_说明表!X364="","",t_item_说明表!X364)</f>
        <v/>
      </c>
      <c r="X359" s="1" t="str">
        <f>IF(t_item_说明表!Y364="","",t_item_说明表!Y364)</f>
        <v>精英长枪骑士的描述</v>
      </c>
      <c r="Y359" s="1">
        <f>IF(t_item_说明表!Z364="","",t_item_说明表!Z364)</f>
        <v>0</v>
      </c>
      <c r="Z359" s="1" t="str">
        <f>IF(t_item_说明表!AA364="","",t_item_说明表!AA364)</f>
        <v/>
      </c>
      <c r="AA359" s="1" t="str">
        <f>IF(t_item_说明表!AB364="","",t_item_说明表!AB364)</f>
        <v/>
      </c>
      <c r="AB359" s="1" t="str">
        <f>IF(t_item_说明表!AC364="","",t_item_说明表!AC364)</f>
        <v/>
      </c>
      <c r="AC359" s="1" t="str">
        <f>IF(t_item_说明表!AD364="","",t_item_说明表!AD364)</f>
        <v/>
      </c>
      <c r="AD359" s="1">
        <f>IF(t_item_说明表!AE364="","",t_item_说明表!AE364)</f>
        <v>34310</v>
      </c>
      <c r="AE359" s="1">
        <f>IF(t_item_说明表!AF364="","",t_item_说明表!AF364)</f>
        <v>330</v>
      </c>
      <c r="AF359" s="1" t="str">
        <f>IF(t_item_说明表!AG364="","",t_item_说明表!AG364)</f>
        <v/>
      </c>
      <c r="AG359" s="1">
        <f>IF(t_item_说明表!AH364="","",t_item_说明表!AH364)</f>
        <v>6</v>
      </c>
      <c r="AH359" s="2">
        <f>VLOOKUP(B359,说明奖励计算!$A$6:$F$999,MATCH(说明奖励计算!$F$5,说明奖励计算!$A$5:$F$5),0)</f>
        <v>3</v>
      </c>
      <c r="AI359" s="2" t="str">
        <f>_xlfn.CONCAT(B359,",",VLOOKUP(O359,说明辅助表!$AF$3:$AH$6,3,0),$AI$4)</f>
        <v>34310,2,0,0,0,100</v>
      </c>
    </row>
    <row r="360" spans="1:35" ht="16.5" x14ac:dyDescent="0.2">
      <c r="A360" s="1">
        <f>IF(t_item_说明表!A365="","",t_item_说明表!A365)</f>
        <v>360</v>
      </c>
      <c r="B360" s="1">
        <f>IF(t_item_说明表!B365="","",t_item_说明表!B365)</f>
        <v>34410</v>
      </c>
      <c r="C360" s="1">
        <f>IF(t_item_说明表!C365="","",t_item_说明表!C365)</f>
        <v>0</v>
      </c>
      <c r="D360" s="1" t="str">
        <f>IF(t_item_说明表!D365="","",t_item_说明表!D365)</f>
        <v>飞艇</v>
      </c>
      <c r="E360" s="1">
        <f>IF(t_item_说明表!E365="","",t_item_说明表!E365)</f>
        <v>20034410</v>
      </c>
      <c r="F360" s="1">
        <f>IF(t_item_说明表!G365="","",t_item_说明表!G365)</f>
        <v>34410</v>
      </c>
      <c r="G360" s="1">
        <f>IF(t_item_说明表!H365="","",t_item_说明表!H365)</f>
        <v>21034410</v>
      </c>
      <c r="H360" s="1">
        <f>IF(t_item_说明表!I365="","",t_item_说明表!I365)</f>
        <v>200</v>
      </c>
      <c r="I360" s="1">
        <f>IF(t_item_说明表!J365="","",t_item_说明表!J365)</f>
        <v>4</v>
      </c>
      <c r="J360" s="1">
        <f>IF(t_item_说明表!K365="","",t_item_说明表!K365)</f>
        <v>20</v>
      </c>
      <c r="K360" s="1">
        <f>IF(t_item_说明表!L365="","",t_item_说明表!L365)</f>
        <v>120365</v>
      </c>
      <c r="L360" s="1">
        <f>IF(t_item_说明表!M365="","",t_item_说明表!M365)</f>
        <v>0</v>
      </c>
      <c r="M360" s="1">
        <f>IF(t_item_说明表!N365="","",t_item_说明表!N365)</f>
        <v>-1</v>
      </c>
      <c r="N360" s="1">
        <f>IF(t_item_说明表!O365="","",t_item_说明表!O365)</f>
        <v>0</v>
      </c>
      <c r="O360" s="1">
        <f>IF(t_item_说明表!P365="","",t_item_说明表!P365)</f>
        <v>3</v>
      </c>
      <c r="P360" s="1" t="str">
        <f>IF(t_item_说明表!Q365="","",t_item_说明表!Q365)</f>
        <v/>
      </c>
      <c r="Q360" s="1">
        <f>IF(t_item_说明表!R365="","",t_item_说明表!R365)</f>
        <v>0</v>
      </c>
      <c r="R360" s="1" t="str">
        <f>IF(t_item_说明表!S365="","",t_item_说明表!S365)</f>
        <v/>
      </c>
      <c r="S360" s="1" t="str">
        <f>IF(t_item_说明表!T365="","",t_item_说明表!T365)</f>
        <v/>
      </c>
      <c r="T360" s="1">
        <f>IF(t_item_说明表!U365="","",t_item_说明表!U365)</f>
        <v>1</v>
      </c>
      <c r="U360" s="1">
        <f>IF(t_item_说明表!V365="","",t_item_说明表!V365)</f>
        <v>0</v>
      </c>
      <c r="V360" s="1" t="str">
        <f>IF(t_item_说明表!W365="","",t_item_说明表!W365)</f>
        <v/>
      </c>
      <c r="W360" s="1" t="str">
        <f>IF(t_item_说明表!X365="","",t_item_说明表!X365)</f>
        <v/>
      </c>
      <c r="X360" s="1" t="str">
        <f>IF(t_item_说明表!Y365="","",t_item_说明表!Y365)</f>
        <v>飞艇的描述</v>
      </c>
      <c r="Y360" s="1">
        <f>IF(t_item_说明表!Z365="","",t_item_说明表!Z365)</f>
        <v>0</v>
      </c>
      <c r="Z360" s="1" t="str">
        <f>IF(t_item_说明表!AA365="","",t_item_说明表!AA365)</f>
        <v/>
      </c>
      <c r="AA360" s="1" t="str">
        <f>IF(t_item_说明表!AB365="","",t_item_说明表!AB365)</f>
        <v/>
      </c>
      <c r="AB360" s="1" t="str">
        <f>IF(t_item_说明表!AC365="","",t_item_说明表!AC365)</f>
        <v/>
      </c>
      <c r="AC360" s="1" t="str">
        <f>IF(t_item_说明表!AD365="","",t_item_说明表!AD365)</f>
        <v/>
      </c>
      <c r="AD360" s="1">
        <f>IF(t_item_说明表!AE365="","",t_item_说明表!AE365)</f>
        <v>34410</v>
      </c>
      <c r="AE360" s="1">
        <f>IF(t_item_说明表!AF365="","",t_item_说明表!AF365)</f>
        <v>330</v>
      </c>
      <c r="AF360" s="1" t="str">
        <f>IF(t_item_说明表!AG365="","",t_item_说明表!AG365)</f>
        <v/>
      </c>
      <c r="AG360" s="1">
        <f>IF(t_item_说明表!AH365="","",t_item_说明表!AH365)</f>
        <v>6</v>
      </c>
      <c r="AH360" s="2">
        <f>VLOOKUP(B360,说明奖励计算!$A$6:$F$999,MATCH(说明奖励计算!$F$5,说明奖励计算!$A$5:$F$5),0)</f>
        <v>4</v>
      </c>
      <c r="AI360" s="2" t="str">
        <f>_xlfn.CONCAT(B360,",",VLOOKUP(O360,说明辅助表!$AF$3:$AH$6,3,0),$AI$4)</f>
        <v>34410,2,0,0,0,100</v>
      </c>
    </row>
    <row r="361" spans="1:35" ht="16.5" x14ac:dyDescent="0.2">
      <c r="A361" s="1">
        <f>IF(t_item_说明表!A366="","",t_item_说明表!A366)</f>
        <v>361</v>
      </c>
      <c r="B361" s="1">
        <f>IF(t_item_说明表!B366="","",t_item_说明表!B366)</f>
        <v>34510</v>
      </c>
      <c r="C361" s="1">
        <f>IF(t_item_说明表!C366="","",t_item_说明表!C366)</f>
        <v>0</v>
      </c>
      <c r="D361" s="1" t="str">
        <f>IF(t_item_说明表!D366="","",t_item_说明表!D366)</f>
        <v>坦克</v>
      </c>
      <c r="E361" s="1">
        <f>IF(t_item_说明表!E366="","",t_item_说明表!E366)</f>
        <v>20034510</v>
      </c>
      <c r="F361" s="1">
        <f>IF(t_item_说明表!G366="","",t_item_说明表!G366)</f>
        <v>34510</v>
      </c>
      <c r="G361" s="1">
        <f>IF(t_item_说明表!H366="","",t_item_说明表!H366)</f>
        <v>21034510</v>
      </c>
      <c r="H361" s="1">
        <f>IF(t_item_说明表!I366="","",t_item_说明表!I366)</f>
        <v>200</v>
      </c>
      <c r="I361" s="1">
        <f>IF(t_item_说明表!J366="","",t_item_说明表!J366)</f>
        <v>4</v>
      </c>
      <c r="J361" s="1">
        <f>IF(t_item_说明表!K366="","",t_item_说明表!K366)</f>
        <v>5</v>
      </c>
      <c r="K361" s="1">
        <f>IF(t_item_说明表!L366="","",t_item_说明表!L366)</f>
        <v>110366</v>
      </c>
      <c r="L361" s="1">
        <f>IF(t_item_说明表!M366="","",t_item_说明表!M366)</f>
        <v>0</v>
      </c>
      <c r="M361" s="1">
        <f>IF(t_item_说明表!N366="","",t_item_说明表!N366)</f>
        <v>-1</v>
      </c>
      <c r="N361" s="1">
        <f>IF(t_item_说明表!O366="","",t_item_说明表!O366)</f>
        <v>0</v>
      </c>
      <c r="O361" s="1">
        <f>IF(t_item_说明表!P366="","",t_item_说明表!P366)</f>
        <v>4</v>
      </c>
      <c r="P361" s="1" t="str">
        <f>IF(t_item_说明表!Q366="","",t_item_说明表!Q366)</f>
        <v/>
      </c>
      <c r="Q361" s="1">
        <f>IF(t_item_说明表!R366="","",t_item_说明表!R366)</f>
        <v>0</v>
      </c>
      <c r="R361" s="1" t="str">
        <f>IF(t_item_说明表!S366="","",t_item_说明表!S366)</f>
        <v/>
      </c>
      <c r="S361" s="1" t="str">
        <f>IF(t_item_说明表!T366="","",t_item_说明表!T366)</f>
        <v/>
      </c>
      <c r="T361" s="1">
        <f>IF(t_item_说明表!U366="","",t_item_说明表!U366)</f>
        <v>1</v>
      </c>
      <c r="U361" s="1">
        <f>IF(t_item_说明表!V366="","",t_item_说明表!V366)</f>
        <v>0</v>
      </c>
      <c r="V361" s="1" t="str">
        <f>IF(t_item_说明表!W366="","",t_item_说明表!W366)</f>
        <v/>
      </c>
      <c r="W361" s="1" t="str">
        <f>IF(t_item_说明表!X366="","",t_item_说明表!X366)</f>
        <v/>
      </c>
      <c r="X361" s="1" t="str">
        <f>IF(t_item_说明表!Y366="","",t_item_说明表!Y366)</f>
        <v>坦克的描述</v>
      </c>
      <c r="Y361" s="1">
        <f>IF(t_item_说明表!Z366="","",t_item_说明表!Z366)</f>
        <v>0</v>
      </c>
      <c r="Z361" s="1" t="str">
        <f>IF(t_item_说明表!AA366="","",t_item_说明表!AA366)</f>
        <v/>
      </c>
      <c r="AA361" s="1" t="str">
        <f>IF(t_item_说明表!AB366="","",t_item_说明表!AB366)</f>
        <v/>
      </c>
      <c r="AB361" s="1" t="str">
        <f>IF(t_item_说明表!AC366="","",t_item_说明表!AC366)</f>
        <v/>
      </c>
      <c r="AC361" s="1" t="str">
        <f>IF(t_item_说明表!AD366="","",t_item_说明表!AD366)</f>
        <v/>
      </c>
      <c r="AD361" s="1">
        <f>IF(t_item_说明表!AE366="","",t_item_说明表!AE366)</f>
        <v>34510</v>
      </c>
      <c r="AE361" s="1">
        <f>IF(t_item_说明表!AF366="","",t_item_说明表!AF366)</f>
        <v>340</v>
      </c>
      <c r="AF361" s="1" t="str">
        <f>IF(t_item_说明表!AG366="","",t_item_说明表!AG366)</f>
        <v/>
      </c>
      <c r="AG361" s="1">
        <f>IF(t_item_说明表!AH366="","",t_item_说明表!AH366)</f>
        <v>6</v>
      </c>
      <c r="AH361" s="2">
        <f>VLOOKUP(B361,说明奖励计算!$A$6:$F$999,MATCH(说明奖励计算!$F$5,说明奖励计算!$A$5:$F$5),0)</f>
        <v>5</v>
      </c>
      <c r="AI361" s="2" t="str">
        <f>_xlfn.CONCAT(B361,",",VLOOKUP(O361,说明辅助表!$AF$3:$AH$6,3,0),$AI$4)</f>
        <v>34510,1,0,0,0,100</v>
      </c>
    </row>
    <row r="362" spans="1:35" ht="16.5" x14ac:dyDescent="0.2">
      <c r="A362" s="1">
        <f>IF(t_item_说明表!A367="","",t_item_说明表!A367)</f>
        <v>362</v>
      </c>
      <c r="B362" s="1">
        <f>IF(t_item_说明表!B367="","",t_item_说明表!B367)</f>
        <v>33210</v>
      </c>
      <c r="C362" s="1">
        <f>IF(t_item_说明表!C367="","",t_item_说明表!C367)</f>
        <v>0</v>
      </c>
      <c r="D362" s="1" t="str">
        <f>IF(t_item_说明表!D367="","",t_item_说明表!D367)</f>
        <v>海象飞斧战士</v>
      </c>
      <c r="E362" s="1">
        <f>IF(t_item_说明表!E367="","",t_item_说明表!E367)</f>
        <v>20033210</v>
      </c>
      <c r="F362" s="1">
        <f>IF(t_item_说明表!G367="","",t_item_说明表!G367)</f>
        <v>33210</v>
      </c>
      <c r="G362" s="1">
        <f>IF(t_item_说明表!H367="","",t_item_说明表!H367)</f>
        <v>21033210</v>
      </c>
      <c r="H362" s="1">
        <f>IF(t_item_说明表!I367="","",t_item_说明表!I367)</f>
        <v>200</v>
      </c>
      <c r="I362" s="1">
        <f>IF(t_item_说明表!J367="","",t_item_说明表!J367)</f>
        <v>4</v>
      </c>
      <c r="J362" s="1">
        <f>IF(t_item_说明表!K367="","",t_item_说明表!K367)</f>
        <v>21</v>
      </c>
      <c r="K362" s="1">
        <f>IF(t_item_说明表!L367="","",t_item_说明表!L367)</f>
        <v>120367</v>
      </c>
      <c r="L362" s="1">
        <f>IF(t_item_说明表!M367="","",t_item_说明表!M367)</f>
        <v>0</v>
      </c>
      <c r="M362" s="1">
        <f>IF(t_item_说明表!N367="","",t_item_说明表!N367)</f>
        <v>-1</v>
      </c>
      <c r="N362" s="1">
        <f>IF(t_item_说明表!O367="","",t_item_说明表!O367)</f>
        <v>0</v>
      </c>
      <c r="O362" s="1">
        <f>IF(t_item_说明表!P367="","",t_item_说明表!P367)</f>
        <v>3</v>
      </c>
      <c r="P362" s="1" t="str">
        <f>IF(t_item_说明表!Q367="","",t_item_说明表!Q367)</f>
        <v/>
      </c>
      <c r="Q362" s="1">
        <f>IF(t_item_说明表!R367="","",t_item_说明表!R367)</f>
        <v>0</v>
      </c>
      <c r="R362" s="1" t="str">
        <f>IF(t_item_说明表!S367="","",t_item_说明表!S367)</f>
        <v/>
      </c>
      <c r="S362" s="1" t="str">
        <f>IF(t_item_说明表!T367="","",t_item_说明表!T367)</f>
        <v/>
      </c>
      <c r="T362" s="1">
        <f>IF(t_item_说明表!U367="","",t_item_说明表!U367)</f>
        <v>1</v>
      </c>
      <c r="U362" s="1">
        <f>IF(t_item_说明表!V367="","",t_item_说明表!V367)</f>
        <v>0</v>
      </c>
      <c r="V362" s="1" t="str">
        <f>IF(t_item_说明表!W367="","",t_item_说明表!W367)</f>
        <v/>
      </c>
      <c r="W362" s="1" t="str">
        <f>IF(t_item_说明表!X367="","",t_item_说明表!X367)</f>
        <v/>
      </c>
      <c r="X362" s="1" t="str">
        <f>IF(t_item_说明表!Y367="","",t_item_说明表!Y367)</f>
        <v>海象飞斧战士的描述</v>
      </c>
      <c r="Y362" s="1">
        <f>IF(t_item_说明表!Z367="","",t_item_说明表!Z367)</f>
        <v>0</v>
      </c>
      <c r="Z362" s="1" t="str">
        <f>IF(t_item_说明表!AA367="","",t_item_说明表!AA367)</f>
        <v/>
      </c>
      <c r="AA362" s="1" t="str">
        <f>IF(t_item_说明表!AB367="","",t_item_说明表!AB367)</f>
        <v/>
      </c>
      <c r="AB362" s="1" t="str">
        <f>IF(t_item_说明表!AC367="","",t_item_说明表!AC367)</f>
        <v/>
      </c>
      <c r="AC362" s="1" t="str">
        <f>IF(t_item_说明表!AD367="","",t_item_说明表!AD367)</f>
        <v/>
      </c>
      <c r="AD362" s="1">
        <f>IF(t_item_说明表!AE367="","",t_item_说明表!AE367)</f>
        <v>33210</v>
      </c>
      <c r="AE362" s="1">
        <f>IF(t_item_说明表!AF367="","",t_item_说明表!AF367)</f>
        <v>330</v>
      </c>
      <c r="AF362" s="1" t="str">
        <f>IF(t_item_说明表!AG367="","",t_item_说明表!AG367)</f>
        <v/>
      </c>
      <c r="AG362" s="1">
        <f>IF(t_item_说明表!AH367="","",t_item_说明表!AH367)</f>
        <v>6</v>
      </c>
      <c r="AH362" s="2">
        <f>VLOOKUP(B362,说明奖励计算!$A$6:$F$999,MATCH(说明奖励计算!$F$5,说明奖励计算!$A$5:$F$5),0)</f>
        <v>2</v>
      </c>
      <c r="AI362" s="2" t="str">
        <f>_xlfn.CONCAT(B362,",",VLOOKUP(O362,说明辅助表!$AF$3:$AH$6,3,0),$AI$4)</f>
        <v>33210,2,0,0,0,100</v>
      </c>
    </row>
    <row r="363" spans="1:35" ht="16.5" x14ac:dyDescent="0.2">
      <c r="A363" s="1">
        <f>IF(t_item_说明表!A368="","",t_item_说明表!A368)</f>
        <v>363</v>
      </c>
      <c r="B363" s="1">
        <f>IF(t_item_说明表!B368="","",t_item_说明表!B368)</f>
        <v>33310</v>
      </c>
      <c r="C363" s="1">
        <f>IF(t_item_说明表!C368="","",t_item_说明表!C368)</f>
        <v>0</v>
      </c>
      <c r="D363" s="1" t="str">
        <f>IF(t_item_说明表!D368="","",t_item_说明表!D368)</f>
        <v>神箭游侠</v>
      </c>
      <c r="E363" s="1">
        <f>IF(t_item_说明表!E368="","",t_item_说明表!E368)</f>
        <v>20033310</v>
      </c>
      <c r="F363" s="1">
        <f>IF(t_item_说明表!G368="","",t_item_说明表!G368)</f>
        <v>33310</v>
      </c>
      <c r="G363" s="1">
        <f>IF(t_item_说明表!H368="","",t_item_说明表!H368)</f>
        <v>21033310</v>
      </c>
      <c r="H363" s="1">
        <f>IF(t_item_说明表!I368="","",t_item_说明表!I368)</f>
        <v>200</v>
      </c>
      <c r="I363" s="1">
        <f>IF(t_item_说明表!J368="","",t_item_说明表!J368)</f>
        <v>4</v>
      </c>
      <c r="J363" s="1">
        <f>IF(t_item_说明表!K368="","",t_item_说明表!K368)</f>
        <v>6</v>
      </c>
      <c r="K363" s="1">
        <f>IF(t_item_说明表!L368="","",t_item_说明表!L368)</f>
        <v>110368</v>
      </c>
      <c r="L363" s="1">
        <f>IF(t_item_说明表!M368="","",t_item_说明表!M368)</f>
        <v>0</v>
      </c>
      <c r="M363" s="1">
        <f>IF(t_item_说明表!N368="","",t_item_说明表!N368)</f>
        <v>-1</v>
      </c>
      <c r="N363" s="1">
        <f>IF(t_item_说明表!O368="","",t_item_说明表!O368)</f>
        <v>0</v>
      </c>
      <c r="O363" s="1">
        <f>IF(t_item_说明表!P368="","",t_item_说明表!P368)</f>
        <v>4</v>
      </c>
      <c r="P363" s="1" t="str">
        <f>IF(t_item_说明表!Q368="","",t_item_说明表!Q368)</f>
        <v/>
      </c>
      <c r="Q363" s="1">
        <f>IF(t_item_说明表!R368="","",t_item_说明表!R368)</f>
        <v>0</v>
      </c>
      <c r="R363" s="1" t="str">
        <f>IF(t_item_说明表!S368="","",t_item_说明表!S368)</f>
        <v/>
      </c>
      <c r="S363" s="1" t="str">
        <f>IF(t_item_说明表!T368="","",t_item_说明表!T368)</f>
        <v/>
      </c>
      <c r="T363" s="1">
        <f>IF(t_item_说明表!U368="","",t_item_说明表!U368)</f>
        <v>1</v>
      </c>
      <c r="U363" s="1">
        <f>IF(t_item_说明表!V368="","",t_item_说明表!V368)</f>
        <v>0</v>
      </c>
      <c r="V363" s="1" t="str">
        <f>IF(t_item_说明表!W368="","",t_item_说明表!W368)</f>
        <v/>
      </c>
      <c r="W363" s="1" t="str">
        <f>IF(t_item_说明表!X368="","",t_item_说明表!X368)</f>
        <v/>
      </c>
      <c r="X363" s="1" t="str">
        <f>IF(t_item_说明表!Y368="","",t_item_说明表!Y368)</f>
        <v>神箭游侠的描述</v>
      </c>
      <c r="Y363" s="1">
        <f>IF(t_item_说明表!Z368="","",t_item_说明表!Z368)</f>
        <v>0</v>
      </c>
      <c r="Z363" s="1" t="str">
        <f>IF(t_item_说明表!AA368="","",t_item_说明表!AA368)</f>
        <v/>
      </c>
      <c r="AA363" s="1" t="str">
        <f>IF(t_item_说明表!AB368="","",t_item_说明表!AB368)</f>
        <v/>
      </c>
      <c r="AB363" s="1" t="str">
        <f>IF(t_item_说明表!AC368="","",t_item_说明表!AC368)</f>
        <v/>
      </c>
      <c r="AC363" s="1" t="str">
        <f>IF(t_item_说明表!AD368="","",t_item_说明表!AD368)</f>
        <v/>
      </c>
      <c r="AD363" s="1">
        <f>IF(t_item_说明表!AE368="","",t_item_说明表!AE368)</f>
        <v>33310</v>
      </c>
      <c r="AE363" s="1">
        <f>IF(t_item_说明表!AF368="","",t_item_说明表!AF368)</f>
        <v>340</v>
      </c>
      <c r="AF363" s="1" t="str">
        <f>IF(t_item_说明表!AG368="","",t_item_说明表!AG368)</f>
        <v/>
      </c>
      <c r="AG363" s="1">
        <f>IF(t_item_说明表!AH368="","",t_item_说明表!AH368)</f>
        <v>6</v>
      </c>
      <c r="AH363" s="2">
        <f>VLOOKUP(B363,说明奖励计算!$A$6:$F$999,MATCH(说明奖励计算!$F$5,说明奖励计算!$A$5:$F$5),0)</f>
        <v>3</v>
      </c>
      <c r="AI363" s="2" t="str">
        <f>_xlfn.CONCAT(B363,",",VLOOKUP(O363,说明辅助表!$AF$3:$AH$6,3,0),$AI$4)</f>
        <v>33310,1,0,0,0,100</v>
      </c>
    </row>
    <row r="364" spans="1:35" ht="16.5" x14ac:dyDescent="0.2">
      <c r="A364" s="1">
        <f>IF(t_item_说明表!A369="","",t_item_说明表!A369)</f>
        <v>364</v>
      </c>
      <c r="B364" s="1">
        <f>IF(t_item_说明表!B369="","",t_item_说明表!B369)</f>
        <v>33410</v>
      </c>
      <c r="C364" s="1">
        <f>IF(t_item_说明表!C369="","",t_item_说明表!C369)</f>
        <v>0</v>
      </c>
      <c r="D364" s="1" t="str">
        <f>IF(t_item_说明表!D369="","",t_item_说明表!D369)</f>
        <v>狙击手</v>
      </c>
      <c r="E364" s="1">
        <f>IF(t_item_说明表!E369="","",t_item_说明表!E369)</f>
        <v>20033410</v>
      </c>
      <c r="F364" s="1">
        <f>IF(t_item_说明表!G369="","",t_item_说明表!G369)</f>
        <v>33410</v>
      </c>
      <c r="G364" s="1">
        <f>IF(t_item_说明表!H369="","",t_item_说明表!H369)</f>
        <v>21033410</v>
      </c>
      <c r="H364" s="1">
        <f>IF(t_item_说明表!I369="","",t_item_说明表!I369)</f>
        <v>200</v>
      </c>
      <c r="I364" s="1">
        <f>IF(t_item_说明表!J369="","",t_item_说明表!J369)</f>
        <v>4</v>
      </c>
      <c r="J364" s="1">
        <f>IF(t_item_说明表!K369="","",t_item_说明表!K369)</f>
        <v>22</v>
      </c>
      <c r="K364" s="1">
        <f>IF(t_item_说明表!L369="","",t_item_说明表!L369)</f>
        <v>120369</v>
      </c>
      <c r="L364" s="1">
        <f>IF(t_item_说明表!M369="","",t_item_说明表!M369)</f>
        <v>0</v>
      </c>
      <c r="M364" s="1">
        <f>IF(t_item_说明表!N369="","",t_item_说明表!N369)</f>
        <v>-1</v>
      </c>
      <c r="N364" s="1">
        <f>IF(t_item_说明表!O369="","",t_item_说明表!O369)</f>
        <v>0</v>
      </c>
      <c r="O364" s="1">
        <f>IF(t_item_说明表!P369="","",t_item_说明表!P369)</f>
        <v>3</v>
      </c>
      <c r="P364" s="1" t="str">
        <f>IF(t_item_说明表!Q369="","",t_item_说明表!Q369)</f>
        <v/>
      </c>
      <c r="Q364" s="1">
        <f>IF(t_item_说明表!R369="","",t_item_说明表!R369)</f>
        <v>0</v>
      </c>
      <c r="R364" s="1" t="str">
        <f>IF(t_item_说明表!S369="","",t_item_说明表!S369)</f>
        <v/>
      </c>
      <c r="S364" s="1" t="str">
        <f>IF(t_item_说明表!T369="","",t_item_说明表!T369)</f>
        <v/>
      </c>
      <c r="T364" s="1">
        <f>IF(t_item_说明表!U369="","",t_item_说明表!U369)</f>
        <v>1</v>
      </c>
      <c r="U364" s="1">
        <f>IF(t_item_说明表!V369="","",t_item_说明表!V369)</f>
        <v>0</v>
      </c>
      <c r="V364" s="1" t="str">
        <f>IF(t_item_说明表!W369="","",t_item_说明表!W369)</f>
        <v/>
      </c>
      <c r="W364" s="1" t="str">
        <f>IF(t_item_说明表!X369="","",t_item_说明表!X369)</f>
        <v/>
      </c>
      <c r="X364" s="1" t="str">
        <f>IF(t_item_说明表!Y369="","",t_item_说明表!Y369)</f>
        <v>狙击手的描述</v>
      </c>
      <c r="Y364" s="1">
        <f>IF(t_item_说明表!Z369="","",t_item_说明表!Z369)</f>
        <v>0</v>
      </c>
      <c r="Z364" s="1" t="str">
        <f>IF(t_item_说明表!AA369="","",t_item_说明表!AA369)</f>
        <v/>
      </c>
      <c r="AA364" s="1" t="str">
        <f>IF(t_item_说明表!AB369="","",t_item_说明表!AB369)</f>
        <v/>
      </c>
      <c r="AB364" s="1" t="str">
        <f>IF(t_item_说明表!AC369="","",t_item_说明表!AC369)</f>
        <v/>
      </c>
      <c r="AC364" s="1" t="str">
        <f>IF(t_item_说明表!AD369="","",t_item_说明表!AD369)</f>
        <v/>
      </c>
      <c r="AD364" s="1">
        <f>IF(t_item_说明表!AE369="","",t_item_说明表!AE369)</f>
        <v>33410</v>
      </c>
      <c r="AE364" s="1">
        <f>IF(t_item_说明表!AF369="","",t_item_说明表!AF369)</f>
        <v>330</v>
      </c>
      <c r="AF364" s="1" t="str">
        <f>IF(t_item_说明表!AG369="","",t_item_说明表!AG369)</f>
        <v/>
      </c>
      <c r="AG364" s="1">
        <f>IF(t_item_说明表!AH369="","",t_item_说明表!AH369)</f>
        <v>6</v>
      </c>
      <c r="AH364" s="2">
        <f>VLOOKUP(B364,说明奖励计算!$A$6:$F$999,MATCH(说明奖励计算!$F$5,说明奖励计算!$A$5:$F$5),0)</f>
        <v>4</v>
      </c>
      <c r="AI364" s="2" t="str">
        <f>_xlfn.CONCAT(B364,",",VLOOKUP(O364,说明辅助表!$AF$3:$AH$6,3,0),$AI$4)</f>
        <v>33410,2,0,0,0,100</v>
      </c>
    </row>
    <row r="365" spans="1:35" ht="16.5" x14ac:dyDescent="0.2">
      <c r="A365" s="1">
        <f>IF(t_item_说明表!A370="","",t_item_说明表!A370)</f>
        <v>365</v>
      </c>
      <c r="B365" s="1">
        <f>IF(t_item_说明表!B370="","",t_item_说明表!B370)</f>
        <v>33510</v>
      </c>
      <c r="C365" s="1">
        <f>IF(t_item_说明表!C370="","",t_item_说明表!C370)</f>
        <v>0</v>
      </c>
      <c r="D365" s="1" t="str">
        <f>IF(t_item_说明表!D370="","",t_item_说明表!D370)</f>
        <v>导弹车</v>
      </c>
      <c r="E365" s="1">
        <f>IF(t_item_说明表!E370="","",t_item_说明表!E370)</f>
        <v>20033510</v>
      </c>
      <c r="F365" s="1">
        <f>IF(t_item_说明表!G370="","",t_item_说明表!G370)</f>
        <v>33510</v>
      </c>
      <c r="G365" s="1">
        <f>IF(t_item_说明表!H370="","",t_item_说明表!H370)</f>
        <v>21033510</v>
      </c>
      <c r="H365" s="1">
        <f>IF(t_item_说明表!I370="","",t_item_说明表!I370)</f>
        <v>200</v>
      </c>
      <c r="I365" s="1">
        <f>IF(t_item_说明表!J370="","",t_item_说明表!J370)</f>
        <v>4</v>
      </c>
      <c r="J365" s="1">
        <f>IF(t_item_说明表!K370="","",t_item_说明表!K370)</f>
        <v>39</v>
      </c>
      <c r="K365" s="1">
        <f>IF(t_item_说明表!L370="","",t_item_说明表!L370)</f>
        <v>130370</v>
      </c>
      <c r="L365" s="1">
        <f>IF(t_item_说明表!M370="","",t_item_说明表!M370)</f>
        <v>0</v>
      </c>
      <c r="M365" s="1">
        <f>IF(t_item_说明表!N370="","",t_item_说明表!N370)</f>
        <v>-1</v>
      </c>
      <c r="N365" s="1">
        <f>IF(t_item_说明表!O370="","",t_item_说明表!O370)</f>
        <v>0</v>
      </c>
      <c r="O365" s="1">
        <f>IF(t_item_说明表!P370="","",t_item_说明表!P370)</f>
        <v>2</v>
      </c>
      <c r="P365" s="1" t="str">
        <f>IF(t_item_说明表!Q370="","",t_item_说明表!Q370)</f>
        <v/>
      </c>
      <c r="Q365" s="1">
        <f>IF(t_item_说明表!R370="","",t_item_说明表!R370)</f>
        <v>0</v>
      </c>
      <c r="R365" s="1" t="str">
        <f>IF(t_item_说明表!S370="","",t_item_说明表!S370)</f>
        <v/>
      </c>
      <c r="S365" s="1" t="str">
        <f>IF(t_item_说明表!T370="","",t_item_说明表!T370)</f>
        <v/>
      </c>
      <c r="T365" s="1">
        <f>IF(t_item_说明表!U370="","",t_item_说明表!U370)</f>
        <v>1</v>
      </c>
      <c r="U365" s="1">
        <f>IF(t_item_说明表!V370="","",t_item_说明表!V370)</f>
        <v>0</v>
      </c>
      <c r="V365" s="1" t="str">
        <f>IF(t_item_说明表!W370="","",t_item_说明表!W370)</f>
        <v/>
      </c>
      <c r="W365" s="1" t="str">
        <f>IF(t_item_说明表!X370="","",t_item_说明表!X370)</f>
        <v/>
      </c>
      <c r="X365" s="1" t="str">
        <f>IF(t_item_说明表!Y370="","",t_item_说明表!Y370)</f>
        <v>导弹车的描述</v>
      </c>
      <c r="Y365" s="1">
        <f>IF(t_item_说明表!Z370="","",t_item_说明表!Z370)</f>
        <v>0</v>
      </c>
      <c r="Z365" s="1" t="str">
        <f>IF(t_item_说明表!AA370="","",t_item_说明表!AA370)</f>
        <v/>
      </c>
      <c r="AA365" s="1" t="str">
        <f>IF(t_item_说明表!AB370="","",t_item_说明表!AB370)</f>
        <v/>
      </c>
      <c r="AB365" s="1" t="str">
        <f>IF(t_item_说明表!AC370="","",t_item_说明表!AC370)</f>
        <v/>
      </c>
      <c r="AC365" s="1" t="str">
        <f>IF(t_item_说明表!AD370="","",t_item_说明表!AD370)</f>
        <v/>
      </c>
      <c r="AD365" s="1">
        <f>IF(t_item_说明表!AE370="","",t_item_说明表!AE370)</f>
        <v>33510</v>
      </c>
      <c r="AE365" s="1">
        <f>IF(t_item_说明表!AF370="","",t_item_说明表!AF370)</f>
        <v>320</v>
      </c>
      <c r="AF365" s="1" t="str">
        <f>IF(t_item_说明表!AG370="","",t_item_说明表!AG370)</f>
        <v/>
      </c>
      <c r="AG365" s="1">
        <f>IF(t_item_说明表!AH370="","",t_item_说明表!AH370)</f>
        <v>6</v>
      </c>
      <c r="AH365" s="2">
        <f>VLOOKUP(B365,说明奖励计算!$A$6:$F$999,MATCH(说明奖励计算!$F$5,说明奖励计算!$A$5:$F$5),0)</f>
        <v>5</v>
      </c>
      <c r="AI365" s="2" t="str">
        <f>_xlfn.CONCAT(B365,",",VLOOKUP(O365,说明辅助表!$AF$3:$AH$6,3,0),$AI$4)</f>
        <v>33510,3,0,0,0,100</v>
      </c>
    </row>
    <row r="366" spans="1:35" ht="16.5" x14ac:dyDescent="0.2">
      <c r="A366" s="1">
        <f>IF(t_item_说明表!A371="","",t_item_说明表!A371)</f>
        <v>366</v>
      </c>
      <c r="B366" s="1">
        <f>IF(t_item_说明表!B371="","",t_item_说明表!B371)</f>
        <v>35210</v>
      </c>
      <c r="C366" s="1">
        <f>IF(t_item_说明表!C371="","",t_item_说明表!C371)</f>
        <v>0</v>
      </c>
      <c r="D366" s="1" t="str">
        <f>IF(t_item_说明表!D371="","",t_item_说明表!D371)</f>
        <v>火龙</v>
      </c>
      <c r="E366" s="1">
        <f>IF(t_item_说明表!E371="","",t_item_说明表!E371)</f>
        <v>20035210</v>
      </c>
      <c r="F366" s="1">
        <f>IF(t_item_说明表!G371="","",t_item_说明表!G371)</f>
        <v>35210</v>
      </c>
      <c r="G366" s="1">
        <f>IF(t_item_说明表!H371="","",t_item_说明表!H371)</f>
        <v>21035210</v>
      </c>
      <c r="H366" s="1">
        <f>IF(t_item_说明表!I371="","",t_item_说明表!I371)</f>
        <v>200</v>
      </c>
      <c r="I366" s="1">
        <f>IF(t_item_说明表!J371="","",t_item_说明表!J371)</f>
        <v>4</v>
      </c>
      <c r="J366" s="1">
        <f>IF(t_item_说明表!K371="","",t_item_说明表!K371)</f>
        <v>23</v>
      </c>
      <c r="K366" s="1">
        <f>IF(t_item_说明表!L371="","",t_item_说明表!L371)</f>
        <v>120371</v>
      </c>
      <c r="L366" s="1">
        <f>IF(t_item_说明表!M371="","",t_item_说明表!M371)</f>
        <v>0</v>
      </c>
      <c r="M366" s="1">
        <f>IF(t_item_说明表!N371="","",t_item_说明表!N371)</f>
        <v>-1</v>
      </c>
      <c r="N366" s="1">
        <f>IF(t_item_说明表!O371="","",t_item_说明表!O371)</f>
        <v>0</v>
      </c>
      <c r="O366" s="1">
        <f>IF(t_item_说明表!P371="","",t_item_说明表!P371)</f>
        <v>3</v>
      </c>
      <c r="P366" s="1" t="str">
        <f>IF(t_item_说明表!Q371="","",t_item_说明表!Q371)</f>
        <v/>
      </c>
      <c r="Q366" s="1">
        <f>IF(t_item_说明表!R371="","",t_item_说明表!R371)</f>
        <v>0</v>
      </c>
      <c r="R366" s="1" t="str">
        <f>IF(t_item_说明表!S371="","",t_item_说明表!S371)</f>
        <v/>
      </c>
      <c r="S366" s="1" t="str">
        <f>IF(t_item_说明表!T371="","",t_item_说明表!T371)</f>
        <v/>
      </c>
      <c r="T366" s="1">
        <f>IF(t_item_说明表!U371="","",t_item_说明表!U371)</f>
        <v>1</v>
      </c>
      <c r="U366" s="1">
        <f>IF(t_item_说明表!V371="","",t_item_说明表!V371)</f>
        <v>0</v>
      </c>
      <c r="V366" s="1" t="str">
        <f>IF(t_item_说明表!W371="","",t_item_说明表!W371)</f>
        <v/>
      </c>
      <c r="W366" s="1" t="str">
        <f>IF(t_item_说明表!X371="","",t_item_说明表!X371)</f>
        <v/>
      </c>
      <c r="X366" s="1" t="str">
        <f>IF(t_item_说明表!Y371="","",t_item_说明表!Y371)</f>
        <v>火龙的描述</v>
      </c>
      <c r="Y366" s="1">
        <f>IF(t_item_说明表!Z371="","",t_item_说明表!Z371)</f>
        <v>0</v>
      </c>
      <c r="Z366" s="1" t="str">
        <f>IF(t_item_说明表!AA371="","",t_item_说明表!AA371)</f>
        <v/>
      </c>
      <c r="AA366" s="1" t="str">
        <f>IF(t_item_说明表!AB371="","",t_item_说明表!AB371)</f>
        <v/>
      </c>
      <c r="AB366" s="1" t="str">
        <f>IF(t_item_说明表!AC371="","",t_item_说明表!AC371)</f>
        <v/>
      </c>
      <c r="AC366" s="1" t="str">
        <f>IF(t_item_说明表!AD371="","",t_item_说明表!AD371)</f>
        <v/>
      </c>
      <c r="AD366" s="1">
        <f>IF(t_item_说明表!AE371="","",t_item_说明表!AE371)</f>
        <v>35210</v>
      </c>
      <c r="AE366" s="1">
        <f>IF(t_item_说明表!AF371="","",t_item_说明表!AF371)</f>
        <v>330</v>
      </c>
      <c r="AF366" s="1" t="str">
        <f>IF(t_item_说明表!AG371="","",t_item_说明表!AG371)</f>
        <v/>
      </c>
      <c r="AG366" s="1">
        <f>IF(t_item_说明表!AH371="","",t_item_说明表!AH371)</f>
        <v>6</v>
      </c>
      <c r="AH366" s="2">
        <f>VLOOKUP(B366,说明奖励计算!$A$6:$F$999,MATCH(说明奖励计算!$F$5,说明奖励计算!$A$5:$F$5),0)</f>
        <v>1</v>
      </c>
      <c r="AI366" s="2" t="str">
        <f>_xlfn.CONCAT(B366,",",VLOOKUP(O366,说明辅助表!$AF$3:$AH$6,3,0),$AI$4)</f>
        <v>35210,2,0,0,0,100</v>
      </c>
    </row>
    <row r="367" spans="1:35" ht="16.5" x14ac:dyDescent="0.2">
      <c r="A367" s="1">
        <f>IF(t_item_说明表!A372="","",t_item_说明表!A372)</f>
        <v>367</v>
      </c>
      <c r="B367" s="1">
        <f>IF(t_item_说明表!B372="","",t_item_说明表!B372)</f>
        <v>35310</v>
      </c>
      <c r="C367" s="1">
        <f>IF(t_item_说明表!C372="","",t_item_说明表!C372)</f>
        <v>0</v>
      </c>
      <c r="D367" s="1" t="str">
        <f>IF(t_item_说明表!D372="","",t_item_说明表!D372)</f>
        <v>精灵捕手</v>
      </c>
      <c r="E367" s="1">
        <f>IF(t_item_说明表!E372="","",t_item_说明表!E372)</f>
        <v>20035310</v>
      </c>
      <c r="F367" s="1">
        <f>IF(t_item_说明表!G372="","",t_item_说明表!G372)</f>
        <v>35310</v>
      </c>
      <c r="G367" s="1">
        <f>IF(t_item_说明表!H372="","",t_item_说明表!H372)</f>
        <v>21035310</v>
      </c>
      <c r="H367" s="1">
        <f>IF(t_item_说明表!I372="","",t_item_说明表!I372)</f>
        <v>200</v>
      </c>
      <c r="I367" s="1">
        <f>IF(t_item_说明表!J372="","",t_item_说明表!J372)</f>
        <v>4</v>
      </c>
      <c r="J367" s="1">
        <f>IF(t_item_说明表!K372="","",t_item_说明表!K372)</f>
        <v>24</v>
      </c>
      <c r="K367" s="1">
        <f>IF(t_item_说明表!L372="","",t_item_说明表!L372)</f>
        <v>120372</v>
      </c>
      <c r="L367" s="1">
        <f>IF(t_item_说明表!M372="","",t_item_说明表!M372)</f>
        <v>0</v>
      </c>
      <c r="M367" s="1">
        <f>IF(t_item_说明表!N372="","",t_item_说明表!N372)</f>
        <v>-1</v>
      </c>
      <c r="N367" s="1">
        <f>IF(t_item_说明表!O372="","",t_item_说明表!O372)</f>
        <v>0</v>
      </c>
      <c r="O367" s="1">
        <f>IF(t_item_说明表!P372="","",t_item_说明表!P372)</f>
        <v>3</v>
      </c>
      <c r="P367" s="1" t="str">
        <f>IF(t_item_说明表!Q372="","",t_item_说明表!Q372)</f>
        <v/>
      </c>
      <c r="Q367" s="1">
        <f>IF(t_item_说明表!R372="","",t_item_说明表!R372)</f>
        <v>0</v>
      </c>
      <c r="R367" s="1" t="str">
        <f>IF(t_item_说明表!S372="","",t_item_说明表!S372)</f>
        <v/>
      </c>
      <c r="S367" s="1" t="str">
        <f>IF(t_item_说明表!T372="","",t_item_说明表!T372)</f>
        <v/>
      </c>
      <c r="T367" s="1">
        <f>IF(t_item_说明表!U372="","",t_item_说明表!U372)</f>
        <v>1</v>
      </c>
      <c r="U367" s="1">
        <f>IF(t_item_说明表!V372="","",t_item_说明表!V372)</f>
        <v>0</v>
      </c>
      <c r="V367" s="1" t="str">
        <f>IF(t_item_说明表!W372="","",t_item_说明表!W372)</f>
        <v/>
      </c>
      <c r="W367" s="1" t="str">
        <f>IF(t_item_说明表!X372="","",t_item_说明表!X372)</f>
        <v/>
      </c>
      <c r="X367" s="1" t="str">
        <f>IF(t_item_说明表!Y372="","",t_item_说明表!Y372)</f>
        <v>精灵捕手的描述</v>
      </c>
      <c r="Y367" s="1">
        <f>IF(t_item_说明表!Z372="","",t_item_说明表!Z372)</f>
        <v>0</v>
      </c>
      <c r="Z367" s="1" t="str">
        <f>IF(t_item_说明表!AA372="","",t_item_说明表!AA372)</f>
        <v/>
      </c>
      <c r="AA367" s="1" t="str">
        <f>IF(t_item_说明表!AB372="","",t_item_说明表!AB372)</f>
        <v/>
      </c>
      <c r="AB367" s="1" t="str">
        <f>IF(t_item_说明表!AC372="","",t_item_说明表!AC372)</f>
        <v/>
      </c>
      <c r="AC367" s="1" t="str">
        <f>IF(t_item_说明表!AD372="","",t_item_说明表!AD372)</f>
        <v/>
      </c>
      <c r="AD367" s="1">
        <f>IF(t_item_说明表!AE372="","",t_item_说明表!AE372)</f>
        <v>35310</v>
      </c>
      <c r="AE367" s="1">
        <f>IF(t_item_说明表!AF372="","",t_item_说明表!AF372)</f>
        <v>330</v>
      </c>
      <c r="AF367" s="1" t="str">
        <f>IF(t_item_说明表!AG372="","",t_item_说明表!AG372)</f>
        <v/>
      </c>
      <c r="AG367" s="1">
        <f>IF(t_item_说明表!AH372="","",t_item_说明表!AH372)</f>
        <v>6</v>
      </c>
      <c r="AH367" s="2">
        <f>VLOOKUP(B367,说明奖励计算!$A$6:$F$999,MATCH(说明奖励计算!$F$5,说明奖励计算!$A$5:$F$5),0)</f>
        <v>3</v>
      </c>
      <c r="AI367" s="2" t="str">
        <f>_xlfn.CONCAT(B367,",",VLOOKUP(O367,说明辅助表!$AF$3:$AH$6,3,0),$AI$4)</f>
        <v>35310,2,0,0,0,100</v>
      </c>
    </row>
    <row r="368" spans="1:35" ht="16.5" x14ac:dyDescent="0.2">
      <c r="A368" s="1">
        <f>IF(t_item_说明表!A373="","",t_item_说明表!A373)</f>
        <v>368</v>
      </c>
      <c r="B368" s="1">
        <f>IF(t_item_说明表!B373="","",t_item_说明表!B373)</f>
        <v>35410</v>
      </c>
      <c r="C368" s="1">
        <f>IF(t_item_说明表!C373="","",t_item_说明表!C373)</f>
        <v>0</v>
      </c>
      <c r="D368" s="1" t="str">
        <f>IF(t_item_说明表!D373="","",t_item_说明表!D373)</f>
        <v>光明法师</v>
      </c>
      <c r="E368" s="1">
        <f>IF(t_item_说明表!E373="","",t_item_说明表!E373)</f>
        <v>20035410</v>
      </c>
      <c r="F368" s="1">
        <f>IF(t_item_说明表!G373="","",t_item_说明表!G373)</f>
        <v>35410</v>
      </c>
      <c r="G368" s="1">
        <f>IF(t_item_说明表!H373="","",t_item_说明表!H373)</f>
        <v>21035410</v>
      </c>
      <c r="H368" s="1">
        <f>IF(t_item_说明表!I373="","",t_item_说明表!I373)</f>
        <v>200</v>
      </c>
      <c r="I368" s="1">
        <f>IF(t_item_说明表!J373="","",t_item_说明表!J373)</f>
        <v>4</v>
      </c>
      <c r="J368" s="1">
        <f>IF(t_item_说明表!K373="","",t_item_说明表!K373)</f>
        <v>40</v>
      </c>
      <c r="K368" s="1">
        <f>IF(t_item_说明表!L373="","",t_item_说明表!L373)</f>
        <v>130373</v>
      </c>
      <c r="L368" s="1">
        <f>IF(t_item_说明表!M373="","",t_item_说明表!M373)</f>
        <v>0</v>
      </c>
      <c r="M368" s="1">
        <f>IF(t_item_说明表!N373="","",t_item_说明表!N373)</f>
        <v>-1</v>
      </c>
      <c r="N368" s="1">
        <f>IF(t_item_说明表!O373="","",t_item_说明表!O373)</f>
        <v>0</v>
      </c>
      <c r="O368" s="1">
        <f>IF(t_item_说明表!P373="","",t_item_说明表!P373)</f>
        <v>2</v>
      </c>
      <c r="P368" s="1" t="str">
        <f>IF(t_item_说明表!Q373="","",t_item_说明表!Q373)</f>
        <v/>
      </c>
      <c r="Q368" s="1">
        <f>IF(t_item_说明表!R373="","",t_item_说明表!R373)</f>
        <v>0</v>
      </c>
      <c r="R368" s="1" t="str">
        <f>IF(t_item_说明表!S373="","",t_item_说明表!S373)</f>
        <v/>
      </c>
      <c r="S368" s="1" t="str">
        <f>IF(t_item_说明表!T373="","",t_item_说明表!T373)</f>
        <v/>
      </c>
      <c r="T368" s="1">
        <f>IF(t_item_说明表!U373="","",t_item_说明表!U373)</f>
        <v>1</v>
      </c>
      <c r="U368" s="1">
        <f>IF(t_item_说明表!V373="","",t_item_说明表!V373)</f>
        <v>0</v>
      </c>
      <c r="V368" s="1" t="str">
        <f>IF(t_item_说明表!W373="","",t_item_说明表!W373)</f>
        <v/>
      </c>
      <c r="W368" s="1" t="str">
        <f>IF(t_item_说明表!X373="","",t_item_说明表!X373)</f>
        <v/>
      </c>
      <c r="X368" s="1" t="str">
        <f>IF(t_item_说明表!Y373="","",t_item_说明表!Y373)</f>
        <v>光明法师的描述</v>
      </c>
      <c r="Y368" s="1">
        <f>IF(t_item_说明表!Z373="","",t_item_说明表!Z373)</f>
        <v>0</v>
      </c>
      <c r="Z368" s="1" t="str">
        <f>IF(t_item_说明表!AA373="","",t_item_说明表!AA373)</f>
        <v/>
      </c>
      <c r="AA368" s="1" t="str">
        <f>IF(t_item_说明表!AB373="","",t_item_说明表!AB373)</f>
        <v/>
      </c>
      <c r="AB368" s="1" t="str">
        <f>IF(t_item_说明表!AC373="","",t_item_说明表!AC373)</f>
        <v/>
      </c>
      <c r="AC368" s="1" t="str">
        <f>IF(t_item_说明表!AD373="","",t_item_说明表!AD373)</f>
        <v/>
      </c>
      <c r="AD368" s="1">
        <f>IF(t_item_说明表!AE373="","",t_item_说明表!AE373)</f>
        <v>35410</v>
      </c>
      <c r="AE368" s="1">
        <f>IF(t_item_说明表!AF373="","",t_item_说明表!AF373)</f>
        <v>320</v>
      </c>
      <c r="AF368" s="1" t="str">
        <f>IF(t_item_说明表!AG373="","",t_item_说明表!AG373)</f>
        <v/>
      </c>
      <c r="AG368" s="1">
        <f>IF(t_item_说明表!AH373="","",t_item_说明表!AH373)</f>
        <v>6</v>
      </c>
      <c r="AH368" s="2">
        <f>VLOOKUP(B368,说明奖励计算!$A$6:$F$999,MATCH(说明奖励计算!$F$5,说明奖励计算!$A$5:$F$5),0)</f>
        <v>4</v>
      </c>
      <c r="AI368" s="2" t="str">
        <f>_xlfn.CONCAT(B368,",",VLOOKUP(O368,说明辅助表!$AF$3:$AH$6,3,0),$AI$4)</f>
        <v>35410,3,0,0,0,100</v>
      </c>
    </row>
    <row r="369" spans="1:35" ht="16.5" x14ac:dyDescent="0.2">
      <c r="A369" s="1">
        <f>IF(t_item_说明表!A374="","",t_item_说明表!A374)</f>
        <v>369</v>
      </c>
      <c r="B369" s="1">
        <f>IF(t_item_说明表!B374="","",t_item_说明表!B374)</f>
        <v>35510</v>
      </c>
      <c r="C369" s="1">
        <f>IF(t_item_说明表!C374="","",t_item_说明表!C374)</f>
        <v>0</v>
      </c>
      <c r="D369" s="1" t="str">
        <f>IF(t_item_说明表!D374="","",t_item_说明表!D374)</f>
        <v>皇家狮鹫</v>
      </c>
      <c r="E369" s="1">
        <f>IF(t_item_说明表!E374="","",t_item_说明表!E374)</f>
        <v>20035510</v>
      </c>
      <c r="F369" s="1">
        <f>IF(t_item_说明表!G374="","",t_item_说明表!G374)</f>
        <v>35510</v>
      </c>
      <c r="G369" s="1">
        <f>IF(t_item_说明表!H374="","",t_item_说明表!H374)</f>
        <v>21035510</v>
      </c>
      <c r="H369" s="1">
        <f>IF(t_item_说明表!I374="","",t_item_说明表!I374)</f>
        <v>200</v>
      </c>
      <c r="I369" s="1">
        <f>IF(t_item_说明表!J374="","",t_item_说明表!J374)</f>
        <v>4</v>
      </c>
      <c r="J369" s="1">
        <f>IF(t_item_说明表!K374="","",t_item_说明表!K374)</f>
        <v>7</v>
      </c>
      <c r="K369" s="1">
        <f>IF(t_item_说明表!L374="","",t_item_说明表!L374)</f>
        <v>110374</v>
      </c>
      <c r="L369" s="1">
        <f>IF(t_item_说明表!M374="","",t_item_说明表!M374)</f>
        <v>0</v>
      </c>
      <c r="M369" s="1">
        <f>IF(t_item_说明表!N374="","",t_item_说明表!N374)</f>
        <v>-1</v>
      </c>
      <c r="N369" s="1">
        <f>IF(t_item_说明表!O374="","",t_item_说明表!O374)</f>
        <v>0</v>
      </c>
      <c r="O369" s="1">
        <f>IF(t_item_说明表!P374="","",t_item_说明表!P374)</f>
        <v>4</v>
      </c>
      <c r="P369" s="1" t="str">
        <f>IF(t_item_说明表!Q374="","",t_item_说明表!Q374)</f>
        <v/>
      </c>
      <c r="Q369" s="1">
        <f>IF(t_item_说明表!R374="","",t_item_说明表!R374)</f>
        <v>0</v>
      </c>
      <c r="R369" s="1" t="str">
        <f>IF(t_item_说明表!S374="","",t_item_说明表!S374)</f>
        <v/>
      </c>
      <c r="S369" s="1" t="str">
        <f>IF(t_item_说明表!T374="","",t_item_说明表!T374)</f>
        <v/>
      </c>
      <c r="T369" s="1">
        <f>IF(t_item_说明表!U374="","",t_item_说明表!U374)</f>
        <v>1</v>
      </c>
      <c r="U369" s="1">
        <f>IF(t_item_说明表!V374="","",t_item_说明表!V374)</f>
        <v>0</v>
      </c>
      <c r="V369" s="1" t="str">
        <f>IF(t_item_说明表!W374="","",t_item_说明表!W374)</f>
        <v/>
      </c>
      <c r="W369" s="1" t="str">
        <f>IF(t_item_说明表!X374="","",t_item_说明表!X374)</f>
        <v/>
      </c>
      <c r="X369" s="1" t="str">
        <f>IF(t_item_说明表!Y374="","",t_item_说明表!Y374)</f>
        <v>皇家狮鹫的描述</v>
      </c>
      <c r="Y369" s="1">
        <f>IF(t_item_说明表!Z374="","",t_item_说明表!Z374)</f>
        <v>0</v>
      </c>
      <c r="Z369" s="1" t="str">
        <f>IF(t_item_说明表!AA374="","",t_item_说明表!AA374)</f>
        <v/>
      </c>
      <c r="AA369" s="1" t="str">
        <f>IF(t_item_说明表!AB374="","",t_item_说明表!AB374)</f>
        <v/>
      </c>
      <c r="AB369" s="1" t="str">
        <f>IF(t_item_说明表!AC374="","",t_item_说明表!AC374)</f>
        <v/>
      </c>
      <c r="AC369" s="1" t="str">
        <f>IF(t_item_说明表!AD374="","",t_item_说明表!AD374)</f>
        <v/>
      </c>
      <c r="AD369" s="1">
        <f>IF(t_item_说明表!AE374="","",t_item_说明表!AE374)</f>
        <v>35510</v>
      </c>
      <c r="AE369" s="1">
        <f>IF(t_item_说明表!AF374="","",t_item_说明表!AF374)</f>
        <v>340</v>
      </c>
      <c r="AF369" s="1" t="str">
        <f>IF(t_item_说明表!AG374="","",t_item_说明表!AG374)</f>
        <v/>
      </c>
      <c r="AG369" s="1">
        <f>IF(t_item_说明表!AH374="","",t_item_说明表!AH374)</f>
        <v>6</v>
      </c>
      <c r="AH369" s="2">
        <f>VLOOKUP(B369,说明奖励计算!$A$6:$F$999,MATCH(说明奖励计算!$F$5,说明奖励计算!$A$5:$F$5),0)</f>
        <v>5</v>
      </c>
      <c r="AI369" s="2" t="str">
        <f>_xlfn.CONCAT(B369,",",VLOOKUP(O369,说明辅助表!$AF$3:$AH$6,3,0),$AI$4)</f>
        <v>35510,1,0,0,0,100</v>
      </c>
    </row>
    <row r="370" spans="1:35" ht="16.5" x14ac:dyDescent="0.2">
      <c r="A370" s="1">
        <f>IF(t_item_说明表!A375="","",t_item_说明表!A375)</f>
        <v>370</v>
      </c>
      <c r="B370" s="1">
        <f>IF(t_item_说明表!B375="","",t_item_说明表!B375)</f>
        <v>36210</v>
      </c>
      <c r="C370" s="1">
        <f>IF(t_item_说明表!C375="","",t_item_说明表!C375)</f>
        <v>0</v>
      </c>
      <c r="D370" s="1" t="str">
        <f>IF(t_item_说明表!D375="","",t_item_说明表!D375)</f>
        <v>魔像</v>
      </c>
      <c r="E370" s="1">
        <f>IF(t_item_说明表!E375="","",t_item_说明表!E375)</f>
        <v>20036210</v>
      </c>
      <c r="F370" s="1">
        <f>IF(t_item_说明表!G375="","",t_item_说明表!G375)</f>
        <v>36210</v>
      </c>
      <c r="G370" s="1">
        <f>IF(t_item_说明表!H375="","",t_item_说明表!H375)</f>
        <v>21036210</v>
      </c>
      <c r="H370" s="1">
        <f>IF(t_item_说明表!I375="","",t_item_说明表!I375)</f>
        <v>200</v>
      </c>
      <c r="I370" s="1">
        <f>IF(t_item_说明表!J375="","",t_item_说明表!J375)</f>
        <v>4</v>
      </c>
      <c r="J370" s="1">
        <f>IF(t_item_说明表!K375="","",t_item_说明表!K375)</f>
        <v>41</v>
      </c>
      <c r="K370" s="1">
        <f>IF(t_item_说明表!L375="","",t_item_说明表!L375)</f>
        <v>130375</v>
      </c>
      <c r="L370" s="1">
        <f>IF(t_item_说明表!M375="","",t_item_说明表!M375)</f>
        <v>0</v>
      </c>
      <c r="M370" s="1">
        <f>IF(t_item_说明表!N375="","",t_item_说明表!N375)</f>
        <v>-1</v>
      </c>
      <c r="N370" s="1">
        <f>IF(t_item_说明表!O375="","",t_item_说明表!O375)</f>
        <v>0</v>
      </c>
      <c r="O370" s="1">
        <f>IF(t_item_说明表!P375="","",t_item_说明表!P375)</f>
        <v>2</v>
      </c>
      <c r="P370" s="1" t="str">
        <f>IF(t_item_说明表!Q375="","",t_item_说明表!Q375)</f>
        <v/>
      </c>
      <c r="Q370" s="1">
        <f>IF(t_item_说明表!R375="","",t_item_说明表!R375)</f>
        <v>0</v>
      </c>
      <c r="R370" s="1" t="str">
        <f>IF(t_item_说明表!S375="","",t_item_说明表!S375)</f>
        <v/>
      </c>
      <c r="S370" s="1" t="str">
        <f>IF(t_item_说明表!T375="","",t_item_说明表!T375)</f>
        <v/>
      </c>
      <c r="T370" s="1">
        <f>IF(t_item_说明表!U375="","",t_item_说明表!U375)</f>
        <v>1</v>
      </c>
      <c r="U370" s="1">
        <f>IF(t_item_说明表!V375="","",t_item_说明表!V375)</f>
        <v>0</v>
      </c>
      <c r="V370" s="1" t="str">
        <f>IF(t_item_说明表!W375="","",t_item_说明表!W375)</f>
        <v/>
      </c>
      <c r="W370" s="1" t="str">
        <f>IF(t_item_说明表!X375="","",t_item_说明表!X375)</f>
        <v/>
      </c>
      <c r="X370" s="1" t="str">
        <f>IF(t_item_说明表!Y375="","",t_item_说明表!Y375)</f>
        <v>魔像的描述</v>
      </c>
      <c r="Y370" s="1">
        <f>IF(t_item_说明表!Z375="","",t_item_说明表!Z375)</f>
        <v>0</v>
      </c>
      <c r="Z370" s="1" t="str">
        <f>IF(t_item_说明表!AA375="","",t_item_说明表!AA375)</f>
        <v/>
      </c>
      <c r="AA370" s="1" t="str">
        <f>IF(t_item_说明表!AB375="","",t_item_说明表!AB375)</f>
        <v/>
      </c>
      <c r="AB370" s="1" t="str">
        <f>IF(t_item_说明表!AC375="","",t_item_说明表!AC375)</f>
        <v/>
      </c>
      <c r="AC370" s="1" t="str">
        <f>IF(t_item_说明表!AD375="","",t_item_说明表!AD375)</f>
        <v/>
      </c>
      <c r="AD370" s="1">
        <f>IF(t_item_说明表!AE375="","",t_item_说明表!AE375)</f>
        <v>36210</v>
      </c>
      <c r="AE370" s="1">
        <f>IF(t_item_说明表!AF375="","",t_item_说明表!AF375)</f>
        <v>320</v>
      </c>
      <c r="AF370" s="1" t="str">
        <f>IF(t_item_说明表!AG375="","",t_item_说明表!AG375)</f>
        <v/>
      </c>
      <c r="AG370" s="1">
        <f>IF(t_item_说明表!AH375="","",t_item_说明表!AH375)</f>
        <v>6</v>
      </c>
      <c r="AH370" s="2">
        <f>VLOOKUP(B370,说明奖励计算!$A$6:$F$999,MATCH(说明奖励计算!$F$5,说明奖励计算!$A$5:$F$5),0)</f>
        <v>1</v>
      </c>
      <c r="AI370" s="2" t="str">
        <f>_xlfn.CONCAT(B370,",",VLOOKUP(O370,说明辅助表!$AF$3:$AH$6,3,0),$AI$4)</f>
        <v>36210,3,0,0,0,100</v>
      </c>
    </row>
    <row r="371" spans="1:35" ht="16.5" x14ac:dyDescent="0.2">
      <c r="A371" s="1">
        <f>IF(t_item_说明表!A376="","",t_item_说明表!A376)</f>
        <v>371</v>
      </c>
      <c r="B371" s="1">
        <f>IF(t_item_说明表!B376="","",t_item_说明表!B376)</f>
        <v>36310</v>
      </c>
      <c r="C371" s="1">
        <f>IF(t_item_说明表!C376="","",t_item_说明表!C376)</f>
        <v>0</v>
      </c>
      <c r="D371" s="1" t="str">
        <f>IF(t_item_说明表!D376="","",t_item_说明表!D376)</f>
        <v>鬼武士</v>
      </c>
      <c r="E371" s="1">
        <f>IF(t_item_说明表!E376="","",t_item_说明表!E376)</f>
        <v>20036310</v>
      </c>
      <c r="F371" s="1">
        <f>IF(t_item_说明表!G376="","",t_item_说明表!G376)</f>
        <v>36310</v>
      </c>
      <c r="G371" s="1">
        <f>IF(t_item_说明表!H376="","",t_item_说明表!H376)</f>
        <v>21036310</v>
      </c>
      <c r="H371" s="1">
        <f>IF(t_item_说明表!I376="","",t_item_说明表!I376)</f>
        <v>200</v>
      </c>
      <c r="I371" s="1">
        <f>IF(t_item_说明表!J376="","",t_item_说明表!J376)</f>
        <v>4</v>
      </c>
      <c r="J371" s="1">
        <f>IF(t_item_说明表!K376="","",t_item_说明表!K376)</f>
        <v>42</v>
      </c>
      <c r="K371" s="1">
        <f>IF(t_item_说明表!L376="","",t_item_说明表!L376)</f>
        <v>130376</v>
      </c>
      <c r="L371" s="1">
        <f>IF(t_item_说明表!M376="","",t_item_说明表!M376)</f>
        <v>0</v>
      </c>
      <c r="M371" s="1">
        <f>IF(t_item_说明表!N376="","",t_item_说明表!N376)</f>
        <v>-1</v>
      </c>
      <c r="N371" s="1">
        <f>IF(t_item_说明表!O376="","",t_item_说明表!O376)</f>
        <v>0</v>
      </c>
      <c r="O371" s="1">
        <f>IF(t_item_说明表!P376="","",t_item_说明表!P376)</f>
        <v>2</v>
      </c>
      <c r="P371" s="1" t="str">
        <f>IF(t_item_说明表!Q376="","",t_item_说明表!Q376)</f>
        <v/>
      </c>
      <c r="Q371" s="1">
        <f>IF(t_item_说明表!R376="","",t_item_说明表!R376)</f>
        <v>0</v>
      </c>
      <c r="R371" s="1" t="str">
        <f>IF(t_item_说明表!S376="","",t_item_说明表!S376)</f>
        <v/>
      </c>
      <c r="S371" s="1" t="str">
        <f>IF(t_item_说明表!T376="","",t_item_说明表!T376)</f>
        <v/>
      </c>
      <c r="T371" s="1">
        <f>IF(t_item_说明表!U376="","",t_item_说明表!U376)</f>
        <v>1</v>
      </c>
      <c r="U371" s="1">
        <f>IF(t_item_说明表!V376="","",t_item_说明表!V376)</f>
        <v>0</v>
      </c>
      <c r="V371" s="1" t="str">
        <f>IF(t_item_说明表!W376="","",t_item_说明表!W376)</f>
        <v/>
      </c>
      <c r="W371" s="1" t="str">
        <f>IF(t_item_说明表!X376="","",t_item_说明表!X376)</f>
        <v/>
      </c>
      <c r="X371" s="1" t="str">
        <f>IF(t_item_说明表!Y376="","",t_item_说明表!Y376)</f>
        <v>鬼武士的描述</v>
      </c>
      <c r="Y371" s="1">
        <f>IF(t_item_说明表!Z376="","",t_item_说明表!Z376)</f>
        <v>0</v>
      </c>
      <c r="Z371" s="1" t="str">
        <f>IF(t_item_说明表!AA376="","",t_item_说明表!AA376)</f>
        <v/>
      </c>
      <c r="AA371" s="1" t="str">
        <f>IF(t_item_说明表!AB376="","",t_item_说明表!AB376)</f>
        <v/>
      </c>
      <c r="AB371" s="1" t="str">
        <f>IF(t_item_说明表!AC376="","",t_item_说明表!AC376)</f>
        <v/>
      </c>
      <c r="AC371" s="1" t="str">
        <f>IF(t_item_说明表!AD376="","",t_item_说明表!AD376)</f>
        <v/>
      </c>
      <c r="AD371" s="1">
        <f>IF(t_item_说明表!AE376="","",t_item_说明表!AE376)</f>
        <v>36310</v>
      </c>
      <c r="AE371" s="1">
        <f>IF(t_item_说明表!AF376="","",t_item_说明表!AF376)</f>
        <v>320</v>
      </c>
      <c r="AF371" s="1" t="str">
        <f>IF(t_item_说明表!AG376="","",t_item_说明表!AG376)</f>
        <v/>
      </c>
      <c r="AG371" s="1">
        <f>IF(t_item_说明表!AH376="","",t_item_说明表!AH376)</f>
        <v>6</v>
      </c>
      <c r="AH371" s="2">
        <f>VLOOKUP(B371,说明奖励计算!$A$6:$F$999,MATCH(说明奖励计算!$F$5,说明奖励计算!$A$5:$F$5),0)</f>
        <v>3</v>
      </c>
      <c r="AI371" s="2" t="str">
        <f>_xlfn.CONCAT(B371,",",VLOOKUP(O371,说明辅助表!$AF$3:$AH$6,3,0),$AI$4)</f>
        <v>36310,3,0,0,0,100</v>
      </c>
    </row>
    <row r="372" spans="1:35" ht="16.5" x14ac:dyDescent="0.2">
      <c r="A372" s="1">
        <f>IF(t_item_说明表!A377="","",t_item_说明表!A377)</f>
        <v>372</v>
      </c>
      <c r="B372" s="1">
        <f>IF(t_item_说明表!B377="","",t_item_说明表!B377)</f>
        <v>36410</v>
      </c>
      <c r="C372" s="1">
        <f>IF(t_item_说明表!C377="","",t_item_说明表!C377)</f>
        <v>0</v>
      </c>
      <c r="D372" s="1" t="str">
        <f>IF(t_item_说明表!D377="","",t_item_说明表!D377)</f>
        <v>吸血鬼贵族</v>
      </c>
      <c r="E372" s="1">
        <f>IF(t_item_说明表!E377="","",t_item_说明表!E377)</f>
        <v>20036410</v>
      </c>
      <c r="F372" s="1">
        <f>IF(t_item_说明表!G377="","",t_item_说明表!G377)</f>
        <v>36410</v>
      </c>
      <c r="G372" s="1">
        <f>IF(t_item_说明表!H377="","",t_item_说明表!H377)</f>
        <v>21036410</v>
      </c>
      <c r="H372" s="1">
        <f>IF(t_item_说明表!I377="","",t_item_说明表!I377)</f>
        <v>200</v>
      </c>
      <c r="I372" s="1">
        <f>IF(t_item_说明表!J377="","",t_item_说明表!J377)</f>
        <v>4</v>
      </c>
      <c r="J372" s="1">
        <f>IF(t_item_说明表!K377="","",t_item_说明表!K377)</f>
        <v>25</v>
      </c>
      <c r="K372" s="1">
        <f>IF(t_item_说明表!L377="","",t_item_说明表!L377)</f>
        <v>120377</v>
      </c>
      <c r="L372" s="1">
        <f>IF(t_item_说明表!M377="","",t_item_说明表!M377)</f>
        <v>0</v>
      </c>
      <c r="M372" s="1">
        <f>IF(t_item_说明表!N377="","",t_item_说明表!N377)</f>
        <v>-1</v>
      </c>
      <c r="N372" s="1">
        <f>IF(t_item_说明表!O377="","",t_item_说明表!O377)</f>
        <v>0</v>
      </c>
      <c r="O372" s="1">
        <f>IF(t_item_说明表!P377="","",t_item_说明表!P377)</f>
        <v>3</v>
      </c>
      <c r="P372" s="1" t="str">
        <f>IF(t_item_说明表!Q377="","",t_item_说明表!Q377)</f>
        <v/>
      </c>
      <c r="Q372" s="1">
        <f>IF(t_item_说明表!R377="","",t_item_说明表!R377)</f>
        <v>0</v>
      </c>
      <c r="R372" s="1" t="str">
        <f>IF(t_item_说明表!S377="","",t_item_说明表!S377)</f>
        <v/>
      </c>
      <c r="S372" s="1" t="str">
        <f>IF(t_item_说明表!T377="","",t_item_说明表!T377)</f>
        <v/>
      </c>
      <c r="T372" s="1">
        <f>IF(t_item_说明表!U377="","",t_item_说明表!U377)</f>
        <v>1</v>
      </c>
      <c r="U372" s="1">
        <f>IF(t_item_说明表!V377="","",t_item_说明表!V377)</f>
        <v>0</v>
      </c>
      <c r="V372" s="1" t="str">
        <f>IF(t_item_说明表!W377="","",t_item_说明表!W377)</f>
        <v/>
      </c>
      <c r="W372" s="1" t="str">
        <f>IF(t_item_说明表!X377="","",t_item_说明表!X377)</f>
        <v/>
      </c>
      <c r="X372" s="1" t="str">
        <f>IF(t_item_说明表!Y377="","",t_item_说明表!Y377)</f>
        <v>吸血鬼贵族的描述</v>
      </c>
      <c r="Y372" s="1">
        <f>IF(t_item_说明表!Z377="","",t_item_说明表!Z377)</f>
        <v>0</v>
      </c>
      <c r="Z372" s="1" t="str">
        <f>IF(t_item_说明表!AA377="","",t_item_说明表!AA377)</f>
        <v/>
      </c>
      <c r="AA372" s="1" t="str">
        <f>IF(t_item_说明表!AB377="","",t_item_说明表!AB377)</f>
        <v/>
      </c>
      <c r="AB372" s="1" t="str">
        <f>IF(t_item_说明表!AC377="","",t_item_说明表!AC377)</f>
        <v/>
      </c>
      <c r="AC372" s="1" t="str">
        <f>IF(t_item_说明表!AD377="","",t_item_说明表!AD377)</f>
        <v/>
      </c>
      <c r="AD372" s="1">
        <f>IF(t_item_说明表!AE377="","",t_item_说明表!AE377)</f>
        <v>36410</v>
      </c>
      <c r="AE372" s="1">
        <f>IF(t_item_说明表!AF377="","",t_item_说明表!AF377)</f>
        <v>330</v>
      </c>
      <c r="AF372" s="1" t="str">
        <f>IF(t_item_说明表!AG377="","",t_item_说明表!AG377)</f>
        <v/>
      </c>
      <c r="AG372" s="1">
        <f>IF(t_item_说明表!AH377="","",t_item_说明表!AH377)</f>
        <v>6</v>
      </c>
      <c r="AH372" s="2">
        <f>VLOOKUP(B372,说明奖励计算!$A$6:$F$999,MATCH(说明奖励计算!$F$5,说明奖励计算!$A$5:$F$5),0)</f>
        <v>4</v>
      </c>
      <c r="AI372" s="2" t="str">
        <f>_xlfn.CONCAT(B372,",",VLOOKUP(O372,说明辅助表!$AF$3:$AH$6,3,0),$AI$4)</f>
        <v>36410,2,0,0,0,100</v>
      </c>
    </row>
    <row r="373" spans="1:35" ht="16.5" x14ac:dyDescent="0.2">
      <c r="A373" s="1">
        <f>IF(t_item_说明表!A378="","",t_item_说明表!A378)</f>
        <v>373</v>
      </c>
      <c r="B373" s="1">
        <f>IF(t_item_说明表!B378="","",t_item_说明表!B378)</f>
        <v>36510</v>
      </c>
      <c r="C373" s="1">
        <f>IF(t_item_说明表!C378="","",t_item_说明表!C378)</f>
        <v>0</v>
      </c>
      <c r="D373" s="1" t="str">
        <f>IF(t_item_说明表!D378="","",t_item_说明表!D378)</f>
        <v>地狱飞龙</v>
      </c>
      <c r="E373" s="1">
        <f>IF(t_item_说明表!E378="","",t_item_说明表!E378)</f>
        <v>20036510</v>
      </c>
      <c r="F373" s="1">
        <f>IF(t_item_说明表!G378="","",t_item_说明表!G378)</f>
        <v>36510</v>
      </c>
      <c r="G373" s="1">
        <f>IF(t_item_说明表!H378="","",t_item_说明表!H378)</f>
        <v>21036510</v>
      </c>
      <c r="H373" s="1">
        <f>IF(t_item_说明表!I378="","",t_item_说明表!I378)</f>
        <v>200</v>
      </c>
      <c r="I373" s="1">
        <f>IF(t_item_说明表!J378="","",t_item_说明表!J378)</f>
        <v>4</v>
      </c>
      <c r="J373" s="1">
        <f>IF(t_item_说明表!K378="","",t_item_说明表!K378)</f>
        <v>8</v>
      </c>
      <c r="K373" s="1">
        <f>IF(t_item_说明表!L378="","",t_item_说明表!L378)</f>
        <v>110378</v>
      </c>
      <c r="L373" s="1">
        <f>IF(t_item_说明表!M378="","",t_item_说明表!M378)</f>
        <v>0</v>
      </c>
      <c r="M373" s="1">
        <f>IF(t_item_说明表!N378="","",t_item_说明表!N378)</f>
        <v>-1</v>
      </c>
      <c r="N373" s="1">
        <f>IF(t_item_说明表!O378="","",t_item_说明表!O378)</f>
        <v>0</v>
      </c>
      <c r="O373" s="1">
        <f>IF(t_item_说明表!P378="","",t_item_说明表!P378)</f>
        <v>4</v>
      </c>
      <c r="P373" s="1" t="str">
        <f>IF(t_item_说明表!Q378="","",t_item_说明表!Q378)</f>
        <v/>
      </c>
      <c r="Q373" s="1">
        <f>IF(t_item_说明表!R378="","",t_item_说明表!R378)</f>
        <v>0</v>
      </c>
      <c r="R373" s="1" t="str">
        <f>IF(t_item_说明表!S378="","",t_item_说明表!S378)</f>
        <v/>
      </c>
      <c r="S373" s="1" t="str">
        <f>IF(t_item_说明表!T378="","",t_item_说明表!T378)</f>
        <v/>
      </c>
      <c r="T373" s="1">
        <f>IF(t_item_说明表!U378="","",t_item_说明表!U378)</f>
        <v>1</v>
      </c>
      <c r="U373" s="1">
        <f>IF(t_item_说明表!V378="","",t_item_说明表!V378)</f>
        <v>0</v>
      </c>
      <c r="V373" s="1" t="str">
        <f>IF(t_item_说明表!W378="","",t_item_说明表!W378)</f>
        <v/>
      </c>
      <c r="W373" s="1" t="str">
        <f>IF(t_item_说明表!X378="","",t_item_说明表!X378)</f>
        <v/>
      </c>
      <c r="X373" s="1" t="str">
        <f>IF(t_item_说明表!Y378="","",t_item_说明表!Y378)</f>
        <v>地狱飞龙的描述</v>
      </c>
      <c r="Y373" s="1">
        <f>IF(t_item_说明表!Z378="","",t_item_说明表!Z378)</f>
        <v>0</v>
      </c>
      <c r="Z373" s="1" t="str">
        <f>IF(t_item_说明表!AA378="","",t_item_说明表!AA378)</f>
        <v/>
      </c>
      <c r="AA373" s="1" t="str">
        <f>IF(t_item_说明表!AB378="","",t_item_说明表!AB378)</f>
        <v/>
      </c>
      <c r="AB373" s="1" t="str">
        <f>IF(t_item_说明表!AC378="","",t_item_说明表!AC378)</f>
        <v/>
      </c>
      <c r="AC373" s="1" t="str">
        <f>IF(t_item_说明表!AD378="","",t_item_说明表!AD378)</f>
        <v/>
      </c>
      <c r="AD373" s="1">
        <f>IF(t_item_说明表!AE378="","",t_item_说明表!AE378)</f>
        <v>36510</v>
      </c>
      <c r="AE373" s="1">
        <f>IF(t_item_说明表!AF378="","",t_item_说明表!AF378)</f>
        <v>340</v>
      </c>
      <c r="AF373" s="1" t="str">
        <f>IF(t_item_说明表!AG378="","",t_item_说明表!AG378)</f>
        <v/>
      </c>
      <c r="AG373" s="1">
        <f>IF(t_item_说明表!AH378="","",t_item_说明表!AH378)</f>
        <v>6</v>
      </c>
      <c r="AH373" s="2">
        <f>VLOOKUP(B373,说明奖励计算!$A$6:$F$999,MATCH(说明奖励计算!$F$5,说明奖励计算!$A$5:$F$5),0)</f>
        <v>5</v>
      </c>
      <c r="AI373" s="2" t="str">
        <f>_xlfn.CONCAT(B373,",",VLOOKUP(O373,说明辅助表!$AF$3:$AH$6,3,0),$AI$4)</f>
        <v>36510,1,0,0,0,100</v>
      </c>
    </row>
    <row r="374" spans="1:35" ht="16.5" x14ac:dyDescent="0.2">
      <c r="A374" s="1">
        <f>IF(t_item_说明表!A379="","",t_item_说明表!A379)</f>
        <v>374</v>
      </c>
      <c r="B374" s="1">
        <f>IF(t_item_说明表!B379="","",t_item_说明表!B379)</f>
        <v>47210</v>
      </c>
      <c r="C374" s="1">
        <f>IF(t_item_说明表!C379="","",t_item_说明表!C379)</f>
        <v>0</v>
      </c>
      <c r="D374" s="1" t="str">
        <f>IF(t_item_说明表!D379="","",t_item_说明表!D379)</f>
        <v>勇士小屋</v>
      </c>
      <c r="E374" s="1">
        <f>IF(t_item_说明表!E379="","",t_item_说明表!E379)</f>
        <v>20047210</v>
      </c>
      <c r="F374" s="1">
        <f>IF(t_item_说明表!G379="","",t_item_说明表!G379)</f>
        <v>47210</v>
      </c>
      <c r="G374" s="1">
        <f>IF(t_item_说明表!H379="","",t_item_说明表!H379)</f>
        <v>21047210</v>
      </c>
      <c r="H374" s="1">
        <f>IF(t_item_说明表!I379="","",t_item_说明表!I379)</f>
        <v>200</v>
      </c>
      <c r="I374" s="1">
        <f>IF(t_item_说明表!J379="","",t_item_说明表!J379)</f>
        <v>4</v>
      </c>
      <c r="J374" s="1">
        <f>IF(t_item_说明表!K379="","",t_item_说明表!K379)</f>
        <v>71</v>
      </c>
      <c r="K374" s="1">
        <f>IF(t_item_说明表!L379="","",t_item_说明表!L379)</f>
        <v>140379</v>
      </c>
      <c r="L374" s="1">
        <f>IF(t_item_说明表!M379="","",t_item_说明表!M379)</f>
        <v>0</v>
      </c>
      <c r="M374" s="1">
        <f>IF(t_item_说明表!N379="","",t_item_说明表!N379)</f>
        <v>-1</v>
      </c>
      <c r="N374" s="1">
        <f>IF(t_item_说明表!O379="","",t_item_说明表!O379)</f>
        <v>0</v>
      </c>
      <c r="O374" s="1">
        <f>IF(t_item_说明表!P379="","",t_item_说明表!P379)</f>
        <v>1</v>
      </c>
      <c r="P374" s="1" t="str">
        <f>IF(t_item_说明表!Q379="","",t_item_说明表!Q379)</f>
        <v/>
      </c>
      <c r="Q374" s="1">
        <f>IF(t_item_说明表!R379="","",t_item_说明表!R379)</f>
        <v>0</v>
      </c>
      <c r="R374" s="1" t="str">
        <f>IF(t_item_说明表!S379="","",t_item_说明表!S379)</f>
        <v/>
      </c>
      <c r="S374" s="1" t="str">
        <f>IF(t_item_说明表!T379="","",t_item_说明表!T379)</f>
        <v/>
      </c>
      <c r="T374" s="1">
        <f>IF(t_item_说明表!U379="","",t_item_说明表!U379)</f>
        <v>1</v>
      </c>
      <c r="U374" s="1">
        <f>IF(t_item_说明表!V379="","",t_item_说明表!V379)</f>
        <v>0</v>
      </c>
      <c r="V374" s="1" t="str">
        <f>IF(t_item_说明表!W379="","",t_item_说明表!W379)</f>
        <v/>
      </c>
      <c r="W374" s="1" t="str">
        <f>IF(t_item_说明表!X379="","",t_item_说明表!X379)</f>
        <v/>
      </c>
      <c r="X374" s="1" t="str">
        <f>IF(t_item_说明表!Y379="","",t_item_说明表!Y379)</f>
        <v>勇士小屋的描述</v>
      </c>
      <c r="Y374" s="1">
        <f>IF(t_item_说明表!Z379="","",t_item_说明表!Z379)</f>
        <v>0</v>
      </c>
      <c r="Z374" s="1" t="str">
        <f>IF(t_item_说明表!AA379="","",t_item_说明表!AA379)</f>
        <v/>
      </c>
      <c r="AA374" s="1" t="str">
        <f>IF(t_item_说明表!AB379="","",t_item_说明表!AB379)</f>
        <v/>
      </c>
      <c r="AB374" s="1" t="str">
        <f>IF(t_item_说明表!AC379="","",t_item_说明表!AC379)</f>
        <v/>
      </c>
      <c r="AC374" s="1" t="str">
        <f>IF(t_item_说明表!AD379="","",t_item_说明表!AD379)</f>
        <v/>
      </c>
      <c r="AD374" s="1">
        <f>IF(t_item_说明表!AE379="","",t_item_说明表!AE379)</f>
        <v>47210</v>
      </c>
      <c r="AE374" s="1">
        <f>IF(t_item_说明表!AF379="","",t_item_说明表!AF379)</f>
        <v>310</v>
      </c>
      <c r="AF374" s="1" t="str">
        <f>IF(t_item_说明表!AG379="","",t_item_说明表!AG379)</f>
        <v/>
      </c>
      <c r="AG374" s="1">
        <f>IF(t_item_说明表!AH379="","",t_item_说明表!AH379)</f>
        <v>6</v>
      </c>
      <c r="AH374" s="2">
        <f>VLOOKUP(B374,说明奖励计算!$A$6:$F$999,MATCH(说明奖励计算!$F$5,说明奖励计算!$A$5:$F$5),0)</f>
        <v>1</v>
      </c>
      <c r="AI374" s="2" t="str">
        <f>_xlfn.CONCAT(B374,",",VLOOKUP(O374,说明辅助表!$AF$3:$AH$6,3,0),$AI$4)</f>
        <v>47210,8,0,0,0,100</v>
      </c>
    </row>
    <row r="375" spans="1:35" ht="16.5" x14ac:dyDescent="0.2">
      <c r="A375" s="1">
        <f>IF(t_item_说明表!A380="","",t_item_说明表!A380)</f>
        <v>375</v>
      </c>
      <c r="B375" s="1">
        <f>IF(t_item_说明表!B380="","",t_item_说明表!B380)</f>
        <v>47220</v>
      </c>
      <c r="C375" s="1">
        <f>IF(t_item_说明表!C380="","",t_item_说明表!C380)</f>
        <v>0</v>
      </c>
      <c r="D375" s="1" t="str">
        <f>IF(t_item_说明表!D380="","",t_item_说明表!D380)</f>
        <v>长弓手营地</v>
      </c>
      <c r="E375" s="1">
        <f>IF(t_item_说明表!E380="","",t_item_说明表!E380)</f>
        <v>20047220</v>
      </c>
      <c r="F375" s="1">
        <f>IF(t_item_说明表!G380="","",t_item_说明表!G380)</f>
        <v>47220</v>
      </c>
      <c r="G375" s="1">
        <f>IF(t_item_说明表!H380="","",t_item_说明表!H380)</f>
        <v>21047220</v>
      </c>
      <c r="H375" s="1">
        <f>IF(t_item_说明表!I380="","",t_item_说明表!I380)</f>
        <v>200</v>
      </c>
      <c r="I375" s="1">
        <f>IF(t_item_说明表!J380="","",t_item_说明表!J380)</f>
        <v>4</v>
      </c>
      <c r="J375" s="1">
        <f>IF(t_item_说明表!K380="","",t_item_说明表!K380)</f>
        <v>72</v>
      </c>
      <c r="K375" s="1">
        <f>IF(t_item_说明表!L380="","",t_item_说明表!L380)</f>
        <v>140380</v>
      </c>
      <c r="L375" s="1">
        <f>IF(t_item_说明表!M380="","",t_item_说明表!M380)</f>
        <v>0</v>
      </c>
      <c r="M375" s="1">
        <f>IF(t_item_说明表!N380="","",t_item_说明表!N380)</f>
        <v>-1</v>
      </c>
      <c r="N375" s="1">
        <f>IF(t_item_说明表!O380="","",t_item_说明表!O380)</f>
        <v>0</v>
      </c>
      <c r="O375" s="1">
        <f>IF(t_item_说明表!P380="","",t_item_说明表!P380)</f>
        <v>1</v>
      </c>
      <c r="P375" s="1" t="str">
        <f>IF(t_item_说明表!Q380="","",t_item_说明表!Q380)</f>
        <v/>
      </c>
      <c r="Q375" s="1">
        <f>IF(t_item_说明表!R380="","",t_item_说明表!R380)</f>
        <v>0</v>
      </c>
      <c r="R375" s="1" t="str">
        <f>IF(t_item_说明表!S380="","",t_item_说明表!S380)</f>
        <v/>
      </c>
      <c r="S375" s="1" t="str">
        <f>IF(t_item_说明表!T380="","",t_item_说明表!T380)</f>
        <v/>
      </c>
      <c r="T375" s="1">
        <f>IF(t_item_说明表!U380="","",t_item_说明表!U380)</f>
        <v>1</v>
      </c>
      <c r="U375" s="1">
        <f>IF(t_item_说明表!V380="","",t_item_说明表!V380)</f>
        <v>0</v>
      </c>
      <c r="V375" s="1" t="str">
        <f>IF(t_item_说明表!W380="","",t_item_说明表!W380)</f>
        <v/>
      </c>
      <c r="W375" s="1" t="str">
        <f>IF(t_item_说明表!X380="","",t_item_说明表!X380)</f>
        <v/>
      </c>
      <c r="X375" s="1" t="str">
        <f>IF(t_item_说明表!Y380="","",t_item_说明表!Y380)</f>
        <v>长弓手营地的描述</v>
      </c>
      <c r="Y375" s="1">
        <f>IF(t_item_说明表!Z380="","",t_item_说明表!Z380)</f>
        <v>0</v>
      </c>
      <c r="Z375" s="1" t="str">
        <f>IF(t_item_说明表!AA380="","",t_item_说明表!AA380)</f>
        <v/>
      </c>
      <c r="AA375" s="1" t="str">
        <f>IF(t_item_说明表!AB380="","",t_item_说明表!AB380)</f>
        <v/>
      </c>
      <c r="AB375" s="1" t="str">
        <f>IF(t_item_说明表!AC380="","",t_item_说明表!AC380)</f>
        <v/>
      </c>
      <c r="AC375" s="1" t="str">
        <f>IF(t_item_说明表!AD380="","",t_item_说明表!AD380)</f>
        <v/>
      </c>
      <c r="AD375" s="1">
        <f>IF(t_item_说明表!AE380="","",t_item_说明表!AE380)</f>
        <v>47220</v>
      </c>
      <c r="AE375" s="1">
        <f>IF(t_item_说明表!AF380="","",t_item_说明表!AF380)</f>
        <v>310</v>
      </c>
      <c r="AF375" s="1" t="str">
        <f>IF(t_item_说明表!AG380="","",t_item_说明表!AG380)</f>
        <v/>
      </c>
      <c r="AG375" s="1">
        <f>IF(t_item_说明表!AH380="","",t_item_说明表!AH380)</f>
        <v>6</v>
      </c>
      <c r="AH375" s="2">
        <f>VLOOKUP(B375,说明奖励计算!$A$6:$F$999,MATCH(说明奖励计算!$F$5,说明奖励计算!$A$5:$F$5),0)</f>
        <v>2</v>
      </c>
      <c r="AI375" s="2" t="str">
        <f>_xlfn.CONCAT(B375,",",VLOOKUP(O375,说明辅助表!$AF$3:$AH$6,3,0),$AI$4)</f>
        <v>47220,8,0,0,0,100</v>
      </c>
    </row>
    <row r="376" spans="1:35" ht="16.5" x14ac:dyDescent="0.2">
      <c r="A376" s="1">
        <f>IF(t_item_说明表!A381="","",t_item_说明表!A381)</f>
        <v>376</v>
      </c>
      <c r="B376" s="1">
        <f>IF(t_item_说明表!B381="","",t_item_说明表!B381)</f>
        <v>47230</v>
      </c>
      <c r="C376" s="1">
        <f>IF(t_item_说明表!C381="","",t_item_说明表!C381)</f>
        <v>0</v>
      </c>
      <c r="D376" s="1" t="str">
        <f>IF(t_item_说明表!D381="","",t_item_说明表!D381)</f>
        <v>拒马</v>
      </c>
      <c r="E376" s="1">
        <f>IF(t_item_说明表!E381="","",t_item_说明表!E381)</f>
        <v>20047230</v>
      </c>
      <c r="F376" s="1">
        <f>IF(t_item_说明表!G381="","",t_item_说明表!G381)</f>
        <v>47230</v>
      </c>
      <c r="G376" s="1">
        <f>IF(t_item_说明表!H381="","",t_item_说明表!H381)</f>
        <v>21047230</v>
      </c>
      <c r="H376" s="1">
        <f>IF(t_item_说明表!I381="","",t_item_说明表!I381)</f>
        <v>200</v>
      </c>
      <c r="I376" s="1">
        <f>IF(t_item_说明表!J381="","",t_item_说明表!J381)</f>
        <v>4</v>
      </c>
      <c r="J376" s="1">
        <f>IF(t_item_说明表!K381="","",t_item_说明表!K381)</f>
        <v>43</v>
      </c>
      <c r="K376" s="1">
        <f>IF(t_item_说明表!L381="","",t_item_说明表!L381)</f>
        <v>130381</v>
      </c>
      <c r="L376" s="1">
        <f>IF(t_item_说明表!M381="","",t_item_说明表!M381)</f>
        <v>0</v>
      </c>
      <c r="M376" s="1">
        <f>IF(t_item_说明表!N381="","",t_item_说明表!N381)</f>
        <v>-1</v>
      </c>
      <c r="N376" s="1">
        <f>IF(t_item_说明表!O381="","",t_item_说明表!O381)</f>
        <v>0</v>
      </c>
      <c r="O376" s="1">
        <f>IF(t_item_说明表!P381="","",t_item_说明表!P381)</f>
        <v>2</v>
      </c>
      <c r="P376" s="1" t="str">
        <f>IF(t_item_说明表!Q381="","",t_item_说明表!Q381)</f>
        <v/>
      </c>
      <c r="Q376" s="1">
        <f>IF(t_item_说明表!R381="","",t_item_说明表!R381)</f>
        <v>0</v>
      </c>
      <c r="R376" s="1" t="str">
        <f>IF(t_item_说明表!S381="","",t_item_说明表!S381)</f>
        <v/>
      </c>
      <c r="S376" s="1" t="str">
        <f>IF(t_item_说明表!T381="","",t_item_说明表!T381)</f>
        <v/>
      </c>
      <c r="T376" s="1">
        <f>IF(t_item_说明表!U381="","",t_item_说明表!U381)</f>
        <v>1</v>
      </c>
      <c r="U376" s="1">
        <f>IF(t_item_说明表!V381="","",t_item_说明表!V381)</f>
        <v>0</v>
      </c>
      <c r="V376" s="1" t="str">
        <f>IF(t_item_说明表!W381="","",t_item_说明表!W381)</f>
        <v/>
      </c>
      <c r="W376" s="1" t="str">
        <f>IF(t_item_说明表!X381="","",t_item_说明表!X381)</f>
        <v/>
      </c>
      <c r="X376" s="1" t="str">
        <f>IF(t_item_说明表!Y381="","",t_item_说明表!Y381)</f>
        <v>拒马的描述</v>
      </c>
      <c r="Y376" s="1">
        <f>IF(t_item_说明表!Z381="","",t_item_说明表!Z381)</f>
        <v>0</v>
      </c>
      <c r="Z376" s="1" t="str">
        <f>IF(t_item_说明表!AA381="","",t_item_说明表!AA381)</f>
        <v/>
      </c>
      <c r="AA376" s="1" t="str">
        <f>IF(t_item_说明表!AB381="","",t_item_说明表!AB381)</f>
        <v/>
      </c>
      <c r="AB376" s="1" t="str">
        <f>IF(t_item_说明表!AC381="","",t_item_说明表!AC381)</f>
        <v/>
      </c>
      <c r="AC376" s="1" t="str">
        <f>IF(t_item_说明表!AD381="","",t_item_说明表!AD381)</f>
        <v/>
      </c>
      <c r="AD376" s="1">
        <f>IF(t_item_说明表!AE381="","",t_item_说明表!AE381)</f>
        <v>47230</v>
      </c>
      <c r="AE376" s="1">
        <f>IF(t_item_说明表!AF381="","",t_item_说明表!AF381)</f>
        <v>320</v>
      </c>
      <c r="AF376" s="1" t="str">
        <f>IF(t_item_说明表!AG381="","",t_item_说明表!AG381)</f>
        <v/>
      </c>
      <c r="AG376" s="1">
        <f>IF(t_item_说明表!AH381="","",t_item_说明表!AH381)</f>
        <v>6</v>
      </c>
      <c r="AH376" s="2">
        <f>VLOOKUP(B376,说明奖励计算!$A$6:$F$999,MATCH(说明奖励计算!$F$5,说明奖励计算!$A$5:$F$5),0)</f>
        <v>1</v>
      </c>
      <c r="AI376" s="2" t="str">
        <f>_xlfn.CONCAT(B376,",",VLOOKUP(O376,说明辅助表!$AF$3:$AH$6,3,0),$AI$4)</f>
        <v>47230,3,0,0,0,100</v>
      </c>
    </row>
    <row r="377" spans="1:35" ht="16.5" x14ac:dyDescent="0.2">
      <c r="A377" s="1">
        <f>IF(t_item_说明表!A382="","",t_item_说明表!A382)</f>
        <v>377</v>
      </c>
      <c r="B377" s="1">
        <f>IF(t_item_说明表!B382="","",t_item_说明表!B382)</f>
        <v>47240</v>
      </c>
      <c r="C377" s="1">
        <f>IF(t_item_说明表!C382="","",t_item_说明表!C382)</f>
        <v>0</v>
      </c>
      <c r="D377" s="1" t="str">
        <f>IF(t_item_说明表!D382="","",t_item_说明表!D382)</f>
        <v>弓箭塔</v>
      </c>
      <c r="E377" s="1">
        <f>IF(t_item_说明表!E382="","",t_item_说明表!E382)</f>
        <v>20047240</v>
      </c>
      <c r="F377" s="1">
        <f>IF(t_item_说明表!G382="","",t_item_说明表!G382)</f>
        <v>47240</v>
      </c>
      <c r="G377" s="1">
        <f>IF(t_item_说明表!H382="","",t_item_说明表!H382)</f>
        <v>21047240</v>
      </c>
      <c r="H377" s="1">
        <f>IF(t_item_说明表!I382="","",t_item_说明表!I382)</f>
        <v>200</v>
      </c>
      <c r="I377" s="1">
        <f>IF(t_item_说明表!J382="","",t_item_说明表!J382)</f>
        <v>4</v>
      </c>
      <c r="J377" s="1">
        <f>IF(t_item_说明表!K382="","",t_item_说明表!K382)</f>
        <v>73</v>
      </c>
      <c r="K377" s="1">
        <f>IF(t_item_说明表!L382="","",t_item_说明表!L382)</f>
        <v>140382</v>
      </c>
      <c r="L377" s="1">
        <f>IF(t_item_说明表!M382="","",t_item_说明表!M382)</f>
        <v>0</v>
      </c>
      <c r="M377" s="1">
        <f>IF(t_item_说明表!N382="","",t_item_说明表!N382)</f>
        <v>-1</v>
      </c>
      <c r="N377" s="1">
        <f>IF(t_item_说明表!O382="","",t_item_说明表!O382)</f>
        <v>0</v>
      </c>
      <c r="O377" s="1">
        <f>IF(t_item_说明表!P382="","",t_item_说明表!P382)</f>
        <v>1</v>
      </c>
      <c r="P377" s="1" t="str">
        <f>IF(t_item_说明表!Q382="","",t_item_说明表!Q382)</f>
        <v/>
      </c>
      <c r="Q377" s="1">
        <f>IF(t_item_说明表!R382="","",t_item_说明表!R382)</f>
        <v>0</v>
      </c>
      <c r="R377" s="1" t="str">
        <f>IF(t_item_说明表!S382="","",t_item_说明表!S382)</f>
        <v/>
      </c>
      <c r="S377" s="1" t="str">
        <f>IF(t_item_说明表!T382="","",t_item_说明表!T382)</f>
        <v/>
      </c>
      <c r="T377" s="1">
        <f>IF(t_item_说明表!U382="","",t_item_说明表!U382)</f>
        <v>1</v>
      </c>
      <c r="U377" s="1">
        <f>IF(t_item_说明表!V382="","",t_item_说明表!V382)</f>
        <v>0</v>
      </c>
      <c r="V377" s="1" t="str">
        <f>IF(t_item_说明表!W382="","",t_item_说明表!W382)</f>
        <v/>
      </c>
      <c r="W377" s="1" t="str">
        <f>IF(t_item_说明表!X382="","",t_item_说明表!X382)</f>
        <v/>
      </c>
      <c r="X377" s="1" t="str">
        <f>IF(t_item_说明表!Y382="","",t_item_说明表!Y382)</f>
        <v>弓箭塔的描述</v>
      </c>
      <c r="Y377" s="1">
        <f>IF(t_item_说明表!Z382="","",t_item_说明表!Z382)</f>
        <v>0</v>
      </c>
      <c r="Z377" s="1" t="str">
        <f>IF(t_item_说明表!AA382="","",t_item_说明表!AA382)</f>
        <v/>
      </c>
      <c r="AA377" s="1" t="str">
        <f>IF(t_item_说明表!AB382="","",t_item_说明表!AB382)</f>
        <v/>
      </c>
      <c r="AB377" s="1" t="str">
        <f>IF(t_item_说明表!AC382="","",t_item_说明表!AC382)</f>
        <v/>
      </c>
      <c r="AC377" s="1" t="str">
        <f>IF(t_item_说明表!AD382="","",t_item_说明表!AD382)</f>
        <v/>
      </c>
      <c r="AD377" s="1">
        <f>IF(t_item_说明表!AE382="","",t_item_说明表!AE382)</f>
        <v>47240</v>
      </c>
      <c r="AE377" s="1">
        <f>IF(t_item_说明表!AF382="","",t_item_说明表!AF382)</f>
        <v>310</v>
      </c>
      <c r="AF377" s="1" t="str">
        <f>IF(t_item_说明表!AG382="","",t_item_说明表!AG382)</f>
        <v/>
      </c>
      <c r="AG377" s="1">
        <f>IF(t_item_说明表!AH382="","",t_item_说明表!AH382)</f>
        <v>6</v>
      </c>
      <c r="AH377" s="2">
        <f>VLOOKUP(B377,说明奖励计算!$A$6:$F$999,MATCH(说明奖励计算!$F$5,说明奖励计算!$A$5:$F$5),0)</f>
        <v>2</v>
      </c>
      <c r="AI377" s="2" t="str">
        <f>_xlfn.CONCAT(B377,",",VLOOKUP(O377,说明辅助表!$AF$3:$AH$6,3,0),$AI$4)</f>
        <v>47240,8,0,0,0,100</v>
      </c>
    </row>
    <row r="378" spans="1:35" ht="16.5" x14ac:dyDescent="0.2">
      <c r="A378" s="1">
        <f>IF(t_item_说明表!A383="","",t_item_说明表!A383)</f>
        <v>378</v>
      </c>
      <c r="B378" s="1">
        <f>IF(t_item_说明表!B383="","",t_item_说明表!B383)</f>
        <v>47250</v>
      </c>
      <c r="C378" s="1">
        <f>IF(t_item_说明表!C383="","",t_item_说明表!C383)</f>
        <v>0</v>
      </c>
      <c r="D378" s="1" t="str">
        <f>IF(t_item_说明表!D383="","",t_item_说明表!D383)</f>
        <v>落石塔</v>
      </c>
      <c r="E378" s="1">
        <f>IF(t_item_说明表!E383="","",t_item_说明表!E383)</f>
        <v>20047250</v>
      </c>
      <c r="F378" s="1">
        <f>IF(t_item_说明表!G383="","",t_item_说明表!G383)</f>
        <v>47250</v>
      </c>
      <c r="G378" s="1">
        <f>IF(t_item_说明表!H383="","",t_item_说明表!H383)</f>
        <v>21047250</v>
      </c>
      <c r="H378" s="1">
        <f>IF(t_item_说明表!I383="","",t_item_说明表!I383)</f>
        <v>200</v>
      </c>
      <c r="I378" s="1">
        <f>IF(t_item_说明表!J383="","",t_item_说明表!J383)</f>
        <v>4</v>
      </c>
      <c r="J378" s="1">
        <f>IF(t_item_说明表!K383="","",t_item_说明表!K383)</f>
        <v>44</v>
      </c>
      <c r="K378" s="1">
        <f>IF(t_item_说明表!L383="","",t_item_说明表!L383)</f>
        <v>130383</v>
      </c>
      <c r="L378" s="1">
        <f>IF(t_item_说明表!M383="","",t_item_说明表!M383)</f>
        <v>0</v>
      </c>
      <c r="M378" s="1">
        <f>IF(t_item_说明表!N383="","",t_item_说明表!N383)</f>
        <v>-1</v>
      </c>
      <c r="N378" s="1">
        <f>IF(t_item_说明表!O383="","",t_item_说明表!O383)</f>
        <v>0</v>
      </c>
      <c r="O378" s="1">
        <f>IF(t_item_说明表!P383="","",t_item_说明表!P383)</f>
        <v>2</v>
      </c>
      <c r="P378" s="1" t="str">
        <f>IF(t_item_说明表!Q383="","",t_item_说明表!Q383)</f>
        <v/>
      </c>
      <c r="Q378" s="1">
        <f>IF(t_item_说明表!R383="","",t_item_说明表!R383)</f>
        <v>0</v>
      </c>
      <c r="R378" s="1" t="str">
        <f>IF(t_item_说明表!S383="","",t_item_说明表!S383)</f>
        <v/>
      </c>
      <c r="S378" s="1" t="str">
        <f>IF(t_item_说明表!T383="","",t_item_说明表!T383)</f>
        <v/>
      </c>
      <c r="T378" s="1">
        <f>IF(t_item_说明表!U383="","",t_item_说明表!U383)</f>
        <v>1</v>
      </c>
      <c r="U378" s="1">
        <f>IF(t_item_说明表!V383="","",t_item_说明表!V383)</f>
        <v>0</v>
      </c>
      <c r="V378" s="1" t="str">
        <f>IF(t_item_说明表!W383="","",t_item_说明表!W383)</f>
        <v/>
      </c>
      <c r="W378" s="1" t="str">
        <f>IF(t_item_说明表!X383="","",t_item_说明表!X383)</f>
        <v/>
      </c>
      <c r="X378" s="1" t="str">
        <f>IF(t_item_说明表!Y383="","",t_item_说明表!Y383)</f>
        <v>落石塔的描述</v>
      </c>
      <c r="Y378" s="1">
        <f>IF(t_item_说明表!Z383="","",t_item_说明表!Z383)</f>
        <v>0</v>
      </c>
      <c r="Z378" s="1" t="str">
        <f>IF(t_item_说明表!AA383="","",t_item_说明表!AA383)</f>
        <v/>
      </c>
      <c r="AA378" s="1" t="str">
        <f>IF(t_item_说明表!AB383="","",t_item_说明表!AB383)</f>
        <v/>
      </c>
      <c r="AB378" s="1" t="str">
        <f>IF(t_item_说明表!AC383="","",t_item_说明表!AC383)</f>
        <v/>
      </c>
      <c r="AC378" s="1" t="str">
        <f>IF(t_item_说明表!AD383="","",t_item_说明表!AD383)</f>
        <v/>
      </c>
      <c r="AD378" s="1">
        <f>IF(t_item_说明表!AE383="","",t_item_说明表!AE383)</f>
        <v>47250</v>
      </c>
      <c r="AE378" s="1">
        <f>IF(t_item_说明表!AF383="","",t_item_说明表!AF383)</f>
        <v>320</v>
      </c>
      <c r="AF378" s="1" t="str">
        <f>IF(t_item_说明表!AG383="","",t_item_说明表!AG383)</f>
        <v/>
      </c>
      <c r="AG378" s="1">
        <f>IF(t_item_说明表!AH383="","",t_item_说明表!AH383)</f>
        <v>6</v>
      </c>
      <c r="AH378" s="2">
        <f>VLOOKUP(B378,说明奖励计算!$A$6:$F$999,MATCH(说明奖励计算!$F$5,说明奖励计算!$A$5:$F$5),0)</f>
        <v>2</v>
      </c>
      <c r="AI378" s="2" t="str">
        <f>_xlfn.CONCAT(B378,",",VLOOKUP(O378,说明辅助表!$AF$3:$AH$6,3,0),$AI$4)</f>
        <v>47250,3,0,0,0,100</v>
      </c>
    </row>
    <row r="379" spans="1:35" ht="16.5" x14ac:dyDescent="0.2">
      <c r="A379" s="1">
        <f>IF(t_item_说明表!A384="","",t_item_说明表!A384)</f>
        <v>379</v>
      </c>
      <c r="B379" s="1">
        <f>IF(t_item_说明表!B384="","",t_item_说明表!B384)</f>
        <v>47310</v>
      </c>
      <c r="C379" s="1">
        <f>IF(t_item_说明表!C384="","",t_item_说明表!C384)</f>
        <v>0</v>
      </c>
      <c r="D379" s="1" t="str">
        <f>IF(t_item_说明表!D384="","",t_item_说明表!D384)</f>
        <v>投石机</v>
      </c>
      <c r="E379" s="1">
        <f>IF(t_item_说明表!E384="","",t_item_说明表!E384)</f>
        <v>20047310</v>
      </c>
      <c r="F379" s="1">
        <f>IF(t_item_说明表!G384="","",t_item_说明表!G384)</f>
        <v>47310</v>
      </c>
      <c r="G379" s="1">
        <f>IF(t_item_说明表!H384="","",t_item_说明表!H384)</f>
        <v>21047310</v>
      </c>
      <c r="H379" s="1">
        <f>IF(t_item_说明表!I384="","",t_item_说明表!I384)</f>
        <v>200</v>
      </c>
      <c r="I379" s="1">
        <f>IF(t_item_说明表!J384="","",t_item_说明表!J384)</f>
        <v>4</v>
      </c>
      <c r="J379" s="1">
        <f>IF(t_item_说明表!K384="","",t_item_说明表!K384)</f>
        <v>45</v>
      </c>
      <c r="K379" s="1">
        <f>IF(t_item_说明表!L384="","",t_item_说明表!L384)</f>
        <v>130384</v>
      </c>
      <c r="L379" s="1">
        <f>IF(t_item_说明表!M384="","",t_item_说明表!M384)</f>
        <v>0</v>
      </c>
      <c r="M379" s="1">
        <f>IF(t_item_说明表!N384="","",t_item_说明表!N384)</f>
        <v>-1</v>
      </c>
      <c r="N379" s="1">
        <f>IF(t_item_说明表!O384="","",t_item_说明表!O384)</f>
        <v>0</v>
      </c>
      <c r="O379" s="1">
        <f>IF(t_item_说明表!P384="","",t_item_说明表!P384)</f>
        <v>2</v>
      </c>
      <c r="P379" s="1" t="str">
        <f>IF(t_item_说明表!Q384="","",t_item_说明表!Q384)</f>
        <v/>
      </c>
      <c r="Q379" s="1">
        <f>IF(t_item_说明表!R384="","",t_item_说明表!R384)</f>
        <v>0</v>
      </c>
      <c r="R379" s="1" t="str">
        <f>IF(t_item_说明表!S384="","",t_item_说明表!S384)</f>
        <v/>
      </c>
      <c r="S379" s="1" t="str">
        <f>IF(t_item_说明表!T384="","",t_item_说明表!T384)</f>
        <v/>
      </c>
      <c r="T379" s="1">
        <f>IF(t_item_说明表!U384="","",t_item_说明表!U384)</f>
        <v>1</v>
      </c>
      <c r="U379" s="1">
        <f>IF(t_item_说明表!V384="","",t_item_说明表!V384)</f>
        <v>0</v>
      </c>
      <c r="V379" s="1" t="str">
        <f>IF(t_item_说明表!W384="","",t_item_说明表!W384)</f>
        <v/>
      </c>
      <c r="W379" s="1" t="str">
        <f>IF(t_item_说明表!X384="","",t_item_说明表!X384)</f>
        <v/>
      </c>
      <c r="X379" s="1" t="str">
        <f>IF(t_item_说明表!Y384="","",t_item_说明表!Y384)</f>
        <v>投石机的描述</v>
      </c>
      <c r="Y379" s="1">
        <f>IF(t_item_说明表!Z384="","",t_item_说明表!Z384)</f>
        <v>0</v>
      </c>
      <c r="Z379" s="1" t="str">
        <f>IF(t_item_说明表!AA384="","",t_item_说明表!AA384)</f>
        <v/>
      </c>
      <c r="AA379" s="1" t="str">
        <f>IF(t_item_说明表!AB384="","",t_item_说明表!AB384)</f>
        <v/>
      </c>
      <c r="AB379" s="1" t="str">
        <f>IF(t_item_说明表!AC384="","",t_item_说明表!AC384)</f>
        <v/>
      </c>
      <c r="AC379" s="1" t="str">
        <f>IF(t_item_说明表!AD384="","",t_item_说明表!AD384)</f>
        <v/>
      </c>
      <c r="AD379" s="1">
        <f>IF(t_item_说明表!AE384="","",t_item_说明表!AE384)</f>
        <v>47310</v>
      </c>
      <c r="AE379" s="1">
        <f>IF(t_item_说明表!AF384="","",t_item_说明表!AF384)</f>
        <v>320</v>
      </c>
      <c r="AF379" s="1" t="str">
        <f>IF(t_item_说明表!AG384="","",t_item_说明表!AG384)</f>
        <v/>
      </c>
      <c r="AG379" s="1">
        <f>IF(t_item_说明表!AH384="","",t_item_说明表!AH384)</f>
        <v>6</v>
      </c>
      <c r="AH379" s="2">
        <f>VLOOKUP(B379,说明奖励计算!$A$6:$F$999,MATCH(说明奖励计算!$F$5,说明奖励计算!$A$5:$F$5),0)</f>
        <v>3</v>
      </c>
      <c r="AI379" s="2" t="str">
        <f>_xlfn.CONCAT(B379,",",VLOOKUP(O379,说明辅助表!$AF$3:$AH$6,3,0),$AI$4)</f>
        <v>47310,3,0,0,0,100</v>
      </c>
    </row>
    <row r="380" spans="1:35" ht="16.5" x14ac:dyDescent="0.2">
      <c r="A380" s="1">
        <f>IF(t_item_说明表!A385="","",t_item_说明表!A385)</f>
        <v>380</v>
      </c>
      <c r="B380" s="1">
        <f>IF(t_item_说明表!B385="","",t_item_说明表!B385)</f>
        <v>47320</v>
      </c>
      <c r="C380" s="1">
        <f>IF(t_item_说明表!C385="","",t_item_说明表!C385)</f>
        <v>0</v>
      </c>
      <c r="D380" s="1" t="str">
        <f>IF(t_item_说明表!D385="","",t_item_说明表!D385)</f>
        <v>弩车</v>
      </c>
      <c r="E380" s="1">
        <f>IF(t_item_说明表!E385="","",t_item_说明表!E385)</f>
        <v>20047320</v>
      </c>
      <c r="F380" s="1">
        <f>IF(t_item_说明表!G385="","",t_item_说明表!G385)</f>
        <v>47320</v>
      </c>
      <c r="G380" s="1">
        <f>IF(t_item_说明表!H385="","",t_item_说明表!H385)</f>
        <v>21047320</v>
      </c>
      <c r="H380" s="1">
        <f>IF(t_item_说明表!I385="","",t_item_说明表!I385)</f>
        <v>200</v>
      </c>
      <c r="I380" s="1">
        <f>IF(t_item_说明表!J385="","",t_item_说明表!J385)</f>
        <v>4</v>
      </c>
      <c r="J380" s="1">
        <f>IF(t_item_说明表!K385="","",t_item_说明表!K385)</f>
        <v>26</v>
      </c>
      <c r="K380" s="1">
        <f>IF(t_item_说明表!L385="","",t_item_说明表!L385)</f>
        <v>120385</v>
      </c>
      <c r="L380" s="1">
        <f>IF(t_item_说明表!M385="","",t_item_说明表!M385)</f>
        <v>0</v>
      </c>
      <c r="M380" s="1">
        <f>IF(t_item_说明表!N385="","",t_item_说明表!N385)</f>
        <v>-1</v>
      </c>
      <c r="N380" s="1">
        <f>IF(t_item_说明表!O385="","",t_item_说明表!O385)</f>
        <v>0</v>
      </c>
      <c r="O380" s="1">
        <f>IF(t_item_说明表!P385="","",t_item_说明表!P385)</f>
        <v>3</v>
      </c>
      <c r="P380" s="1" t="str">
        <f>IF(t_item_说明表!Q385="","",t_item_说明表!Q385)</f>
        <v/>
      </c>
      <c r="Q380" s="1">
        <f>IF(t_item_说明表!R385="","",t_item_说明表!R385)</f>
        <v>0</v>
      </c>
      <c r="R380" s="1" t="str">
        <f>IF(t_item_说明表!S385="","",t_item_说明表!S385)</f>
        <v/>
      </c>
      <c r="S380" s="1" t="str">
        <f>IF(t_item_说明表!T385="","",t_item_说明表!T385)</f>
        <v/>
      </c>
      <c r="T380" s="1">
        <f>IF(t_item_说明表!U385="","",t_item_说明表!U385)</f>
        <v>1</v>
      </c>
      <c r="U380" s="1">
        <f>IF(t_item_说明表!V385="","",t_item_说明表!V385)</f>
        <v>0</v>
      </c>
      <c r="V380" s="1" t="str">
        <f>IF(t_item_说明表!W385="","",t_item_说明表!W385)</f>
        <v/>
      </c>
      <c r="W380" s="1" t="str">
        <f>IF(t_item_说明表!X385="","",t_item_说明表!X385)</f>
        <v/>
      </c>
      <c r="X380" s="1" t="str">
        <f>IF(t_item_说明表!Y385="","",t_item_说明表!Y385)</f>
        <v>弩车的描述</v>
      </c>
      <c r="Y380" s="1">
        <f>IF(t_item_说明表!Z385="","",t_item_说明表!Z385)</f>
        <v>0</v>
      </c>
      <c r="Z380" s="1" t="str">
        <f>IF(t_item_说明表!AA385="","",t_item_说明表!AA385)</f>
        <v/>
      </c>
      <c r="AA380" s="1" t="str">
        <f>IF(t_item_说明表!AB385="","",t_item_说明表!AB385)</f>
        <v/>
      </c>
      <c r="AB380" s="1" t="str">
        <f>IF(t_item_说明表!AC385="","",t_item_说明表!AC385)</f>
        <v/>
      </c>
      <c r="AC380" s="1" t="str">
        <f>IF(t_item_说明表!AD385="","",t_item_说明表!AD385)</f>
        <v/>
      </c>
      <c r="AD380" s="1">
        <f>IF(t_item_说明表!AE385="","",t_item_说明表!AE385)</f>
        <v>47320</v>
      </c>
      <c r="AE380" s="1">
        <f>IF(t_item_说明表!AF385="","",t_item_说明表!AF385)</f>
        <v>330</v>
      </c>
      <c r="AF380" s="1" t="str">
        <f>IF(t_item_说明表!AG385="","",t_item_说明表!AG385)</f>
        <v/>
      </c>
      <c r="AG380" s="1">
        <f>IF(t_item_说明表!AH385="","",t_item_说明表!AH385)</f>
        <v>6</v>
      </c>
      <c r="AH380" s="2">
        <f>VLOOKUP(B380,说明奖励计算!$A$6:$F$999,MATCH(说明奖励计算!$F$5,说明奖励计算!$A$5:$F$5),0)</f>
        <v>3</v>
      </c>
      <c r="AI380" s="2" t="str">
        <f>_xlfn.CONCAT(B380,",",VLOOKUP(O380,说明辅助表!$AF$3:$AH$6,3,0),$AI$4)</f>
        <v>47320,2,0,0,0,100</v>
      </c>
    </row>
    <row r="381" spans="1:35" ht="16.5" x14ac:dyDescent="0.2">
      <c r="A381" s="1">
        <f>IF(t_item_说明表!A386="","",t_item_说明表!A386)</f>
        <v>381</v>
      </c>
      <c r="B381" s="1">
        <f>IF(t_item_说明表!B386="","",t_item_说明表!B386)</f>
        <v>47330</v>
      </c>
      <c r="C381" s="1">
        <f>IF(t_item_说明表!C386="","",t_item_说明表!C386)</f>
        <v>0</v>
      </c>
      <c r="D381" s="1" t="str">
        <f>IF(t_item_说明表!D386="","",t_item_说明表!D386)</f>
        <v>资源收集器</v>
      </c>
      <c r="E381" s="1">
        <f>IF(t_item_说明表!E386="","",t_item_说明表!E386)</f>
        <v>20047330</v>
      </c>
      <c r="F381" s="1">
        <f>IF(t_item_说明表!G386="","",t_item_说明表!G386)</f>
        <v>47330</v>
      </c>
      <c r="G381" s="1">
        <f>IF(t_item_说明表!H386="","",t_item_说明表!H386)</f>
        <v>21047330</v>
      </c>
      <c r="H381" s="1">
        <f>IF(t_item_说明表!I386="","",t_item_说明表!I386)</f>
        <v>200</v>
      </c>
      <c r="I381" s="1">
        <f>IF(t_item_说明表!J386="","",t_item_说明表!J386)</f>
        <v>4</v>
      </c>
      <c r="J381" s="1">
        <f>IF(t_item_说明表!K386="","",t_item_说明表!K386)</f>
        <v>27</v>
      </c>
      <c r="K381" s="1">
        <f>IF(t_item_说明表!L386="","",t_item_说明表!L386)</f>
        <v>120386</v>
      </c>
      <c r="L381" s="1">
        <f>IF(t_item_说明表!M386="","",t_item_说明表!M386)</f>
        <v>0</v>
      </c>
      <c r="M381" s="1">
        <f>IF(t_item_说明表!N386="","",t_item_说明表!N386)</f>
        <v>-1</v>
      </c>
      <c r="N381" s="1">
        <f>IF(t_item_说明表!O386="","",t_item_说明表!O386)</f>
        <v>0</v>
      </c>
      <c r="O381" s="1">
        <f>IF(t_item_说明表!P386="","",t_item_说明表!P386)</f>
        <v>3</v>
      </c>
      <c r="P381" s="1" t="str">
        <f>IF(t_item_说明表!Q386="","",t_item_说明表!Q386)</f>
        <v/>
      </c>
      <c r="Q381" s="1">
        <f>IF(t_item_说明表!R386="","",t_item_说明表!R386)</f>
        <v>0</v>
      </c>
      <c r="R381" s="1" t="str">
        <f>IF(t_item_说明表!S386="","",t_item_说明表!S386)</f>
        <v/>
      </c>
      <c r="S381" s="1" t="str">
        <f>IF(t_item_说明表!T386="","",t_item_说明表!T386)</f>
        <v/>
      </c>
      <c r="T381" s="1">
        <f>IF(t_item_说明表!U386="","",t_item_说明表!U386)</f>
        <v>1</v>
      </c>
      <c r="U381" s="1">
        <f>IF(t_item_说明表!V386="","",t_item_说明表!V386)</f>
        <v>0</v>
      </c>
      <c r="V381" s="1" t="str">
        <f>IF(t_item_说明表!W386="","",t_item_说明表!W386)</f>
        <v/>
      </c>
      <c r="W381" s="1" t="str">
        <f>IF(t_item_说明表!X386="","",t_item_说明表!X386)</f>
        <v/>
      </c>
      <c r="X381" s="1" t="str">
        <f>IF(t_item_说明表!Y386="","",t_item_说明表!Y386)</f>
        <v>资源收集器的描述</v>
      </c>
      <c r="Y381" s="1">
        <f>IF(t_item_说明表!Z386="","",t_item_说明表!Z386)</f>
        <v>0</v>
      </c>
      <c r="Z381" s="1" t="str">
        <f>IF(t_item_说明表!AA386="","",t_item_说明表!AA386)</f>
        <v/>
      </c>
      <c r="AA381" s="1" t="str">
        <f>IF(t_item_说明表!AB386="","",t_item_说明表!AB386)</f>
        <v/>
      </c>
      <c r="AB381" s="1" t="str">
        <f>IF(t_item_说明表!AC386="","",t_item_说明表!AC386)</f>
        <v/>
      </c>
      <c r="AC381" s="1" t="str">
        <f>IF(t_item_说明表!AD386="","",t_item_说明表!AD386)</f>
        <v/>
      </c>
      <c r="AD381" s="1">
        <f>IF(t_item_说明表!AE386="","",t_item_说明表!AE386)</f>
        <v>47330</v>
      </c>
      <c r="AE381" s="1">
        <f>IF(t_item_说明表!AF386="","",t_item_说明表!AF386)</f>
        <v>330</v>
      </c>
      <c r="AF381" s="1" t="str">
        <f>IF(t_item_说明表!AG386="","",t_item_说明表!AG386)</f>
        <v/>
      </c>
      <c r="AG381" s="1">
        <f>IF(t_item_说明表!AH386="","",t_item_说明表!AH386)</f>
        <v>6</v>
      </c>
      <c r="AH381" s="2">
        <f>VLOOKUP(B381,说明奖励计算!$A$6:$F$999,MATCH(说明奖励计算!$F$5,说明奖励计算!$A$5:$F$5),0)</f>
        <v>3</v>
      </c>
      <c r="AI381" s="2" t="str">
        <f>_xlfn.CONCAT(B381,",",VLOOKUP(O381,说明辅助表!$AF$3:$AH$6,3,0),$AI$4)</f>
        <v>47330,2,0,0,0,100</v>
      </c>
    </row>
    <row r="382" spans="1:35" ht="16.5" x14ac:dyDescent="0.2">
      <c r="A382" s="1">
        <f>IF(t_item_说明表!A387="","",t_item_说明表!A387)</f>
        <v>382</v>
      </c>
      <c r="B382" s="1">
        <f>IF(t_item_说明表!B387="","",t_item_说明表!B387)</f>
        <v>47410</v>
      </c>
      <c r="C382" s="1">
        <f>IF(t_item_说明表!C387="","",t_item_说明表!C387)</f>
        <v>0</v>
      </c>
      <c r="D382" s="1" t="str">
        <f>IF(t_item_说明表!D387="","",t_item_说明表!D387)</f>
        <v>战旗</v>
      </c>
      <c r="E382" s="1">
        <f>IF(t_item_说明表!E387="","",t_item_说明表!E387)</f>
        <v>20047410</v>
      </c>
      <c r="F382" s="1">
        <f>IF(t_item_说明表!G387="","",t_item_说明表!G387)</f>
        <v>47410</v>
      </c>
      <c r="G382" s="1">
        <f>IF(t_item_说明表!H387="","",t_item_说明表!H387)</f>
        <v>21047410</v>
      </c>
      <c r="H382" s="1">
        <f>IF(t_item_说明表!I387="","",t_item_说明表!I387)</f>
        <v>200</v>
      </c>
      <c r="I382" s="1">
        <f>IF(t_item_说明表!J387="","",t_item_说明表!J387)</f>
        <v>4</v>
      </c>
      <c r="J382" s="1">
        <f>IF(t_item_说明表!K387="","",t_item_说明表!K387)</f>
        <v>28</v>
      </c>
      <c r="K382" s="1">
        <f>IF(t_item_说明表!L387="","",t_item_说明表!L387)</f>
        <v>120387</v>
      </c>
      <c r="L382" s="1">
        <f>IF(t_item_说明表!M387="","",t_item_说明表!M387)</f>
        <v>0</v>
      </c>
      <c r="M382" s="1">
        <f>IF(t_item_说明表!N387="","",t_item_说明表!N387)</f>
        <v>-1</v>
      </c>
      <c r="N382" s="1">
        <f>IF(t_item_说明表!O387="","",t_item_说明表!O387)</f>
        <v>0</v>
      </c>
      <c r="O382" s="1">
        <f>IF(t_item_说明表!P387="","",t_item_说明表!P387)</f>
        <v>3</v>
      </c>
      <c r="P382" s="1" t="str">
        <f>IF(t_item_说明表!Q387="","",t_item_说明表!Q387)</f>
        <v/>
      </c>
      <c r="Q382" s="1">
        <f>IF(t_item_说明表!R387="","",t_item_说明表!R387)</f>
        <v>0</v>
      </c>
      <c r="R382" s="1" t="str">
        <f>IF(t_item_说明表!S387="","",t_item_说明表!S387)</f>
        <v/>
      </c>
      <c r="S382" s="1" t="str">
        <f>IF(t_item_说明表!T387="","",t_item_说明表!T387)</f>
        <v/>
      </c>
      <c r="T382" s="1">
        <f>IF(t_item_说明表!U387="","",t_item_说明表!U387)</f>
        <v>1</v>
      </c>
      <c r="U382" s="1">
        <f>IF(t_item_说明表!V387="","",t_item_说明表!V387)</f>
        <v>0</v>
      </c>
      <c r="V382" s="1" t="str">
        <f>IF(t_item_说明表!W387="","",t_item_说明表!W387)</f>
        <v/>
      </c>
      <c r="W382" s="1" t="str">
        <f>IF(t_item_说明表!X387="","",t_item_说明表!X387)</f>
        <v/>
      </c>
      <c r="X382" s="1" t="str">
        <f>IF(t_item_说明表!Y387="","",t_item_说明表!Y387)</f>
        <v>战旗的描述</v>
      </c>
      <c r="Y382" s="1">
        <f>IF(t_item_说明表!Z387="","",t_item_说明表!Z387)</f>
        <v>0</v>
      </c>
      <c r="Z382" s="1" t="str">
        <f>IF(t_item_说明表!AA387="","",t_item_说明表!AA387)</f>
        <v/>
      </c>
      <c r="AA382" s="1" t="str">
        <f>IF(t_item_说明表!AB387="","",t_item_说明表!AB387)</f>
        <v/>
      </c>
      <c r="AB382" s="1" t="str">
        <f>IF(t_item_说明表!AC387="","",t_item_说明表!AC387)</f>
        <v/>
      </c>
      <c r="AC382" s="1" t="str">
        <f>IF(t_item_说明表!AD387="","",t_item_说明表!AD387)</f>
        <v/>
      </c>
      <c r="AD382" s="1">
        <f>IF(t_item_说明表!AE387="","",t_item_说明表!AE387)</f>
        <v>47410</v>
      </c>
      <c r="AE382" s="1">
        <f>IF(t_item_说明表!AF387="","",t_item_说明表!AF387)</f>
        <v>330</v>
      </c>
      <c r="AF382" s="1" t="str">
        <f>IF(t_item_说明表!AG387="","",t_item_说明表!AG387)</f>
        <v/>
      </c>
      <c r="AG382" s="1">
        <f>IF(t_item_说明表!AH387="","",t_item_说明表!AH387)</f>
        <v>6</v>
      </c>
      <c r="AH382" s="2">
        <f>VLOOKUP(B382,说明奖励计算!$A$6:$F$999,MATCH(说明奖励计算!$F$5,说明奖励计算!$A$5:$F$5),0)</f>
        <v>4</v>
      </c>
      <c r="AI382" s="2" t="str">
        <f>_xlfn.CONCAT(B382,",",VLOOKUP(O382,说明辅助表!$AF$3:$AH$6,3,0),$AI$4)</f>
        <v>47410,2,0,0,0,100</v>
      </c>
    </row>
    <row r="383" spans="1:35" ht="16.5" x14ac:dyDescent="0.2">
      <c r="A383" s="1">
        <f>IF(t_item_说明表!A388="","",t_item_说明表!A388)</f>
        <v>383</v>
      </c>
      <c r="B383" s="1">
        <f>IF(t_item_说明表!B388="","",t_item_说明表!B388)</f>
        <v>47420</v>
      </c>
      <c r="C383" s="1">
        <f>IF(t_item_说明表!C388="","",t_item_说明表!C388)</f>
        <v>0</v>
      </c>
      <c r="D383" s="1" t="str">
        <f>IF(t_item_说明表!D388="","",t_item_说明表!D388)</f>
        <v>碉堡</v>
      </c>
      <c r="E383" s="1">
        <f>IF(t_item_说明表!E388="","",t_item_说明表!E388)</f>
        <v>20047420</v>
      </c>
      <c r="F383" s="1">
        <f>IF(t_item_说明表!G388="","",t_item_说明表!G388)</f>
        <v>47420</v>
      </c>
      <c r="G383" s="1">
        <f>IF(t_item_说明表!H388="","",t_item_说明表!H388)</f>
        <v>21047420</v>
      </c>
      <c r="H383" s="1">
        <f>IF(t_item_说明表!I388="","",t_item_说明表!I388)</f>
        <v>200</v>
      </c>
      <c r="I383" s="1">
        <f>IF(t_item_说明表!J388="","",t_item_说明表!J388)</f>
        <v>4</v>
      </c>
      <c r="J383" s="1">
        <f>IF(t_item_说明表!K388="","",t_item_说明表!K388)</f>
        <v>46</v>
      </c>
      <c r="K383" s="1">
        <f>IF(t_item_说明表!L388="","",t_item_说明表!L388)</f>
        <v>130388</v>
      </c>
      <c r="L383" s="1">
        <f>IF(t_item_说明表!M388="","",t_item_说明表!M388)</f>
        <v>0</v>
      </c>
      <c r="M383" s="1">
        <f>IF(t_item_说明表!N388="","",t_item_说明表!N388)</f>
        <v>-1</v>
      </c>
      <c r="N383" s="1">
        <f>IF(t_item_说明表!O388="","",t_item_说明表!O388)</f>
        <v>0</v>
      </c>
      <c r="O383" s="1">
        <f>IF(t_item_说明表!P388="","",t_item_说明表!P388)</f>
        <v>2</v>
      </c>
      <c r="P383" s="1" t="str">
        <f>IF(t_item_说明表!Q388="","",t_item_说明表!Q388)</f>
        <v/>
      </c>
      <c r="Q383" s="1">
        <f>IF(t_item_说明表!R388="","",t_item_说明表!R388)</f>
        <v>0</v>
      </c>
      <c r="R383" s="1" t="str">
        <f>IF(t_item_说明表!S388="","",t_item_说明表!S388)</f>
        <v/>
      </c>
      <c r="S383" s="1" t="str">
        <f>IF(t_item_说明表!T388="","",t_item_说明表!T388)</f>
        <v/>
      </c>
      <c r="T383" s="1">
        <f>IF(t_item_说明表!U388="","",t_item_说明表!U388)</f>
        <v>1</v>
      </c>
      <c r="U383" s="1">
        <f>IF(t_item_说明表!V388="","",t_item_说明表!V388)</f>
        <v>0</v>
      </c>
      <c r="V383" s="1" t="str">
        <f>IF(t_item_说明表!W388="","",t_item_说明表!W388)</f>
        <v/>
      </c>
      <c r="W383" s="1" t="str">
        <f>IF(t_item_说明表!X388="","",t_item_说明表!X388)</f>
        <v/>
      </c>
      <c r="X383" s="1" t="str">
        <f>IF(t_item_说明表!Y388="","",t_item_说明表!Y388)</f>
        <v>碉堡的描述</v>
      </c>
      <c r="Y383" s="1">
        <f>IF(t_item_说明表!Z388="","",t_item_说明表!Z388)</f>
        <v>0</v>
      </c>
      <c r="Z383" s="1" t="str">
        <f>IF(t_item_说明表!AA388="","",t_item_说明表!AA388)</f>
        <v/>
      </c>
      <c r="AA383" s="1" t="str">
        <f>IF(t_item_说明表!AB388="","",t_item_说明表!AB388)</f>
        <v/>
      </c>
      <c r="AB383" s="1" t="str">
        <f>IF(t_item_说明表!AC388="","",t_item_说明表!AC388)</f>
        <v/>
      </c>
      <c r="AC383" s="1" t="str">
        <f>IF(t_item_说明表!AD388="","",t_item_说明表!AD388)</f>
        <v/>
      </c>
      <c r="AD383" s="1">
        <f>IF(t_item_说明表!AE388="","",t_item_说明表!AE388)</f>
        <v>47420</v>
      </c>
      <c r="AE383" s="1">
        <f>IF(t_item_说明表!AF388="","",t_item_说明表!AF388)</f>
        <v>320</v>
      </c>
      <c r="AF383" s="1" t="str">
        <f>IF(t_item_说明表!AG388="","",t_item_说明表!AG388)</f>
        <v/>
      </c>
      <c r="AG383" s="1">
        <f>IF(t_item_说明表!AH388="","",t_item_说明表!AH388)</f>
        <v>6</v>
      </c>
      <c r="AH383" s="2">
        <f>VLOOKUP(B383,说明奖励计算!$A$6:$F$999,MATCH(说明奖励计算!$F$5,说明奖励计算!$A$5:$F$5),0)</f>
        <v>4</v>
      </c>
      <c r="AI383" s="2" t="str">
        <f>_xlfn.CONCAT(B383,",",VLOOKUP(O383,说明辅助表!$AF$3:$AH$6,3,0),$AI$4)</f>
        <v>47420,3,0,0,0,100</v>
      </c>
    </row>
    <row r="384" spans="1:35" ht="16.5" x14ac:dyDescent="0.2">
      <c r="A384" s="1">
        <f>IF(t_item_说明表!A389="","",t_item_说明表!A389)</f>
        <v>384</v>
      </c>
      <c r="B384" s="1">
        <f>IF(t_item_说明表!B389="","",t_item_说明表!B389)</f>
        <v>47510</v>
      </c>
      <c r="C384" s="1">
        <f>IF(t_item_说明表!C389="","",t_item_说明表!C389)</f>
        <v>0</v>
      </c>
      <c r="D384" s="1" t="str">
        <f>IF(t_item_说明表!D389="","",t_item_说明表!D389)</f>
        <v>电磁塔</v>
      </c>
      <c r="E384" s="1">
        <f>IF(t_item_说明表!E389="","",t_item_说明表!E389)</f>
        <v>20047510</v>
      </c>
      <c r="F384" s="1">
        <f>IF(t_item_说明表!G389="","",t_item_说明表!G389)</f>
        <v>47510</v>
      </c>
      <c r="G384" s="1">
        <f>IF(t_item_说明表!H389="","",t_item_说明表!H389)</f>
        <v>21047510</v>
      </c>
      <c r="H384" s="1">
        <f>IF(t_item_说明表!I389="","",t_item_说明表!I389)</f>
        <v>200</v>
      </c>
      <c r="I384" s="1">
        <f>IF(t_item_说明表!J389="","",t_item_说明表!J389)</f>
        <v>4</v>
      </c>
      <c r="J384" s="1">
        <f>IF(t_item_说明表!K389="","",t_item_说明表!K389)</f>
        <v>29</v>
      </c>
      <c r="K384" s="1">
        <f>IF(t_item_说明表!L389="","",t_item_说明表!L389)</f>
        <v>120389</v>
      </c>
      <c r="L384" s="1">
        <f>IF(t_item_说明表!M389="","",t_item_说明表!M389)</f>
        <v>0</v>
      </c>
      <c r="M384" s="1">
        <f>IF(t_item_说明表!N389="","",t_item_说明表!N389)</f>
        <v>-1</v>
      </c>
      <c r="N384" s="1">
        <f>IF(t_item_说明表!O389="","",t_item_说明表!O389)</f>
        <v>0</v>
      </c>
      <c r="O384" s="1">
        <f>IF(t_item_说明表!P389="","",t_item_说明表!P389)</f>
        <v>3</v>
      </c>
      <c r="P384" s="1" t="str">
        <f>IF(t_item_说明表!Q389="","",t_item_说明表!Q389)</f>
        <v/>
      </c>
      <c r="Q384" s="1">
        <f>IF(t_item_说明表!R389="","",t_item_说明表!R389)</f>
        <v>0</v>
      </c>
      <c r="R384" s="1" t="str">
        <f>IF(t_item_说明表!S389="","",t_item_说明表!S389)</f>
        <v/>
      </c>
      <c r="S384" s="1" t="str">
        <f>IF(t_item_说明表!T389="","",t_item_说明表!T389)</f>
        <v/>
      </c>
      <c r="T384" s="1">
        <f>IF(t_item_说明表!U389="","",t_item_说明表!U389)</f>
        <v>1</v>
      </c>
      <c r="U384" s="1">
        <f>IF(t_item_说明表!V389="","",t_item_说明表!V389)</f>
        <v>0</v>
      </c>
      <c r="V384" s="1" t="str">
        <f>IF(t_item_说明表!W389="","",t_item_说明表!W389)</f>
        <v/>
      </c>
      <c r="W384" s="1" t="str">
        <f>IF(t_item_说明表!X389="","",t_item_说明表!X389)</f>
        <v/>
      </c>
      <c r="X384" s="1" t="str">
        <f>IF(t_item_说明表!Y389="","",t_item_说明表!Y389)</f>
        <v>电磁塔的描述</v>
      </c>
      <c r="Y384" s="1">
        <f>IF(t_item_说明表!Z389="","",t_item_说明表!Z389)</f>
        <v>0</v>
      </c>
      <c r="Z384" s="1" t="str">
        <f>IF(t_item_说明表!AA389="","",t_item_说明表!AA389)</f>
        <v/>
      </c>
      <c r="AA384" s="1" t="str">
        <f>IF(t_item_说明表!AB389="","",t_item_说明表!AB389)</f>
        <v/>
      </c>
      <c r="AB384" s="1" t="str">
        <f>IF(t_item_说明表!AC389="","",t_item_说明表!AC389)</f>
        <v/>
      </c>
      <c r="AC384" s="1" t="str">
        <f>IF(t_item_说明表!AD389="","",t_item_说明表!AD389)</f>
        <v/>
      </c>
      <c r="AD384" s="1">
        <f>IF(t_item_说明表!AE389="","",t_item_说明表!AE389)</f>
        <v>47510</v>
      </c>
      <c r="AE384" s="1">
        <f>IF(t_item_说明表!AF389="","",t_item_说明表!AF389)</f>
        <v>330</v>
      </c>
      <c r="AF384" s="1" t="str">
        <f>IF(t_item_说明表!AG389="","",t_item_说明表!AG389)</f>
        <v/>
      </c>
      <c r="AG384" s="1">
        <f>IF(t_item_说明表!AH389="","",t_item_说明表!AH389)</f>
        <v>6</v>
      </c>
      <c r="AH384" s="2">
        <f>VLOOKUP(B384,说明奖励计算!$A$6:$F$999,MATCH(说明奖励计算!$F$5,说明奖励计算!$A$5:$F$5),0)</f>
        <v>5</v>
      </c>
      <c r="AI384" s="2" t="str">
        <f>_xlfn.CONCAT(B384,",",VLOOKUP(O384,说明辅助表!$AF$3:$AH$6,3,0),$AI$4)</f>
        <v>47510,2,0,0,0,100</v>
      </c>
    </row>
    <row r="385" spans="1:35" ht="16.5" x14ac:dyDescent="0.2">
      <c r="A385" s="1">
        <f>IF(t_item_说明表!A390="","",t_item_说明表!A390)</f>
        <v>385</v>
      </c>
      <c r="B385" s="1">
        <f>IF(t_item_说明表!B390="","",t_item_说明表!B390)</f>
        <v>47520</v>
      </c>
      <c r="C385" s="1">
        <f>IF(t_item_说明表!C390="","",t_item_说明表!C390)</f>
        <v>0</v>
      </c>
      <c r="D385" s="1" t="str">
        <f>IF(t_item_说明表!D390="","",t_item_说明表!D390)</f>
        <v>青蛙锅</v>
      </c>
      <c r="E385" s="1">
        <f>IF(t_item_说明表!E390="","",t_item_说明表!E390)</f>
        <v>20047520</v>
      </c>
      <c r="F385" s="1">
        <f>IF(t_item_说明表!G390="","",t_item_说明表!G390)</f>
        <v>47520</v>
      </c>
      <c r="G385" s="1">
        <f>IF(t_item_说明表!H390="","",t_item_说明表!H390)</f>
        <v>21047520</v>
      </c>
      <c r="H385" s="1">
        <f>IF(t_item_说明表!I390="","",t_item_说明表!I390)</f>
        <v>200</v>
      </c>
      <c r="I385" s="1">
        <f>IF(t_item_说明表!J390="","",t_item_说明表!J390)</f>
        <v>4</v>
      </c>
      <c r="J385" s="1">
        <f>IF(t_item_说明表!K390="","",t_item_说明表!K390)</f>
        <v>47</v>
      </c>
      <c r="K385" s="1">
        <f>IF(t_item_说明表!L390="","",t_item_说明表!L390)</f>
        <v>130390</v>
      </c>
      <c r="L385" s="1">
        <f>IF(t_item_说明表!M390="","",t_item_说明表!M390)</f>
        <v>0</v>
      </c>
      <c r="M385" s="1">
        <f>IF(t_item_说明表!N390="","",t_item_说明表!N390)</f>
        <v>-1</v>
      </c>
      <c r="N385" s="1">
        <f>IF(t_item_说明表!O390="","",t_item_说明表!O390)</f>
        <v>0</v>
      </c>
      <c r="O385" s="1">
        <f>IF(t_item_说明表!P390="","",t_item_说明表!P390)</f>
        <v>2</v>
      </c>
      <c r="P385" s="1" t="str">
        <f>IF(t_item_说明表!Q390="","",t_item_说明表!Q390)</f>
        <v/>
      </c>
      <c r="Q385" s="1">
        <f>IF(t_item_说明表!R390="","",t_item_说明表!R390)</f>
        <v>0</v>
      </c>
      <c r="R385" s="1" t="str">
        <f>IF(t_item_说明表!S390="","",t_item_说明表!S390)</f>
        <v/>
      </c>
      <c r="S385" s="1" t="str">
        <f>IF(t_item_说明表!T390="","",t_item_说明表!T390)</f>
        <v/>
      </c>
      <c r="T385" s="1">
        <f>IF(t_item_说明表!U390="","",t_item_说明表!U390)</f>
        <v>1</v>
      </c>
      <c r="U385" s="1">
        <f>IF(t_item_说明表!V390="","",t_item_说明表!V390)</f>
        <v>0</v>
      </c>
      <c r="V385" s="1" t="str">
        <f>IF(t_item_说明表!W390="","",t_item_说明表!W390)</f>
        <v/>
      </c>
      <c r="W385" s="1" t="str">
        <f>IF(t_item_说明表!X390="","",t_item_说明表!X390)</f>
        <v/>
      </c>
      <c r="X385" s="1" t="str">
        <f>IF(t_item_说明表!Y390="","",t_item_说明表!Y390)</f>
        <v>青蛙锅的描述</v>
      </c>
      <c r="Y385" s="1">
        <f>IF(t_item_说明表!Z390="","",t_item_说明表!Z390)</f>
        <v>0</v>
      </c>
      <c r="Z385" s="1" t="str">
        <f>IF(t_item_说明表!AA390="","",t_item_说明表!AA390)</f>
        <v/>
      </c>
      <c r="AA385" s="1" t="str">
        <f>IF(t_item_说明表!AB390="","",t_item_说明表!AB390)</f>
        <v/>
      </c>
      <c r="AB385" s="1" t="str">
        <f>IF(t_item_说明表!AC390="","",t_item_说明表!AC390)</f>
        <v/>
      </c>
      <c r="AC385" s="1" t="str">
        <f>IF(t_item_说明表!AD390="","",t_item_说明表!AD390)</f>
        <v/>
      </c>
      <c r="AD385" s="1">
        <f>IF(t_item_说明表!AE390="","",t_item_说明表!AE390)</f>
        <v>47520</v>
      </c>
      <c r="AE385" s="1">
        <f>IF(t_item_说明表!AF390="","",t_item_说明表!AF390)</f>
        <v>320</v>
      </c>
      <c r="AF385" s="1" t="str">
        <f>IF(t_item_说明表!AG390="","",t_item_说明表!AG390)</f>
        <v/>
      </c>
      <c r="AG385" s="1">
        <f>IF(t_item_说明表!AH390="","",t_item_说明表!AH390)</f>
        <v>6</v>
      </c>
      <c r="AH385" s="2">
        <f>VLOOKUP(B385,说明奖励计算!$A$6:$F$999,MATCH(说明奖励计算!$F$5,说明奖励计算!$A$5:$F$5),0)</f>
        <v>5</v>
      </c>
      <c r="AI385" s="2" t="str">
        <f>_xlfn.CONCAT(B385,",",VLOOKUP(O385,说明辅助表!$AF$3:$AH$6,3,0),$AI$4)</f>
        <v>47520,3,0,0,0,100</v>
      </c>
    </row>
    <row r="386" spans="1:35" ht="16.5" x14ac:dyDescent="0.2">
      <c r="A386" s="1">
        <f>IF(t_item_说明表!A391="","",t_item_说明表!A391)</f>
        <v>386</v>
      </c>
      <c r="B386" s="1">
        <f>IF(t_item_说明表!B391="","",t_item_说明表!B391)</f>
        <v>100001</v>
      </c>
      <c r="C386" s="1">
        <f>IF(t_item_说明表!C391="","",t_item_说明表!C391)</f>
        <v>0</v>
      </c>
      <c r="D386" s="1" t="str">
        <f>IF(t_item_说明表!D391="","",t_item_说明表!D391)</f>
        <v>大地图2星随机卡牌时代1</v>
      </c>
      <c r="E386" s="1">
        <f>IF(t_item_说明表!E391="","",t_item_说明表!E391)</f>
        <v>20100001</v>
      </c>
      <c r="F386" s="1">
        <f>IF(t_item_说明表!G391="","",t_item_说明表!G391)</f>
        <v>3101</v>
      </c>
      <c r="G386" s="1">
        <f>IF(t_item_说明表!H391="","",t_item_说明表!H391)</f>
        <v>21100001</v>
      </c>
      <c r="H386" s="1">
        <f>IF(t_item_说明表!I391="","",t_item_说明表!I391)</f>
        <v>503</v>
      </c>
      <c r="I386" s="1">
        <f>IF(t_item_说明表!J391="","",t_item_说明表!J391)</f>
        <v>3</v>
      </c>
      <c r="J386" s="1">
        <f>IF(t_item_说明表!K391="","",t_item_说明表!K391)</f>
        <v>418</v>
      </c>
      <c r="K386" s="1">
        <f>IF(t_item_说明表!L391="","",t_item_说明表!L391)</f>
        <v>300140391</v>
      </c>
      <c r="L386" s="1">
        <f>IF(t_item_说明表!M391="","",t_item_说明表!M391)</f>
        <v>0</v>
      </c>
      <c r="M386" s="1">
        <f>IF(t_item_说明表!N391="","",t_item_说明表!N391)</f>
        <v>3</v>
      </c>
      <c r="N386" s="1">
        <f>IF(t_item_说明表!O391="","",t_item_说明表!O391)</f>
        <v>0</v>
      </c>
      <c r="O386" s="1">
        <f>IF(t_item_说明表!P391="","",t_item_说明表!P391)</f>
        <v>1</v>
      </c>
      <c r="P386" s="1" t="str">
        <f>IF(t_item_说明表!Q391="","",t_item_说明表!Q391)</f>
        <v/>
      </c>
      <c r="Q386" s="1">
        <f>IF(t_item_说明表!R391="","",t_item_说明表!R391)</f>
        <v>0</v>
      </c>
      <c r="R386" s="1" t="str">
        <f>IF(t_item_说明表!S391="","",t_item_说明表!S391)</f>
        <v/>
      </c>
      <c r="S386" s="1" t="str">
        <f>IF(t_item_说明表!T391="","",t_item_说明表!T391)</f>
        <v/>
      </c>
      <c r="T386" s="1">
        <f>IF(t_item_说明表!U391="","",t_item_说明表!U391)</f>
        <v>1</v>
      </c>
      <c r="U386" s="1">
        <f>IF(t_item_说明表!V391="","",t_item_说明表!V391)</f>
        <v>0</v>
      </c>
      <c r="V386" s="1" t="str">
        <f>IF(t_item_说明表!W391="","",t_item_说明表!W391)</f>
        <v/>
      </c>
      <c r="W386" s="1" t="str">
        <f>IF(t_item_说明表!X391="","",t_item_说明表!X391)</f>
        <v/>
      </c>
      <c r="X386" s="1" t="str">
        <f>IF(t_item_说明表!Y391="","",t_item_说明表!Y391)</f>
        <v/>
      </c>
      <c r="Y386" s="1">
        <f>IF(t_item_说明表!Z391="","",t_item_说明表!Z391)</f>
        <v>0</v>
      </c>
      <c r="Z386" s="1" t="str">
        <f>IF(t_item_说明表!AA391="","",t_item_说明表!AA391)</f>
        <v/>
      </c>
      <c r="AA386" s="1" t="str">
        <f>IF(t_item_说明表!AB391="","",t_item_说明表!AB391)</f>
        <v/>
      </c>
      <c r="AB386" s="1">
        <f>IF(t_item_说明表!AC391="","",t_item_说明表!AC391)</f>
        <v>200001</v>
      </c>
      <c r="AC386" s="1" t="str">
        <f>IF(t_item_说明表!AD391="","",t_item_说明表!AD391)</f>
        <v/>
      </c>
      <c r="AD386" s="1" t="str">
        <f>IF(t_item_说明表!AE391="","",t_item_说明表!AE391)</f>
        <v/>
      </c>
      <c r="AE386" s="1" t="str">
        <f>IF(t_item_说明表!AF391="","",t_item_说明表!AF391)</f>
        <v/>
      </c>
      <c r="AF386" s="1">
        <f>IF(t_item_说明表!AG391="","",t_item_说明表!AG391)</f>
        <v>1</v>
      </c>
      <c r="AG386" s="1">
        <f>IF(t_item_说明表!AH391="","",t_item_说明表!AH391)</f>
        <v>6</v>
      </c>
    </row>
    <row r="387" spans="1:35" ht="16.5" x14ac:dyDescent="0.2">
      <c r="A387" s="1">
        <f>IF(t_item_说明表!A392="","",t_item_说明表!A392)</f>
        <v>387</v>
      </c>
      <c r="B387" s="1">
        <f>IF(t_item_说明表!B392="","",t_item_说明表!B392)</f>
        <v>100002</v>
      </c>
      <c r="C387" s="1">
        <f>IF(t_item_说明表!C392="","",t_item_说明表!C392)</f>
        <v>0</v>
      </c>
      <c r="D387" s="1" t="str">
        <f>IF(t_item_说明表!D392="","",t_item_说明表!D392)</f>
        <v>大地图2星随机卡牌时代2</v>
      </c>
      <c r="E387" s="1">
        <f>IF(t_item_说明表!E392="","",t_item_说明表!E392)</f>
        <v>20100002</v>
      </c>
      <c r="F387" s="1">
        <f>IF(t_item_说明表!G392="","",t_item_说明表!G392)</f>
        <v>3101</v>
      </c>
      <c r="G387" s="1">
        <f>IF(t_item_说明表!H392="","",t_item_说明表!H392)</f>
        <v>21100002</v>
      </c>
      <c r="H387" s="1">
        <f>IF(t_item_说明表!I392="","",t_item_说明表!I392)</f>
        <v>503</v>
      </c>
      <c r="I387" s="1">
        <f>IF(t_item_说明表!J392="","",t_item_说明表!J392)</f>
        <v>3</v>
      </c>
      <c r="J387" s="1">
        <f>IF(t_item_说明表!K392="","",t_item_说明表!K392)</f>
        <v>419</v>
      </c>
      <c r="K387" s="1">
        <f>IF(t_item_说明表!L392="","",t_item_说明表!L392)</f>
        <v>300140392</v>
      </c>
      <c r="L387" s="1">
        <f>IF(t_item_说明表!M392="","",t_item_说明表!M392)</f>
        <v>0</v>
      </c>
      <c r="M387" s="1">
        <f>IF(t_item_说明表!N392="","",t_item_说明表!N392)</f>
        <v>3</v>
      </c>
      <c r="N387" s="1">
        <f>IF(t_item_说明表!O392="","",t_item_说明表!O392)</f>
        <v>0</v>
      </c>
      <c r="O387" s="1">
        <f>IF(t_item_说明表!P392="","",t_item_说明表!P392)</f>
        <v>1</v>
      </c>
      <c r="P387" s="1" t="str">
        <f>IF(t_item_说明表!Q392="","",t_item_说明表!Q392)</f>
        <v/>
      </c>
      <c r="Q387" s="1">
        <f>IF(t_item_说明表!R392="","",t_item_说明表!R392)</f>
        <v>0</v>
      </c>
      <c r="R387" s="1" t="str">
        <f>IF(t_item_说明表!S392="","",t_item_说明表!S392)</f>
        <v/>
      </c>
      <c r="S387" s="1" t="str">
        <f>IF(t_item_说明表!T392="","",t_item_说明表!T392)</f>
        <v/>
      </c>
      <c r="T387" s="1">
        <f>IF(t_item_说明表!U392="","",t_item_说明表!U392)</f>
        <v>1</v>
      </c>
      <c r="U387" s="1">
        <f>IF(t_item_说明表!V392="","",t_item_说明表!V392)</f>
        <v>0</v>
      </c>
      <c r="V387" s="1" t="str">
        <f>IF(t_item_说明表!W392="","",t_item_说明表!W392)</f>
        <v/>
      </c>
      <c r="W387" s="1" t="str">
        <f>IF(t_item_说明表!X392="","",t_item_说明表!X392)</f>
        <v/>
      </c>
      <c r="X387" s="1" t="str">
        <f>IF(t_item_说明表!Y392="","",t_item_说明表!Y392)</f>
        <v/>
      </c>
      <c r="Y387" s="1">
        <f>IF(t_item_说明表!Z392="","",t_item_说明表!Z392)</f>
        <v>0</v>
      </c>
      <c r="Z387" s="1" t="str">
        <f>IF(t_item_说明表!AA392="","",t_item_说明表!AA392)</f>
        <v/>
      </c>
      <c r="AA387" s="1" t="str">
        <f>IF(t_item_说明表!AB392="","",t_item_说明表!AB392)</f>
        <v/>
      </c>
      <c r="AB387" s="1">
        <f>IF(t_item_说明表!AC392="","",t_item_说明表!AC392)</f>
        <v>200002</v>
      </c>
      <c r="AC387" s="1" t="str">
        <f>IF(t_item_说明表!AD392="","",t_item_说明表!AD392)</f>
        <v/>
      </c>
      <c r="AD387" s="1" t="str">
        <f>IF(t_item_说明表!AE392="","",t_item_说明表!AE392)</f>
        <v/>
      </c>
      <c r="AE387" s="1" t="str">
        <f>IF(t_item_说明表!AF392="","",t_item_说明表!AF392)</f>
        <v/>
      </c>
      <c r="AF387" s="1">
        <f>IF(t_item_说明表!AG392="","",t_item_说明表!AG392)</f>
        <v>1</v>
      </c>
      <c r="AG387" s="1">
        <f>IF(t_item_说明表!AH392="","",t_item_说明表!AH392)</f>
        <v>6</v>
      </c>
    </row>
    <row r="388" spans="1:35" ht="16.5" x14ac:dyDescent="0.2">
      <c r="A388" s="1">
        <f>IF(t_item_说明表!A393="","",t_item_说明表!A393)</f>
        <v>388</v>
      </c>
      <c r="B388" s="1">
        <f>IF(t_item_说明表!B393="","",t_item_说明表!B393)</f>
        <v>100003</v>
      </c>
      <c r="C388" s="1">
        <f>IF(t_item_说明表!C393="","",t_item_说明表!C393)</f>
        <v>0</v>
      </c>
      <c r="D388" s="1" t="str">
        <f>IF(t_item_说明表!D393="","",t_item_说明表!D393)</f>
        <v>大地图2星随机卡牌时代3</v>
      </c>
      <c r="E388" s="1">
        <f>IF(t_item_说明表!E393="","",t_item_说明表!E393)</f>
        <v>20100003</v>
      </c>
      <c r="F388" s="1">
        <f>IF(t_item_说明表!G393="","",t_item_说明表!G393)</f>
        <v>3101</v>
      </c>
      <c r="G388" s="1">
        <f>IF(t_item_说明表!H393="","",t_item_说明表!H393)</f>
        <v>21100003</v>
      </c>
      <c r="H388" s="1">
        <f>IF(t_item_说明表!I393="","",t_item_说明表!I393)</f>
        <v>503</v>
      </c>
      <c r="I388" s="1">
        <f>IF(t_item_说明表!J393="","",t_item_说明表!J393)</f>
        <v>3</v>
      </c>
      <c r="J388" s="1">
        <f>IF(t_item_说明表!K393="","",t_item_说明表!K393)</f>
        <v>420</v>
      </c>
      <c r="K388" s="1">
        <f>IF(t_item_说明表!L393="","",t_item_说明表!L393)</f>
        <v>300140393</v>
      </c>
      <c r="L388" s="1">
        <f>IF(t_item_说明表!M393="","",t_item_说明表!M393)</f>
        <v>0</v>
      </c>
      <c r="M388" s="1">
        <f>IF(t_item_说明表!N393="","",t_item_说明表!N393)</f>
        <v>3</v>
      </c>
      <c r="N388" s="1">
        <f>IF(t_item_说明表!O393="","",t_item_说明表!O393)</f>
        <v>0</v>
      </c>
      <c r="O388" s="1">
        <f>IF(t_item_说明表!P393="","",t_item_说明表!P393)</f>
        <v>1</v>
      </c>
      <c r="P388" s="1" t="str">
        <f>IF(t_item_说明表!Q393="","",t_item_说明表!Q393)</f>
        <v/>
      </c>
      <c r="Q388" s="1">
        <f>IF(t_item_说明表!R393="","",t_item_说明表!R393)</f>
        <v>0</v>
      </c>
      <c r="R388" s="1" t="str">
        <f>IF(t_item_说明表!S393="","",t_item_说明表!S393)</f>
        <v/>
      </c>
      <c r="S388" s="1" t="str">
        <f>IF(t_item_说明表!T393="","",t_item_说明表!T393)</f>
        <v/>
      </c>
      <c r="T388" s="1">
        <f>IF(t_item_说明表!U393="","",t_item_说明表!U393)</f>
        <v>1</v>
      </c>
      <c r="U388" s="1">
        <f>IF(t_item_说明表!V393="","",t_item_说明表!V393)</f>
        <v>0</v>
      </c>
      <c r="V388" s="1" t="str">
        <f>IF(t_item_说明表!W393="","",t_item_说明表!W393)</f>
        <v/>
      </c>
      <c r="W388" s="1" t="str">
        <f>IF(t_item_说明表!X393="","",t_item_说明表!X393)</f>
        <v/>
      </c>
      <c r="X388" s="1" t="str">
        <f>IF(t_item_说明表!Y393="","",t_item_说明表!Y393)</f>
        <v/>
      </c>
      <c r="Y388" s="1">
        <f>IF(t_item_说明表!Z393="","",t_item_说明表!Z393)</f>
        <v>0</v>
      </c>
      <c r="Z388" s="1" t="str">
        <f>IF(t_item_说明表!AA393="","",t_item_说明表!AA393)</f>
        <v/>
      </c>
      <c r="AA388" s="1" t="str">
        <f>IF(t_item_说明表!AB393="","",t_item_说明表!AB393)</f>
        <v/>
      </c>
      <c r="AB388" s="1">
        <f>IF(t_item_说明表!AC393="","",t_item_说明表!AC393)</f>
        <v>200003</v>
      </c>
      <c r="AC388" s="1" t="str">
        <f>IF(t_item_说明表!AD393="","",t_item_说明表!AD393)</f>
        <v/>
      </c>
      <c r="AD388" s="1" t="str">
        <f>IF(t_item_说明表!AE393="","",t_item_说明表!AE393)</f>
        <v/>
      </c>
      <c r="AE388" s="1" t="str">
        <f>IF(t_item_说明表!AF393="","",t_item_说明表!AF393)</f>
        <v/>
      </c>
      <c r="AF388" s="1">
        <f>IF(t_item_说明表!AG393="","",t_item_说明表!AG393)</f>
        <v>1</v>
      </c>
      <c r="AG388" s="1">
        <f>IF(t_item_说明表!AH393="","",t_item_说明表!AH393)</f>
        <v>6</v>
      </c>
    </row>
    <row r="389" spans="1:35" ht="16.5" x14ac:dyDescent="0.2">
      <c r="A389" s="1">
        <f>IF(t_item_说明表!A394="","",t_item_说明表!A394)</f>
        <v>389</v>
      </c>
      <c r="B389" s="1">
        <f>IF(t_item_说明表!B394="","",t_item_说明表!B394)</f>
        <v>100004</v>
      </c>
      <c r="C389" s="1">
        <f>IF(t_item_说明表!C394="","",t_item_说明表!C394)</f>
        <v>0</v>
      </c>
      <c r="D389" s="1" t="str">
        <f>IF(t_item_说明表!D394="","",t_item_说明表!D394)</f>
        <v>大地图2星随机卡牌时代4</v>
      </c>
      <c r="E389" s="1">
        <f>IF(t_item_说明表!E394="","",t_item_说明表!E394)</f>
        <v>20100004</v>
      </c>
      <c r="F389" s="1">
        <f>IF(t_item_说明表!G394="","",t_item_说明表!G394)</f>
        <v>3101</v>
      </c>
      <c r="G389" s="1">
        <f>IF(t_item_说明表!H394="","",t_item_说明表!H394)</f>
        <v>21100004</v>
      </c>
      <c r="H389" s="1">
        <f>IF(t_item_说明表!I394="","",t_item_说明表!I394)</f>
        <v>503</v>
      </c>
      <c r="I389" s="1">
        <f>IF(t_item_说明表!J394="","",t_item_说明表!J394)</f>
        <v>3</v>
      </c>
      <c r="J389" s="1">
        <f>IF(t_item_说明表!K394="","",t_item_说明表!K394)</f>
        <v>421</v>
      </c>
      <c r="K389" s="1">
        <f>IF(t_item_说明表!L394="","",t_item_说明表!L394)</f>
        <v>300140394</v>
      </c>
      <c r="L389" s="1">
        <f>IF(t_item_说明表!M394="","",t_item_说明表!M394)</f>
        <v>0</v>
      </c>
      <c r="M389" s="1">
        <f>IF(t_item_说明表!N394="","",t_item_说明表!N394)</f>
        <v>3</v>
      </c>
      <c r="N389" s="1">
        <f>IF(t_item_说明表!O394="","",t_item_说明表!O394)</f>
        <v>0</v>
      </c>
      <c r="O389" s="1">
        <f>IF(t_item_说明表!P394="","",t_item_说明表!P394)</f>
        <v>1</v>
      </c>
      <c r="P389" s="1" t="str">
        <f>IF(t_item_说明表!Q394="","",t_item_说明表!Q394)</f>
        <v/>
      </c>
      <c r="Q389" s="1">
        <f>IF(t_item_说明表!R394="","",t_item_说明表!R394)</f>
        <v>0</v>
      </c>
      <c r="R389" s="1" t="str">
        <f>IF(t_item_说明表!S394="","",t_item_说明表!S394)</f>
        <v/>
      </c>
      <c r="S389" s="1" t="str">
        <f>IF(t_item_说明表!T394="","",t_item_说明表!T394)</f>
        <v/>
      </c>
      <c r="T389" s="1">
        <f>IF(t_item_说明表!U394="","",t_item_说明表!U394)</f>
        <v>1</v>
      </c>
      <c r="U389" s="1">
        <f>IF(t_item_说明表!V394="","",t_item_说明表!V394)</f>
        <v>0</v>
      </c>
      <c r="V389" s="1" t="str">
        <f>IF(t_item_说明表!W394="","",t_item_说明表!W394)</f>
        <v/>
      </c>
      <c r="W389" s="1" t="str">
        <f>IF(t_item_说明表!X394="","",t_item_说明表!X394)</f>
        <v/>
      </c>
      <c r="X389" s="1" t="str">
        <f>IF(t_item_说明表!Y394="","",t_item_说明表!Y394)</f>
        <v/>
      </c>
      <c r="Y389" s="1">
        <f>IF(t_item_说明表!Z394="","",t_item_说明表!Z394)</f>
        <v>0</v>
      </c>
      <c r="Z389" s="1" t="str">
        <f>IF(t_item_说明表!AA394="","",t_item_说明表!AA394)</f>
        <v/>
      </c>
      <c r="AA389" s="1" t="str">
        <f>IF(t_item_说明表!AB394="","",t_item_说明表!AB394)</f>
        <v/>
      </c>
      <c r="AB389" s="1">
        <f>IF(t_item_说明表!AC394="","",t_item_说明表!AC394)</f>
        <v>200004</v>
      </c>
      <c r="AC389" s="1" t="str">
        <f>IF(t_item_说明表!AD394="","",t_item_说明表!AD394)</f>
        <v/>
      </c>
      <c r="AD389" s="1" t="str">
        <f>IF(t_item_说明表!AE394="","",t_item_说明表!AE394)</f>
        <v/>
      </c>
      <c r="AE389" s="1" t="str">
        <f>IF(t_item_说明表!AF394="","",t_item_说明表!AF394)</f>
        <v/>
      </c>
      <c r="AF389" s="1">
        <f>IF(t_item_说明表!AG394="","",t_item_说明表!AG394)</f>
        <v>1</v>
      </c>
      <c r="AG389" s="1">
        <f>IF(t_item_说明表!AH394="","",t_item_说明表!AH394)</f>
        <v>6</v>
      </c>
    </row>
    <row r="390" spans="1:35" ht="16.5" x14ac:dyDescent="0.2">
      <c r="A390" s="1">
        <f>IF(t_item_说明表!A395="","",t_item_说明表!A395)</f>
        <v>390</v>
      </c>
      <c r="B390" s="1">
        <f>IF(t_item_说明表!B395="","",t_item_说明表!B395)</f>
        <v>100005</v>
      </c>
      <c r="C390" s="1">
        <f>IF(t_item_说明表!C395="","",t_item_说明表!C395)</f>
        <v>0</v>
      </c>
      <c r="D390" s="1" t="str">
        <f>IF(t_item_说明表!D395="","",t_item_说明表!D395)</f>
        <v>大地图2星随机卡牌时代5</v>
      </c>
      <c r="E390" s="1">
        <f>IF(t_item_说明表!E395="","",t_item_说明表!E395)</f>
        <v>20100005</v>
      </c>
      <c r="F390" s="1">
        <f>IF(t_item_说明表!G395="","",t_item_说明表!G395)</f>
        <v>3101</v>
      </c>
      <c r="G390" s="1">
        <f>IF(t_item_说明表!H395="","",t_item_说明表!H395)</f>
        <v>21100005</v>
      </c>
      <c r="H390" s="1">
        <f>IF(t_item_说明表!I395="","",t_item_说明表!I395)</f>
        <v>503</v>
      </c>
      <c r="I390" s="1">
        <f>IF(t_item_说明表!J395="","",t_item_说明表!J395)</f>
        <v>3</v>
      </c>
      <c r="J390" s="1">
        <f>IF(t_item_说明表!K395="","",t_item_说明表!K395)</f>
        <v>422</v>
      </c>
      <c r="K390" s="1">
        <f>IF(t_item_说明表!L395="","",t_item_说明表!L395)</f>
        <v>300140395</v>
      </c>
      <c r="L390" s="1">
        <f>IF(t_item_说明表!M395="","",t_item_说明表!M395)</f>
        <v>0</v>
      </c>
      <c r="M390" s="1">
        <f>IF(t_item_说明表!N395="","",t_item_说明表!N395)</f>
        <v>3</v>
      </c>
      <c r="N390" s="1">
        <f>IF(t_item_说明表!O395="","",t_item_说明表!O395)</f>
        <v>0</v>
      </c>
      <c r="O390" s="1">
        <f>IF(t_item_说明表!P395="","",t_item_说明表!P395)</f>
        <v>1</v>
      </c>
      <c r="P390" s="1" t="str">
        <f>IF(t_item_说明表!Q395="","",t_item_说明表!Q395)</f>
        <v/>
      </c>
      <c r="Q390" s="1">
        <f>IF(t_item_说明表!R395="","",t_item_说明表!R395)</f>
        <v>0</v>
      </c>
      <c r="R390" s="1" t="str">
        <f>IF(t_item_说明表!S395="","",t_item_说明表!S395)</f>
        <v/>
      </c>
      <c r="S390" s="1" t="str">
        <f>IF(t_item_说明表!T395="","",t_item_说明表!T395)</f>
        <v/>
      </c>
      <c r="T390" s="1">
        <f>IF(t_item_说明表!U395="","",t_item_说明表!U395)</f>
        <v>1</v>
      </c>
      <c r="U390" s="1">
        <f>IF(t_item_说明表!V395="","",t_item_说明表!V395)</f>
        <v>0</v>
      </c>
      <c r="V390" s="1" t="str">
        <f>IF(t_item_说明表!W395="","",t_item_说明表!W395)</f>
        <v/>
      </c>
      <c r="W390" s="1" t="str">
        <f>IF(t_item_说明表!X395="","",t_item_说明表!X395)</f>
        <v/>
      </c>
      <c r="X390" s="1" t="str">
        <f>IF(t_item_说明表!Y395="","",t_item_说明表!Y395)</f>
        <v/>
      </c>
      <c r="Y390" s="1">
        <f>IF(t_item_说明表!Z395="","",t_item_说明表!Z395)</f>
        <v>0</v>
      </c>
      <c r="Z390" s="1" t="str">
        <f>IF(t_item_说明表!AA395="","",t_item_说明表!AA395)</f>
        <v/>
      </c>
      <c r="AA390" s="1" t="str">
        <f>IF(t_item_说明表!AB395="","",t_item_说明表!AB395)</f>
        <v/>
      </c>
      <c r="AB390" s="1">
        <f>IF(t_item_说明表!AC395="","",t_item_说明表!AC395)</f>
        <v>200005</v>
      </c>
      <c r="AC390" s="1" t="str">
        <f>IF(t_item_说明表!AD395="","",t_item_说明表!AD395)</f>
        <v/>
      </c>
      <c r="AD390" s="1" t="str">
        <f>IF(t_item_说明表!AE395="","",t_item_说明表!AE395)</f>
        <v/>
      </c>
      <c r="AE390" s="1" t="str">
        <f>IF(t_item_说明表!AF395="","",t_item_说明表!AF395)</f>
        <v/>
      </c>
      <c r="AF390" s="1">
        <f>IF(t_item_说明表!AG395="","",t_item_说明表!AG395)</f>
        <v>1</v>
      </c>
      <c r="AG390" s="1">
        <f>IF(t_item_说明表!AH395="","",t_item_说明表!AH395)</f>
        <v>6</v>
      </c>
    </row>
    <row r="391" spans="1:35" ht="16.5" x14ac:dyDescent="0.2">
      <c r="A391" s="1">
        <f>IF(t_item_说明表!A396="","",t_item_说明表!A396)</f>
        <v>391</v>
      </c>
      <c r="B391" s="1">
        <f>IF(t_item_说明表!B396="","",t_item_说明表!B396)</f>
        <v>100011</v>
      </c>
      <c r="C391" s="1">
        <f>IF(t_item_说明表!C396="","",t_item_说明表!C396)</f>
        <v>0</v>
      </c>
      <c r="D391" s="1" t="str">
        <f>IF(t_item_说明表!D396="","",t_item_说明表!D396)</f>
        <v>大地图3星随机卡牌时代1</v>
      </c>
      <c r="E391" s="1">
        <f>IF(t_item_说明表!E396="","",t_item_说明表!E396)</f>
        <v>20100011</v>
      </c>
      <c r="F391" s="1">
        <f>IF(t_item_说明表!G396="","",t_item_说明表!G396)</f>
        <v>3102</v>
      </c>
      <c r="G391" s="1">
        <f>IF(t_item_说明表!H396="","",t_item_说明表!H396)</f>
        <v>21100011</v>
      </c>
      <c r="H391" s="1">
        <f>IF(t_item_说明表!I396="","",t_item_说明表!I396)</f>
        <v>503</v>
      </c>
      <c r="I391" s="1">
        <f>IF(t_item_说明表!J396="","",t_item_说明表!J396)</f>
        <v>3</v>
      </c>
      <c r="J391" s="1">
        <f>IF(t_item_说明表!K396="","",t_item_说明表!K396)</f>
        <v>283</v>
      </c>
      <c r="K391" s="1">
        <f>IF(t_item_说明表!L396="","",t_item_说明表!L396)</f>
        <v>300130396</v>
      </c>
      <c r="L391" s="1">
        <f>IF(t_item_说明表!M396="","",t_item_说明表!M396)</f>
        <v>0</v>
      </c>
      <c r="M391" s="1">
        <f>IF(t_item_说明表!N396="","",t_item_说明表!N396)</f>
        <v>3</v>
      </c>
      <c r="N391" s="1">
        <f>IF(t_item_说明表!O396="","",t_item_说明表!O396)</f>
        <v>0</v>
      </c>
      <c r="O391" s="1">
        <f>IF(t_item_说明表!P396="","",t_item_说明表!P396)</f>
        <v>2</v>
      </c>
      <c r="P391" s="1" t="str">
        <f>IF(t_item_说明表!Q396="","",t_item_说明表!Q396)</f>
        <v/>
      </c>
      <c r="Q391" s="1">
        <f>IF(t_item_说明表!R396="","",t_item_说明表!R396)</f>
        <v>0</v>
      </c>
      <c r="R391" s="1" t="str">
        <f>IF(t_item_说明表!S396="","",t_item_说明表!S396)</f>
        <v/>
      </c>
      <c r="S391" s="1" t="str">
        <f>IF(t_item_说明表!T396="","",t_item_说明表!T396)</f>
        <v/>
      </c>
      <c r="T391" s="1">
        <f>IF(t_item_说明表!U396="","",t_item_说明表!U396)</f>
        <v>1</v>
      </c>
      <c r="U391" s="1">
        <f>IF(t_item_说明表!V396="","",t_item_说明表!V396)</f>
        <v>0</v>
      </c>
      <c r="V391" s="1" t="str">
        <f>IF(t_item_说明表!W396="","",t_item_说明表!W396)</f>
        <v/>
      </c>
      <c r="W391" s="1" t="str">
        <f>IF(t_item_说明表!X396="","",t_item_说明表!X396)</f>
        <v/>
      </c>
      <c r="X391" s="1" t="str">
        <f>IF(t_item_说明表!Y396="","",t_item_说明表!Y396)</f>
        <v/>
      </c>
      <c r="Y391" s="1">
        <f>IF(t_item_说明表!Z396="","",t_item_说明表!Z396)</f>
        <v>0</v>
      </c>
      <c r="Z391" s="1" t="str">
        <f>IF(t_item_说明表!AA396="","",t_item_说明表!AA396)</f>
        <v/>
      </c>
      <c r="AA391" s="1" t="str">
        <f>IF(t_item_说明表!AB396="","",t_item_说明表!AB396)</f>
        <v/>
      </c>
      <c r="AB391" s="1">
        <f>IF(t_item_说明表!AC396="","",t_item_说明表!AC396)</f>
        <v>200011</v>
      </c>
      <c r="AC391" s="1" t="str">
        <f>IF(t_item_说明表!AD396="","",t_item_说明表!AD396)</f>
        <v/>
      </c>
      <c r="AD391" s="1" t="str">
        <f>IF(t_item_说明表!AE396="","",t_item_说明表!AE396)</f>
        <v/>
      </c>
      <c r="AE391" s="1" t="str">
        <f>IF(t_item_说明表!AF396="","",t_item_说明表!AF396)</f>
        <v/>
      </c>
      <c r="AF391" s="1">
        <f>IF(t_item_说明表!AG396="","",t_item_说明表!AG396)</f>
        <v>1</v>
      </c>
      <c r="AG391" s="1">
        <f>IF(t_item_说明表!AH396="","",t_item_说明表!AH396)</f>
        <v>6</v>
      </c>
    </row>
    <row r="392" spans="1:35" ht="16.5" x14ac:dyDescent="0.2">
      <c r="A392" s="1">
        <f>IF(t_item_说明表!A397="","",t_item_说明表!A397)</f>
        <v>392</v>
      </c>
      <c r="B392" s="1">
        <f>IF(t_item_说明表!B397="","",t_item_说明表!B397)</f>
        <v>100012</v>
      </c>
      <c r="C392" s="1">
        <f>IF(t_item_说明表!C397="","",t_item_说明表!C397)</f>
        <v>0</v>
      </c>
      <c r="D392" s="1" t="str">
        <f>IF(t_item_说明表!D397="","",t_item_说明表!D397)</f>
        <v>大地图3星随机卡牌时代2</v>
      </c>
      <c r="E392" s="1">
        <f>IF(t_item_说明表!E397="","",t_item_说明表!E397)</f>
        <v>20100012</v>
      </c>
      <c r="F392" s="1">
        <f>IF(t_item_说明表!G397="","",t_item_说明表!G397)</f>
        <v>3102</v>
      </c>
      <c r="G392" s="1">
        <f>IF(t_item_说明表!H397="","",t_item_说明表!H397)</f>
        <v>21100012</v>
      </c>
      <c r="H392" s="1">
        <f>IF(t_item_说明表!I397="","",t_item_说明表!I397)</f>
        <v>503</v>
      </c>
      <c r="I392" s="1">
        <f>IF(t_item_说明表!J397="","",t_item_说明表!J397)</f>
        <v>3</v>
      </c>
      <c r="J392" s="1">
        <f>IF(t_item_说明表!K397="","",t_item_说明表!K397)</f>
        <v>284</v>
      </c>
      <c r="K392" s="1">
        <f>IF(t_item_说明表!L397="","",t_item_说明表!L397)</f>
        <v>300130397</v>
      </c>
      <c r="L392" s="1">
        <f>IF(t_item_说明表!M397="","",t_item_说明表!M397)</f>
        <v>0</v>
      </c>
      <c r="M392" s="1">
        <f>IF(t_item_说明表!N397="","",t_item_说明表!N397)</f>
        <v>3</v>
      </c>
      <c r="N392" s="1">
        <f>IF(t_item_说明表!O397="","",t_item_说明表!O397)</f>
        <v>0</v>
      </c>
      <c r="O392" s="1">
        <f>IF(t_item_说明表!P397="","",t_item_说明表!P397)</f>
        <v>2</v>
      </c>
      <c r="P392" s="1" t="str">
        <f>IF(t_item_说明表!Q397="","",t_item_说明表!Q397)</f>
        <v/>
      </c>
      <c r="Q392" s="1">
        <f>IF(t_item_说明表!R397="","",t_item_说明表!R397)</f>
        <v>0</v>
      </c>
      <c r="R392" s="1" t="str">
        <f>IF(t_item_说明表!S397="","",t_item_说明表!S397)</f>
        <v/>
      </c>
      <c r="S392" s="1" t="str">
        <f>IF(t_item_说明表!T397="","",t_item_说明表!T397)</f>
        <v/>
      </c>
      <c r="T392" s="1">
        <f>IF(t_item_说明表!U397="","",t_item_说明表!U397)</f>
        <v>1</v>
      </c>
      <c r="U392" s="1">
        <f>IF(t_item_说明表!V397="","",t_item_说明表!V397)</f>
        <v>0</v>
      </c>
      <c r="V392" s="1" t="str">
        <f>IF(t_item_说明表!W397="","",t_item_说明表!W397)</f>
        <v/>
      </c>
      <c r="W392" s="1" t="str">
        <f>IF(t_item_说明表!X397="","",t_item_说明表!X397)</f>
        <v/>
      </c>
      <c r="X392" s="1" t="str">
        <f>IF(t_item_说明表!Y397="","",t_item_说明表!Y397)</f>
        <v/>
      </c>
      <c r="Y392" s="1">
        <f>IF(t_item_说明表!Z397="","",t_item_说明表!Z397)</f>
        <v>0</v>
      </c>
      <c r="Z392" s="1" t="str">
        <f>IF(t_item_说明表!AA397="","",t_item_说明表!AA397)</f>
        <v/>
      </c>
      <c r="AA392" s="1" t="str">
        <f>IF(t_item_说明表!AB397="","",t_item_说明表!AB397)</f>
        <v/>
      </c>
      <c r="AB392" s="1">
        <f>IF(t_item_说明表!AC397="","",t_item_说明表!AC397)</f>
        <v>200012</v>
      </c>
      <c r="AC392" s="1" t="str">
        <f>IF(t_item_说明表!AD397="","",t_item_说明表!AD397)</f>
        <v/>
      </c>
      <c r="AD392" s="1" t="str">
        <f>IF(t_item_说明表!AE397="","",t_item_说明表!AE397)</f>
        <v/>
      </c>
      <c r="AE392" s="1" t="str">
        <f>IF(t_item_说明表!AF397="","",t_item_说明表!AF397)</f>
        <v/>
      </c>
      <c r="AF392" s="1">
        <f>IF(t_item_说明表!AG397="","",t_item_说明表!AG397)</f>
        <v>1</v>
      </c>
      <c r="AG392" s="1">
        <f>IF(t_item_说明表!AH397="","",t_item_说明表!AH397)</f>
        <v>6</v>
      </c>
    </row>
    <row r="393" spans="1:35" ht="16.5" x14ac:dyDescent="0.2">
      <c r="A393" s="1">
        <f>IF(t_item_说明表!A398="","",t_item_说明表!A398)</f>
        <v>393</v>
      </c>
      <c r="B393" s="1">
        <f>IF(t_item_说明表!B398="","",t_item_说明表!B398)</f>
        <v>100013</v>
      </c>
      <c r="C393" s="1">
        <f>IF(t_item_说明表!C398="","",t_item_说明表!C398)</f>
        <v>0</v>
      </c>
      <c r="D393" s="1" t="str">
        <f>IF(t_item_说明表!D398="","",t_item_说明表!D398)</f>
        <v>大地图3星随机卡牌时代3</v>
      </c>
      <c r="E393" s="1">
        <f>IF(t_item_说明表!E398="","",t_item_说明表!E398)</f>
        <v>20100013</v>
      </c>
      <c r="F393" s="1">
        <f>IF(t_item_说明表!G398="","",t_item_说明表!G398)</f>
        <v>3102</v>
      </c>
      <c r="G393" s="1">
        <f>IF(t_item_说明表!H398="","",t_item_说明表!H398)</f>
        <v>21100013</v>
      </c>
      <c r="H393" s="1">
        <f>IF(t_item_说明表!I398="","",t_item_说明表!I398)</f>
        <v>503</v>
      </c>
      <c r="I393" s="1">
        <f>IF(t_item_说明表!J398="","",t_item_说明表!J398)</f>
        <v>3</v>
      </c>
      <c r="J393" s="1">
        <f>IF(t_item_说明表!K398="","",t_item_说明表!K398)</f>
        <v>285</v>
      </c>
      <c r="K393" s="1">
        <f>IF(t_item_说明表!L398="","",t_item_说明表!L398)</f>
        <v>300130398</v>
      </c>
      <c r="L393" s="1">
        <f>IF(t_item_说明表!M398="","",t_item_说明表!M398)</f>
        <v>0</v>
      </c>
      <c r="M393" s="1">
        <f>IF(t_item_说明表!N398="","",t_item_说明表!N398)</f>
        <v>3</v>
      </c>
      <c r="N393" s="1">
        <f>IF(t_item_说明表!O398="","",t_item_说明表!O398)</f>
        <v>0</v>
      </c>
      <c r="O393" s="1">
        <f>IF(t_item_说明表!P398="","",t_item_说明表!P398)</f>
        <v>2</v>
      </c>
      <c r="P393" s="1" t="str">
        <f>IF(t_item_说明表!Q398="","",t_item_说明表!Q398)</f>
        <v/>
      </c>
      <c r="Q393" s="1">
        <f>IF(t_item_说明表!R398="","",t_item_说明表!R398)</f>
        <v>0</v>
      </c>
      <c r="R393" s="1" t="str">
        <f>IF(t_item_说明表!S398="","",t_item_说明表!S398)</f>
        <v/>
      </c>
      <c r="S393" s="1" t="str">
        <f>IF(t_item_说明表!T398="","",t_item_说明表!T398)</f>
        <v/>
      </c>
      <c r="T393" s="1">
        <f>IF(t_item_说明表!U398="","",t_item_说明表!U398)</f>
        <v>1</v>
      </c>
      <c r="U393" s="1">
        <f>IF(t_item_说明表!V398="","",t_item_说明表!V398)</f>
        <v>0</v>
      </c>
      <c r="V393" s="1" t="str">
        <f>IF(t_item_说明表!W398="","",t_item_说明表!W398)</f>
        <v/>
      </c>
      <c r="W393" s="1" t="str">
        <f>IF(t_item_说明表!X398="","",t_item_说明表!X398)</f>
        <v/>
      </c>
      <c r="X393" s="1" t="str">
        <f>IF(t_item_说明表!Y398="","",t_item_说明表!Y398)</f>
        <v/>
      </c>
      <c r="Y393" s="1">
        <f>IF(t_item_说明表!Z398="","",t_item_说明表!Z398)</f>
        <v>0</v>
      </c>
      <c r="Z393" s="1" t="str">
        <f>IF(t_item_说明表!AA398="","",t_item_说明表!AA398)</f>
        <v/>
      </c>
      <c r="AA393" s="1" t="str">
        <f>IF(t_item_说明表!AB398="","",t_item_说明表!AB398)</f>
        <v/>
      </c>
      <c r="AB393" s="1">
        <f>IF(t_item_说明表!AC398="","",t_item_说明表!AC398)</f>
        <v>200013</v>
      </c>
      <c r="AC393" s="1" t="str">
        <f>IF(t_item_说明表!AD398="","",t_item_说明表!AD398)</f>
        <v/>
      </c>
      <c r="AD393" s="1" t="str">
        <f>IF(t_item_说明表!AE398="","",t_item_说明表!AE398)</f>
        <v/>
      </c>
      <c r="AE393" s="1" t="str">
        <f>IF(t_item_说明表!AF398="","",t_item_说明表!AF398)</f>
        <v/>
      </c>
      <c r="AF393" s="1">
        <f>IF(t_item_说明表!AG398="","",t_item_说明表!AG398)</f>
        <v>1</v>
      </c>
      <c r="AG393" s="1">
        <f>IF(t_item_说明表!AH398="","",t_item_说明表!AH398)</f>
        <v>6</v>
      </c>
    </row>
    <row r="394" spans="1:35" ht="16.5" x14ac:dyDescent="0.2">
      <c r="A394" s="1">
        <f>IF(t_item_说明表!A399="","",t_item_说明表!A399)</f>
        <v>394</v>
      </c>
      <c r="B394" s="1">
        <f>IF(t_item_说明表!B399="","",t_item_说明表!B399)</f>
        <v>100014</v>
      </c>
      <c r="C394" s="1">
        <f>IF(t_item_说明表!C399="","",t_item_说明表!C399)</f>
        <v>0</v>
      </c>
      <c r="D394" s="1" t="str">
        <f>IF(t_item_说明表!D399="","",t_item_说明表!D399)</f>
        <v>大地图3星随机卡牌时代4</v>
      </c>
      <c r="E394" s="1">
        <f>IF(t_item_说明表!E399="","",t_item_说明表!E399)</f>
        <v>20100014</v>
      </c>
      <c r="F394" s="1">
        <f>IF(t_item_说明表!G399="","",t_item_说明表!G399)</f>
        <v>3102</v>
      </c>
      <c r="G394" s="1">
        <f>IF(t_item_说明表!H399="","",t_item_说明表!H399)</f>
        <v>21100014</v>
      </c>
      <c r="H394" s="1">
        <f>IF(t_item_说明表!I399="","",t_item_说明表!I399)</f>
        <v>503</v>
      </c>
      <c r="I394" s="1">
        <f>IF(t_item_说明表!J399="","",t_item_说明表!J399)</f>
        <v>3</v>
      </c>
      <c r="J394" s="1">
        <f>IF(t_item_说明表!K399="","",t_item_说明表!K399)</f>
        <v>286</v>
      </c>
      <c r="K394" s="1">
        <f>IF(t_item_说明表!L399="","",t_item_说明表!L399)</f>
        <v>300130399</v>
      </c>
      <c r="L394" s="1">
        <f>IF(t_item_说明表!M399="","",t_item_说明表!M399)</f>
        <v>0</v>
      </c>
      <c r="M394" s="1">
        <f>IF(t_item_说明表!N399="","",t_item_说明表!N399)</f>
        <v>3</v>
      </c>
      <c r="N394" s="1">
        <f>IF(t_item_说明表!O399="","",t_item_说明表!O399)</f>
        <v>0</v>
      </c>
      <c r="O394" s="1">
        <f>IF(t_item_说明表!P399="","",t_item_说明表!P399)</f>
        <v>2</v>
      </c>
      <c r="P394" s="1" t="str">
        <f>IF(t_item_说明表!Q399="","",t_item_说明表!Q399)</f>
        <v/>
      </c>
      <c r="Q394" s="1">
        <f>IF(t_item_说明表!R399="","",t_item_说明表!R399)</f>
        <v>0</v>
      </c>
      <c r="R394" s="1" t="str">
        <f>IF(t_item_说明表!S399="","",t_item_说明表!S399)</f>
        <v/>
      </c>
      <c r="S394" s="1" t="str">
        <f>IF(t_item_说明表!T399="","",t_item_说明表!T399)</f>
        <v/>
      </c>
      <c r="T394" s="1">
        <f>IF(t_item_说明表!U399="","",t_item_说明表!U399)</f>
        <v>1</v>
      </c>
      <c r="U394" s="1">
        <f>IF(t_item_说明表!V399="","",t_item_说明表!V399)</f>
        <v>0</v>
      </c>
      <c r="V394" s="1" t="str">
        <f>IF(t_item_说明表!W399="","",t_item_说明表!W399)</f>
        <v/>
      </c>
      <c r="W394" s="1" t="str">
        <f>IF(t_item_说明表!X399="","",t_item_说明表!X399)</f>
        <v/>
      </c>
      <c r="X394" s="1" t="str">
        <f>IF(t_item_说明表!Y399="","",t_item_说明表!Y399)</f>
        <v/>
      </c>
      <c r="Y394" s="1">
        <f>IF(t_item_说明表!Z399="","",t_item_说明表!Z399)</f>
        <v>0</v>
      </c>
      <c r="Z394" s="1" t="str">
        <f>IF(t_item_说明表!AA399="","",t_item_说明表!AA399)</f>
        <v/>
      </c>
      <c r="AA394" s="1" t="str">
        <f>IF(t_item_说明表!AB399="","",t_item_说明表!AB399)</f>
        <v/>
      </c>
      <c r="AB394" s="1">
        <f>IF(t_item_说明表!AC399="","",t_item_说明表!AC399)</f>
        <v>200014</v>
      </c>
      <c r="AC394" s="1" t="str">
        <f>IF(t_item_说明表!AD399="","",t_item_说明表!AD399)</f>
        <v/>
      </c>
      <c r="AD394" s="1" t="str">
        <f>IF(t_item_说明表!AE399="","",t_item_说明表!AE399)</f>
        <v/>
      </c>
      <c r="AE394" s="1" t="str">
        <f>IF(t_item_说明表!AF399="","",t_item_说明表!AF399)</f>
        <v/>
      </c>
      <c r="AF394" s="1">
        <f>IF(t_item_说明表!AG399="","",t_item_说明表!AG399)</f>
        <v>1</v>
      </c>
      <c r="AG394" s="1">
        <f>IF(t_item_说明表!AH399="","",t_item_说明表!AH399)</f>
        <v>6</v>
      </c>
    </row>
    <row r="395" spans="1:35" ht="16.5" x14ac:dyDescent="0.2">
      <c r="A395" s="1">
        <f>IF(t_item_说明表!A400="","",t_item_说明表!A400)</f>
        <v>395</v>
      </c>
      <c r="B395" s="1">
        <f>IF(t_item_说明表!B400="","",t_item_说明表!B400)</f>
        <v>100015</v>
      </c>
      <c r="C395" s="1">
        <f>IF(t_item_说明表!C400="","",t_item_说明表!C400)</f>
        <v>0</v>
      </c>
      <c r="D395" s="1" t="str">
        <f>IF(t_item_说明表!D400="","",t_item_说明表!D400)</f>
        <v>大地图3星随机卡牌时代5</v>
      </c>
      <c r="E395" s="1">
        <f>IF(t_item_说明表!E400="","",t_item_说明表!E400)</f>
        <v>20100015</v>
      </c>
      <c r="F395" s="1">
        <f>IF(t_item_说明表!G400="","",t_item_说明表!G400)</f>
        <v>3102</v>
      </c>
      <c r="G395" s="1">
        <f>IF(t_item_说明表!H400="","",t_item_说明表!H400)</f>
        <v>21100015</v>
      </c>
      <c r="H395" s="1">
        <f>IF(t_item_说明表!I400="","",t_item_说明表!I400)</f>
        <v>503</v>
      </c>
      <c r="I395" s="1">
        <f>IF(t_item_说明表!J400="","",t_item_说明表!J400)</f>
        <v>3</v>
      </c>
      <c r="J395" s="1">
        <f>IF(t_item_说明表!K400="","",t_item_说明表!K400)</f>
        <v>287</v>
      </c>
      <c r="K395" s="1">
        <f>IF(t_item_说明表!L400="","",t_item_说明表!L400)</f>
        <v>300130400</v>
      </c>
      <c r="L395" s="1">
        <f>IF(t_item_说明表!M400="","",t_item_说明表!M400)</f>
        <v>0</v>
      </c>
      <c r="M395" s="1">
        <f>IF(t_item_说明表!N400="","",t_item_说明表!N400)</f>
        <v>3</v>
      </c>
      <c r="N395" s="1">
        <f>IF(t_item_说明表!O400="","",t_item_说明表!O400)</f>
        <v>0</v>
      </c>
      <c r="O395" s="1">
        <f>IF(t_item_说明表!P400="","",t_item_说明表!P400)</f>
        <v>2</v>
      </c>
      <c r="P395" s="1" t="str">
        <f>IF(t_item_说明表!Q400="","",t_item_说明表!Q400)</f>
        <v/>
      </c>
      <c r="Q395" s="1">
        <f>IF(t_item_说明表!R400="","",t_item_说明表!R400)</f>
        <v>0</v>
      </c>
      <c r="R395" s="1" t="str">
        <f>IF(t_item_说明表!S400="","",t_item_说明表!S400)</f>
        <v/>
      </c>
      <c r="S395" s="1" t="str">
        <f>IF(t_item_说明表!T400="","",t_item_说明表!T400)</f>
        <v/>
      </c>
      <c r="T395" s="1">
        <f>IF(t_item_说明表!U400="","",t_item_说明表!U400)</f>
        <v>1</v>
      </c>
      <c r="U395" s="1">
        <f>IF(t_item_说明表!V400="","",t_item_说明表!V400)</f>
        <v>0</v>
      </c>
      <c r="V395" s="1" t="str">
        <f>IF(t_item_说明表!W400="","",t_item_说明表!W400)</f>
        <v/>
      </c>
      <c r="W395" s="1" t="str">
        <f>IF(t_item_说明表!X400="","",t_item_说明表!X400)</f>
        <v/>
      </c>
      <c r="X395" s="1" t="str">
        <f>IF(t_item_说明表!Y400="","",t_item_说明表!Y400)</f>
        <v/>
      </c>
      <c r="Y395" s="1">
        <f>IF(t_item_说明表!Z400="","",t_item_说明表!Z400)</f>
        <v>0</v>
      </c>
      <c r="Z395" s="1" t="str">
        <f>IF(t_item_说明表!AA400="","",t_item_说明表!AA400)</f>
        <v/>
      </c>
      <c r="AA395" s="1" t="str">
        <f>IF(t_item_说明表!AB400="","",t_item_说明表!AB400)</f>
        <v/>
      </c>
      <c r="AB395" s="1">
        <f>IF(t_item_说明表!AC400="","",t_item_说明表!AC400)</f>
        <v>200015</v>
      </c>
      <c r="AC395" s="1" t="str">
        <f>IF(t_item_说明表!AD400="","",t_item_说明表!AD400)</f>
        <v/>
      </c>
      <c r="AD395" s="1" t="str">
        <f>IF(t_item_说明表!AE400="","",t_item_说明表!AE400)</f>
        <v/>
      </c>
      <c r="AE395" s="1" t="str">
        <f>IF(t_item_说明表!AF400="","",t_item_说明表!AF400)</f>
        <v/>
      </c>
      <c r="AF395" s="1">
        <f>IF(t_item_说明表!AG400="","",t_item_说明表!AG400)</f>
        <v>1</v>
      </c>
      <c r="AG395" s="1">
        <f>IF(t_item_说明表!AH400="","",t_item_说明表!AH400)</f>
        <v>6</v>
      </c>
    </row>
    <row r="396" spans="1:35" ht="16.5" x14ac:dyDescent="0.2">
      <c r="A396" s="1">
        <f>IF(t_item_说明表!A401="","",t_item_说明表!A401)</f>
        <v>396</v>
      </c>
      <c r="B396" s="1">
        <f>IF(t_item_说明表!B401="","",t_item_说明表!B401)</f>
        <v>100021</v>
      </c>
      <c r="C396" s="1">
        <f>IF(t_item_说明表!C401="","",t_item_说明表!C401)</f>
        <v>0</v>
      </c>
      <c r="D396" s="1" t="str">
        <f>IF(t_item_说明表!D401="","",t_item_说明表!D401)</f>
        <v>大地图4星随机卡牌时代1</v>
      </c>
      <c r="E396" s="1">
        <f>IF(t_item_说明表!E401="","",t_item_说明表!E401)</f>
        <v>20100021</v>
      </c>
      <c r="F396" s="1">
        <f>IF(t_item_说明表!G401="","",t_item_说明表!G401)</f>
        <v>3103</v>
      </c>
      <c r="G396" s="1">
        <f>IF(t_item_说明表!H401="","",t_item_说明表!H401)</f>
        <v>21100021</v>
      </c>
      <c r="H396" s="1">
        <f>IF(t_item_说明表!I401="","",t_item_说明表!I401)</f>
        <v>503</v>
      </c>
      <c r="I396" s="1">
        <f>IF(t_item_说明表!J401="","",t_item_说明表!J401)</f>
        <v>3</v>
      </c>
      <c r="J396" s="1">
        <f>IF(t_item_说明表!K401="","",t_item_说明表!K401)</f>
        <v>247</v>
      </c>
      <c r="K396" s="1">
        <f>IF(t_item_说明表!L401="","",t_item_说明表!L401)</f>
        <v>300120401</v>
      </c>
      <c r="L396" s="1">
        <f>IF(t_item_说明表!M401="","",t_item_说明表!M401)</f>
        <v>0</v>
      </c>
      <c r="M396" s="1">
        <f>IF(t_item_说明表!N401="","",t_item_说明表!N401)</f>
        <v>3</v>
      </c>
      <c r="N396" s="1">
        <f>IF(t_item_说明表!O401="","",t_item_说明表!O401)</f>
        <v>0</v>
      </c>
      <c r="O396" s="1">
        <f>IF(t_item_说明表!P401="","",t_item_说明表!P401)</f>
        <v>3</v>
      </c>
      <c r="P396" s="1" t="str">
        <f>IF(t_item_说明表!Q401="","",t_item_说明表!Q401)</f>
        <v/>
      </c>
      <c r="Q396" s="1">
        <f>IF(t_item_说明表!R401="","",t_item_说明表!R401)</f>
        <v>0</v>
      </c>
      <c r="R396" s="1" t="str">
        <f>IF(t_item_说明表!S401="","",t_item_说明表!S401)</f>
        <v/>
      </c>
      <c r="S396" s="1" t="str">
        <f>IF(t_item_说明表!T401="","",t_item_说明表!T401)</f>
        <v/>
      </c>
      <c r="T396" s="1">
        <f>IF(t_item_说明表!U401="","",t_item_说明表!U401)</f>
        <v>1</v>
      </c>
      <c r="U396" s="1">
        <f>IF(t_item_说明表!V401="","",t_item_说明表!V401)</f>
        <v>0</v>
      </c>
      <c r="V396" s="1" t="str">
        <f>IF(t_item_说明表!W401="","",t_item_说明表!W401)</f>
        <v/>
      </c>
      <c r="W396" s="1" t="str">
        <f>IF(t_item_说明表!X401="","",t_item_说明表!X401)</f>
        <v/>
      </c>
      <c r="X396" s="1" t="str">
        <f>IF(t_item_说明表!Y401="","",t_item_说明表!Y401)</f>
        <v/>
      </c>
      <c r="Y396" s="1">
        <f>IF(t_item_说明表!Z401="","",t_item_说明表!Z401)</f>
        <v>0</v>
      </c>
      <c r="Z396" s="1" t="str">
        <f>IF(t_item_说明表!AA401="","",t_item_说明表!AA401)</f>
        <v/>
      </c>
      <c r="AA396" s="1" t="str">
        <f>IF(t_item_说明表!AB401="","",t_item_说明表!AB401)</f>
        <v/>
      </c>
      <c r="AB396" s="1">
        <f>IF(t_item_说明表!AC401="","",t_item_说明表!AC401)</f>
        <v>200021</v>
      </c>
      <c r="AC396" s="1" t="str">
        <f>IF(t_item_说明表!AD401="","",t_item_说明表!AD401)</f>
        <v/>
      </c>
      <c r="AD396" s="1" t="str">
        <f>IF(t_item_说明表!AE401="","",t_item_说明表!AE401)</f>
        <v/>
      </c>
      <c r="AE396" s="1" t="str">
        <f>IF(t_item_说明表!AF401="","",t_item_说明表!AF401)</f>
        <v/>
      </c>
      <c r="AF396" s="1">
        <f>IF(t_item_说明表!AG401="","",t_item_说明表!AG401)</f>
        <v>1</v>
      </c>
      <c r="AG396" s="1">
        <f>IF(t_item_说明表!AH401="","",t_item_说明表!AH401)</f>
        <v>6</v>
      </c>
    </row>
    <row r="397" spans="1:35" ht="16.5" x14ac:dyDescent="0.2">
      <c r="A397" s="1">
        <f>IF(t_item_说明表!A402="","",t_item_说明表!A402)</f>
        <v>397</v>
      </c>
      <c r="B397" s="1">
        <f>IF(t_item_说明表!B402="","",t_item_说明表!B402)</f>
        <v>100022</v>
      </c>
      <c r="C397" s="1">
        <f>IF(t_item_说明表!C402="","",t_item_说明表!C402)</f>
        <v>0</v>
      </c>
      <c r="D397" s="1" t="str">
        <f>IF(t_item_说明表!D402="","",t_item_说明表!D402)</f>
        <v>大地图4星随机卡牌时代2</v>
      </c>
      <c r="E397" s="1">
        <f>IF(t_item_说明表!E402="","",t_item_说明表!E402)</f>
        <v>20100022</v>
      </c>
      <c r="F397" s="1">
        <f>IF(t_item_说明表!G402="","",t_item_说明表!G402)</f>
        <v>3103</v>
      </c>
      <c r="G397" s="1">
        <f>IF(t_item_说明表!H402="","",t_item_说明表!H402)</f>
        <v>21100022</v>
      </c>
      <c r="H397" s="1">
        <f>IF(t_item_说明表!I402="","",t_item_说明表!I402)</f>
        <v>503</v>
      </c>
      <c r="I397" s="1">
        <f>IF(t_item_说明表!J402="","",t_item_说明表!J402)</f>
        <v>3</v>
      </c>
      <c r="J397" s="1">
        <f>IF(t_item_说明表!K402="","",t_item_说明表!K402)</f>
        <v>248</v>
      </c>
      <c r="K397" s="1">
        <f>IF(t_item_说明表!L402="","",t_item_说明表!L402)</f>
        <v>300120402</v>
      </c>
      <c r="L397" s="1">
        <f>IF(t_item_说明表!M402="","",t_item_说明表!M402)</f>
        <v>0</v>
      </c>
      <c r="M397" s="1">
        <f>IF(t_item_说明表!N402="","",t_item_说明表!N402)</f>
        <v>3</v>
      </c>
      <c r="N397" s="1">
        <f>IF(t_item_说明表!O402="","",t_item_说明表!O402)</f>
        <v>0</v>
      </c>
      <c r="O397" s="1">
        <f>IF(t_item_说明表!P402="","",t_item_说明表!P402)</f>
        <v>3</v>
      </c>
      <c r="P397" s="1" t="str">
        <f>IF(t_item_说明表!Q402="","",t_item_说明表!Q402)</f>
        <v/>
      </c>
      <c r="Q397" s="1">
        <f>IF(t_item_说明表!R402="","",t_item_说明表!R402)</f>
        <v>0</v>
      </c>
      <c r="R397" s="1" t="str">
        <f>IF(t_item_说明表!S402="","",t_item_说明表!S402)</f>
        <v/>
      </c>
      <c r="S397" s="1" t="str">
        <f>IF(t_item_说明表!T402="","",t_item_说明表!T402)</f>
        <v/>
      </c>
      <c r="T397" s="1">
        <f>IF(t_item_说明表!U402="","",t_item_说明表!U402)</f>
        <v>1</v>
      </c>
      <c r="U397" s="1">
        <f>IF(t_item_说明表!V402="","",t_item_说明表!V402)</f>
        <v>0</v>
      </c>
      <c r="V397" s="1" t="str">
        <f>IF(t_item_说明表!W402="","",t_item_说明表!W402)</f>
        <v/>
      </c>
      <c r="W397" s="1" t="str">
        <f>IF(t_item_说明表!X402="","",t_item_说明表!X402)</f>
        <v/>
      </c>
      <c r="X397" s="1" t="str">
        <f>IF(t_item_说明表!Y402="","",t_item_说明表!Y402)</f>
        <v/>
      </c>
      <c r="Y397" s="1">
        <f>IF(t_item_说明表!Z402="","",t_item_说明表!Z402)</f>
        <v>0</v>
      </c>
      <c r="Z397" s="1" t="str">
        <f>IF(t_item_说明表!AA402="","",t_item_说明表!AA402)</f>
        <v/>
      </c>
      <c r="AA397" s="1" t="str">
        <f>IF(t_item_说明表!AB402="","",t_item_说明表!AB402)</f>
        <v/>
      </c>
      <c r="AB397" s="1">
        <f>IF(t_item_说明表!AC402="","",t_item_说明表!AC402)</f>
        <v>200022</v>
      </c>
      <c r="AC397" s="1" t="str">
        <f>IF(t_item_说明表!AD402="","",t_item_说明表!AD402)</f>
        <v/>
      </c>
      <c r="AD397" s="1" t="str">
        <f>IF(t_item_说明表!AE402="","",t_item_说明表!AE402)</f>
        <v/>
      </c>
      <c r="AE397" s="1" t="str">
        <f>IF(t_item_说明表!AF402="","",t_item_说明表!AF402)</f>
        <v/>
      </c>
      <c r="AF397" s="1">
        <f>IF(t_item_说明表!AG402="","",t_item_说明表!AG402)</f>
        <v>1</v>
      </c>
      <c r="AG397" s="1">
        <f>IF(t_item_说明表!AH402="","",t_item_说明表!AH402)</f>
        <v>6</v>
      </c>
    </row>
    <row r="398" spans="1:35" ht="16.5" x14ac:dyDescent="0.2">
      <c r="A398" s="1">
        <f>IF(t_item_说明表!A403="","",t_item_说明表!A403)</f>
        <v>398</v>
      </c>
      <c r="B398" s="1">
        <f>IF(t_item_说明表!B403="","",t_item_说明表!B403)</f>
        <v>100023</v>
      </c>
      <c r="C398" s="1">
        <f>IF(t_item_说明表!C403="","",t_item_说明表!C403)</f>
        <v>0</v>
      </c>
      <c r="D398" s="1" t="str">
        <f>IF(t_item_说明表!D403="","",t_item_说明表!D403)</f>
        <v>大地图4星随机卡牌时代3</v>
      </c>
      <c r="E398" s="1">
        <f>IF(t_item_说明表!E403="","",t_item_说明表!E403)</f>
        <v>20100023</v>
      </c>
      <c r="F398" s="1">
        <f>IF(t_item_说明表!G403="","",t_item_说明表!G403)</f>
        <v>3103</v>
      </c>
      <c r="G398" s="1">
        <f>IF(t_item_说明表!H403="","",t_item_说明表!H403)</f>
        <v>21100023</v>
      </c>
      <c r="H398" s="1">
        <f>IF(t_item_说明表!I403="","",t_item_说明表!I403)</f>
        <v>503</v>
      </c>
      <c r="I398" s="1">
        <f>IF(t_item_说明表!J403="","",t_item_说明表!J403)</f>
        <v>3</v>
      </c>
      <c r="J398" s="1">
        <f>IF(t_item_说明表!K403="","",t_item_说明表!K403)</f>
        <v>249</v>
      </c>
      <c r="K398" s="1">
        <f>IF(t_item_说明表!L403="","",t_item_说明表!L403)</f>
        <v>300120403</v>
      </c>
      <c r="L398" s="1">
        <f>IF(t_item_说明表!M403="","",t_item_说明表!M403)</f>
        <v>0</v>
      </c>
      <c r="M398" s="1">
        <f>IF(t_item_说明表!N403="","",t_item_说明表!N403)</f>
        <v>3</v>
      </c>
      <c r="N398" s="1">
        <f>IF(t_item_说明表!O403="","",t_item_说明表!O403)</f>
        <v>0</v>
      </c>
      <c r="O398" s="1">
        <f>IF(t_item_说明表!P403="","",t_item_说明表!P403)</f>
        <v>3</v>
      </c>
      <c r="P398" s="1" t="str">
        <f>IF(t_item_说明表!Q403="","",t_item_说明表!Q403)</f>
        <v/>
      </c>
      <c r="Q398" s="1">
        <f>IF(t_item_说明表!R403="","",t_item_说明表!R403)</f>
        <v>0</v>
      </c>
      <c r="R398" s="1" t="str">
        <f>IF(t_item_说明表!S403="","",t_item_说明表!S403)</f>
        <v/>
      </c>
      <c r="S398" s="1" t="str">
        <f>IF(t_item_说明表!T403="","",t_item_说明表!T403)</f>
        <v/>
      </c>
      <c r="T398" s="1">
        <f>IF(t_item_说明表!U403="","",t_item_说明表!U403)</f>
        <v>1</v>
      </c>
      <c r="U398" s="1">
        <f>IF(t_item_说明表!V403="","",t_item_说明表!V403)</f>
        <v>0</v>
      </c>
      <c r="V398" s="1" t="str">
        <f>IF(t_item_说明表!W403="","",t_item_说明表!W403)</f>
        <v/>
      </c>
      <c r="W398" s="1" t="str">
        <f>IF(t_item_说明表!X403="","",t_item_说明表!X403)</f>
        <v/>
      </c>
      <c r="X398" s="1" t="str">
        <f>IF(t_item_说明表!Y403="","",t_item_说明表!Y403)</f>
        <v/>
      </c>
      <c r="Y398" s="1">
        <f>IF(t_item_说明表!Z403="","",t_item_说明表!Z403)</f>
        <v>0</v>
      </c>
      <c r="Z398" s="1" t="str">
        <f>IF(t_item_说明表!AA403="","",t_item_说明表!AA403)</f>
        <v/>
      </c>
      <c r="AA398" s="1" t="str">
        <f>IF(t_item_说明表!AB403="","",t_item_说明表!AB403)</f>
        <v/>
      </c>
      <c r="AB398" s="1">
        <f>IF(t_item_说明表!AC403="","",t_item_说明表!AC403)</f>
        <v>200023</v>
      </c>
      <c r="AC398" s="1" t="str">
        <f>IF(t_item_说明表!AD403="","",t_item_说明表!AD403)</f>
        <v/>
      </c>
      <c r="AD398" s="1" t="str">
        <f>IF(t_item_说明表!AE403="","",t_item_说明表!AE403)</f>
        <v/>
      </c>
      <c r="AE398" s="1" t="str">
        <f>IF(t_item_说明表!AF403="","",t_item_说明表!AF403)</f>
        <v/>
      </c>
      <c r="AF398" s="1">
        <f>IF(t_item_说明表!AG403="","",t_item_说明表!AG403)</f>
        <v>1</v>
      </c>
      <c r="AG398" s="1">
        <f>IF(t_item_说明表!AH403="","",t_item_说明表!AH403)</f>
        <v>6</v>
      </c>
    </row>
    <row r="399" spans="1:35" ht="16.5" x14ac:dyDescent="0.2">
      <c r="A399" s="1">
        <f>IF(t_item_说明表!A404="","",t_item_说明表!A404)</f>
        <v>399</v>
      </c>
      <c r="B399" s="1">
        <f>IF(t_item_说明表!B404="","",t_item_说明表!B404)</f>
        <v>100024</v>
      </c>
      <c r="C399" s="1">
        <f>IF(t_item_说明表!C404="","",t_item_说明表!C404)</f>
        <v>0</v>
      </c>
      <c r="D399" s="1" t="str">
        <f>IF(t_item_说明表!D404="","",t_item_说明表!D404)</f>
        <v>大地图4星随机卡牌时代4</v>
      </c>
      <c r="E399" s="1">
        <f>IF(t_item_说明表!E404="","",t_item_说明表!E404)</f>
        <v>20100024</v>
      </c>
      <c r="F399" s="1">
        <f>IF(t_item_说明表!G404="","",t_item_说明表!G404)</f>
        <v>3103</v>
      </c>
      <c r="G399" s="1">
        <f>IF(t_item_说明表!H404="","",t_item_说明表!H404)</f>
        <v>21100024</v>
      </c>
      <c r="H399" s="1">
        <f>IF(t_item_说明表!I404="","",t_item_说明表!I404)</f>
        <v>503</v>
      </c>
      <c r="I399" s="1">
        <f>IF(t_item_说明表!J404="","",t_item_说明表!J404)</f>
        <v>3</v>
      </c>
      <c r="J399" s="1">
        <f>IF(t_item_说明表!K404="","",t_item_说明表!K404)</f>
        <v>250</v>
      </c>
      <c r="K399" s="1">
        <f>IF(t_item_说明表!L404="","",t_item_说明表!L404)</f>
        <v>300120404</v>
      </c>
      <c r="L399" s="1">
        <f>IF(t_item_说明表!M404="","",t_item_说明表!M404)</f>
        <v>0</v>
      </c>
      <c r="M399" s="1">
        <f>IF(t_item_说明表!N404="","",t_item_说明表!N404)</f>
        <v>3</v>
      </c>
      <c r="N399" s="1">
        <f>IF(t_item_说明表!O404="","",t_item_说明表!O404)</f>
        <v>0</v>
      </c>
      <c r="O399" s="1">
        <f>IF(t_item_说明表!P404="","",t_item_说明表!P404)</f>
        <v>3</v>
      </c>
      <c r="P399" s="1" t="str">
        <f>IF(t_item_说明表!Q404="","",t_item_说明表!Q404)</f>
        <v/>
      </c>
      <c r="Q399" s="1">
        <f>IF(t_item_说明表!R404="","",t_item_说明表!R404)</f>
        <v>0</v>
      </c>
      <c r="R399" s="1" t="str">
        <f>IF(t_item_说明表!S404="","",t_item_说明表!S404)</f>
        <v/>
      </c>
      <c r="S399" s="1" t="str">
        <f>IF(t_item_说明表!T404="","",t_item_说明表!T404)</f>
        <v/>
      </c>
      <c r="T399" s="1">
        <f>IF(t_item_说明表!U404="","",t_item_说明表!U404)</f>
        <v>1</v>
      </c>
      <c r="U399" s="1">
        <f>IF(t_item_说明表!V404="","",t_item_说明表!V404)</f>
        <v>0</v>
      </c>
      <c r="V399" s="1" t="str">
        <f>IF(t_item_说明表!W404="","",t_item_说明表!W404)</f>
        <v/>
      </c>
      <c r="W399" s="1" t="str">
        <f>IF(t_item_说明表!X404="","",t_item_说明表!X404)</f>
        <v/>
      </c>
      <c r="X399" s="1" t="str">
        <f>IF(t_item_说明表!Y404="","",t_item_说明表!Y404)</f>
        <v/>
      </c>
      <c r="Y399" s="1">
        <f>IF(t_item_说明表!Z404="","",t_item_说明表!Z404)</f>
        <v>0</v>
      </c>
      <c r="Z399" s="1" t="str">
        <f>IF(t_item_说明表!AA404="","",t_item_说明表!AA404)</f>
        <v/>
      </c>
      <c r="AA399" s="1" t="str">
        <f>IF(t_item_说明表!AB404="","",t_item_说明表!AB404)</f>
        <v/>
      </c>
      <c r="AB399" s="1">
        <f>IF(t_item_说明表!AC404="","",t_item_说明表!AC404)</f>
        <v>200024</v>
      </c>
      <c r="AC399" s="1" t="str">
        <f>IF(t_item_说明表!AD404="","",t_item_说明表!AD404)</f>
        <v/>
      </c>
      <c r="AD399" s="1" t="str">
        <f>IF(t_item_说明表!AE404="","",t_item_说明表!AE404)</f>
        <v/>
      </c>
      <c r="AE399" s="1" t="str">
        <f>IF(t_item_说明表!AF404="","",t_item_说明表!AF404)</f>
        <v/>
      </c>
      <c r="AF399" s="1">
        <f>IF(t_item_说明表!AG404="","",t_item_说明表!AG404)</f>
        <v>1</v>
      </c>
      <c r="AG399" s="1">
        <f>IF(t_item_说明表!AH404="","",t_item_说明表!AH404)</f>
        <v>6</v>
      </c>
    </row>
    <row r="400" spans="1:35" ht="16.5" x14ac:dyDescent="0.2">
      <c r="A400" s="1">
        <f>IF(t_item_说明表!A405="","",t_item_说明表!A405)</f>
        <v>400</v>
      </c>
      <c r="B400" s="1">
        <f>IF(t_item_说明表!B405="","",t_item_说明表!B405)</f>
        <v>100025</v>
      </c>
      <c r="C400" s="1">
        <f>IF(t_item_说明表!C405="","",t_item_说明表!C405)</f>
        <v>0</v>
      </c>
      <c r="D400" s="1" t="str">
        <f>IF(t_item_说明表!D405="","",t_item_说明表!D405)</f>
        <v>大地图4星随机卡牌时代5</v>
      </c>
      <c r="E400" s="1">
        <f>IF(t_item_说明表!E405="","",t_item_说明表!E405)</f>
        <v>20100025</v>
      </c>
      <c r="F400" s="1">
        <f>IF(t_item_说明表!G405="","",t_item_说明表!G405)</f>
        <v>3103</v>
      </c>
      <c r="G400" s="1">
        <f>IF(t_item_说明表!H405="","",t_item_说明表!H405)</f>
        <v>21100025</v>
      </c>
      <c r="H400" s="1">
        <f>IF(t_item_说明表!I405="","",t_item_说明表!I405)</f>
        <v>503</v>
      </c>
      <c r="I400" s="1">
        <f>IF(t_item_说明表!J405="","",t_item_说明表!J405)</f>
        <v>3</v>
      </c>
      <c r="J400" s="1">
        <f>IF(t_item_说明表!K405="","",t_item_说明表!K405)</f>
        <v>251</v>
      </c>
      <c r="K400" s="1">
        <f>IF(t_item_说明表!L405="","",t_item_说明表!L405)</f>
        <v>300120405</v>
      </c>
      <c r="L400" s="1">
        <f>IF(t_item_说明表!M405="","",t_item_说明表!M405)</f>
        <v>0</v>
      </c>
      <c r="M400" s="1">
        <f>IF(t_item_说明表!N405="","",t_item_说明表!N405)</f>
        <v>3</v>
      </c>
      <c r="N400" s="1">
        <f>IF(t_item_说明表!O405="","",t_item_说明表!O405)</f>
        <v>0</v>
      </c>
      <c r="O400" s="1">
        <f>IF(t_item_说明表!P405="","",t_item_说明表!P405)</f>
        <v>3</v>
      </c>
      <c r="P400" s="1" t="str">
        <f>IF(t_item_说明表!Q405="","",t_item_说明表!Q405)</f>
        <v/>
      </c>
      <c r="Q400" s="1">
        <f>IF(t_item_说明表!R405="","",t_item_说明表!R405)</f>
        <v>0</v>
      </c>
      <c r="R400" s="1" t="str">
        <f>IF(t_item_说明表!S405="","",t_item_说明表!S405)</f>
        <v/>
      </c>
      <c r="S400" s="1" t="str">
        <f>IF(t_item_说明表!T405="","",t_item_说明表!T405)</f>
        <v/>
      </c>
      <c r="T400" s="1">
        <f>IF(t_item_说明表!U405="","",t_item_说明表!U405)</f>
        <v>1</v>
      </c>
      <c r="U400" s="1">
        <f>IF(t_item_说明表!V405="","",t_item_说明表!V405)</f>
        <v>0</v>
      </c>
      <c r="V400" s="1" t="str">
        <f>IF(t_item_说明表!W405="","",t_item_说明表!W405)</f>
        <v/>
      </c>
      <c r="W400" s="1" t="str">
        <f>IF(t_item_说明表!X405="","",t_item_说明表!X405)</f>
        <v/>
      </c>
      <c r="X400" s="1" t="str">
        <f>IF(t_item_说明表!Y405="","",t_item_说明表!Y405)</f>
        <v/>
      </c>
      <c r="Y400" s="1">
        <f>IF(t_item_说明表!Z405="","",t_item_说明表!Z405)</f>
        <v>0</v>
      </c>
      <c r="Z400" s="1" t="str">
        <f>IF(t_item_说明表!AA405="","",t_item_说明表!AA405)</f>
        <v/>
      </c>
      <c r="AA400" s="1" t="str">
        <f>IF(t_item_说明表!AB405="","",t_item_说明表!AB405)</f>
        <v/>
      </c>
      <c r="AB400" s="1">
        <f>IF(t_item_说明表!AC405="","",t_item_说明表!AC405)</f>
        <v>200025</v>
      </c>
      <c r="AC400" s="1" t="str">
        <f>IF(t_item_说明表!AD405="","",t_item_说明表!AD405)</f>
        <v/>
      </c>
      <c r="AD400" s="1" t="str">
        <f>IF(t_item_说明表!AE405="","",t_item_说明表!AE405)</f>
        <v/>
      </c>
      <c r="AE400" s="1" t="str">
        <f>IF(t_item_说明表!AF405="","",t_item_说明表!AF405)</f>
        <v/>
      </c>
      <c r="AF400" s="1">
        <f>IF(t_item_说明表!AG405="","",t_item_说明表!AG405)</f>
        <v>1</v>
      </c>
      <c r="AG400" s="1">
        <f>IF(t_item_说明表!AH405="","",t_item_说明表!AH405)</f>
        <v>6</v>
      </c>
    </row>
  </sheetData>
  <autoFilter ref="A5:AI5" xr:uid="{00000000-0001-0000-0100-000000000000}"/>
  <phoneticPr fontId="2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BE52-C70A-4659-9B3C-98CE0B756F3B}">
  <dimension ref="A1:C18"/>
  <sheetViews>
    <sheetView workbookViewId="0">
      <selection activeCell="K24" sqref="K24"/>
    </sheetView>
  </sheetViews>
  <sheetFormatPr defaultRowHeight="14.25" x14ac:dyDescent="0.2"/>
  <sheetData>
    <row r="1" spans="1:3" ht="16.5" x14ac:dyDescent="0.2">
      <c r="A1" t="s">
        <v>782</v>
      </c>
      <c r="B1" s="61" t="s">
        <v>168</v>
      </c>
      <c r="C1" t="str">
        <f>_xlfn.CONCAT(A1:B1)</f>
        <v>5分钟金币</v>
      </c>
    </row>
    <row r="2" spans="1:3" ht="16.5" x14ac:dyDescent="0.2">
      <c r="A2" t="s">
        <v>783</v>
      </c>
      <c r="B2" s="61" t="s">
        <v>168</v>
      </c>
      <c r="C2" t="str">
        <f t="shared" ref="C2:C18" si="0">_xlfn.CONCAT(A2:B2)</f>
        <v>1小时金币</v>
      </c>
    </row>
    <row r="3" spans="1:3" ht="16.5" x14ac:dyDescent="0.2">
      <c r="A3" t="s">
        <v>784</v>
      </c>
      <c r="B3" s="61" t="s">
        <v>168</v>
      </c>
      <c r="C3" t="str">
        <f t="shared" si="0"/>
        <v>8小时金币</v>
      </c>
    </row>
    <row r="4" spans="1:3" ht="16.5" x14ac:dyDescent="0.2">
      <c r="A4" t="s">
        <v>782</v>
      </c>
      <c r="B4" s="61" t="s">
        <v>172</v>
      </c>
      <c r="C4" t="str">
        <f t="shared" si="0"/>
        <v>5分钟食物</v>
      </c>
    </row>
    <row r="5" spans="1:3" ht="16.5" x14ac:dyDescent="0.2">
      <c r="A5" t="s">
        <v>783</v>
      </c>
      <c r="B5" s="61" t="s">
        <v>172</v>
      </c>
      <c r="C5" t="str">
        <f t="shared" si="0"/>
        <v>1小时食物</v>
      </c>
    </row>
    <row r="6" spans="1:3" ht="16.5" x14ac:dyDescent="0.2">
      <c r="A6" t="s">
        <v>784</v>
      </c>
      <c r="B6" s="61" t="s">
        <v>172</v>
      </c>
      <c r="C6" t="str">
        <f t="shared" si="0"/>
        <v>8小时食物</v>
      </c>
    </row>
    <row r="7" spans="1:3" ht="16.5" x14ac:dyDescent="0.2">
      <c r="A7" t="s">
        <v>782</v>
      </c>
      <c r="B7" s="61" t="s">
        <v>174</v>
      </c>
      <c r="C7" t="str">
        <f t="shared" si="0"/>
        <v>5分钟肉类</v>
      </c>
    </row>
    <row r="8" spans="1:3" ht="16.5" x14ac:dyDescent="0.2">
      <c r="A8" t="s">
        <v>783</v>
      </c>
      <c r="B8" s="61" t="s">
        <v>174</v>
      </c>
      <c r="C8" t="str">
        <f t="shared" si="0"/>
        <v>1小时肉类</v>
      </c>
    </row>
    <row r="9" spans="1:3" ht="16.5" x14ac:dyDescent="0.2">
      <c r="A9" t="s">
        <v>784</v>
      </c>
      <c r="B9" s="61" t="s">
        <v>174</v>
      </c>
      <c r="C9" t="str">
        <f t="shared" si="0"/>
        <v>8小时肉类</v>
      </c>
    </row>
    <row r="10" spans="1:3" ht="16.5" x14ac:dyDescent="0.2">
      <c r="A10" t="s">
        <v>782</v>
      </c>
      <c r="B10" s="61" t="s">
        <v>176</v>
      </c>
      <c r="C10" t="str">
        <f t="shared" si="0"/>
        <v>5分钟木材</v>
      </c>
    </row>
    <row r="11" spans="1:3" ht="16.5" x14ac:dyDescent="0.2">
      <c r="A11" t="s">
        <v>783</v>
      </c>
      <c r="B11" s="61" t="s">
        <v>176</v>
      </c>
      <c r="C11" t="str">
        <f t="shared" si="0"/>
        <v>1小时木材</v>
      </c>
    </row>
    <row r="12" spans="1:3" ht="16.5" x14ac:dyDescent="0.2">
      <c r="A12" t="s">
        <v>784</v>
      </c>
      <c r="B12" s="61" t="s">
        <v>176</v>
      </c>
      <c r="C12" t="str">
        <f t="shared" si="0"/>
        <v>8小时木材</v>
      </c>
    </row>
    <row r="13" spans="1:3" ht="16.5" x14ac:dyDescent="0.2">
      <c r="A13" t="s">
        <v>782</v>
      </c>
      <c r="B13" s="61" t="s">
        <v>178</v>
      </c>
      <c r="C13" t="str">
        <f t="shared" si="0"/>
        <v>5分钟矿石</v>
      </c>
    </row>
    <row r="14" spans="1:3" ht="16.5" x14ac:dyDescent="0.2">
      <c r="A14" t="s">
        <v>783</v>
      </c>
      <c r="B14" s="61" t="s">
        <v>178</v>
      </c>
      <c r="C14" t="str">
        <f t="shared" si="0"/>
        <v>1小时矿石</v>
      </c>
    </row>
    <row r="15" spans="1:3" ht="16.5" x14ac:dyDescent="0.2">
      <c r="A15" t="s">
        <v>784</v>
      </c>
      <c r="B15" s="61" t="s">
        <v>178</v>
      </c>
      <c r="C15" t="str">
        <f t="shared" si="0"/>
        <v>8小时矿石</v>
      </c>
    </row>
    <row r="16" spans="1:3" ht="16.5" x14ac:dyDescent="0.2">
      <c r="A16" t="s">
        <v>786</v>
      </c>
      <c r="B16" s="61" t="s">
        <v>785</v>
      </c>
      <c r="C16" t="str">
        <f t="shared" si="0"/>
        <v>开出1点体力</v>
      </c>
    </row>
    <row r="17" spans="1:3" ht="16.5" x14ac:dyDescent="0.2">
      <c r="A17" t="s">
        <v>787</v>
      </c>
      <c r="B17" s="61" t="s">
        <v>785</v>
      </c>
      <c r="C17" t="str">
        <f t="shared" si="0"/>
        <v>开出10点体力</v>
      </c>
    </row>
    <row r="18" spans="1:3" ht="16.5" x14ac:dyDescent="0.2">
      <c r="A18" t="s">
        <v>788</v>
      </c>
      <c r="B18" s="61" t="s">
        <v>785</v>
      </c>
      <c r="C18" t="str">
        <f t="shared" si="0"/>
        <v>开出100点体力</v>
      </c>
    </row>
  </sheetData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F96E-56A7-4D55-B528-847726AC94C6}">
  <dimension ref="A1:J71"/>
  <sheetViews>
    <sheetView workbookViewId="0">
      <selection activeCell="H19" sqref="H19"/>
    </sheetView>
  </sheetViews>
  <sheetFormatPr defaultRowHeight="14.25" x14ac:dyDescent="0.2"/>
  <cols>
    <col min="2" max="3" width="22.375" customWidth="1"/>
    <col min="4" max="4" width="9" customWidth="1"/>
    <col min="5" max="5" width="17" customWidth="1"/>
    <col min="10" max="10" width="69.375" customWidth="1"/>
  </cols>
  <sheetData>
    <row r="1" spans="1:10" x14ac:dyDescent="0.2">
      <c r="A1" t="str">
        <f>说明奖励计算!A5</f>
        <v>ID</v>
      </c>
      <c r="B1" t="str">
        <f>说明奖励计算!B5</f>
        <v>品质（4.传说 3.史诗 2.稀有 1.普通）</v>
      </c>
      <c r="C1" t="str">
        <f>说明奖励计算!F5</f>
        <v>时代</v>
      </c>
      <c r="D1" t="s">
        <v>770</v>
      </c>
      <c r="E1" t="str">
        <f>说明奖励计算!I5</f>
        <v>奖励格式</v>
      </c>
      <c r="G1" t="s">
        <v>998</v>
      </c>
      <c r="H1" t="s">
        <v>107</v>
      </c>
      <c r="I1" t="s">
        <v>367</v>
      </c>
    </row>
    <row r="2" spans="1:10" x14ac:dyDescent="0.2">
      <c r="A2">
        <f>说明奖励计算!A6</f>
        <v>10200</v>
      </c>
      <c r="B2">
        <f>说明奖励计算!B6</f>
        <v>1</v>
      </c>
      <c r="C2">
        <f>说明奖励计算!F6</f>
        <v>1</v>
      </c>
      <c r="D2">
        <v>1</v>
      </c>
      <c r="E2" t="str">
        <f>IF(D2=0,"",SUBSTITUTE(SUBSTITUTE(SUBSTITUTE(说明辅助表!$AD$1,"id",$A2),"数量",D2),"权重",C2*1000))</f>
        <v>10200,1,0,0,0,1000</v>
      </c>
      <c r="G2">
        <f>t_item_说明表!B89</f>
        <v>3105</v>
      </c>
      <c r="H2">
        <v>1</v>
      </c>
      <c r="I2">
        <v>1</v>
      </c>
      <c r="J2" t="str">
        <f t="array" ref="J2">_xlfn.TEXTJOIN(";",1,IF(($B$2:$B$99=H2)*($C$2:$C$99&lt;=I2),$E$2:$E$99,""))</f>
        <v>10200,1,0,0,0,1000;21110,1,0,0,0,1000;21130,1,0,0,0,1000;47210,1,0,0,0,1000</v>
      </c>
    </row>
    <row r="3" spans="1:10" x14ac:dyDescent="0.2">
      <c r="A3">
        <f>说明奖励计算!A7</f>
        <v>10201</v>
      </c>
      <c r="B3">
        <f>说明奖励计算!B7</f>
        <v>3</v>
      </c>
      <c r="C3">
        <f>说明奖励计算!F7</f>
        <v>1</v>
      </c>
      <c r="D3">
        <v>1</v>
      </c>
      <c r="E3" t="str">
        <f>IF(D3=0,"",SUBSTITUTE(SUBSTITUTE(SUBSTITUTE(说明辅助表!$AD$1,"id",$A3),"数量",D3),"权重",C3*1000))</f>
        <v>10201,1,0,0,0,1000</v>
      </c>
      <c r="G3">
        <f>t_item_说明表!B90</f>
        <v>3106</v>
      </c>
      <c r="H3">
        <v>2</v>
      </c>
      <c r="I3">
        <v>1</v>
      </c>
      <c r="J3" t="str">
        <f t="array" ref="J3">_xlfn.TEXTJOIN(";",1,IF(($B$2:$B$99=H3)*($C$2:$C$99&lt;=I3),$E$2:$E$99,""))</f>
        <v>36210,1,0,0,0,1000;47230,1,0,0,0,1000</v>
      </c>
    </row>
    <row r="4" spans="1:10" x14ac:dyDescent="0.2">
      <c r="A4">
        <f>说明奖励计算!A8</f>
        <v>10202</v>
      </c>
      <c r="B4">
        <f>说明奖励计算!B8</f>
        <v>2</v>
      </c>
      <c r="C4">
        <f>说明奖励计算!F8</f>
        <v>2</v>
      </c>
      <c r="D4">
        <v>1</v>
      </c>
      <c r="E4" t="str">
        <f>IF(D4=0,"",SUBSTITUTE(SUBSTITUTE(SUBSTITUTE(说明辅助表!$AD$1,"id",$A4),"数量",D4),"权重",C4*1000))</f>
        <v>10202,1,0,0,0,2000</v>
      </c>
      <c r="G4">
        <f>t_item_说明表!B91</f>
        <v>3107</v>
      </c>
      <c r="H4">
        <v>3</v>
      </c>
      <c r="I4">
        <v>1</v>
      </c>
      <c r="J4" t="str">
        <f t="array" ref="J4">_xlfn.TEXTJOIN(";",1,IF(($B$2:$B$99=H4)*($C$2:$C$99&lt;=I4),$E$2:$E$99,""))</f>
        <v>10201,1,0,0,0,1000;21120,1,0,0,0,1000;21140,1,0,0,0,1000;21150,1,0,0,0,1000;35210,1,0,0,0,1000</v>
      </c>
    </row>
    <row r="5" spans="1:10" x14ac:dyDescent="0.2">
      <c r="A5">
        <f>说明奖励计算!A9</f>
        <v>10203</v>
      </c>
      <c r="B5">
        <f>说明奖励计算!B9</f>
        <v>1</v>
      </c>
      <c r="C5">
        <f>说明奖励计算!F9</f>
        <v>2</v>
      </c>
      <c r="D5">
        <v>1</v>
      </c>
      <c r="E5" t="str">
        <f>IF(D5=0,"",SUBSTITUTE(SUBSTITUTE(SUBSTITUTE(说明辅助表!$AD$1,"id",$A5),"数量",D5),"权重",C5*1000))</f>
        <v>10203,1,0,0,0,2000</v>
      </c>
      <c r="G5">
        <f>t_item_说明表!B92</f>
        <v>3108</v>
      </c>
      <c r="H5">
        <v>4</v>
      </c>
      <c r="I5">
        <v>1</v>
      </c>
      <c r="J5" t="str">
        <f t="array" ref="J5">_xlfn.TEXTJOIN(";",1,IF(($B$2:$B$99=H5)*($C$2:$C$99&lt;=I5),$E$2:$E$99,""))</f>
        <v>10204,1,0,0,0,1000;34210,1,0,0,0,1000</v>
      </c>
    </row>
    <row r="6" spans="1:10" x14ac:dyDescent="0.2">
      <c r="A6">
        <f>说明奖励计算!A10</f>
        <v>10204</v>
      </c>
      <c r="B6">
        <f>说明奖励计算!B10</f>
        <v>4</v>
      </c>
      <c r="C6">
        <f>说明奖励计算!F10</f>
        <v>1</v>
      </c>
      <c r="D6">
        <v>1</v>
      </c>
      <c r="E6" t="str">
        <f>IF(D6=0,"",SUBSTITUTE(SUBSTITUTE(SUBSTITUTE(说明辅助表!$AD$1,"id",$A6),"数量",D6),"权重",C6*1000))</f>
        <v>10204,1,0,0,0,1000</v>
      </c>
      <c r="G6">
        <f>t_item_说明表!B93</f>
        <v>3109</v>
      </c>
      <c r="H6">
        <f>H2</f>
        <v>1</v>
      </c>
      <c r="I6">
        <f>I2+1</f>
        <v>2</v>
      </c>
      <c r="J6" t="str">
        <f t="array" ref="J6">_xlfn.TEXTJOIN(";",1,IF(($B$2:$B$99=H6)*($C$2:$C$99&lt;=I6),$E$2:$E$99,""))</f>
        <v>10200,1,0,0,0,1000;10203,1,0,0,0,2000;21110,1,0,0,0,1000;21210,1,0,0,0,2000;21220,1,0,0,0,2000;21130,1,0,0,0,1000;21230,1,0,0,0,2000;21240,1,0,0,0,2000;47210,1,0,0,0,1000;47220,1,0,0,0,2000;47240,1,0,0,0,2000</v>
      </c>
    </row>
    <row r="7" spans="1:10" x14ac:dyDescent="0.2">
      <c r="A7">
        <f>说明奖励计算!A11</f>
        <v>10300</v>
      </c>
      <c r="B7">
        <f>说明奖励计算!B11</f>
        <v>2</v>
      </c>
      <c r="C7">
        <f>说明奖励计算!F11</f>
        <v>3</v>
      </c>
      <c r="D7">
        <v>1</v>
      </c>
      <c r="E7" t="str">
        <f>IF(D7=0,"",SUBSTITUTE(SUBSTITUTE(SUBSTITUTE(说明辅助表!$AD$1,"id",$A7),"数量",D7),"权重",C7*1000))</f>
        <v>10300,1,0,0,0,3000</v>
      </c>
      <c r="G7">
        <f>t_item_说明表!B94</f>
        <v>3110</v>
      </c>
      <c r="H7">
        <f t="shared" ref="H7:H21" si="0">H3</f>
        <v>2</v>
      </c>
      <c r="I7">
        <f t="shared" ref="I7:I21" si="1">I3+1</f>
        <v>2</v>
      </c>
      <c r="J7" t="str">
        <f t="array" ref="J7">_xlfn.TEXTJOIN(";",1,IF(($B$2:$B$99=H7)*($C$2:$C$99&lt;=I7),$E$2:$E$99,""))</f>
        <v>10202,1,0,0,0,2000;21250,1,0,0,0,2000;32210,1,0,0,0,2000;36210,1,0,0,0,1000;47230,1,0,0,0,1000;47250,1,0,0,0,2000</v>
      </c>
    </row>
    <row r="8" spans="1:10" x14ac:dyDescent="0.2">
      <c r="A8">
        <f>说明奖励计算!A12</f>
        <v>10301</v>
      </c>
      <c r="B8">
        <f>说明奖励计算!B12</f>
        <v>3</v>
      </c>
      <c r="C8">
        <f>说明奖励计算!F12</f>
        <v>3</v>
      </c>
      <c r="D8">
        <v>1</v>
      </c>
      <c r="E8" t="str">
        <f>IF(D8=0,"",SUBSTITUTE(SUBSTITUTE(SUBSTITUTE(说明辅助表!$AD$1,"id",$A8),"数量",D8),"权重",C8*1000))</f>
        <v>10301,1,0,0,0,3000</v>
      </c>
      <c r="G8">
        <f>t_item_说明表!B95</f>
        <v>3111</v>
      </c>
      <c r="H8">
        <f t="shared" si="0"/>
        <v>3</v>
      </c>
      <c r="I8">
        <f t="shared" si="1"/>
        <v>2</v>
      </c>
      <c r="J8" t="str">
        <f t="array" ref="J8">_xlfn.TEXTJOIN(";",1,IF(($B$2:$B$99=H8)*($C$2:$C$99&lt;=I8),$E$2:$E$99,""))</f>
        <v>10201,1,0,0,0,1000;21120,1,0,0,0,1000;21140,1,0,0,0,1000;21150,1,0,0,0,1000;33210,1,0,0,0,2000;35210,1,0,0,0,1000</v>
      </c>
    </row>
    <row r="9" spans="1:10" x14ac:dyDescent="0.2">
      <c r="A9">
        <f>说明奖励计算!A13</f>
        <v>10302</v>
      </c>
      <c r="B9">
        <f>说明奖励计算!B13</f>
        <v>4</v>
      </c>
      <c r="C9">
        <f>说明奖励计算!F13</f>
        <v>3</v>
      </c>
      <c r="D9">
        <v>1</v>
      </c>
      <c r="E9" t="str">
        <f>IF(D9=0,"",SUBSTITUTE(SUBSTITUTE(SUBSTITUTE(说明辅助表!$AD$1,"id",$A9),"数量",D9),"权重",C9*1000))</f>
        <v>10302,1,0,0,0,3000</v>
      </c>
      <c r="G9">
        <f>t_item_说明表!B96</f>
        <v>3112</v>
      </c>
      <c r="H9">
        <f t="shared" si="0"/>
        <v>4</v>
      </c>
      <c r="I9">
        <f t="shared" si="1"/>
        <v>2</v>
      </c>
      <c r="J9" t="str">
        <f t="array" ref="J9">_xlfn.TEXTJOIN(";",1,IF(($B$2:$B$99=H9)*($C$2:$C$99&lt;=I9),$E$2:$E$99,""))</f>
        <v>10204,1,0,0,0,1000;34210,1,0,0,0,1000</v>
      </c>
    </row>
    <row r="10" spans="1:10" x14ac:dyDescent="0.2">
      <c r="A10">
        <f>说明奖励计算!A14</f>
        <v>10400</v>
      </c>
      <c r="B10">
        <f>说明奖励计算!B14</f>
        <v>3</v>
      </c>
      <c r="C10">
        <f>说明奖励计算!F14</f>
        <v>4</v>
      </c>
      <c r="D10">
        <v>1</v>
      </c>
      <c r="E10" t="str">
        <f>IF(D10=0,"",SUBSTITUTE(SUBSTITUTE(SUBSTITUTE(说明辅助表!$AD$1,"id",$A10),"数量",D10),"权重",C10*1000))</f>
        <v>10400,1,0,0,0,4000</v>
      </c>
      <c r="G10">
        <f>t_item_说明表!B97</f>
        <v>3113</v>
      </c>
      <c r="H10">
        <f t="shared" si="0"/>
        <v>1</v>
      </c>
      <c r="I10">
        <f t="shared" si="1"/>
        <v>3</v>
      </c>
      <c r="J10" t="str">
        <f t="array" ref="J10">_xlfn.TEXTJOIN(";",1,IF(($B$2:$B$99=H10)*($C$2:$C$99&lt;=I10),$E$2:$E$99,""))</f>
        <v>10200,1,0,0,0,1000;10203,1,0,0,0,2000;21110,1,0,0,0,1000;21210,1,0,0,0,2000;21310,1,0,0,0,3000;21220,1,0,0,0,2000;21320,1,0,0,0,3000;21130,1,0,0,0,1000;21230,1,0,0,0,2000;21330,1,0,0,0,3000;21240,1,0,0,0,2000;21340,1,0,0,0,3000;21350,1,0,0,0,3000;47210,1,0,0,0,1000;47220,1,0,0,0,2000;47240,1,0,0,0,2000</v>
      </c>
    </row>
    <row r="11" spans="1:10" x14ac:dyDescent="0.2">
      <c r="A11">
        <f>说明奖励计算!A15</f>
        <v>10401</v>
      </c>
      <c r="B11">
        <f>说明奖励计算!B15</f>
        <v>3</v>
      </c>
      <c r="C11">
        <f>说明奖励计算!F15</f>
        <v>4</v>
      </c>
      <c r="D11">
        <v>1</v>
      </c>
      <c r="E11" t="str">
        <f>IF(D11=0,"",SUBSTITUTE(SUBSTITUTE(SUBSTITUTE(说明辅助表!$AD$1,"id",$A11),"数量",D11),"权重",C11*1000))</f>
        <v>10401,1,0,0,0,4000</v>
      </c>
      <c r="G11">
        <f>t_item_说明表!B98</f>
        <v>3114</v>
      </c>
      <c r="H11">
        <f t="shared" si="0"/>
        <v>2</v>
      </c>
      <c r="I11">
        <f t="shared" si="1"/>
        <v>3</v>
      </c>
      <c r="J11" t="str">
        <f t="array" ref="J11">_xlfn.TEXTJOIN(";",1,IF(($B$2:$B$99=H11)*($C$2:$C$99&lt;=I11),$E$2:$E$99,""))</f>
        <v>10202,1,0,0,0,2000;10300,1,0,0,0,3000;21250,1,0,0,0,2000;32210,1,0,0,0,2000;36210,1,0,0,0,1000;36310,1,0,0,0,3000;47230,1,0,0,0,1000;47250,1,0,0,0,2000;47310,1,0,0,0,3000</v>
      </c>
    </row>
    <row r="12" spans="1:10" x14ac:dyDescent="0.2">
      <c r="A12">
        <f>说明奖励计算!A16</f>
        <v>10402</v>
      </c>
      <c r="B12">
        <f>说明奖励计算!B16</f>
        <v>2</v>
      </c>
      <c r="C12">
        <f>说明奖励计算!F16</f>
        <v>4</v>
      </c>
      <c r="D12">
        <v>1</v>
      </c>
      <c r="E12" t="str">
        <f>IF(D12=0,"",SUBSTITUTE(SUBSTITUTE(SUBSTITUTE(说明辅助表!$AD$1,"id",$A12),"数量",D12),"权重",C12*1000))</f>
        <v>10402,1,0,0,0,4000</v>
      </c>
      <c r="G12">
        <f>t_item_说明表!B99</f>
        <v>3115</v>
      </c>
      <c r="H12">
        <f t="shared" si="0"/>
        <v>3</v>
      </c>
      <c r="I12">
        <f t="shared" si="1"/>
        <v>3</v>
      </c>
      <c r="J12" t="str">
        <f t="array" ref="J12">_xlfn.TEXTJOIN(";",1,IF(($B$2:$B$99=H12)*($C$2:$C$99&lt;=I12),$E$2:$E$99,""))</f>
        <v>10201,1,0,0,0,1000;10301,1,0,0,0,3000;21120,1,0,0,0,1000;21140,1,0,0,0,1000;21150,1,0,0,0,1000;32310,1,0,0,0,3000;34310,1,0,0,0,3000;33210,1,0,0,0,2000;35210,1,0,0,0,1000;35310,1,0,0,0,3000;47320,1,0,0,0,3000;47330,1,0,0,0,3000</v>
      </c>
    </row>
    <row r="13" spans="1:10" x14ac:dyDescent="0.2">
      <c r="A13">
        <f>说明奖励计算!A17</f>
        <v>10500</v>
      </c>
      <c r="B13">
        <f>说明奖励计算!B17</f>
        <v>4</v>
      </c>
      <c r="C13">
        <f>说明奖励计算!F17</f>
        <v>5</v>
      </c>
      <c r="D13">
        <v>1</v>
      </c>
      <c r="E13" t="str">
        <f>IF(D13=0,"",SUBSTITUTE(SUBSTITUTE(SUBSTITUTE(说明辅助表!$AD$1,"id",$A13),"数量",D13),"权重",C13*1000))</f>
        <v>10500,1,0,0,0,5000</v>
      </c>
      <c r="G13">
        <f>t_item_说明表!B100</f>
        <v>3116</v>
      </c>
      <c r="H13">
        <f>H9</f>
        <v>4</v>
      </c>
      <c r="I13">
        <f>I9+1</f>
        <v>3</v>
      </c>
      <c r="J13" t="str">
        <f t="array" ref="J13">_xlfn.TEXTJOIN(";",1,IF(($B$2:$B$99=H13)*($C$2:$C$99&lt;=I13),$E$2:$E$99,""))</f>
        <v>10204,1,0,0,0,1000;10302,1,0,0,0,3000;34210,1,0,0,0,1000;33310,1,0,0,0,3000</v>
      </c>
    </row>
    <row r="14" spans="1:10" x14ac:dyDescent="0.2">
      <c r="A14">
        <f>说明奖励计算!A18</f>
        <v>10501</v>
      </c>
      <c r="B14">
        <f>说明奖励计算!B18</f>
        <v>3</v>
      </c>
      <c r="C14">
        <f>说明奖励计算!F18</f>
        <v>5</v>
      </c>
      <c r="D14">
        <v>1</v>
      </c>
      <c r="E14" t="str">
        <f>IF(D14=0,"",SUBSTITUTE(SUBSTITUTE(SUBSTITUTE(说明辅助表!$AD$1,"id",$A14),"数量",D14),"权重",C14*1000))</f>
        <v>10501,1,0,0,0,5000</v>
      </c>
      <c r="G14">
        <f>t_item_说明表!B101</f>
        <v>3117</v>
      </c>
      <c r="H14">
        <f t="shared" si="0"/>
        <v>1</v>
      </c>
      <c r="I14">
        <f t="shared" si="1"/>
        <v>4</v>
      </c>
      <c r="J14" t="str">
        <f t="array" ref="J14">_xlfn.TEXTJOIN(";",1,IF(($B$2:$B$99=H14)*($C$2:$C$99&lt;=I14),$E$2:$E$99,""))</f>
        <v>10200,1,0,0,0,1000;10203,1,0,0,0,2000;21110,1,0,0,0,1000;21210,1,0,0,0,2000;21310,1,0,0,0,3000;21410,1,0,0,0,4000;21220,1,0,0,0,2000;21320,1,0,0,0,3000;21420,1,0,0,0,4000;21130,1,0,0,0,1000;21230,1,0,0,0,2000;21330,1,0,0,0,3000;21430,1,0,0,0,4000;21240,1,0,0,0,2000;21340,1,0,0,0,3000;21440,1,0,0,0,4000;21350,1,0,0,0,3000;47210,1,0,0,0,1000;47220,1,0,0,0,2000;47240,1,0,0,0,2000</v>
      </c>
    </row>
    <row r="15" spans="1:10" x14ac:dyDescent="0.2">
      <c r="A15">
        <f>说明奖励计算!A19</f>
        <v>21110</v>
      </c>
      <c r="B15">
        <f>说明奖励计算!B19</f>
        <v>1</v>
      </c>
      <c r="C15">
        <f>说明奖励计算!F19</f>
        <v>1</v>
      </c>
      <c r="D15">
        <v>1</v>
      </c>
      <c r="E15" t="str">
        <f>IF(D15=0,"",SUBSTITUTE(SUBSTITUTE(SUBSTITUTE(说明辅助表!$AD$1,"id",$A15),"数量",D15),"权重",C15*1000))</f>
        <v>21110,1,0,0,0,1000</v>
      </c>
      <c r="G15">
        <f>t_item_说明表!B102</f>
        <v>3118</v>
      </c>
      <c r="H15">
        <f t="shared" si="0"/>
        <v>2</v>
      </c>
      <c r="I15">
        <f t="shared" si="1"/>
        <v>4</v>
      </c>
      <c r="J15" t="str">
        <f t="array" ref="J15">_xlfn.TEXTJOIN(";",1,IF(($B$2:$B$99=H15)*($C$2:$C$99&lt;=I15),$E$2:$E$99,""))</f>
        <v>10202,1,0,0,0,2000;10300,1,0,0,0,3000;10402,1,0,0,0,4000;21250,1,0,0,0,2000;21450,1,0,0,0,4000;32210,1,0,0,0,2000;32410,1,0,0,0,4000;35410,1,0,0,0,4000;36210,1,0,0,0,1000;36310,1,0,0,0,3000;47230,1,0,0,0,1000;47250,1,0,0,0,2000;47310,1,0,0,0,3000;47420,1,0,0,0,4000</v>
      </c>
    </row>
    <row r="16" spans="1:10" x14ac:dyDescent="0.2">
      <c r="A16">
        <f>说明奖励计算!A20</f>
        <v>21210</v>
      </c>
      <c r="B16">
        <f>说明奖励计算!B20</f>
        <v>1</v>
      </c>
      <c r="C16">
        <f>说明奖励计算!F20</f>
        <v>2</v>
      </c>
      <c r="D16">
        <v>1</v>
      </c>
      <c r="E16" t="str">
        <f>IF(D16=0,"",SUBSTITUTE(SUBSTITUTE(SUBSTITUTE(说明辅助表!$AD$1,"id",$A16),"数量",D16),"权重",C16*1000))</f>
        <v>21210,1,0,0,0,2000</v>
      </c>
      <c r="G16">
        <f>t_item_说明表!B103</f>
        <v>3119</v>
      </c>
      <c r="H16">
        <f t="shared" si="0"/>
        <v>3</v>
      </c>
      <c r="I16">
        <f t="shared" si="1"/>
        <v>4</v>
      </c>
      <c r="J16" t="str">
        <f t="array" ref="J16">_xlfn.TEXTJOIN(";",1,IF(($B$2:$B$99=H16)*($C$2:$C$99&lt;=I16),$E$2:$E$99,""))</f>
        <v>10201,1,0,0,0,1000;10301,1,0,0,0,3000;10400,1,0,0,0,4000;10401,1,0,0,0,4000;21120,1,0,0,0,1000;21140,1,0,0,0,1000;21150,1,0,0,0,1000;32310,1,0,0,0,3000;34310,1,0,0,0,3000;34410,1,0,0,0,4000;33210,1,0,0,0,2000;33410,1,0,0,0,4000;35210,1,0,0,0,1000;35310,1,0,0,0,3000;36410,1,0,0,0,4000;47320,1,0,0,0,3000;47330,1,0,0,0,3000;47410,1,0,0,0,4000</v>
      </c>
    </row>
    <row r="17" spans="1:10" x14ac:dyDescent="0.2">
      <c r="A17">
        <f>说明奖励计算!A21</f>
        <v>21310</v>
      </c>
      <c r="B17">
        <f>说明奖励计算!B21</f>
        <v>1</v>
      </c>
      <c r="C17">
        <f>说明奖励计算!F21</f>
        <v>3</v>
      </c>
      <c r="D17">
        <v>1</v>
      </c>
      <c r="E17" t="str">
        <f>IF(D17=0,"",SUBSTITUTE(SUBSTITUTE(SUBSTITUTE(说明辅助表!$AD$1,"id",$A17),"数量",D17),"权重",C17*1000))</f>
        <v>21310,1,0,0,0,3000</v>
      </c>
      <c r="G17">
        <f>t_item_说明表!B104</f>
        <v>3120</v>
      </c>
      <c r="H17">
        <f t="shared" si="0"/>
        <v>4</v>
      </c>
      <c r="I17">
        <f t="shared" si="1"/>
        <v>4</v>
      </c>
      <c r="J17" t="str">
        <f t="array" ref="J17">_xlfn.TEXTJOIN(";",1,IF(($B$2:$B$99=H17)*($C$2:$C$99&lt;=I17),$E$2:$E$99,""))</f>
        <v>10204,1,0,0,0,1000;10302,1,0,0,0,3000;34210,1,0,0,0,1000;33310,1,0,0,0,3000</v>
      </c>
    </row>
    <row r="18" spans="1:10" x14ac:dyDescent="0.2">
      <c r="A18">
        <f>说明奖励计算!A22</f>
        <v>21410</v>
      </c>
      <c r="B18">
        <f>说明奖励计算!B22</f>
        <v>1</v>
      </c>
      <c r="C18">
        <f>说明奖励计算!F22</f>
        <v>4</v>
      </c>
      <c r="D18">
        <v>1</v>
      </c>
      <c r="E18" t="str">
        <f>IF(D18=0,"",SUBSTITUTE(SUBSTITUTE(SUBSTITUTE(说明辅助表!$AD$1,"id",$A18),"数量",D18),"权重",C18*1000))</f>
        <v>21410,1,0,0,0,4000</v>
      </c>
      <c r="G18">
        <f>t_item_说明表!B105</f>
        <v>3121</v>
      </c>
      <c r="H18">
        <f t="shared" si="0"/>
        <v>1</v>
      </c>
      <c r="I18">
        <f t="shared" si="1"/>
        <v>5</v>
      </c>
      <c r="J18" t="str">
        <f t="array" ref="J18">_xlfn.TEXTJOIN(";",1,IF(($B$2:$B$99=H18)*($C$2:$C$99&lt;=I18),$E$2:$E$99,""))</f>
        <v>10200,1,0,0,0,1000;10203,1,0,0,0,2000;21110,1,0,0,0,1000;21210,1,0,0,0,2000;21310,1,0,0,0,3000;21410,1,0,0,0,4000;21510,1,0,0,0,5000;21220,1,0,0,0,2000;21320,1,0,0,0,3000;21420,1,0,0,0,4000;21520,1,0,0,0,5000;21130,1,0,0,0,1000;21230,1,0,0,0,2000;21330,1,0,0,0,3000;21430,1,0,0,0,4000;21530,1,0,0,0,5000;21240,1,0,0,0,2000;21340,1,0,0,0,3000;21440,1,0,0,0,4000;21540,1,0,0,0,5000;21350,1,0,0,0,3000;21550,1,0,0,0,5000;47210,1,0,0,0,1000;47220,1,0,0,0,2000;47240,1,0,0,0,2000</v>
      </c>
    </row>
    <row r="19" spans="1:10" x14ac:dyDescent="0.2">
      <c r="A19">
        <f>说明奖励计算!A23</f>
        <v>21510</v>
      </c>
      <c r="B19">
        <f>说明奖励计算!B23</f>
        <v>1</v>
      </c>
      <c r="C19">
        <f>说明奖励计算!F23</f>
        <v>5</v>
      </c>
      <c r="D19">
        <v>1</v>
      </c>
      <c r="E19" t="str">
        <f>IF(D19=0,"",SUBSTITUTE(SUBSTITUTE(SUBSTITUTE(说明辅助表!$AD$1,"id",$A19),"数量",D19),"权重",C19*1000))</f>
        <v>21510,1,0,0,0,5000</v>
      </c>
      <c r="G19">
        <f>t_item_说明表!B106</f>
        <v>3122</v>
      </c>
      <c r="H19">
        <f>H15</f>
        <v>2</v>
      </c>
      <c r="I19">
        <f>I15+1</f>
        <v>5</v>
      </c>
      <c r="J19" t="str">
        <f t="array" ref="J19">_xlfn.TEXTJOIN(";",1,IF(($B$2:$B$99=H19)*($C$2:$C$99&lt;=I19),$E$2:$E$99,""))</f>
        <v>10202,1,0,0,0,2000;10300,1,0,0,0,3000;10402,1,0,0,0,4000;21250,1,0,0,0,2000;21450,1,0,0,0,4000;32210,1,0,0,0,2000;32410,1,0,0,0,4000;32510,1,0,0,0,5000;33510,1,0,0,0,5000;35410,1,0,0,0,4000;36210,1,0,0,0,1000;36310,1,0,0,0,3000;47230,1,0,0,0,1000;47250,1,0,0,0,2000;47310,1,0,0,0,3000;47420,1,0,0,0,4000;47520,1,0,0,0,5000</v>
      </c>
    </row>
    <row r="20" spans="1:10" x14ac:dyDescent="0.2">
      <c r="A20">
        <f>说明奖励计算!A24</f>
        <v>21120</v>
      </c>
      <c r="B20">
        <f>说明奖励计算!B24</f>
        <v>3</v>
      </c>
      <c r="C20">
        <f>说明奖励计算!F24</f>
        <v>1</v>
      </c>
      <c r="D20">
        <v>1</v>
      </c>
      <c r="E20" t="str">
        <f>IF(D20=0,"",SUBSTITUTE(SUBSTITUTE(SUBSTITUTE(说明辅助表!$AD$1,"id",$A20),"数量",D20),"权重",C20*1000))</f>
        <v>21120,1,0,0,0,1000</v>
      </c>
      <c r="G20">
        <f>t_item_说明表!B107</f>
        <v>3123</v>
      </c>
      <c r="H20">
        <f t="shared" si="0"/>
        <v>3</v>
      </c>
      <c r="I20">
        <f t="shared" si="1"/>
        <v>5</v>
      </c>
      <c r="J20" t="str">
        <f t="array" ref="J20">_xlfn.TEXTJOIN(";",1,IF(($B$2:$B$99=H20)*($C$2:$C$99&lt;=I20),$E$2:$E$99,""))</f>
        <v>10201,1,0,0,0,1000;10301,1,0,0,0,3000;10400,1,0,0,0,4000;10401,1,0,0,0,4000;10501,1,0,0,0,5000;21120,1,0,0,0,1000;21140,1,0,0,0,1000;21150,1,0,0,0,1000;32310,1,0,0,0,3000;34310,1,0,0,0,3000;34410,1,0,0,0,4000;33210,1,0,0,0,2000;33410,1,0,0,0,4000;35210,1,0,0,0,1000;35310,1,0,0,0,3000;36410,1,0,0,0,4000;47320,1,0,0,0,3000;47330,1,0,0,0,3000;47410,1,0,0,0,4000;47510,1,0,0,0,5000</v>
      </c>
    </row>
    <row r="21" spans="1:10" x14ac:dyDescent="0.2">
      <c r="A21">
        <f>说明奖励计算!A25</f>
        <v>21220</v>
      </c>
      <c r="B21">
        <f>说明奖励计算!B25</f>
        <v>1</v>
      </c>
      <c r="C21">
        <f>说明奖励计算!F25</f>
        <v>2</v>
      </c>
      <c r="D21">
        <v>1</v>
      </c>
      <c r="E21" t="str">
        <f>IF(D21=0,"",SUBSTITUTE(SUBSTITUTE(SUBSTITUTE(说明辅助表!$AD$1,"id",$A21),"数量",D21),"权重",C21*1000))</f>
        <v>21220,1,0,0,0,2000</v>
      </c>
      <c r="G21">
        <f>t_item_说明表!B108</f>
        <v>3124</v>
      </c>
      <c r="H21">
        <f t="shared" si="0"/>
        <v>4</v>
      </c>
      <c r="I21">
        <f t="shared" si="1"/>
        <v>5</v>
      </c>
      <c r="J21" t="str">
        <f t="array" ref="J21">_xlfn.TEXTJOIN(";",1,IF(($B$2:$B$99=H21)*($C$2:$C$99&lt;=I21),$E$2:$E$99,""))</f>
        <v>10204,1,0,0,0,1000;10302,1,0,0,0,3000;10500,1,0,0,0,5000;34210,1,0,0,0,1000;34510,1,0,0,0,5000;33310,1,0,0,0,3000;35510,1,0,0,0,5000;36510,1,0,0,0,5000</v>
      </c>
    </row>
    <row r="22" spans="1:10" x14ac:dyDescent="0.2">
      <c r="A22">
        <f>说明奖励计算!A26</f>
        <v>21320</v>
      </c>
      <c r="B22">
        <f>说明奖励计算!B26</f>
        <v>1</v>
      </c>
      <c r="C22">
        <f>说明奖励计算!F26</f>
        <v>3</v>
      </c>
      <c r="D22">
        <v>1</v>
      </c>
      <c r="E22" t="str">
        <f>IF(D22=0,"",SUBSTITUTE(SUBSTITUTE(SUBSTITUTE(说明辅助表!$AD$1,"id",$A22),"数量",D22),"权重",C22*1000))</f>
        <v>21320,1,0,0,0,3000</v>
      </c>
    </row>
    <row r="23" spans="1:10" x14ac:dyDescent="0.2">
      <c r="A23">
        <f>说明奖励计算!A27</f>
        <v>21420</v>
      </c>
      <c r="B23">
        <f>说明奖励计算!B27</f>
        <v>1</v>
      </c>
      <c r="C23">
        <f>说明奖励计算!F27</f>
        <v>4</v>
      </c>
      <c r="D23">
        <v>1</v>
      </c>
      <c r="E23" t="str">
        <f>IF(D23=0,"",SUBSTITUTE(SUBSTITUTE(SUBSTITUTE(说明辅助表!$AD$1,"id",$A23),"数量",D23),"权重",C23*1000))</f>
        <v>21420,1,0,0,0,4000</v>
      </c>
    </row>
    <row r="24" spans="1:10" x14ac:dyDescent="0.2">
      <c r="A24">
        <f>说明奖励计算!A28</f>
        <v>21520</v>
      </c>
      <c r="B24">
        <f>说明奖励计算!B28</f>
        <v>1</v>
      </c>
      <c r="C24">
        <f>说明奖励计算!F28</f>
        <v>5</v>
      </c>
      <c r="D24">
        <v>1</v>
      </c>
      <c r="E24" t="str">
        <f>IF(D24=0,"",SUBSTITUTE(SUBSTITUTE(SUBSTITUTE(说明辅助表!$AD$1,"id",$A24),"数量",D24),"权重",C24*1000))</f>
        <v>21520,1,0,0,0,5000</v>
      </c>
    </row>
    <row r="25" spans="1:10" x14ac:dyDescent="0.2">
      <c r="A25">
        <f>说明奖励计算!A29</f>
        <v>21130</v>
      </c>
      <c r="B25">
        <f>说明奖励计算!B29</f>
        <v>1</v>
      </c>
      <c r="C25">
        <f>说明奖励计算!F29</f>
        <v>1</v>
      </c>
      <c r="D25">
        <v>1</v>
      </c>
      <c r="E25" t="str">
        <f>IF(D25=0,"",SUBSTITUTE(SUBSTITUTE(SUBSTITUTE(说明辅助表!$AD$1,"id",$A25),"数量",D25),"权重",C25*1000))</f>
        <v>21130,1,0,0,0,1000</v>
      </c>
    </row>
    <row r="26" spans="1:10" x14ac:dyDescent="0.2">
      <c r="A26">
        <f>说明奖励计算!A30</f>
        <v>21230</v>
      </c>
      <c r="B26">
        <f>说明奖励计算!B30</f>
        <v>1</v>
      </c>
      <c r="C26">
        <f>说明奖励计算!F30</f>
        <v>2</v>
      </c>
      <c r="D26">
        <v>1</v>
      </c>
      <c r="E26" t="str">
        <f>IF(D26=0,"",SUBSTITUTE(SUBSTITUTE(SUBSTITUTE(说明辅助表!$AD$1,"id",$A26),"数量",D26),"权重",C26*1000))</f>
        <v>21230,1,0,0,0,2000</v>
      </c>
    </row>
    <row r="27" spans="1:10" x14ac:dyDescent="0.2">
      <c r="A27">
        <f>说明奖励计算!A31</f>
        <v>21330</v>
      </c>
      <c r="B27">
        <f>说明奖励计算!B31</f>
        <v>1</v>
      </c>
      <c r="C27">
        <f>说明奖励计算!F31</f>
        <v>3</v>
      </c>
      <c r="D27">
        <v>1</v>
      </c>
      <c r="E27" t="str">
        <f>IF(D27=0,"",SUBSTITUTE(SUBSTITUTE(SUBSTITUTE(说明辅助表!$AD$1,"id",$A27),"数量",D27),"权重",C27*1000))</f>
        <v>21330,1,0,0,0,3000</v>
      </c>
    </row>
    <row r="28" spans="1:10" x14ac:dyDescent="0.2">
      <c r="A28">
        <f>说明奖励计算!A32</f>
        <v>21430</v>
      </c>
      <c r="B28">
        <f>说明奖励计算!B32</f>
        <v>1</v>
      </c>
      <c r="C28">
        <f>说明奖励计算!F32</f>
        <v>4</v>
      </c>
      <c r="D28">
        <v>1</v>
      </c>
      <c r="E28" t="str">
        <f>IF(D28=0,"",SUBSTITUTE(SUBSTITUTE(SUBSTITUTE(说明辅助表!$AD$1,"id",$A28),"数量",D28),"权重",C28*1000))</f>
        <v>21430,1,0,0,0,4000</v>
      </c>
    </row>
    <row r="29" spans="1:10" x14ac:dyDescent="0.2">
      <c r="A29">
        <f>说明奖励计算!A33</f>
        <v>21530</v>
      </c>
      <c r="B29">
        <f>说明奖励计算!B33</f>
        <v>1</v>
      </c>
      <c r="C29">
        <f>说明奖励计算!F33</f>
        <v>5</v>
      </c>
      <c r="D29">
        <v>1</v>
      </c>
      <c r="E29" t="str">
        <f>IF(D29=0,"",SUBSTITUTE(SUBSTITUTE(SUBSTITUTE(说明辅助表!$AD$1,"id",$A29),"数量",D29),"权重",C29*1000))</f>
        <v>21530,1,0,0,0,5000</v>
      </c>
    </row>
    <row r="30" spans="1:10" x14ac:dyDescent="0.2">
      <c r="A30">
        <f>说明奖励计算!A34</f>
        <v>21140</v>
      </c>
      <c r="B30">
        <f>说明奖励计算!B34</f>
        <v>3</v>
      </c>
      <c r="C30">
        <f>说明奖励计算!F34</f>
        <v>1</v>
      </c>
      <c r="D30">
        <v>1</v>
      </c>
      <c r="E30" t="str">
        <f>IF(D30=0,"",SUBSTITUTE(SUBSTITUTE(SUBSTITUTE(说明辅助表!$AD$1,"id",$A30),"数量",D30),"权重",C30*1000))</f>
        <v>21140,1,0,0,0,1000</v>
      </c>
    </row>
    <row r="31" spans="1:10" x14ac:dyDescent="0.2">
      <c r="A31">
        <f>说明奖励计算!A35</f>
        <v>21240</v>
      </c>
      <c r="B31">
        <f>说明奖励计算!B35</f>
        <v>1</v>
      </c>
      <c r="C31">
        <f>说明奖励计算!F35</f>
        <v>2</v>
      </c>
      <c r="D31">
        <v>1</v>
      </c>
      <c r="E31" t="str">
        <f>IF(D31=0,"",SUBSTITUTE(SUBSTITUTE(SUBSTITUTE(说明辅助表!$AD$1,"id",$A31),"数量",D31),"权重",C31*1000))</f>
        <v>21240,1,0,0,0,2000</v>
      </c>
    </row>
    <row r="32" spans="1:10" x14ac:dyDescent="0.2">
      <c r="A32">
        <f>说明奖励计算!A36</f>
        <v>21340</v>
      </c>
      <c r="B32">
        <f>说明奖励计算!B36</f>
        <v>1</v>
      </c>
      <c r="C32">
        <f>说明奖励计算!F36</f>
        <v>3</v>
      </c>
      <c r="D32">
        <v>1</v>
      </c>
      <c r="E32" t="str">
        <f>IF(D32=0,"",SUBSTITUTE(SUBSTITUTE(SUBSTITUTE(说明辅助表!$AD$1,"id",$A32),"数量",D32),"权重",C32*1000))</f>
        <v>21340,1,0,0,0,3000</v>
      </c>
    </row>
    <row r="33" spans="1:5" x14ac:dyDescent="0.2">
      <c r="A33">
        <f>说明奖励计算!A37</f>
        <v>21440</v>
      </c>
      <c r="B33">
        <f>说明奖励计算!B37</f>
        <v>1</v>
      </c>
      <c r="C33">
        <f>说明奖励计算!F37</f>
        <v>4</v>
      </c>
      <c r="D33">
        <v>1</v>
      </c>
      <c r="E33" t="str">
        <f>IF(D33=0,"",SUBSTITUTE(SUBSTITUTE(SUBSTITUTE(说明辅助表!$AD$1,"id",$A33),"数量",D33),"权重",C33*1000))</f>
        <v>21440,1,0,0,0,4000</v>
      </c>
    </row>
    <row r="34" spans="1:5" x14ac:dyDescent="0.2">
      <c r="A34">
        <f>说明奖励计算!A38</f>
        <v>21540</v>
      </c>
      <c r="B34">
        <f>说明奖励计算!B38</f>
        <v>1</v>
      </c>
      <c r="C34">
        <f>说明奖励计算!F38</f>
        <v>5</v>
      </c>
      <c r="D34">
        <v>1</v>
      </c>
      <c r="E34" t="str">
        <f>IF(D34=0,"",SUBSTITUTE(SUBSTITUTE(SUBSTITUTE(说明辅助表!$AD$1,"id",$A34),"数量",D34),"权重",C34*1000))</f>
        <v>21540,1,0,0,0,5000</v>
      </c>
    </row>
    <row r="35" spans="1:5" x14ac:dyDescent="0.2">
      <c r="A35">
        <f>说明奖励计算!A39</f>
        <v>21150</v>
      </c>
      <c r="B35">
        <f>说明奖励计算!B39</f>
        <v>3</v>
      </c>
      <c r="C35">
        <f>说明奖励计算!F39</f>
        <v>1</v>
      </c>
      <c r="D35">
        <v>1</v>
      </c>
      <c r="E35" t="str">
        <f>IF(D35=0,"",SUBSTITUTE(SUBSTITUTE(SUBSTITUTE(说明辅助表!$AD$1,"id",$A35),"数量",D35),"权重",C35*1000))</f>
        <v>21150,1,0,0,0,1000</v>
      </c>
    </row>
    <row r="36" spans="1:5" x14ac:dyDescent="0.2">
      <c r="A36">
        <f>说明奖励计算!A40</f>
        <v>21250</v>
      </c>
      <c r="B36">
        <f>说明奖励计算!B40</f>
        <v>2</v>
      </c>
      <c r="C36">
        <f>说明奖励计算!F40</f>
        <v>2</v>
      </c>
      <c r="D36">
        <v>1</v>
      </c>
      <c r="E36" t="str">
        <f>IF(D36=0,"",SUBSTITUTE(SUBSTITUTE(SUBSTITUTE(说明辅助表!$AD$1,"id",$A36),"数量",D36),"权重",C36*1000))</f>
        <v>21250,1,0,0,0,2000</v>
      </c>
    </row>
    <row r="37" spans="1:5" x14ac:dyDescent="0.2">
      <c r="A37">
        <f>说明奖励计算!A41</f>
        <v>21350</v>
      </c>
      <c r="B37">
        <f>说明奖励计算!B41</f>
        <v>1</v>
      </c>
      <c r="C37">
        <f>说明奖励计算!F41</f>
        <v>3</v>
      </c>
      <c r="D37">
        <v>1</v>
      </c>
      <c r="E37" t="str">
        <f>IF(D37=0,"",SUBSTITUTE(SUBSTITUTE(SUBSTITUTE(说明辅助表!$AD$1,"id",$A37),"数量",D37),"权重",C37*1000))</f>
        <v>21350,1,0,0,0,3000</v>
      </c>
    </row>
    <row r="38" spans="1:5" x14ac:dyDescent="0.2">
      <c r="A38">
        <f>说明奖励计算!A42</f>
        <v>21450</v>
      </c>
      <c r="B38">
        <f>说明奖励计算!B42</f>
        <v>2</v>
      </c>
      <c r="C38">
        <f>说明奖励计算!F42</f>
        <v>4</v>
      </c>
      <c r="D38">
        <v>1</v>
      </c>
      <c r="E38" t="str">
        <f>IF(D38=0,"",SUBSTITUTE(SUBSTITUTE(SUBSTITUTE(说明辅助表!$AD$1,"id",$A38),"数量",D38),"权重",C38*1000))</f>
        <v>21450,1,0,0,0,4000</v>
      </c>
    </row>
    <row r="39" spans="1:5" x14ac:dyDescent="0.2">
      <c r="A39">
        <f>说明奖励计算!A43</f>
        <v>21550</v>
      </c>
      <c r="B39">
        <f>说明奖励计算!B43</f>
        <v>1</v>
      </c>
      <c r="C39">
        <f>说明奖励计算!F43</f>
        <v>5</v>
      </c>
      <c r="D39">
        <v>1</v>
      </c>
      <c r="E39" t="str">
        <f>IF(D39=0,"",SUBSTITUTE(SUBSTITUTE(SUBSTITUTE(说明辅助表!$AD$1,"id",$A39),"数量",D39),"权重",C39*1000))</f>
        <v>21550,1,0,0,0,5000</v>
      </c>
    </row>
    <row r="40" spans="1:5" x14ac:dyDescent="0.2">
      <c r="A40">
        <f>说明奖励计算!A44</f>
        <v>32210</v>
      </c>
      <c r="B40">
        <f>说明奖励计算!B44</f>
        <v>2</v>
      </c>
      <c r="C40">
        <f>说明奖励计算!F44</f>
        <v>2</v>
      </c>
      <c r="D40">
        <v>1</v>
      </c>
      <c r="E40" t="str">
        <f>IF(D40=0,"",SUBSTITUTE(SUBSTITUTE(SUBSTITUTE(说明辅助表!$AD$1,"id",$A40),"数量",D40),"权重",C40*1000))</f>
        <v>32210,1,0,0,0,2000</v>
      </c>
    </row>
    <row r="41" spans="1:5" x14ac:dyDescent="0.2">
      <c r="A41">
        <f>说明奖励计算!A45</f>
        <v>32310</v>
      </c>
      <c r="B41">
        <f>说明奖励计算!B45</f>
        <v>3</v>
      </c>
      <c r="C41">
        <f>说明奖励计算!F45</f>
        <v>3</v>
      </c>
      <c r="D41">
        <v>1</v>
      </c>
      <c r="E41" t="str">
        <f>IF(D41=0,"",SUBSTITUTE(SUBSTITUTE(SUBSTITUTE(说明辅助表!$AD$1,"id",$A41),"数量",D41),"权重",C41*1000))</f>
        <v>32310,1,0,0,0,3000</v>
      </c>
    </row>
    <row r="42" spans="1:5" x14ac:dyDescent="0.2">
      <c r="A42">
        <f>说明奖励计算!A46</f>
        <v>32410</v>
      </c>
      <c r="B42">
        <f>说明奖励计算!B46</f>
        <v>2</v>
      </c>
      <c r="C42">
        <f>说明奖励计算!F46</f>
        <v>4</v>
      </c>
      <c r="D42">
        <v>1</v>
      </c>
      <c r="E42" t="str">
        <f>IF(D42=0,"",SUBSTITUTE(SUBSTITUTE(SUBSTITUTE(说明辅助表!$AD$1,"id",$A42),"数量",D42),"权重",C42*1000))</f>
        <v>32410,1,0,0,0,4000</v>
      </c>
    </row>
    <row r="43" spans="1:5" x14ac:dyDescent="0.2">
      <c r="A43">
        <f>说明奖励计算!A47</f>
        <v>32510</v>
      </c>
      <c r="B43">
        <f>说明奖励计算!B47</f>
        <v>2</v>
      </c>
      <c r="C43">
        <f>说明奖励计算!F47</f>
        <v>5</v>
      </c>
      <c r="D43">
        <v>1</v>
      </c>
      <c r="E43" t="str">
        <f>IF(D43=0,"",SUBSTITUTE(SUBSTITUTE(SUBSTITUTE(说明辅助表!$AD$1,"id",$A43),"数量",D43),"权重",C43*1000))</f>
        <v>32510,1,0,0,0,5000</v>
      </c>
    </row>
    <row r="44" spans="1:5" x14ac:dyDescent="0.2">
      <c r="A44">
        <f>说明奖励计算!A48</f>
        <v>34210</v>
      </c>
      <c r="B44">
        <f>说明奖励计算!B48</f>
        <v>4</v>
      </c>
      <c r="C44">
        <f>说明奖励计算!F48</f>
        <v>1</v>
      </c>
      <c r="D44">
        <v>1</v>
      </c>
      <c r="E44" t="str">
        <f>IF(D44=0,"",SUBSTITUTE(SUBSTITUTE(SUBSTITUTE(说明辅助表!$AD$1,"id",$A44),"数量",D44),"权重",C44*1000))</f>
        <v>34210,1,0,0,0,1000</v>
      </c>
    </row>
    <row r="45" spans="1:5" x14ac:dyDescent="0.2">
      <c r="A45">
        <f>说明奖励计算!A49</f>
        <v>34310</v>
      </c>
      <c r="B45">
        <f>说明奖励计算!B49</f>
        <v>3</v>
      </c>
      <c r="C45">
        <f>说明奖励计算!F49</f>
        <v>3</v>
      </c>
      <c r="D45">
        <v>1</v>
      </c>
      <c r="E45" t="str">
        <f>IF(D45=0,"",SUBSTITUTE(SUBSTITUTE(SUBSTITUTE(说明辅助表!$AD$1,"id",$A45),"数量",D45),"权重",C45*1000))</f>
        <v>34310,1,0,0,0,3000</v>
      </c>
    </row>
    <row r="46" spans="1:5" x14ac:dyDescent="0.2">
      <c r="A46">
        <f>说明奖励计算!A50</f>
        <v>34410</v>
      </c>
      <c r="B46">
        <f>说明奖励计算!B50</f>
        <v>3</v>
      </c>
      <c r="C46">
        <f>说明奖励计算!F50</f>
        <v>4</v>
      </c>
      <c r="D46">
        <v>1</v>
      </c>
      <c r="E46" t="str">
        <f>IF(D46=0,"",SUBSTITUTE(SUBSTITUTE(SUBSTITUTE(说明辅助表!$AD$1,"id",$A46),"数量",D46),"权重",C46*1000))</f>
        <v>34410,1,0,0,0,4000</v>
      </c>
    </row>
    <row r="47" spans="1:5" x14ac:dyDescent="0.2">
      <c r="A47">
        <f>说明奖励计算!A51</f>
        <v>34510</v>
      </c>
      <c r="B47">
        <f>说明奖励计算!B51</f>
        <v>4</v>
      </c>
      <c r="C47">
        <f>说明奖励计算!F51</f>
        <v>5</v>
      </c>
      <c r="D47">
        <v>1</v>
      </c>
      <c r="E47" t="str">
        <f>IF(D47=0,"",SUBSTITUTE(SUBSTITUTE(SUBSTITUTE(说明辅助表!$AD$1,"id",$A47),"数量",D47),"权重",C47*1000))</f>
        <v>34510,1,0,0,0,5000</v>
      </c>
    </row>
    <row r="48" spans="1:5" x14ac:dyDescent="0.2">
      <c r="A48">
        <f>说明奖励计算!A52</f>
        <v>33210</v>
      </c>
      <c r="B48">
        <f>说明奖励计算!B52</f>
        <v>3</v>
      </c>
      <c r="C48">
        <f>说明奖励计算!F52</f>
        <v>2</v>
      </c>
      <c r="D48">
        <v>1</v>
      </c>
      <c r="E48" t="str">
        <f>IF(D48=0,"",SUBSTITUTE(SUBSTITUTE(SUBSTITUTE(说明辅助表!$AD$1,"id",$A48),"数量",D48),"权重",C48*1000))</f>
        <v>33210,1,0,0,0,2000</v>
      </c>
    </row>
    <row r="49" spans="1:5" x14ac:dyDescent="0.2">
      <c r="A49">
        <f>说明奖励计算!A53</f>
        <v>33310</v>
      </c>
      <c r="B49">
        <f>说明奖励计算!B53</f>
        <v>4</v>
      </c>
      <c r="C49">
        <f>说明奖励计算!F53</f>
        <v>3</v>
      </c>
      <c r="D49">
        <v>1</v>
      </c>
      <c r="E49" t="str">
        <f>IF(D49=0,"",SUBSTITUTE(SUBSTITUTE(SUBSTITUTE(说明辅助表!$AD$1,"id",$A49),"数量",D49),"权重",C49*1000))</f>
        <v>33310,1,0,0,0,3000</v>
      </c>
    </row>
    <row r="50" spans="1:5" x14ac:dyDescent="0.2">
      <c r="A50">
        <f>说明奖励计算!A54</f>
        <v>33410</v>
      </c>
      <c r="B50">
        <f>说明奖励计算!B54</f>
        <v>3</v>
      </c>
      <c r="C50">
        <f>说明奖励计算!F54</f>
        <v>4</v>
      </c>
      <c r="D50">
        <v>1</v>
      </c>
      <c r="E50" t="str">
        <f>IF(D50=0,"",SUBSTITUTE(SUBSTITUTE(SUBSTITUTE(说明辅助表!$AD$1,"id",$A50),"数量",D50),"权重",C50*1000))</f>
        <v>33410,1,0,0,0,4000</v>
      </c>
    </row>
    <row r="51" spans="1:5" x14ac:dyDescent="0.2">
      <c r="A51">
        <f>说明奖励计算!A55</f>
        <v>33510</v>
      </c>
      <c r="B51">
        <f>说明奖励计算!B55</f>
        <v>2</v>
      </c>
      <c r="C51">
        <f>说明奖励计算!F55</f>
        <v>5</v>
      </c>
      <c r="D51">
        <v>1</v>
      </c>
      <c r="E51" t="str">
        <f>IF(D51=0,"",SUBSTITUTE(SUBSTITUTE(SUBSTITUTE(说明辅助表!$AD$1,"id",$A51),"数量",D51),"权重",C51*1000))</f>
        <v>33510,1,0,0,0,5000</v>
      </c>
    </row>
    <row r="52" spans="1:5" x14ac:dyDescent="0.2">
      <c r="A52">
        <f>说明奖励计算!A56</f>
        <v>35210</v>
      </c>
      <c r="B52">
        <f>说明奖励计算!B56</f>
        <v>3</v>
      </c>
      <c r="C52">
        <f>说明奖励计算!F56</f>
        <v>1</v>
      </c>
      <c r="D52">
        <v>1</v>
      </c>
      <c r="E52" t="str">
        <f>IF(D52=0,"",SUBSTITUTE(SUBSTITUTE(SUBSTITUTE(说明辅助表!$AD$1,"id",$A52),"数量",D52),"权重",C52*1000))</f>
        <v>35210,1,0,0,0,1000</v>
      </c>
    </row>
    <row r="53" spans="1:5" x14ac:dyDescent="0.2">
      <c r="A53">
        <f>说明奖励计算!A57</f>
        <v>35310</v>
      </c>
      <c r="B53">
        <f>说明奖励计算!B57</f>
        <v>3</v>
      </c>
      <c r="C53">
        <f>说明奖励计算!F57</f>
        <v>3</v>
      </c>
      <c r="D53">
        <v>1</v>
      </c>
      <c r="E53" t="str">
        <f>IF(D53=0,"",SUBSTITUTE(SUBSTITUTE(SUBSTITUTE(说明辅助表!$AD$1,"id",$A53),"数量",D53),"权重",C53*1000))</f>
        <v>35310,1,0,0,0,3000</v>
      </c>
    </row>
    <row r="54" spans="1:5" x14ac:dyDescent="0.2">
      <c r="A54">
        <f>说明奖励计算!A58</f>
        <v>35410</v>
      </c>
      <c r="B54">
        <f>说明奖励计算!B58</f>
        <v>2</v>
      </c>
      <c r="C54">
        <f>说明奖励计算!F58</f>
        <v>4</v>
      </c>
      <c r="D54">
        <v>1</v>
      </c>
      <c r="E54" t="str">
        <f>IF(D54=0,"",SUBSTITUTE(SUBSTITUTE(SUBSTITUTE(说明辅助表!$AD$1,"id",$A54),"数量",D54),"权重",C54*1000))</f>
        <v>35410,1,0,0,0,4000</v>
      </c>
    </row>
    <row r="55" spans="1:5" x14ac:dyDescent="0.2">
      <c r="A55">
        <f>说明奖励计算!A59</f>
        <v>35510</v>
      </c>
      <c r="B55">
        <f>说明奖励计算!B59</f>
        <v>4</v>
      </c>
      <c r="C55">
        <f>说明奖励计算!F59</f>
        <v>5</v>
      </c>
      <c r="D55">
        <v>1</v>
      </c>
      <c r="E55" t="str">
        <f>IF(D55=0,"",SUBSTITUTE(SUBSTITUTE(SUBSTITUTE(说明辅助表!$AD$1,"id",$A55),"数量",D55),"权重",C55*1000))</f>
        <v>35510,1,0,0,0,5000</v>
      </c>
    </row>
    <row r="56" spans="1:5" x14ac:dyDescent="0.2">
      <c r="A56">
        <f>说明奖励计算!A60</f>
        <v>36210</v>
      </c>
      <c r="B56">
        <f>说明奖励计算!B60</f>
        <v>2</v>
      </c>
      <c r="C56">
        <f>说明奖励计算!F60</f>
        <v>1</v>
      </c>
      <c r="D56">
        <v>1</v>
      </c>
      <c r="E56" t="str">
        <f>IF(D56=0,"",SUBSTITUTE(SUBSTITUTE(SUBSTITUTE(说明辅助表!$AD$1,"id",$A56),"数量",D56),"权重",C56*1000))</f>
        <v>36210,1,0,0,0,1000</v>
      </c>
    </row>
    <row r="57" spans="1:5" x14ac:dyDescent="0.2">
      <c r="A57">
        <f>说明奖励计算!A61</f>
        <v>36310</v>
      </c>
      <c r="B57">
        <f>说明奖励计算!B61</f>
        <v>2</v>
      </c>
      <c r="C57">
        <f>说明奖励计算!F61</f>
        <v>3</v>
      </c>
      <c r="D57">
        <v>1</v>
      </c>
      <c r="E57" t="str">
        <f>IF(D57=0,"",SUBSTITUTE(SUBSTITUTE(SUBSTITUTE(说明辅助表!$AD$1,"id",$A57),"数量",D57),"权重",C57*1000))</f>
        <v>36310,1,0,0,0,3000</v>
      </c>
    </row>
    <row r="58" spans="1:5" x14ac:dyDescent="0.2">
      <c r="A58">
        <f>说明奖励计算!A62</f>
        <v>36410</v>
      </c>
      <c r="B58">
        <f>说明奖励计算!B62</f>
        <v>3</v>
      </c>
      <c r="C58">
        <f>说明奖励计算!F62</f>
        <v>4</v>
      </c>
      <c r="D58">
        <v>1</v>
      </c>
      <c r="E58" t="str">
        <f>IF(D58=0,"",SUBSTITUTE(SUBSTITUTE(SUBSTITUTE(说明辅助表!$AD$1,"id",$A58),"数量",D58),"权重",C58*1000))</f>
        <v>36410,1,0,0,0,4000</v>
      </c>
    </row>
    <row r="59" spans="1:5" x14ac:dyDescent="0.2">
      <c r="A59">
        <f>说明奖励计算!A63</f>
        <v>36510</v>
      </c>
      <c r="B59">
        <f>说明奖励计算!B63</f>
        <v>4</v>
      </c>
      <c r="C59">
        <f>说明奖励计算!F63</f>
        <v>5</v>
      </c>
      <c r="D59">
        <v>1</v>
      </c>
      <c r="E59" t="str">
        <f>IF(D59=0,"",SUBSTITUTE(SUBSTITUTE(SUBSTITUTE(说明辅助表!$AD$1,"id",$A59),"数量",D59),"权重",C59*1000))</f>
        <v>36510,1,0,0,0,5000</v>
      </c>
    </row>
    <row r="60" spans="1:5" x14ac:dyDescent="0.2">
      <c r="A60">
        <f>说明奖励计算!A64</f>
        <v>47210</v>
      </c>
      <c r="B60">
        <f>说明奖励计算!B64</f>
        <v>1</v>
      </c>
      <c r="C60">
        <f>说明奖励计算!F64</f>
        <v>1</v>
      </c>
      <c r="D60">
        <v>1</v>
      </c>
      <c r="E60" t="str">
        <f>IF(D60=0,"",SUBSTITUTE(SUBSTITUTE(SUBSTITUTE(说明辅助表!$AD$1,"id",$A60),"数量",D60),"权重",C60*1000))</f>
        <v>47210,1,0,0,0,1000</v>
      </c>
    </row>
    <row r="61" spans="1:5" x14ac:dyDescent="0.2">
      <c r="A61">
        <f>说明奖励计算!A65</f>
        <v>47220</v>
      </c>
      <c r="B61">
        <f>说明奖励计算!B65</f>
        <v>1</v>
      </c>
      <c r="C61">
        <f>说明奖励计算!F65</f>
        <v>2</v>
      </c>
      <c r="D61">
        <v>1</v>
      </c>
      <c r="E61" t="str">
        <f>IF(D61=0,"",SUBSTITUTE(SUBSTITUTE(SUBSTITUTE(说明辅助表!$AD$1,"id",$A61),"数量",D61),"权重",C61*1000))</f>
        <v>47220,1,0,0,0,2000</v>
      </c>
    </row>
    <row r="62" spans="1:5" x14ac:dyDescent="0.2">
      <c r="A62">
        <f>说明奖励计算!A66</f>
        <v>47230</v>
      </c>
      <c r="B62">
        <f>说明奖励计算!B66</f>
        <v>2</v>
      </c>
      <c r="C62">
        <f>说明奖励计算!F66</f>
        <v>1</v>
      </c>
      <c r="D62">
        <v>1</v>
      </c>
      <c r="E62" t="str">
        <f>IF(D62=0,"",SUBSTITUTE(SUBSTITUTE(SUBSTITUTE(说明辅助表!$AD$1,"id",$A62),"数量",D62),"权重",C62*1000))</f>
        <v>47230,1,0,0,0,1000</v>
      </c>
    </row>
    <row r="63" spans="1:5" x14ac:dyDescent="0.2">
      <c r="A63">
        <f>说明奖励计算!A67</f>
        <v>47240</v>
      </c>
      <c r="B63">
        <f>说明奖励计算!B67</f>
        <v>1</v>
      </c>
      <c r="C63">
        <f>说明奖励计算!F67</f>
        <v>2</v>
      </c>
      <c r="D63">
        <v>1</v>
      </c>
      <c r="E63" t="str">
        <f>IF(D63=0,"",SUBSTITUTE(SUBSTITUTE(SUBSTITUTE(说明辅助表!$AD$1,"id",$A63),"数量",D63),"权重",C63*1000))</f>
        <v>47240,1,0,0,0,2000</v>
      </c>
    </row>
    <row r="64" spans="1:5" x14ac:dyDescent="0.2">
      <c r="A64">
        <f>说明奖励计算!A68</f>
        <v>47250</v>
      </c>
      <c r="B64">
        <f>说明奖励计算!B68</f>
        <v>2</v>
      </c>
      <c r="C64">
        <f>说明奖励计算!F68</f>
        <v>2</v>
      </c>
      <c r="D64">
        <v>1</v>
      </c>
      <c r="E64" t="str">
        <f>IF(D64=0,"",SUBSTITUTE(SUBSTITUTE(SUBSTITUTE(说明辅助表!$AD$1,"id",$A64),"数量",D64),"权重",C64*1000))</f>
        <v>47250,1,0,0,0,2000</v>
      </c>
    </row>
    <row r="65" spans="1:5" x14ac:dyDescent="0.2">
      <c r="A65">
        <f>说明奖励计算!A69</f>
        <v>47310</v>
      </c>
      <c r="B65">
        <f>说明奖励计算!B69</f>
        <v>2</v>
      </c>
      <c r="C65">
        <f>说明奖励计算!F69</f>
        <v>3</v>
      </c>
      <c r="D65">
        <v>1</v>
      </c>
      <c r="E65" t="str">
        <f>IF(D65=0,"",SUBSTITUTE(SUBSTITUTE(SUBSTITUTE(说明辅助表!$AD$1,"id",$A65),"数量",D65),"权重",C65*1000))</f>
        <v>47310,1,0,0,0,3000</v>
      </c>
    </row>
    <row r="66" spans="1:5" x14ac:dyDescent="0.2">
      <c r="A66">
        <f>说明奖励计算!A70</f>
        <v>47320</v>
      </c>
      <c r="B66">
        <f>说明奖励计算!B70</f>
        <v>3</v>
      </c>
      <c r="C66">
        <f>说明奖励计算!F70</f>
        <v>3</v>
      </c>
      <c r="D66">
        <v>1</v>
      </c>
      <c r="E66" t="str">
        <f>IF(D66=0,"",SUBSTITUTE(SUBSTITUTE(SUBSTITUTE(说明辅助表!$AD$1,"id",$A66),"数量",D66),"权重",C66*1000))</f>
        <v>47320,1,0,0,0,3000</v>
      </c>
    </row>
    <row r="67" spans="1:5" x14ac:dyDescent="0.2">
      <c r="A67">
        <f>说明奖励计算!A71</f>
        <v>47330</v>
      </c>
      <c r="B67">
        <f>说明奖励计算!B71</f>
        <v>3</v>
      </c>
      <c r="C67">
        <f>说明奖励计算!F71</f>
        <v>3</v>
      </c>
      <c r="D67">
        <v>1</v>
      </c>
      <c r="E67" t="str">
        <f>IF(D67=0,"",SUBSTITUTE(SUBSTITUTE(SUBSTITUTE(说明辅助表!$AD$1,"id",$A67),"数量",D67),"权重",C67*1000))</f>
        <v>47330,1,0,0,0,3000</v>
      </c>
    </row>
    <row r="68" spans="1:5" x14ac:dyDescent="0.2">
      <c r="A68">
        <f>说明奖励计算!A72</f>
        <v>47410</v>
      </c>
      <c r="B68">
        <f>说明奖励计算!B72</f>
        <v>3</v>
      </c>
      <c r="C68">
        <f>说明奖励计算!F72</f>
        <v>4</v>
      </c>
      <c r="D68">
        <v>1</v>
      </c>
      <c r="E68" t="str">
        <f>IF(D68=0,"",SUBSTITUTE(SUBSTITUTE(SUBSTITUTE(说明辅助表!$AD$1,"id",$A68),"数量",D68),"权重",C68*1000))</f>
        <v>47410,1,0,0,0,4000</v>
      </c>
    </row>
    <row r="69" spans="1:5" x14ac:dyDescent="0.2">
      <c r="A69">
        <f>说明奖励计算!A73</f>
        <v>47420</v>
      </c>
      <c r="B69">
        <f>说明奖励计算!B73</f>
        <v>2</v>
      </c>
      <c r="C69">
        <f>说明奖励计算!F73</f>
        <v>4</v>
      </c>
      <c r="D69">
        <v>1</v>
      </c>
      <c r="E69" t="str">
        <f>IF(D69=0,"",SUBSTITUTE(SUBSTITUTE(SUBSTITUTE(说明辅助表!$AD$1,"id",$A69),"数量",D69),"权重",C69*1000))</f>
        <v>47420,1,0,0,0,4000</v>
      </c>
    </row>
    <row r="70" spans="1:5" x14ac:dyDescent="0.2">
      <c r="A70">
        <f>说明奖励计算!A74</f>
        <v>47510</v>
      </c>
      <c r="B70">
        <f>说明奖励计算!B74</f>
        <v>3</v>
      </c>
      <c r="C70">
        <f>说明奖励计算!F74</f>
        <v>5</v>
      </c>
      <c r="D70">
        <v>1</v>
      </c>
      <c r="E70" t="str">
        <f>IF(D70=0,"",SUBSTITUTE(SUBSTITUTE(SUBSTITUTE(说明辅助表!$AD$1,"id",$A70),"数量",D70),"权重",C70*1000))</f>
        <v>47510,1,0,0,0,5000</v>
      </c>
    </row>
    <row r="71" spans="1:5" x14ac:dyDescent="0.2">
      <c r="A71">
        <f>说明奖励计算!A75</f>
        <v>47520</v>
      </c>
      <c r="B71">
        <f>说明奖励计算!B75</f>
        <v>2</v>
      </c>
      <c r="C71">
        <f>说明奖励计算!F75</f>
        <v>5</v>
      </c>
      <c r="D71">
        <v>1</v>
      </c>
      <c r="E71" t="str">
        <f>IF(D71=0,"",SUBSTITUTE(SUBSTITUTE(SUBSTITUTE(说明辅助表!$AD$1,"id",$A71),"数量",D71),"权重",C71*1000))</f>
        <v>47520,1,0,0,0,5000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t_item_s</vt:lpstr>
      <vt:lpstr>t_item_说明表</vt:lpstr>
      <vt:lpstr>说明辅助表</vt:lpstr>
      <vt:lpstr>说明宝箱第1层</vt:lpstr>
      <vt:lpstr>说明宝箱第2层</vt:lpstr>
      <vt:lpstr>说明奖励计算</vt:lpstr>
      <vt:lpstr>说明奖励表</vt:lpstr>
      <vt:lpstr>说明t_item_链接表</vt:lpstr>
      <vt:lpstr>说明新道具</vt:lpstr>
      <vt:lpstr>说明通用卡牌奖励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2015-06-05T18:19:34Z</dcterms:created>
  <dcterms:modified xsi:type="dcterms:W3CDTF">2023-06-10T06:43:37Z</dcterms:modified>
</cp:coreProperties>
</file>