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Program\Program_elimination\res\"/>
    </mc:Choice>
  </mc:AlternateContent>
  <xr:revisionPtr revIDLastSave="0" documentId="13_ncr:1_{A1930644-62EC-4A8D-9CCC-9830FC25B1C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_eliminate_effect_s" sheetId="2" r:id="rId1"/>
    <sheet name="t_eliminate_effect_s说明表" sheetId="1" r:id="rId2"/>
    <sheet name="t_coordinate_s" sheetId="6" r:id="rId3"/>
    <sheet name="t_coordinate_s说明表" sheetId="5" r:id="rId4"/>
    <sheet name="说明表1" sheetId="3" r:id="rId5"/>
    <sheet name="说明表2" sheetId="4" r:id="rId6"/>
    <sheet name="说明表3" sheetId="9" r:id="rId7"/>
    <sheet name="说明表4" sheetId="10" r:id="rId8"/>
  </sheets>
  <definedNames>
    <definedName name="_xlnm._FilterDatabase" localSheetId="1" hidden="1">t_eliminate_effect_s说明表!$A$5:$Z$210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5" i="1" l="1"/>
  <c r="T194" i="1"/>
  <c r="T193" i="1"/>
  <c r="T192" i="1"/>
  <c r="T191" i="1"/>
  <c r="T150" i="1"/>
  <c r="T149" i="1"/>
  <c r="T148" i="1"/>
  <c r="T147" i="1"/>
  <c r="T146" i="1"/>
  <c r="T105" i="1"/>
  <c r="T104" i="1"/>
  <c r="T103" i="1"/>
  <c r="T102" i="1"/>
  <c r="T101" i="1"/>
  <c r="T70" i="1"/>
  <c r="T69" i="1"/>
  <c r="T68" i="1"/>
  <c r="T67" i="1"/>
  <c r="T66" i="1"/>
  <c r="T35" i="1"/>
  <c r="T34" i="1"/>
  <c r="T33" i="1"/>
  <c r="T32" i="1"/>
  <c r="T31" i="1"/>
  <c r="D8" i="10" l="1"/>
  <c r="F8" i="10"/>
  <c r="R17" i="10"/>
  <c r="R16" i="10"/>
  <c r="R15" i="10"/>
  <c r="R14" i="10"/>
  <c r="R13" i="10"/>
  <c r="R12" i="10"/>
  <c r="N12" i="10" s="1"/>
  <c r="R11" i="10"/>
  <c r="N11" i="10" s="1"/>
  <c r="R10" i="10"/>
  <c r="R9" i="10"/>
  <c r="R8" i="10"/>
  <c r="R7" i="10"/>
  <c r="R6" i="10"/>
  <c r="R5" i="10"/>
  <c r="R4" i="10"/>
  <c r="R3" i="10"/>
  <c r="P17" i="10"/>
  <c r="N17" i="10" s="1"/>
  <c r="P16" i="10"/>
  <c r="P15" i="10"/>
  <c r="N15" i="10" s="1"/>
  <c r="P14" i="10"/>
  <c r="N14" i="10" s="1"/>
  <c r="P13" i="10"/>
  <c r="N13" i="10" s="1"/>
  <c r="P12" i="10"/>
  <c r="P11" i="10"/>
  <c r="P10" i="10"/>
  <c r="P9" i="10"/>
  <c r="N9" i="10" s="1"/>
  <c r="P8" i="10"/>
  <c r="P7" i="10"/>
  <c r="P6" i="10"/>
  <c r="P5" i="10"/>
  <c r="P4" i="10"/>
  <c r="P3" i="10"/>
  <c r="N3" i="10" s="1"/>
  <c r="L17" i="10"/>
  <c r="L16" i="10"/>
  <c r="H16" i="10" s="1"/>
  <c r="L15" i="10"/>
  <c r="L14" i="10"/>
  <c r="L13" i="10"/>
  <c r="L12" i="10"/>
  <c r="L11" i="10"/>
  <c r="L10" i="10"/>
  <c r="L9" i="10"/>
  <c r="L8" i="10"/>
  <c r="L7" i="10"/>
  <c r="L6" i="10"/>
  <c r="L5" i="10"/>
  <c r="H5" i="10" s="1"/>
  <c r="L4" i="10"/>
  <c r="H4" i="10" s="1"/>
  <c r="L3" i="10"/>
  <c r="J17" i="10"/>
  <c r="J16" i="10"/>
  <c r="J15" i="10"/>
  <c r="J14" i="10"/>
  <c r="J13" i="10"/>
  <c r="J12" i="10"/>
  <c r="H12" i="10" s="1"/>
  <c r="J11" i="10"/>
  <c r="J10" i="10"/>
  <c r="H10" i="10" s="1"/>
  <c r="J9" i="10"/>
  <c r="J8" i="10"/>
  <c r="J7" i="10"/>
  <c r="J6" i="10"/>
  <c r="J5" i="10"/>
  <c r="J4" i="10"/>
  <c r="J3" i="10"/>
  <c r="F17" i="10"/>
  <c r="F16" i="10"/>
  <c r="F15" i="10"/>
  <c r="F14" i="10"/>
  <c r="B14" i="10" s="1"/>
  <c r="F13" i="10"/>
  <c r="F12" i="10"/>
  <c r="B12" i="10" s="1"/>
  <c r="F11" i="10"/>
  <c r="F10" i="10"/>
  <c r="B10" i="10" s="1"/>
  <c r="F9" i="10"/>
  <c r="B8" i="10"/>
  <c r="F7" i="10"/>
  <c r="F6" i="10"/>
  <c r="F5" i="10"/>
  <c r="F4" i="10"/>
  <c r="F3" i="10"/>
  <c r="D4" i="10"/>
  <c r="D5" i="10"/>
  <c r="D6" i="10"/>
  <c r="D7" i="10"/>
  <c r="D9" i="10"/>
  <c r="B9" i="10" s="1"/>
  <c r="D10" i="10"/>
  <c r="D11" i="10"/>
  <c r="D12" i="10"/>
  <c r="D13" i="10"/>
  <c r="B13" i="10" s="1"/>
  <c r="D14" i="10"/>
  <c r="D15" i="10"/>
  <c r="D16" i="10"/>
  <c r="B16" i="10" s="1"/>
  <c r="D17" i="10"/>
  <c r="B17" i="10" s="1"/>
  <c r="D3" i="10"/>
  <c r="B3" i="10" s="1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N16" i="10"/>
  <c r="N5" i="10"/>
  <c r="N4" i="10"/>
  <c r="H17" i="10"/>
  <c r="H15" i="10"/>
  <c r="H14" i="10"/>
  <c r="H13" i="10"/>
  <c r="H11" i="10"/>
  <c r="H3" i="10"/>
  <c r="B4" i="10"/>
  <c r="B5" i="10"/>
  <c r="B11" i="10"/>
  <c r="B15" i="10"/>
  <c r="E201" i="1"/>
  <c r="E202" i="1"/>
  <c r="E203" i="1"/>
  <c r="E204" i="1"/>
  <c r="E205" i="1"/>
  <c r="E206" i="1"/>
  <c r="E207" i="1"/>
  <c r="E208" i="1"/>
  <c r="E209" i="1"/>
  <c r="E210" i="1"/>
  <c r="E166" i="1"/>
  <c r="E167" i="1"/>
  <c r="E168" i="1"/>
  <c r="E169" i="1"/>
  <c r="E170" i="1"/>
  <c r="E156" i="1"/>
  <c r="E157" i="1"/>
  <c r="E158" i="1"/>
  <c r="E159" i="1"/>
  <c r="E160" i="1"/>
  <c r="E161" i="1"/>
  <c r="E162" i="1"/>
  <c r="E163" i="1"/>
  <c r="E164" i="1"/>
  <c r="E165" i="1"/>
  <c r="E121" i="1"/>
  <c r="E111" i="1"/>
  <c r="E112" i="1"/>
  <c r="E113" i="1"/>
  <c r="E114" i="1"/>
  <c r="E115" i="1"/>
  <c r="E116" i="1"/>
  <c r="E117" i="1"/>
  <c r="E118" i="1"/>
  <c r="E119" i="1"/>
  <c r="E120" i="1"/>
  <c r="E7" i="1"/>
  <c r="E8" i="1"/>
  <c r="E9" i="1"/>
  <c r="E10" i="1"/>
  <c r="E6" i="1"/>
  <c r="H9" i="10" l="1"/>
  <c r="B6" i="10"/>
  <c r="B7" i="10"/>
  <c r="N10" i="10"/>
  <c r="N6" i="10"/>
  <c r="N7" i="10"/>
  <c r="N8" i="10"/>
  <c r="H6" i="10"/>
  <c r="H7" i="10"/>
  <c r="H8" i="10"/>
  <c r="D126" i="1"/>
  <c r="E126" i="1" s="1"/>
  <c r="D122" i="1"/>
  <c r="E122" i="1" s="1"/>
  <c r="D127" i="1" l="1"/>
  <c r="E127" i="1" s="1"/>
  <c r="D123" i="1"/>
  <c r="E123" i="1" s="1"/>
  <c r="D128" i="1"/>
  <c r="D132" i="1"/>
  <c r="D131" i="1"/>
  <c r="D124" i="1"/>
  <c r="D13" i="5"/>
  <c r="A13" i="5"/>
  <c r="D12" i="5"/>
  <c r="A12" i="5"/>
  <c r="D11" i="5"/>
  <c r="A11" i="5"/>
  <c r="D10" i="5"/>
  <c r="A10" i="5"/>
  <c r="D9" i="5"/>
  <c r="A9" i="5"/>
  <c r="D8" i="5"/>
  <c r="A8" i="5"/>
  <c r="D7" i="5"/>
  <c r="A7" i="5"/>
  <c r="D6" i="5"/>
  <c r="A6" i="5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F123" i="1"/>
  <c r="P123" i="1" s="1"/>
  <c r="F126" i="1"/>
  <c r="F171" i="1" s="1"/>
  <c r="P171" i="1" s="1"/>
  <c r="F127" i="1"/>
  <c r="F172" i="1" s="1"/>
  <c r="G172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F179" i="1" s="1"/>
  <c r="F135" i="1"/>
  <c r="F180" i="1" s="1"/>
  <c r="F136" i="1"/>
  <c r="G136" i="1" s="1"/>
  <c r="F137" i="1"/>
  <c r="F182" i="1" s="1"/>
  <c r="G182" i="1" s="1"/>
  <c r="F138" i="1"/>
  <c r="F183" i="1" s="1"/>
  <c r="G183" i="1" s="1"/>
  <c r="F139" i="1"/>
  <c r="F184" i="1" s="1"/>
  <c r="G184" i="1" s="1"/>
  <c r="F140" i="1"/>
  <c r="F185" i="1" s="1"/>
  <c r="G185" i="1" s="1"/>
  <c r="F141" i="1"/>
  <c r="F186" i="1" s="1"/>
  <c r="P186" i="1" s="1"/>
  <c r="F142" i="1"/>
  <c r="F187" i="1" s="1"/>
  <c r="P187" i="1" s="1"/>
  <c r="F143" i="1"/>
  <c r="F188" i="1" s="1"/>
  <c r="G188" i="1" s="1"/>
  <c r="F144" i="1"/>
  <c r="F189" i="1" s="1"/>
  <c r="P189" i="1" s="1"/>
  <c r="F145" i="1"/>
  <c r="F190" i="1" s="1"/>
  <c r="G190" i="1" s="1"/>
  <c r="F146" i="1"/>
  <c r="P146" i="1" s="1"/>
  <c r="F147" i="1"/>
  <c r="P147" i="1" s="1"/>
  <c r="F148" i="1"/>
  <c r="G148" i="1" s="1"/>
  <c r="F149" i="1"/>
  <c r="F194" i="1" s="1"/>
  <c r="G194" i="1" s="1"/>
  <c r="F150" i="1"/>
  <c r="F195" i="1" s="1"/>
  <c r="P195" i="1" s="1"/>
  <c r="F151" i="1"/>
  <c r="F196" i="1" s="1"/>
  <c r="G196" i="1" s="1"/>
  <c r="F152" i="1"/>
  <c r="G152" i="1" s="1"/>
  <c r="F153" i="1"/>
  <c r="F198" i="1" s="1"/>
  <c r="P198" i="1" s="1"/>
  <c r="F154" i="1"/>
  <c r="F199" i="1" s="1"/>
  <c r="P199" i="1" s="1"/>
  <c r="F155" i="1"/>
  <c r="G155" i="1" s="1"/>
  <c r="F156" i="1"/>
  <c r="G156" i="1" s="1"/>
  <c r="F157" i="1"/>
  <c r="G157" i="1" s="1"/>
  <c r="F158" i="1"/>
  <c r="P158" i="1" s="1"/>
  <c r="F159" i="1"/>
  <c r="P159" i="1" s="1"/>
  <c r="F160" i="1"/>
  <c r="F205" i="1" s="1"/>
  <c r="F161" i="1"/>
  <c r="F206" i="1" s="1"/>
  <c r="G206" i="1" s="1"/>
  <c r="F162" i="1"/>
  <c r="F207" i="1" s="1"/>
  <c r="G207" i="1" s="1"/>
  <c r="F163" i="1"/>
  <c r="F208" i="1" s="1"/>
  <c r="G208" i="1" s="1"/>
  <c r="F164" i="1"/>
  <c r="F209" i="1" s="1"/>
  <c r="G209" i="1" s="1"/>
  <c r="F165" i="1"/>
  <c r="F210" i="1" s="1"/>
  <c r="G210" i="1" s="1"/>
  <c r="F168" i="1"/>
  <c r="G168" i="1" s="1"/>
  <c r="F192" i="1"/>
  <c r="G192" i="1" s="1"/>
  <c r="F204" i="1"/>
  <c r="G204" i="1" s="1"/>
  <c r="F121" i="1"/>
  <c r="F166" i="1" s="1"/>
  <c r="K210" i="1"/>
  <c r="A210" i="1"/>
  <c r="K209" i="1"/>
  <c r="A209" i="1"/>
  <c r="K208" i="1"/>
  <c r="A208" i="1"/>
  <c r="K207" i="1"/>
  <c r="A207" i="1"/>
  <c r="K206" i="1"/>
  <c r="A206" i="1"/>
  <c r="K205" i="1"/>
  <c r="A205" i="1"/>
  <c r="K204" i="1"/>
  <c r="A204" i="1"/>
  <c r="K203" i="1"/>
  <c r="A203" i="1"/>
  <c r="K202" i="1"/>
  <c r="C202" i="1"/>
  <c r="M202" i="1" s="1"/>
  <c r="A202" i="1"/>
  <c r="M201" i="1"/>
  <c r="K201" i="1"/>
  <c r="A201" i="1"/>
  <c r="O200" i="1"/>
  <c r="I200" i="1"/>
  <c r="K200" i="1" s="1"/>
  <c r="A200" i="1"/>
  <c r="O199" i="1"/>
  <c r="I199" i="1"/>
  <c r="K199" i="1" s="1"/>
  <c r="A199" i="1"/>
  <c r="O198" i="1"/>
  <c r="I198" i="1"/>
  <c r="K198" i="1" s="1"/>
  <c r="A198" i="1"/>
  <c r="O197" i="1"/>
  <c r="I197" i="1"/>
  <c r="K197" i="1" s="1"/>
  <c r="A197" i="1"/>
  <c r="O196" i="1"/>
  <c r="I196" i="1"/>
  <c r="K196" i="1" s="1"/>
  <c r="A196" i="1"/>
  <c r="O195" i="1"/>
  <c r="I195" i="1"/>
  <c r="K195" i="1" s="1"/>
  <c r="A195" i="1"/>
  <c r="O194" i="1"/>
  <c r="I194" i="1"/>
  <c r="K194" i="1" s="1"/>
  <c r="A194" i="1"/>
  <c r="O193" i="1"/>
  <c r="I193" i="1"/>
  <c r="K193" i="1" s="1"/>
  <c r="A193" i="1"/>
  <c r="O192" i="1"/>
  <c r="I192" i="1"/>
  <c r="K192" i="1" s="1"/>
  <c r="A192" i="1"/>
  <c r="O191" i="1"/>
  <c r="I191" i="1"/>
  <c r="K191" i="1" s="1"/>
  <c r="A191" i="1"/>
  <c r="O190" i="1"/>
  <c r="I190" i="1"/>
  <c r="K190" i="1" s="1"/>
  <c r="A190" i="1"/>
  <c r="O189" i="1"/>
  <c r="I189" i="1"/>
  <c r="K189" i="1" s="1"/>
  <c r="A189" i="1"/>
  <c r="O188" i="1"/>
  <c r="I188" i="1"/>
  <c r="K188" i="1" s="1"/>
  <c r="A188" i="1"/>
  <c r="O187" i="1"/>
  <c r="I187" i="1"/>
  <c r="K187" i="1" s="1"/>
  <c r="A187" i="1"/>
  <c r="O186" i="1"/>
  <c r="I186" i="1"/>
  <c r="K186" i="1" s="1"/>
  <c r="A186" i="1"/>
  <c r="O185" i="1"/>
  <c r="I185" i="1"/>
  <c r="K185" i="1" s="1"/>
  <c r="A185" i="1"/>
  <c r="O184" i="1"/>
  <c r="I184" i="1"/>
  <c r="K184" i="1" s="1"/>
  <c r="A184" i="1"/>
  <c r="O183" i="1"/>
  <c r="I183" i="1"/>
  <c r="K183" i="1" s="1"/>
  <c r="A183" i="1"/>
  <c r="O182" i="1"/>
  <c r="I182" i="1"/>
  <c r="K182" i="1" s="1"/>
  <c r="A182" i="1"/>
  <c r="O181" i="1"/>
  <c r="I181" i="1"/>
  <c r="K181" i="1" s="1"/>
  <c r="A181" i="1"/>
  <c r="O180" i="1"/>
  <c r="I180" i="1"/>
  <c r="K180" i="1" s="1"/>
  <c r="A180" i="1"/>
  <c r="O179" i="1"/>
  <c r="I179" i="1"/>
  <c r="K179" i="1" s="1"/>
  <c r="A179" i="1"/>
  <c r="O178" i="1"/>
  <c r="I178" i="1"/>
  <c r="K178" i="1" s="1"/>
  <c r="A178" i="1"/>
  <c r="O177" i="1"/>
  <c r="I177" i="1"/>
  <c r="K177" i="1" s="1"/>
  <c r="A177" i="1"/>
  <c r="O176" i="1"/>
  <c r="I176" i="1"/>
  <c r="K176" i="1" s="1"/>
  <c r="A176" i="1"/>
  <c r="O175" i="1"/>
  <c r="I175" i="1"/>
  <c r="K175" i="1" s="1"/>
  <c r="C175" i="1"/>
  <c r="C180" i="1" s="1"/>
  <c r="A175" i="1"/>
  <c r="O174" i="1"/>
  <c r="I174" i="1"/>
  <c r="K174" i="1" s="1"/>
  <c r="C174" i="1"/>
  <c r="C179" i="1" s="1"/>
  <c r="A174" i="1"/>
  <c r="O173" i="1"/>
  <c r="I173" i="1"/>
  <c r="K173" i="1" s="1"/>
  <c r="C173" i="1"/>
  <c r="C178" i="1" s="1"/>
  <c r="M178" i="1" s="1"/>
  <c r="A173" i="1"/>
  <c r="O172" i="1"/>
  <c r="I172" i="1"/>
  <c r="K172" i="1" s="1"/>
  <c r="C172" i="1"/>
  <c r="M172" i="1" s="1"/>
  <c r="A172" i="1"/>
  <c r="O171" i="1"/>
  <c r="I171" i="1"/>
  <c r="K171" i="1" s="1"/>
  <c r="C171" i="1"/>
  <c r="M171" i="1" s="1"/>
  <c r="A171" i="1"/>
  <c r="O170" i="1"/>
  <c r="M170" i="1"/>
  <c r="I170" i="1"/>
  <c r="K170" i="1" s="1"/>
  <c r="A170" i="1"/>
  <c r="O169" i="1"/>
  <c r="M169" i="1"/>
  <c r="I169" i="1"/>
  <c r="K169" i="1" s="1"/>
  <c r="A169" i="1"/>
  <c r="O168" i="1"/>
  <c r="M168" i="1"/>
  <c r="I168" i="1"/>
  <c r="K168" i="1" s="1"/>
  <c r="A168" i="1"/>
  <c r="O167" i="1"/>
  <c r="M167" i="1"/>
  <c r="I167" i="1"/>
  <c r="K167" i="1" s="1"/>
  <c r="A167" i="1"/>
  <c r="O166" i="1"/>
  <c r="M166" i="1"/>
  <c r="I166" i="1"/>
  <c r="K166" i="1" s="1"/>
  <c r="A166" i="1"/>
  <c r="K165" i="1"/>
  <c r="A165" i="1"/>
  <c r="K164" i="1"/>
  <c r="A164" i="1"/>
  <c r="K163" i="1"/>
  <c r="A163" i="1"/>
  <c r="K162" i="1"/>
  <c r="A162" i="1"/>
  <c r="K161" i="1"/>
  <c r="A161" i="1"/>
  <c r="K160" i="1"/>
  <c r="G160" i="1"/>
  <c r="A160" i="1"/>
  <c r="K159" i="1"/>
  <c r="A159" i="1"/>
  <c r="K158" i="1"/>
  <c r="G158" i="1"/>
  <c r="A158" i="1"/>
  <c r="K157" i="1"/>
  <c r="C157" i="1"/>
  <c r="M157" i="1" s="1"/>
  <c r="A157" i="1"/>
  <c r="M156" i="1"/>
  <c r="K156" i="1"/>
  <c r="A156" i="1"/>
  <c r="O155" i="1"/>
  <c r="I155" i="1"/>
  <c r="K155" i="1" s="1"/>
  <c r="A155" i="1"/>
  <c r="O154" i="1"/>
  <c r="I154" i="1"/>
  <c r="K154" i="1" s="1"/>
  <c r="A154" i="1"/>
  <c r="O153" i="1"/>
  <c r="I153" i="1"/>
  <c r="K153" i="1" s="1"/>
  <c r="A153" i="1"/>
  <c r="O152" i="1"/>
  <c r="I152" i="1"/>
  <c r="K152" i="1" s="1"/>
  <c r="A152" i="1"/>
  <c r="O151" i="1"/>
  <c r="I151" i="1"/>
  <c r="K151" i="1" s="1"/>
  <c r="A151" i="1"/>
  <c r="O150" i="1"/>
  <c r="I150" i="1"/>
  <c r="K150" i="1" s="1"/>
  <c r="A150" i="1"/>
  <c r="O149" i="1"/>
  <c r="I149" i="1"/>
  <c r="K149" i="1" s="1"/>
  <c r="G149" i="1"/>
  <c r="A149" i="1"/>
  <c r="O148" i="1"/>
  <c r="K148" i="1"/>
  <c r="I148" i="1"/>
  <c r="A148" i="1"/>
  <c r="O147" i="1"/>
  <c r="I147" i="1"/>
  <c r="K147" i="1" s="1"/>
  <c r="G147" i="1"/>
  <c r="A147" i="1"/>
  <c r="O146" i="1"/>
  <c r="I146" i="1"/>
  <c r="K146" i="1" s="1"/>
  <c r="A146" i="1"/>
  <c r="O145" i="1"/>
  <c r="I145" i="1"/>
  <c r="K145" i="1" s="1"/>
  <c r="A145" i="1"/>
  <c r="O144" i="1"/>
  <c r="I144" i="1"/>
  <c r="K144" i="1" s="1"/>
  <c r="A144" i="1"/>
  <c r="O143" i="1"/>
  <c r="I143" i="1"/>
  <c r="K143" i="1" s="1"/>
  <c r="A143" i="1"/>
  <c r="O142" i="1"/>
  <c r="I142" i="1"/>
  <c r="K142" i="1" s="1"/>
  <c r="A142" i="1"/>
  <c r="O141" i="1"/>
  <c r="I141" i="1"/>
  <c r="K141" i="1" s="1"/>
  <c r="A141" i="1"/>
  <c r="O140" i="1"/>
  <c r="I140" i="1"/>
  <c r="K140" i="1" s="1"/>
  <c r="A140" i="1"/>
  <c r="O139" i="1"/>
  <c r="I139" i="1"/>
  <c r="K139" i="1" s="1"/>
  <c r="G139" i="1"/>
  <c r="A139" i="1"/>
  <c r="O138" i="1"/>
  <c r="I138" i="1"/>
  <c r="K138" i="1" s="1"/>
  <c r="A138" i="1"/>
  <c r="O137" i="1"/>
  <c r="I137" i="1"/>
  <c r="K137" i="1" s="1"/>
  <c r="G137" i="1"/>
  <c r="A137" i="1"/>
  <c r="O136" i="1"/>
  <c r="I136" i="1"/>
  <c r="K136" i="1" s="1"/>
  <c r="A136" i="1"/>
  <c r="O135" i="1"/>
  <c r="I135" i="1"/>
  <c r="K135" i="1" s="1"/>
  <c r="A135" i="1"/>
  <c r="O134" i="1"/>
  <c r="I134" i="1"/>
  <c r="K134" i="1" s="1"/>
  <c r="A134" i="1"/>
  <c r="O133" i="1"/>
  <c r="I133" i="1"/>
  <c r="K133" i="1" s="1"/>
  <c r="C133" i="1"/>
  <c r="M133" i="1" s="1"/>
  <c r="A133" i="1"/>
  <c r="O132" i="1"/>
  <c r="I132" i="1"/>
  <c r="K132" i="1" s="1"/>
  <c r="A132" i="1"/>
  <c r="O131" i="1"/>
  <c r="I131" i="1"/>
  <c r="K131" i="1" s="1"/>
  <c r="A131" i="1"/>
  <c r="O130" i="1"/>
  <c r="I130" i="1"/>
  <c r="K130" i="1" s="1"/>
  <c r="C130" i="1"/>
  <c r="C135" i="1" s="1"/>
  <c r="A130" i="1"/>
  <c r="O129" i="1"/>
  <c r="I129" i="1"/>
  <c r="K129" i="1" s="1"/>
  <c r="C129" i="1"/>
  <c r="C134" i="1" s="1"/>
  <c r="A129" i="1"/>
  <c r="O128" i="1"/>
  <c r="M128" i="1"/>
  <c r="I128" i="1"/>
  <c r="K128" i="1" s="1"/>
  <c r="C128" i="1"/>
  <c r="A128" i="1"/>
  <c r="O127" i="1"/>
  <c r="I127" i="1"/>
  <c r="K127" i="1" s="1"/>
  <c r="C127" i="1"/>
  <c r="M127" i="1" s="1"/>
  <c r="A127" i="1"/>
  <c r="O126" i="1"/>
  <c r="I126" i="1"/>
  <c r="K126" i="1" s="1"/>
  <c r="C126" i="1"/>
  <c r="M126" i="1" s="1"/>
  <c r="A126" i="1"/>
  <c r="O125" i="1"/>
  <c r="M125" i="1"/>
  <c r="I125" i="1"/>
  <c r="K125" i="1" s="1"/>
  <c r="A125" i="1"/>
  <c r="O124" i="1"/>
  <c r="M124" i="1"/>
  <c r="I124" i="1"/>
  <c r="K124" i="1" s="1"/>
  <c r="A124" i="1"/>
  <c r="O123" i="1"/>
  <c r="M123" i="1"/>
  <c r="I123" i="1"/>
  <c r="K123" i="1" s="1"/>
  <c r="G123" i="1"/>
  <c r="B123" i="1"/>
  <c r="A123" i="1"/>
  <c r="O122" i="1"/>
  <c r="M122" i="1"/>
  <c r="I122" i="1"/>
  <c r="K122" i="1" s="1"/>
  <c r="A122" i="1"/>
  <c r="O121" i="1"/>
  <c r="M121" i="1"/>
  <c r="I121" i="1"/>
  <c r="K121" i="1" s="1"/>
  <c r="A121" i="1"/>
  <c r="C112" i="1"/>
  <c r="C113" i="1" s="1"/>
  <c r="C114" i="1" s="1"/>
  <c r="C115" i="1" s="1"/>
  <c r="C116" i="1" s="1"/>
  <c r="C117" i="1" s="1"/>
  <c r="C118" i="1" s="1"/>
  <c r="C119" i="1" s="1"/>
  <c r="C120" i="1" s="1"/>
  <c r="O100" i="1"/>
  <c r="I100" i="1"/>
  <c r="K100" i="1" s="1"/>
  <c r="G100" i="1"/>
  <c r="A100" i="1"/>
  <c r="O99" i="1"/>
  <c r="I99" i="1"/>
  <c r="K99" i="1" s="1"/>
  <c r="G99" i="1"/>
  <c r="A99" i="1"/>
  <c r="O98" i="1"/>
  <c r="I98" i="1"/>
  <c r="K98" i="1" s="1"/>
  <c r="G98" i="1"/>
  <c r="A98" i="1"/>
  <c r="O97" i="1"/>
  <c r="I97" i="1"/>
  <c r="K97" i="1" s="1"/>
  <c r="G97" i="1"/>
  <c r="A97" i="1"/>
  <c r="O96" i="1"/>
  <c r="I96" i="1"/>
  <c r="K96" i="1" s="1"/>
  <c r="G96" i="1"/>
  <c r="A96" i="1"/>
  <c r="O90" i="1"/>
  <c r="I90" i="1"/>
  <c r="K90" i="1" s="1"/>
  <c r="G90" i="1"/>
  <c r="A90" i="1"/>
  <c r="O89" i="1"/>
  <c r="I89" i="1"/>
  <c r="K89" i="1" s="1"/>
  <c r="G89" i="1"/>
  <c r="A89" i="1"/>
  <c r="O88" i="1"/>
  <c r="I88" i="1"/>
  <c r="K88" i="1" s="1"/>
  <c r="G88" i="1"/>
  <c r="A88" i="1"/>
  <c r="O87" i="1"/>
  <c r="I87" i="1"/>
  <c r="K87" i="1" s="1"/>
  <c r="G87" i="1"/>
  <c r="A87" i="1"/>
  <c r="O86" i="1"/>
  <c r="I86" i="1"/>
  <c r="K86" i="1" s="1"/>
  <c r="G86" i="1"/>
  <c r="A86" i="1"/>
  <c r="O65" i="1"/>
  <c r="I65" i="1"/>
  <c r="K65" i="1" s="1"/>
  <c r="G65" i="1"/>
  <c r="A65" i="1"/>
  <c r="O64" i="1"/>
  <c r="I64" i="1"/>
  <c r="K64" i="1" s="1"/>
  <c r="G64" i="1"/>
  <c r="A64" i="1"/>
  <c r="O63" i="1"/>
  <c r="I63" i="1"/>
  <c r="K63" i="1" s="1"/>
  <c r="G63" i="1"/>
  <c r="A63" i="1"/>
  <c r="O62" i="1"/>
  <c r="I62" i="1"/>
  <c r="K62" i="1" s="1"/>
  <c r="G62" i="1"/>
  <c r="A62" i="1"/>
  <c r="O61" i="1"/>
  <c r="I61" i="1"/>
  <c r="K61" i="1" s="1"/>
  <c r="G61" i="1"/>
  <c r="A61" i="1"/>
  <c r="O55" i="1"/>
  <c r="I55" i="1"/>
  <c r="K55" i="1" s="1"/>
  <c r="G55" i="1"/>
  <c r="A55" i="1"/>
  <c r="O54" i="1"/>
  <c r="I54" i="1"/>
  <c r="K54" i="1" s="1"/>
  <c r="G54" i="1"/>
  <c r="A54" i="1"/>
  <c r="O53" i="1"/>
  <c r="I53" i="1"/>
  <c r="K53" i="1" s="1"/>
  <c r="G53" i="1"/>
  <c r="A53" i="1"/>
  <c r="O52" i="1"/>
  <c r="I52" i="1"/>
  <c r="K52" i="1" s="1"/>
  <c r="G52" i="1"/>
  <c r="A52" i="1"/>
  <c r="O51" i="1"/>
  <c r="I51" i="1"/>
  <c r="K51" i="1" s="1"/>
  <c r="G51" i="1"/>
  <c r="A51" i="1"/>
  <c r="A41" i="1"/>
  <c r="G41" i="1"/>
  <c r="I41" i="1"/>
  <c r="K41" i="1" s="1"/>
  <c r="M41" i="1"/>
  <c r="O41" i="1"/>
  <c r="A42" i="1"/>
  <c r="G42" i="1"/>
  <c r="I42" i="1"/>
  <c r="K42" i="1" s="1"/>
  <c r="M42" i="1"/>
  <c r="O42" i="1"/>
  <c r="A43" i="1"/>
  <c r="G43" i="1"/>
  <c r="I43" i="1"/>
  <c r="K43" i="1" s="1"/>
  <c r="M43" i="1"/>
  <c r="O43" i="1"/>
  <c r="A44" i="1"/>
  <c r="G44" i="1"/>
  <c r="I44" i="1"/>
  <c r="K44" i="1" s="1"/>
  <c r="M44" i="1"/>
  <c r="O44" i="1"/>
  <c r="A45" i="1"/>
  <c r="G45" i="1"/>
  <c r="I45" i="1"/>
  <c r="K45" i="1" s="1"/>
  <c r="M45" i="1"/>
  <c r="O45" i="1"/>
  <c r="A46" i="1"/>
  <c r="C46" i="1"/>
  <c r="C51" i="1" s="1"/>
  <c r="C56" i="1" s="1"/>
  <c r="G46" i="1"/>
  <c r="I46" i="1"/>
  <c r="K46" i="1" s="1"/>
  <c r="O46" i="1"/>
  <c r="A47" i="1"/>
  <c r="C47" i="1"/>
  <c r="M47" i="1" s="1"/>
  <c r="G47" i="1"/>
  <c r="I47" i="1"/>
  <c r="K47" i="1" s="1"/>
  <c r="O47" i="1"/>
  <c r="A48" i="1"/>
  <c r="C48" i="1"/>
  <c r="M48" i="1" s="1"/>
  <c r="G48" i="1"/>
  <c r="I48" i="1"/>
  <c r="K48" i="1" s="1"/>
  <c r="O48" i="1"/>
  <c r="A49" i="1"/>
  <c r="C49" i="1"/>
  <c r="M49" i="1" s="1"/>
  <c r="G49" i="1"/>
  <c r="I49" i="1"/>
  <c r="K49" i="1" s="1"/>
  <c r="O49" i="1"/>
  <c r="A50" i="1"/>
  <c r="C50" i="1"/>
  <c r="C55" i="1" s="1"/>
  <c r="C60" i="1" s="1"/>
  <c r="C65" i="1" s="1"/>
  <c r="C70" i="1" s="1"/>
  <c r="C75" i="1" s="1"/>
  <c r="G50" i="1"/>
  <c r="I50" i="1"/>
  <c r="K50" i="1" s="1"/>
  <c r="O50" i="1"/>
  <c r="A56" i="1"/>
  <c r="G56" i="1"/>
  <c r="I56" i="1"/>
  <c r="K56" i="1" s="1"/>
  <c r="O56" i="1"/>
  <c r="A57" i="1"/>
  <c r="G57" i="1"/>
  <c r="I57" i="1"/>
  <c r="K57" i="1" s="1"/>
  <c r="O57" i="1"/>
  <c r="A58" i="1"/>
  <c r="G58" i="1"/>
  <c r="I58" i="1"/>
  <c r="K58" i="1" s="1"/>
  <c r="O58" i="1"/>
  <c r="A59" i="1"/>
  <c r="G59" i="1"/>
  <c r="I59" i="1"/>
  <c r="K59" i="1" s="1"/>
  <c r="O59" i="1"/>
  <c r="A60" i="1"/>
  <c r="G60" i="1"/>
  <c r="I60" i="1"/>
  <c r="K60" i="1" s="1"/>
  <c r="O60" i="1"/>
  <c r="A66" i="1"/>
  <c r="G66" i="1"/>
  <c r="I66" i="1"/>
  <c r="K66" i="1" s="1"/>
  <c r="O66" i="1"/>
  <c r="A67" i="1"/>
  <c r="G67" i="1"/>
  <c r="I67" i="1"/>
  <c r="K67" i="1" s="1"/>
  <c r="O67" i="1"/>
  <c r="A68" i="1"/>
  <c r="G68" i="1"/>
  <c r="I68" i="1"/>
  <c r="K68" i="1" s="1"/>
  <c r="O68" i="1"/>
  <c r="A69" i="1"/>
  <c r="G69" i="1"/>
  <c r="I69" i="1"/>
  <c r="K69" i="1" s="1"/>
  <c r="O69" i="1"/>
  <c r="A70" i="1"/>
  <c r="G70" i="1"/>
  <c r="I70" i="1"/>
  <c r="K70" i="1" s="1"/>
  <c r="O70" i="1"/>
  <c r="A71" i="1"/>
  <c r="G71" i="1"/>
  <c r="I71" i="1"/>
  <c r="K71" i="1" s="1"/>
  <c r="O71" i="1"/>
  <c r="A72" i="1"/>
  <c r="G72" i="1"/>
  <c r="I72" i="1"/>
  <c r="K72" i="1" s="1"/>
  <c r="O72" i="1"/>
  <c r="A73" i="1"/>
  <c r="G73" i="1"/>
  <c r="I73" i="1"/>
  <c r="K73" i="1" s="1"/>
  <c r="O73" i="1"/>
  <c r="A74" i="1"/>
  <c r="G74" i="1"/>
  <c r="I74" i="1"/>
  <c r="K74" i="1" s="1"/>
  <c r="O74" i="1"/>
  <c r="A75" i="1"/>
  <c r="G75" i="1"/>
  <c r="I75" i="1"/>
  <c r="K75" i="1" s="1"/>
  <c r="O75" i="1"/>
  <c r="A76" i="1"/>
  <c r="G76" i="1"/>
  <c r="I76" i="1"/>
  <c r="K76" i="1" s="1"/>
  <c r="M76" i="1"/>
  <c r="O76" i="1"/>
  <c r="A77" i="1"/>
  <c r="F77" i="1"/>
  <c r="P77" i="1" s="1"/>
  <c r="I77" i="1"/>
  <c r="K77" i="1" s="1"/>
  <c r="M77" i="1"/>
  <c r="O77" i="1"/>
  <c r="A78" i="1"/>
  <c r="G78" i="1"/>
  <c r="I78" i="1"/>
  <c r="K78" i="1" s="1"/>
  <c r="M78" i="1"/>
  <c r="O78" i="1"/>
  <c r="A79" i="1"/>
  <c r="F79" i="1"/>
  <c r="G79" i="1" s="1"/>
  <c r="I79" i="1"/>
  <c r="K79" i="1" s="1"/>
  <c r="M79" i="1"/>
  <c r="O79" i="1"/>
  <c r="A80" i="1"/>
  <c r="F80" i="1"/>
  <c r="G80" i="1" s="1"/>
  <c r="I80" i="1"/>
  <c r="K80" i="1" s="1"/>
  <c r="M80" i="1"/>
  <c r="O80" i="1"/>
  <c r="A81" i="1"/>
  <c r="C81" i="1"/>
  <c r="M81" i="1" s="1"/>
  <c r="G81" i="1"/>
  <c r="I81" i="1"/>
  <c r="K81" i="1" s="1"/>
  <c r="O81" i="1"/>
  <c r="A82" i="1"/>
  <c r="C82" i="1"/>
  <c r="M82" i="1" s="1"/>
  <c r="G82" i="1"/>
  <c r="I82" i="1"/>
  <c r="K82" i="1" s="1"/>
  <c r="O82" i="1"/>
  <c r="A83" i="1"/>
  <c r="C83" i="1"/>
  <c r="C88" i="1" s="1"/>
  <c r="C93" i="1" s="1"/>
  <c r="C98" i="1" s="1"/>
  <c r="C103" i="1" s="1"/>
  <c r="C108" i="1" s="1"/>
  <c r="G83" i="1"/>
  <c r="I83" i="1"/>
  <c r="K83" i="1" s="1"/>
  <c r="O83" i="1"/>
  <c r="A84" i="1"/>
  <c r="C84" i="1"/>
  <c r="C89" i="1" s="1"/>
  <c r="C94" i="1" s="1"/>
  <c r="C99" i="1" s="1"/>
  <c r="C104" i="1" s="1"/>
  <c r="C109" i="1" s="1"/>
  <c r="G84" i="1"/>
  <c r="I84" i="1"/>
  <c r="K84" i="1" s="1"/>
  <c r="O84" i="1"/>
  <c r="A85" i="1"/>
  <c r="C85" i="1"/>
  <c r="M85" i="1" s="1"/>
  <c r="G85" i="1"/>
  <c r="I85" i="1"/>
  <c r="K85" i="1" s="1"/>
  <c r="O85" i="1"/>
  <c r="O30" i="1"/>
  <c r="I30" i="1"/>
  <c r="K30" i="1" s="1"/>
  <c r="G30" i="1"/>
  <c r="A30" i="1"/>
  <c r="O29" i="1"/>
  <c r="I29" i="1"/>
  <c r="K29" i="1" s="1"/>
  <c r="G29" i="1"/>
  <c r="A29" i="1"/>
  <c r="O28" i="1"/>
  <c r="I28" i="1"/>
  <c r="K28" i="1" s="1"/>
  <c r="G28" i="1"/>
  <c r="A28" i="1"/>
  <c r="O27" i="1"/>
  <c r="I27" i="1"/>
  <c r="K27" i="1" s="1"/>
  <c r="G27" i="1"/>
  <c r="A27" i="1"/>
  <c r="O26" i="1"/>
  <c r="I26" i="1"/>
  <c r="K26" i="1" s="1"/>
  <c r="G26" i="1"/>
  <c r="A26" i="1"/>
  <c r="O20" i="1"/>
  <c r="I20" i="1"/>
  <c r="K20" i="1" s="1"/>
  <c r="G20" i="1"/>
  <c r="A20" i="1"/>
  <c r="O19" i="1"/>
  <c r="I19" i="1"/>
  <c r="K19" i="1" s="1"/>
  <c r="G19" i="1"/>
  <c r="A19" i="1"/>
  <c r="O18" i="1"/>
  <c r="I18" i="1"/>
  <c r="K18" i="1" s="1"/>
  <c r="G18" i="1"/>
  <c r="A18" i="1"/>
  <c r="O17" i="1"/>
  <c r="I17" i="1"/>
  <c r="K17" i="1" s="1"/>
  <c r="G17" i="1"/>
  <c r="A17" i="1"/>
  <c r="O16" i="1"/>
  <c r="I16" i="1"/>
  <c r="K16" i="1" s="1"/>
  <c r="G16" i="1"/>
  <c r="A16" i="1"/>
  <c r="F203" i="1" l="1"/>
  <c r="P203" i="1" s="1"/>
  <c r="G159" i="1"/>
  <c r="F191" i="1"/>
  <c r="G191" i="1" s="1"/>
  <c r="G134" i="1"/>
  <c r="G135" i="1"/>
  <c r="G146" i="1"/>
  <c r="G121" i="1"/>
  <c r="Y169" i="1"/>
  <c r="W169" i="1"/>
  <c r="X169" i="1"/>
  <c r="Y187" i="1"/>
  <c r="W187" i="1"/>
  <c r="X187" i="1"/>
  <c r="Z73" i="1"/>
  <c r="W73" i="1"/>
  <c r="X73" i="1"/>
  <c r="Y73" i="1"/>
  <c r="Y143" i="1"/>
  <c r="W143" i="1"/>
  <c r="X143" i="1"/>
  <c r="Z78" i="1"/>
  <c r="Y78" i="1"/>
  <c r="X78" i="1"/>
  <c r="W78" i="1"/>
  <c r="Z28" i="1"/>
  <c r="W28" i="1"/>
  <c r="Y28" i="1"/>
  <c r="X28" i="1"/>
  <c r="Y135" i="1"/>
  <c r="X135" i="1"/>
  <c r="W135" i="1"/>
  <c r="Z75" i="1"/>
  <c r="Y75" i="1"/>
  <c r="W75" i="1"/>
  <c r="X75" i="1"/>
  <c r="Z64" i="1"/>
  <c r="Y64" i="1"/>
  <c r="W64" i="1"/>
  <c r="X64" i="1"/>
  <c r="W126" i="1"/>
  <c r="Y126" i="1"/>
  <c r="X126" i="1"/>
  <c r="Y194" i="1"/>
  <c r="W194" i="1"/>
  <c r="X194" i="1"/>
  <c r="Z66" i="1"/>
  <c r="Y66" i="1"/>
  <c r="W66" i="1"/>
  <c r="X66" i="1"/>
  <c r="Z43" i="1"/>
  <c r="Y43" i="1"/>
  <c r="W43" i="1"/>
  <c r="X43" i="1"/>
  <c r="W139" i="1"/>
  <c r="X139" i="1"/>
  <c r="Y139" i="1"/>
  <c r="Y157" i="1"/>
  <c r="W157" i="1"/>
  <c r="X157" i="1"/>
  <c r="X183" i="1"/>
  <c r="W183" i="1"/>
  <c r="Y183" i="1"/>
  <c r="X84" i="1"/>
  <c r="W84" i="1"/>
  <c r="Z84" i="1"/>
  <c r="Y84" i="1"/>
  <c r="X195" i="1"/>
  <c r="W195" i="1"/>
  <c r="Y195" i="1"/>
  <c r="X47" i="1"/>
  <c r="Y47" i="1"/>
  <c r="Z47" i="1"/>
  <c r="W47" i="1"/>
  <c r="Z51" i="1"/>
  <c r="W51" i="1"/>
  <c r="X51" i="1"/>
  <c r="Y51" i="1"/>
  <c r="W54" i="1"/>
  <c r="Y54" i="1"/>
  <c r="Z54" i="1"/>
  <c r="X54" i="1"/>
  <c r="Y62" i="1"/>
  <c r="W62" i="1"/>
  <c r="X62" i="1"/>
  <c r="Z62" i="1"/>
  <c r="Z65" i="1"/>
  <c r="Y65" i="1"/>
  <c r="W65" i="1"/>
  <c r="X65" i="1"/>
  <c r="Y88" i="1"/>
  <c r="X88" i="1"/>
  <c r="Z88" i="1"/>
  <c r="W88" i="1"/>
  <c r="Z96" i="1"/>
  <c r="Y96" i="1"/>
  <c r="W96" i="1"/>
  <c r="X96" i="1"/>
  <c r="Z99" i="1"/>
  <c r="Y99" i="1"/>
  <c r="W99" i="1"/>
  <c r="X99" i="1"/>
  <c r="X127" i="1"/>
  <c r="W127" i="1"/>
  <c r="Y127" i="1"/>
  <c r="W140" i="1"/>
  <c r="X140" i="1"/>
  <c r="Y140" i="1"/>
  <c r="W150" i="1"/>
  <c r="X150" i="1"/>
  <c r="Y150" i="1"/>
  <c r="W154" i="1"/>
  <c r="Y154" i="1"/>
  <c r="X154" i="1"/>
  <c r="C158" i="1"/>
  <c r="C159" i="1" s="1"/>
  <c r="C160" i="1" s="1"/>
  <c r="W162" i="1"/>
  <c r="X162" i="1"/>
  <c r="Y162" i="1"/>
  <c r="Y167" i="1"/>
  <c r="W167" i="1"/>
  <c r="X167" i="1"/>
  <c r="Y203" i="1"/>
  <c r="W203" i="1"/>
  <c r="X203" i="1"/>
  <c r="W209" i="1"/>
  <c r="X209" i="1"/>
  <c r="Y209" i="1"/>
  <c r="Z85" i="1"/>
  <c r="X85" i="1"/>
  <c r="Y85" i="1"/>
  <c r="W85" i="1"/>
  <c r="Y171" i="1"/>
  <c r="X171" i="1"/>
  <c r="W171" i="1"/>
  <c r="X182" i="1"/>
  <c r="Y182" i="1"/>
  <c r="W182" i="1"/>
  <c r="Y61" i="1"/>
  <c r="W61" i="1"/>
  <c r="X61" i="1"/>
  <c r="Z61" i="1"/>
  <c r="W198" i="1"/>
  <c r="X198" i="1"/>
  <c r="Y198" i="1"/>
  <c r="X82" i="1"/>
  <c r="W82" i="1"/>
  <c r="Z82" i="1"/>
  <c r="Y82" i="1"/>
  <c r="W72" i="1"/>
  <c r="Y72" i="1"/>
  <c r="X72" i="1"/>
  <c r="Z72" i="1"/>
  <c r="Y153" i="1"/>
  <c r="W153" i="1"/>
  <c r="X153" i="1"/>
  <c r="Y175" i="1"/>
  <c r="X175" i="1"/>
  <c r="W175" i="1"/>
  <c r="W208" i="1"/>
  <c r="X208" i="1"/>
  <c r="Y208" i="1"/>
  <c r="Z29" i="1"/>
  <c r="W29" i="1"/>
  <c r="Y29" i="1"/>
  <c r="X29" i="1"/>
  <c r="Z77" i="1"/>
  <c r="Y77" i="1"/>
  <c r="W77" i="1"/>
  <c r="X77" i="1"/>
  <c r="W133" i="1"/>
  <c r="Y133" i="1"/>
  <c r="X133" i="1"/>
  <c r="W199" i="1"/>
  <c r="X199" i="1"/>
  <c r="Y199" i="1"/>
  <c r="W74" i="1"/>
  <c r="Y74" i="1"/>
  <c r="X74" i="1"/>
  <c r="Z74" i="1"/>
  <c r="W79" i="1"/>
  <c r="X79" i="1"/>
  <c r="Z79" i="1"/>
  <c r="Y79" i="1"/>
  <c r="W71" i="1"/>
  <c r="X71" i="1"/>
  <c r="Z71" i="1"/>
  <c r="Y71" i="1"/>
  <c r="X68" i="1"/>
  <c r="Z68" i="1"/>
  <c r="Y68" i="1"/>
  <c r="W68" i="1"/>
  <c r="Y60" i="1"/>
  <c r="W60" i="1"/>
  <c r="X60" i="1"/>
  <c r="Z60" i="1"/>
  <c r="X57" i="1"/>
  <c r="W57" i="1"/>
  <c r="Z57" i="1"/>
  <c r="Y57" i="1"/>
  <c r="Y122" i="1"/>
  <c r="W122" i="1"/>
  <c r="X122" i="1"/>
  <c r="X130" i="1"/>
  <c r="Y130" i="1"/>
  <c r="W130" i="1"/>
  <c r="X147" i="1"/>
  <c r="W147" i="1"/>
  <c r="Y147" i="1"/>
  <c r="X170" i="1"/>
  <c r="Y170" i="1"/>
  <c r="W170" i="1"/>
  <c r="W176" i="1"/>
  <c r="X176" i="1"/>
  <c r="Y176" i="1"/>
  <c r="Y180" i="1"/>
  <c r="X180" i="1"/>
  <c r="W180" i="1"/>
  <c r="W184" i="1"/>
  <c r="X184" i="1"/>
  <c r="Y184" i="1"/>
  <c r="Z17" i="1"/>
  <c r="Y17" i="1"/>
  <c r="X17" i="1"/>
  <c r="W17" i="1"/>
  <c r="Z48" i="1"/>
  <c r="W48" i="1"/>
  <c r="X48" i="1"/>
  <c r="Y48" i="1"/>
  <c r="X69" i="1"/>
  <c r="Z69" i="1"/>
  <c r="Y69" i="1"/>
  <c r="W69" i="1"/>
  <c r="Y121" i="1"/>
  <c r="W121" i="1"/>
  <c r="X121" i="1"/>
  <c r="X146" i="1"/>
  <c r="Y146" i="1"/>
  <c r="W146" i="1"/>
  <c r="X161" i="1"/>
  <c r="W161" i="1"/>
  <c r="Y161" i="1"/>
  <c r="W172" i="1"/>
  <c r="Y172" i="1"/>
  <c r="X172" i="1"/>
  <c r="W81" i="1"/>
  <c r="Z81" i="1"/>
  <c r="Y81" i="1"/>
  <c r="X81" i="1"/>
  <c r="Z42" i="1"/>
  <c r="Y42" i="1"/>
  <c r="W42" i="1"/>
  <c r="X42" i="1"/>
  <c r="X137" i="1"/>
  <c r="Y137" i="1"/>
  <c r="W137" i="1"/>
  <c r="Y144" i="1"/>
  <c r="W144" i="1"/>
  <c r="X144" i="1"/>
  <c r="Y158" i="1"/>
  <c r="X158" i="1"/>
  <c r="W158" i="1"/>
  <c r="W163" i="1"/>
  <c r="X163" i="1"/>
  <c r="Y163" i="1"/>
  <c r="W173" i="1"/>
  <c r="X173" i="1"/>
  <c r="Y173" i="1"/>
  <c r="W188" i="1"/>
  <c r="X188" i="1"/>
  <c r="Y188" i="1"/>
  <c r="Y192" i="1"/>
  <c r="W192" i="1"/>
  <c r="X192" i="1"/>
  <c r="W196" i="1"/>
  <c r="X196" i="1"/>
  <c r="Y196" i="1"/>
  <c r="W200" i="1"/>
  <c r="Y200" i="1"/>
  <c r="X200" i="1"/>
  <c r="Y204" i="1"/>
  <c r="X204" i="1"/>
  <c r="W204" i="1"/>
  <c r="Y210" i="1"/>
  <c r="W210" i="1"/>
  <c r="X210" i="1"/>
  <c r="W165" i="1"/>
  <c r="X165" i="1"/>
  <c r="Y165" i="1"/>
  <c r="W132" i="1"/>
  <c r="Y132" i="1"/>
  <c r="X132" i="1"/>
  <c r="X178" i="1"/>
  <c r="W178" i="1"/>
  <c r="Y178" i="1"/>
  <c r="X80" i="1"/>
  <c r="Z80" i="1"/>
  <c r="Y80" i="1"/>
  <c r="W80" i="1"/>
  <c r="W90" i="1"/>
  <c r="Y90" i="1"/>
  <c r="Z90" i="1"/>
  <c r="X90" i="1"/>
  <c r="Y166" i="1"/>
  <c r="W166" i="1"/>
  <c r="X166" i="1"/>
  <c r="Y190" i="1"/>
  <c r="W190" i="1"/>
  <c r="X190" i="1"/>
  <c r="W58" i="1"/>
  <c r="X58" i="1"/>
  <c r="Z58" i="1"/>
  <c r="Y58" i="1"/>
  <c r="X149" i="1"/>
  <c r="Y149" i="1"/>
  <c r="W149" i="1"/>
  <c r="Y202" i="1"/>
  <c r="W202" i="1"/>
  <c r="X202" i="1"/>
  <c r="Z18" i="1"/>
  <c r="X18" i="1"/>
  <c r="W18" i="1"/>
  <c r="Y18" i="1"/>
  <c r="X45" i="1"/>
  <c r="Z45" i="1"/>
  <c r="Y45" i="1"/>
  <c r="W45" i="1"/>
  <c r="Y191" i="1"/>
  <c r="W191" i="1"/>
  <c r="X191" i="1"/>
  <c r="X49" i="1"/>
  <c r="W49" i="1"/>
  <c r="Z49" i="1"/>
  <c r="Y49" i="1"/>
  <c r="W16" i="1"/>
  <c r="Y16" i="1"/>
  <c r="X16" i="1"/>
  <c r="Z16" i="1"/>
  <c r="W19" i="1"/>
  <c r="Y19" i="1"/>
  <c r="X19" i="1"/>
  <c r="Z19" i="1"/>
  <c r="Z27" i="1"/>
  <c r="W27" i="1"/>
  <c r="Y27" i="1"/>
  <c r="X27" i="1"/>
  <c r="Z30" i="1"/>
  <c r="W30" i="1"/>
  <c r="Y30" i="1"/>
  <c r="X30" i="1"/>
  <c r="Y125" i="1"/>
  <c r="X125" i="1"/>
  <c r="W125" i="1"/>
  <c r="X134" i="1"/>
  <c r="W134" i="1"/>
  <c r="Y134" i="1"/>
  <c r="W141" i="1"/>
  <c r="X141" i="1"/>
  <c r="Y141" i="1"/>
  <c r="W151" i="1"/>
  <c r="X151" i="1"/>
  <c r="Y151" i="1"/>
  <c r="Y155" i="1"/>
  <c r="W155" i="1"/>
  <c r="X155" i="1"/>
  <c r="P172" i="1"/>
  <c r="W152" i="1"/>
  <c r="Y152" i="1"/>
  <c r="X152" i="1"/>
  <c r="X20" i="1"/>
  <c r="Z20" i="1"/>
  <c r="Y20" i="1"/>
  <c r="W20" i="1"/>
  <c r="Y123" i="1"/>
  <c r="W123" i="1"/>
  <c r="X123" i="1"/>
  <c r="Z87" i="1"/>
  <c r="W87" i="1"/>
  <c r="Y87" i="1"/>
  <c r="X87" i="1"/>
  <c r="W160" i="1"/>
  <c r="Y160" i="1"/>
  <c r="X160" i="1"/>
  <c r="X207" i="1"/>
  <c r="W207" i="1"/>
  <c r="Y207" i="1"/>
  <c r="Y50" i="1"/>
  <c r="W50" i="1"/>
  <c r="X50" i="1"/>
  <c r="Z50" i="1"/>
  <c r="W129" i="1"/>
  <c r="Y129" i="1"/>
  <c r="X129" i="1"/>
  <c r="G143" i="1"/>
  <c r="W136" i="1"/>
  <c r="X136" i="1"/>
  <c r="Y136" i="1"/>
  <c r="W179" i="1"/>
  <c r="Y179" i="1"/>
  <c r="X179" i="1"/>
  <c r="W26" i="1"/>
  <c r="Y26" i="1"/>
  <c r="X26" i="1"/>
  <c r="Z26" i="1"/>
  <c r="X124" i="1"/>
  <c r="Y124" i="1"/>
  <c r="W124" i="1"/>
  <c r="C203" i="1"/>
  <c r="C204" i="1" s="1"/>
  <c r="C205" i="1" s="1"/>
  <c r="Z83" i="1"/>
  <c r="W83" i="1"/>
  <c r="Y83" i="1"/>
  <c r="X83" i="1"/>
  <c r="Z76" i="1"/>
  <c r="Y76" i="1"/>
  <c r="W76" i="1"/>
  <c r="X76" i="1"/>
  <c r="X44" i="1"/>
  <c r="Z44" i="1"/>
  <c r="Y44" i="1"/>
  <c r="W44" i="1"/>
  <c r="Z52" i="1"/>
  <c r="W52" i="1"/>
  <c r="Y52" i="1"/>
  <c r="X52" i="1"/>
  <c r="X55" i="1"/>
  <c r="W55" i="1"/>
  <c r="Z55" i="1"/>
  <c r="Y55" i="1"/>
  <c r="Z63" i="1"/>
  <c r="Y63" i="1"/>
  <c r="W63" i="1"/>
  <c r="X63" i="1"/>
  <c r="X86" i="1"/>
  <c r="Z86" i="1"/>
  <c r="W86" i="1"/>
  <c r="Y86" i="1"/>
  <c r="W89" i="1"/>
  <c r="Y89" i="1"/>
  <c r="X89" i="1"/>
  <c r="Z89" i="1"/>
  <c r="Z97" i="1"/>
  <c r="Y97" i="1"/>
  <c r="W97" i="1"/>
  <c r="X97" i="1"/>
  <c r="Z100" i="1"/>
  <c r="Y100" i="1"/>
  <c r="X100" i="1"/>
  <c r="W100" i="1"/>
  <c r="X128" i="1"/>
  <c r="Y128" i="1"/>
  <c r="W128" i="1"/>
  <c r="W131" i="1"/>
  <c r="X131" i="1"/>
  <c r="Y131" i="1"/>
  <c r="W164" i="1"/>
  <c r="X164" i="1"/>
  <c r="Y164" i="1"/>
  <c r="Y168" i="1"/>
  <c r="W168" i="1"/>
  <c r="X168" i="1"/>
  <c r="W177" i="1"/>
  <c r="X177" i="1"/>
  <c r="Y177" i="1"/>
  <c r="W181" i="1"/>
  <c r="Y181" i="1"/>
  <c r="X181" i="1"/>
  <c r="W185" i="1"/>
  <c r="X185" i="1"/>
  <c r="Y185" i="1"/>
  <c r="Y205" i="1"/>
  <c r="W205" i="1"/>
  <c r="X205" i="1"/>
  <c r="G144" i="1"/>
  <c r="Y142" i="1"/>
  <c r="W142" i="1"/>
  <c r="X142" i="1"/>
  <c r="Y156" i="1"/>
  <c r="W156" i="1"/>
  <c r="X156" i="1"/>
  <c r="Y174" i="1"/>
  <c r="X174" i="1"/>
  <c r="W174" i="1"/>
  <c r="W206" i="1"/>
  <c r="X206" i="1"/>
  <c r="Y206" i="1"/>
  <c r="Z41" i="1"/>
  <c r="Y41" i="1"/>
  <c r="W41" i="1"/>
  <c r="X41" i="1"/>
  <c r="W186" i="1"/>
  <c r="Y186" i="1"/>
  <c r="X186" i="1"/>
  <c r="Y53" i="1"/>
  <c r="Z53" i="1"/>
  <c r="W53" i="1"/>
  <c r="X53" i="1"/>
  <c r="Z98" i="1"/>
  <c r="Y98" i="1"/>
  <c r="W98" i="1"/>
  <c r="X98" i="1"/>
  <c r="W70" i="1"/>
  <c r="X70" i="1"/>
  <c r="Z70" i="1"/>
  <c r="Y70" i="1"/>
  <c r="Z67" i="1"/>
  <c r="Y67" i="1"/>
  <c r="W67" i="1"/>
  <c r="X67" i="1"/>
  <c r="W59" i="1"/>
  <c r="X59" i="1"/>
  <c r="Z59" i="1"/>
  <c r="Y59" i="1"/>
  <c r="W56" i="1"/>
  <c r="Z56" i="1"/>
  <c r="Y56" i="1"/>
  <c r="X56" i="1"/>
  <c r="Y46" i="1"/>
  <c r="W46" i="1"/>
  <c r="X46" i="1"/>
  <c r="Z46" i="1"/>
  <c r="W138" i="1"/>
  <c r="X138" i="1"/>
  <c r="Y138" i="1"/>
  <c r="Y145" i="1"/>
  <c r="W145" i="1"/>
  <c r="X145" i="1"/>
  <c r="X148" i="1"/>
  <c r="Y148" i="1"/>
  <c r="W148" i="1"/>
  <c r="Y159" i="1"/>
  <c r="W159" i="1"/>
  <c r="X159" i="1"/>
  <c r="Y189" i="1"/>
  <c r="W189" i="1"/>
  <c r="X189" i="1"/>
  <c r="X193" i="1"/>
  <c r="Y193" i="1"/>
  <c r="W193" i="1"/>
  <c r="W197" i="1"/>
  <c r="X197" i="1"/>
  <c r="Y197" i="1"/>
  <c r="Y201" i="1"/>
  <c r="W201" i="1"/>
  <c r="X201" i="1"/>
  <c r="P185" i="1"/>
  <c r="S161" i="1"/>
  <c r="Q164" i="1"/>
  <c r="U206" i="1"/>
  <c r="P184" i="1"/>
  <c r="U164" i="1"/>
  <c r="P157" i="1"/>
  <c r="G140" i="1"/>
  <c r="G142" i="1"/>
  <c r="P210" i="1"/>
  <c r="P145" i="1"/>
  <c r="M130" i="1"/>
  <c r="G141" i="1"/>
  <c r="P209" i="1"/>
  <c r="P134" i="1"/>
  <c r="G163" i="1"/>
  <c r="P133" i="1"/>
  <c r="U161" i="1"/>
  <c r="P196" i="1"/>
  <c r="P132" i="1"/>
  <c r="C90" i="1"/>
  <c r="C95" i="1" s="1"/>
  <c r="C100" i="1" s="1"/>
  <c r="C105" i="1" s="1"/>
  <c r="C110" i="1" s="1"/>
  <c r="P188" i="1"/>
  <c r="P131" i="1"/>
  <c r="Q209" i="1"/>
  <c r="P121" i="1"/>
  <c r="C139" i="1"/>
  <c r="M139" i="1" s="1"/>
  <c r="M134" i="1"/>
  <c r="G205" i="1"/>
  <c r="P205" i="1"/>
  <c r="G180" i="1"/>
  <c r="P180" i="1"/>
  <c r="G179" i="1"/>
  <c r="P179" i="1"/>
  <c r="U156" i="1"/>
  <c r="U162" i="1"/>
  <c r="U201" i="1"/>
  <c r="U205" i="1"/>
  <c r="P160" i="1"/>
  <c r="P148" i="1"/>
  <c r="P136" i="1"/>
  <c r="U160" i="1"/>
  <c r="P135" i="1"/>
  <c r="U208" i="1"/>
  <c r="U165" i="1"/>
  <c r="M174" i="1"/>
  <c r="P208" i="1"/>
  <c r="P156" i="1"/>
  <c r="P144" i="1"/>
  <c r="C87" i="1"/>
  <c r="C92" i="1" s="1"/>
  <c r="C97" i="1" s="1"/>
  <c r="C102" i="1" s="1"/>
  <c r="C107" i="1" s="1"/>
  <c r="U163" i="1"/>
  <c r="Q206" i="1"/>
  <c r="F181" i="1"/>
  <c r="P207" i="1"/>
  <c r="P183" i="1"/>
  <c r="P155" i="1"/>
  <c r="P143" i="1"/>
  <c r="U210" i="1"/>
  <c r="Q161" i="1"/>
  <c r="S206" i="1"/>
  <c r="G203" i="1"/>
  <c r="P206" i="1"/>
  <c r="P194" i="1"/>
  <c r="P182" i="1"/>
  <c r="P168" i="1"/>
  <c r="P154" i="1"/>
  <c r="P142" i="1"/>
  <c r="P130" i="1"/>
  <c r="U203" i="1"/>
  <c r="G77" i="1"/>
  <c r="U157" i="1"/>
  <c r="U202" i="1"/>
  <c r="U204" i="1"/>
  <c r="P165" i="1"/>
  <c r="P153" i="1"/>
  <c r="P141" i="1"/>
  <c r="P129" i="1"/>
  <c r="U159" i="1"/>
  <c r="P204" i="1"/>
  <c r="P192" i="1"/>
  <c r="P164" i="1"/>
  <c r="P152" i="1"/>
  <c r="P140" i="1"/>
  <c r="P128" i="1"/>
  <c r="D125" i="1"/>
  <c r="E124" i="1"/>
  <c r="D129" i="1"/>
  <c r="F193" i="1"/>
  <c r="M129" i="1"/>
  <c r="S209" i="1"/>
  <c r="P191" i="1"/>
  <c r="P163" i="1"/>
  <c r="P151" i="1"/>
  <c r="P139" i="1"/>
  <c r="P127" i="1"/>
  <c r="E131" i="1"/>
  <c r="D136" i="1"/>
  <c r="M173" i="1"/>
  <c r="U209" i="1"/>
  <c r="G126" i="1"/>
  <c r="P190" i="1"/>
  <c r="P162" i="1"/>
  <c r="P150" i="1"/>
  <c r="P138" i="1"/>
  <c r="P126" i="1"/>
  <c r="E132" i="1"/>
  <c r="D137" i="1"/>
  <c r="U158" i="1"/>
  <c r="S164" i="1"/>
  <c r="M175" i="1"/>
  <c r="U207" i="1"/>
  <c r="P161" i="1"/>
  <c r="P149" i="1"/>
  <c r="P137" i="1"/>
  <c r="E128" i="1"/>
  <c r="D133" i="1"/>
  <c r="G166" i="1"/>
  <c r="P166" i="1"/>
  <c r="F125" i="1"/>
  <c r="F124" i="1"/>
  <c r="B124" i="1" s="1"/>
  <c r="P80" i="1"/>
  <c r="F122" i="1"/>
  <c r="P79" i="1"/>
  <c r="R123" i="1"/>
  <c r="Q123" i="1" s="1"/>
  <c r="F178" i="1"/>
  <c r="P178" i="1" s="1"/>
  <c r="F201" i="1"/>
  <c r="P201" i="1" s="1"/>
  <c r="F177" i="1"/>
  <c r="P177" i="1" s="1"/>
  <c r="F202" i="1"/>
  <c r="P202" i="1" s="1"/>
  <c r="F200" i="1"/>
  <c r="F176" i="1"/>
  <c r="P176" i="1" s="1"/>
  <c r="G154" i="1"/>
  <c r="F175" i="1"/>
  <c r="G153" i="1"/>
  <c r="F174" i="1"/>
  <c r="B129" i="1"/>
  <c r="F197" i="1"/>
  <c r="F173" i="1"/>
  <c r="B128" i="1"/>
  <c r="G162" i="1"/>
  <c r="G150" i="1"/>
  <c r="G161" i="1"/>
  <c r="G176" i="1"/>
  <c r="G165" i="1"/>
  <c r="G199" i="1"/>
  <c r="G187" i="1"/>
  <c r="G189" i="1"/>
  <c r="G145" i="1"/>
  <c r="G151" i="1"/>
  <c r="G198" i="1"/>
  <c r="G186" i="1"/>
  <c r="G127" i="1"/>
  <c r="G164" i="1"/>
  <c r="G138" i="1"/>
  <c r="G195" i="1"/>
  <c r="G171" i="1"/>
  <c r="M179" i="1"/>
  <c r="C184" i="1"/>
  <c r="C185" i="1"/>
  <c r="M180" i="1"/>
  <c r="C177" i="1"/>
  <c r="C183" i="1"/>
  <c r="Q202" i="1"/>
  <c r="Q204" i="1"/>
  <c r="S202" i="1"/>
  <c r="S204" i="1"/>
  <c r="C176" i="1"/>
  <c r="Q207" i="1"/>
  <c r="Q210" i="1"/>
  <c r="S207" i="1"/>
  <c r="S210" i="1"/>
  <c r="Q201" i="1"/>
  <c r="Q203" i="1"/>
  <c r="Q205" i="1"/>
  <c r="Q208" i="1"/>
  <c r="S201" i="1"/>
  <c r="S203" i="1"/>
  <c r="S205" i="1"/>
  <c r="S208" i="1"/>
  <c r="C140" i="1"/>
  <c r="M135" i="1"/>
  <c r="M159" i="1"/>
  <c r="C132" i="1"/>
  <c r="C138" i="1"/>
  <c r="Q157" i="1"/>
  <c r="Q159" i="1"/>
  <c r="S157" i="1"/>
  <c r="S159" i="1"/>
  <c r="C131" i="1"/>
  <c r="Q162" i="1"/>
  <c r="Q165" i="1"/>
  <c r="S162" i="1"/>
  <c r="S165" i="1"/>
  <c r="M158" i="1"/>
  <c r="Q156" i="1"/>
  <c r="Q158" i="1"/>
  <c r="Q160" i="1"/>
  <c r="Q163" i="1"/>
  <c r="S156" i="1"/>
  <c r="S158" i="1"/>
  <c r="S160" i="1"/>
  <c r="S163" i="1"/>
  <c r="M98" i="1"/>
  <c r="M99" i="1"/>
  <c r="M83" i="1"/>
  <c r="M84" i="1"/>
  <c r="M88" i="1"/>
  <c r="M89" i="1"/>
  <c r="C54" i="1"/>
  <c r="C59" i="1" s="1"/>
  <c r="C64" i="1" s="1"/>
  <c r="C69" i="1" s="1"/>
  <c r="C74" i="1" s="1"/>
  <c r="C86" i="1"/>
  <c r="C91" i="1" s="1"/>
  <c r="C96" i="1" s="1"/>
  <c r="C101" i="1" s="1"/>
  <c r="C106" i="1" s="1"/>
  <c r="C61" i="1"/>
  <c r="C66" i="1" s="1"/>
  <c r="C71" i="1" s="1"/>
  <c r="C53" i="1"/>
  <c r="C58" i="1" s="1"/>
  <c r="C63" i="1" s="1"/>
  <c r="C68" i="1" s="1"/>
  <c r="C73" i="1" s="1"/>
  <c r="C52" i="1"/>
  <c r="C57" i="1" s="1"/>
  <c r="C62" i="1" s="1"/>
  <c r="C67" i="1" s="1"/>
  <c r="C72" i="1" s="1"/>
  <c r="M55" i="1"/>
  <c r="M50" i="1"/>
  <c r="M51" i="1"/>
  <c r="M56" i="1"/>
  <c r="M46" i="1"/>
  <c r="M203" i="1" l="1"/>
  <c r="M204" i="1"/>
  <c r="C144" i="1"/>
  <c r="G202" i="1"/>
  <c r="G181" i="1"/>
  <c r="P181" i="1"/>
  <c r="E133" i="1"/>
  <c r="L133" i="1" s="1"/>
  <c r="D138" i="1"/>
  <c r="G197" i="1"/>
  <c r="P197" i="1"/>
  <c r="G174" i="1"/>
  <c r="P174" i="1"/>
  <c r="G178" i="1"/>
  <c r="G175" i="1"/>
  <c r="P175" i="1"/>
  <c r="G177" i="1"/>
  <c r="G193" i="1"/>
  <c r="P193" i="1"/>
  <c r="G201" i="1"/>
  <c r="D141" i="1"/>
  <c r="E136" i="1"/>
  <c r="T136" i="1" s="1"/>
  <c r="E129" i="1"/>
  <c r="L129" i="1" s="1"/>
  <c r="D134" i="1"/>
  <c r="G173" i="1"/>
  <c r="P173" i="1"/>
  <c r="G200" i="1"/>
  <c r="P200" i="1"/>
  <c r="B133" i="1"/>
  <c r="D142" i="1"/>
  <c r="E137" i="1"/>
  <c r="T137" i="1" s="1"/>
  <c r="E125" i="1"/>
  <c r="D130" i="1"/>
  <c r="P124" i="1"/>
  <c r="G124" i="1"/>
  <c r="L124" i="1" s="1"/>
  <c r="F169" i="1"/>
  <c r="F170" i="1"/>
  <c r="P125" i="1"/>
  <c r="G125" i="1"/>
  <c r="B125" i="1"/>
  <c r="F167" i="1"/>
  <c r="G122" i="1"/>
  <c r="L122" i="1" s="1"/>
  <c r="B122" i="1"/>
  <c r="P122" i="1"/>
  <c r="T123" i="1"/>
  <c r="S123" i="1" s="1"/>
  <c r="V123" i="1"/>
  <c r="U123" i="1" s="1"/>
  <c r="L123" i="1"/>
  <c r="M185" i="1"/>
  <c r="C190" i="1"/>
  <c r="M183" i="1"/>
  <c r="C188" i="1"/>
  <c r="C182" i="1"/>
  <c r="M177" i="1"/>
  <c r="C181" i="1"/>
  <c r="M176" i="1"/>
  <c r="M205" i="1"/>
  <c r="C206" i="1"/>
  <c r="M184" i="1"/>
  <c r="C189" i="1"/>
  <c r="B127" i="1"/>
  <c r="C136" i="1"/>
  <c r="M131" i="1"/>
  <c r="R128" i="1"/>
  <c r="Q128" i="1" s="1"/>
  <c r="V128" i="1"/>
  <c r="U128" i="1" s="1"/>
  <c r="T128" i="1"/>
  <c r="S128" i="1" s="1"/>
  <c r="M144" i="1"/>
  <c r="C149" i="1"/>
  <c r="M132" i="1"/>
  <c r="B132" i="1"/>
  <c r="C137" i="1"/>
  <c r="M140" i="1"/>
  <c r="C145" i="1"/>
  <c r="V124" i="1"/>
  <c r="U124" i="1" s="1"/>
  <c r="T124" i="1"/>
  <c r="S124" i="1" s="1"/>
  <c r="R124" i="1"/>
  <c r="Q124" i="1" s="1"/>
  <c r="R122" i="1"/>
  <c r="Q122" i="1" s="1"/>
  <c r="V122" i="1"/>
  <c r="U122" i="1" s="1"/>
  <c r="T122" i="1"/>
  <c r="S122" i="1" s="1"/>
  <c r="V133" i="1"/>
  <c r="U133" i="1" s="1"/>
  <c r="M138" i="1"/>
  <c r="B138" i="1"/>
  <c r="C143" i="1"/>
  <c r="M160" i="1"/>
  <c r="C161" i="1"/>
  <c r="L128" i="1"/>
  <c r="B130" i="1"/>
  <c r="M96" i="1"/>
  <c r="M100" i="1"/>
  <c r="M97" i="1"/>
  <c r="M90" i="1"/>
  <c r="M86" i="1"/>
  <c r="M87" i="1"/>
  <c r="M64" i="1"/>
  <c r="M65" i="1"/>
  <c r="M61" i="1"/>
  <c r="M58" i="1"/>
  <c r="M57" i="1"/>
  <c r="M60" i="1"/>
  <c r="M52" i="1"/>
  <c r="M53" i="1"/>
  <c r="M54" i="1"/>
  <c r="M59" i="1"/>
  <c r="M66" i="1"/>
  <c r="R133" i="1" l="1"/>
  <c r="Q133" i="1" s="1"/>
  <c r="T133" i="1"/>
  <c r="S133" i="1" s="1"/>
  <c r="L125" i="1"/>
  <c r="V129" i="1"/>
  <c r="U129" i="1" s="1"/>
  <c r="T129" i="1"/>
  <c r="S129" i="1" s="1"/>
  <c r="R129" i="1"/>
  <c r="Q129" i="1" s="1"/>
  <c r="D139" i="1"/>
  <c r="E134" i="1"/>
  <c r="L134" i="1" s="1"/>
  <c r="E130" i="1"/>
  <c r="V130" i="1" s="1"/>
  <c r="U130" i="1" s="1"/>
  <c r="D135" i="1"/>
  <c r="B135" i="1" s="1"/>
  <c r="D146" i="1"/>
  <c r="E141" i="1"/>
  <c r="T141" i="1" s="1"/>
  <c r="D143" i="1"/>
  <c r="E138" i="1"/>
  <c r="T125" i="1"/>
  <c r="S125" i="1" s="1"/>
  <c r="R125" i="1"/>
  <c r="Q125" i="1" s="1"/>
  <c r="V125" i="1"/>
  <c r="U125" i="1" s="1"/>
  <c r="B134" i="1"/>
  <c r="D147" i="1"/>
  <c r="E142" i="1"/>
  <c r="T142" i="1" s="1"/>
  <c r="G170" i="1"/>
  <c r="P170" i="1"/>
  <c r="P169" i="1"/>
  <c r="G169" i="1"/>
  <c r="P167" i="1"/>
  <c r="G167" i="1"/>
  <c r="M190" i="1"/>
  <c r="C195" i="1"/>
  <c r="M182" i="1"/>
  <c r="C187" i="1"/>
  <c r="M189" i="1"/>
  <c r="C194" i="1"/>
  <c r="M206" i="1"/>
  <c r="C207" i="1"/>
  <c r="M188" i="1"/>
  <c r="C193" i="1"/>
  <c r="M181" i="1"/>
  <c r="C186" i="1"/>
  <c r="C141" i="1"/>
  <c r="M136" i="1"/>
  <c r="C142" i="1"/>
  <c r="M137" i="1"/>
  <c r="B137" i="1"/>
  <c r="R134" i="1"/>
  <c r="Q134" i="1" s="1"/>
  <c r="T134" i="1"/>
  <c r="S134" i="1" s="1"/>
  <c r="V134" i="1"/>
  <c r="U134" i="1" s="1"/>
  <c r="C154" i="1"/>
  <c r="M149" i="1"/>
  <c r="M145" i="1"/>
  <c r="C150" i="1"/>
  <c r="M161" i="1"/>
  <c r="C162" i="1"/>
  <c r="C148" i="1"/>
  <c r="B143" i="1"/>
  <c r="M143" i="1"/>
  <c r="V127" i="1"/>
  <c r="U127" i="1" s="1"/>
  <c r="T127" i="1"/>
  <c r="S127" i="1" s="1"/>
  <c r="R127" i="1"/>
  <c r="Q127" i="1" s="1"/>
  <c r="L127" i="1"/>
  <c r="M72" i="1"/>
  <c r="M67" i="1"/>
  <c r="M62" i="1"/>
  <c r="M63" i="1"/>
  <c r="M70" i="1"/>
  <c r="M69" i="1"/>
  <c r="M73" i="1"/>
  <c r="M68" i="1"/>
  <c r="M71" i="1"/>
  <c r="L130" i="1" l="1"/>
  <c r="T130" i="1"/>
  <c r="S130" i="1" s="1"/>
  <c r="T138" i="1"/>
  <c r="S138" i="1" s="1"/>
  <c r="R130" i="1"/>
  <c r="Q130" i="1" s="1"/>
  <c r="V138" i="1"/>
  <c r="U138" i="1" s="1"/>
  <c r="R138" i="1"/>
  <c r="Q138" i="1" s="1"/>
  <c r="D148" i="1"/>
  <c r="E143" i="1"/>
  <c r="T143" i="1" s="1"/>
  <c r="D151" i="1"/>
  <c r="E146" i="1"/>
  <c r="D140" i="1"/>
  <c r="E135" i="1"/>
  <c r="V135" i="1" s="1"/>
  <c r="U135" i="1" s="1"/>
  <c r="L138" i="1"/>
  <c r="D152" i="1"/>
  <c r="E147" i="1"/>
  <c r="D144" i="1"/>
  <c r="E139" i="1"/>
  <c r="T139" i="1" s="1"/>
  <c r="B139" i="1"/>
  <c r="C199" i="1"/>
  <c r="M194" i="1"/>
  <c r="C192" i="1"/>
  <c r="M187" i="1"/>
  <c r="C198" i="1"/>
  <c r="M193" i="1"/>
  <c r="M207" i="1"/>
  <c r="C208" i="1"/>
  <c r="C191" i="1"/>
  <c r="M186" i="1"/>
  <c r="M195" i="1"/>
  <c r="C200" i="1"/>
  <c r="C147" i="1"/>
  <c r="B142" i="1"/>
  <c r="M142" i="1"/>
  <c r="M150" i="1"/>
  <c r="C155" i="1"/>
  <c r="V142" i="1"/>
  <c r="U142" i="1" s="1"/>
  <c r="S142" i="1"/>
  <c r="R142" i="1"/>
  <c r="Q142" i="1" s="1"/>
  <c r="L142" i="1"/>
  <c r="L137" i="1"/>
  <c r="V137" i="1"/>
  <c r="U137" i="1" s="1"/>
  <c r="S137" i="1"/>
  <c r="R137" i="1"/>
  <c r="Q137" i="1" s="1"/>
  <c r="C163" i="1"/>
  <c r="M162" i="1"/>
  <c r="M154" i="1"/>
  <c r="V132" i="1"/>
  <c r="U132" i="1" s="1"/>
  <c r="T132" i="1"/>
  <c r="S132" i="1" s="1"/>
  <c r="R132" i="1"/>
  <c r="Q132" i="1" s="1"/>
  <c r="L132" i="1"/>
  <c r="C153" i="1"/>
  <c r="B148" i="1"/>
  <c r="M148" i="1"/>
  <c r="C146" i="1"/>
  <c r="M141" i="1"/>
  <c r="M74" i="1"/>
  <c r="M75" i="1"/>
  <c r="T135" i="1" l="1"/>
  <c r="S135" i="1" s="1"/>
  <c r="R135" i="1"/>
  <c r="Q135" i="1" s="1"/>
  <c r="S139" i="1"/>
  <c r="R139" i="1"/>
  <c r="Q139" i="1" s="1"/>
  <c r="V139" i="1"/>
  <c r="U139" i="1" s="1"/>
  <c r="L139" i="1"/>
  <c r="D149" i="1"/>
  <c r="E144" i="1"/>
  <c r="T144" i="1" s="1"/>
  <c r="B144" i="1"/>
  <c r="D172" i="1"/>
  <c r="E152" i="1"/>
  <c r="D145" i="1"/>
  <c r="E140" i="1"/>
  <c r="T140" i="1" s="1"/>
  <c r="B140" i="1"/>
  <c r="D171" i="1"/>
  <c r="E151" i="1"/>
  <c r="L135" i="1"/>
  <c r="L143" i="1"/>
  <c r="V143" i="1"/>
  <c r="U143" i="1" s="1"/>
  <c r="S143" i="1"/>
  <c r="R143" i="1"/>
  <c r="Q143" i="1" s="1"/>
  <c r="D153" i="1"/>
  <c r="B153" i="1" s="1"/>
  <c r="E148" i="1"/>
  <c r="C197" i="1"/>
  <c r="M192" i="1"/>
  <c r="M191" i="1"/>
  <c r="C196" i="1"/>
  <c r="M198" i="1"/>
  <c r="M200" i="1"/>
  <c r="M208" i="1"/>
  <c r="C209" i="1"/>
  <c r="M199" i="1"/>
  <c r="C151" i="1"/>
  <c r="M146" i="1"/>
  <c r="S147" i="1"/>
  <c r="R147" i="1"/>
  <c r="Q147" i="1" s="1"/>
  <c r="V147" i="1"/>
  <c r="U147" i="1" s="1"/>
  <c r="L147" i="1"/>
  <c r="M155" i="1"/>
  <c r="M153" i="1"/>
  <c r="M163" i="1"/>
  <c r="C164" i="1"/>
  <c r="B159" i="1"/>
  <c r="C152" i="1"/>
  <c r="B147" i="1"/>
  <c r="M147" i="1"/>
  <c r="B158" i="1"/>
  <c r="R140" i="1" l="1"/>
  <c r="Q140" i="1" s="1"/>
  <c r="V140" i="1"/>
  <c r="U140" i="1" s="1"/>
  <c r="S140" i="1"/>
  <c r="L140" i="1"/>
  <c r="D173" i="1"/>
  <c r="E153" i="1"/>
  <c r="D177" i="1"/>
  <c r="E172" i="1"/>
  <c r="V148" i="1"/>
  <c r="U148" i="1" s="1"/>
  <c r="S148" i="1"/>
  <c r="L148" i="1"/>
  <c r="R148" i="1"/>
  <c r="Q148" i="1" s="1"/>
  <c r="S144" i="1"/>
  <c r="L144" i="1"/>
  <c r="V144" i="1"/>
  <c r="U144" i="1" s="1"/>
  <c r="R144" i="1"/>
  <c r="Q144" i="1" s="1"/>
  <c r="D154" i="1"/>
  <c r="E149" i="1"/>
  <c r="B149" i="1"/>
  <c r="D150" i="1"/>
  <c r="E145" i="1"/>
  <c r="T145" i="1" s="1"/>
  <c r="B145" i="1"/>
  <c r="D176" i="1"/>
  <c r="E171" i="1"/>
  <c r="M196" i="1"/>
  <c r="M209" i="1"/>
  <c r="C210" i="1"/>
  <c r="M197" i="1"/>
  <c r="B152" i="1"/>
  <c r="M152" i="1"/>
  <c r="M164" i="1"/>
  <c r="C165" i="1"/>
  <c r="B164" i="1"/>
  <c r="M151" i="1"/>
  <c r="B160" i="1"/>
  <c r="R152" i="1"/>
  <c r="Q152" i="1" s="1"/>
  <c r="T152" i="1"/>
  <c r="S152" i="1" s="1"/>
  <c r="V152" i="1"/>
  <c r="U152" i="1" s="1"/>
  <c r="L152" i="1"/>
  <c r="B163" i="1"/>
  <c r="B157" i="1"/>
  <c r="D155" i="1" l="1"/>
  <c r="E150" i="1"/>
  <c r="B150" i="1"/>
  <c r="D182" i="1"/>
  <c r="E177" i="1"/>
  <c r="R145" i="1"/>
  <c r="Q145" i="1" s="1"/>
  <c r="V145" i="1"/>
  <c r="U145" i="1" s="1"/>
  <c r="L145" i="1"/>
  <c r="S145" i="1"/>
  <c r="V149" i="1"/>
  <c r="U149" i="1" s="1"/>
  <c r="S149" i="1"/>
  <c r="R149" i="1"/>
  <c r="Q149" i="1" s="1"/>
  <c r="L149" i="1"/>
  <c r="R153" i="1"/>
  <c r="Q153" i="1" s="1"/>
  <c r="L153" i="1"/>
  <c r="T153" i="1"/>
  <c r="S153" i="1" s="1"/>
  <c r="V153" i="1"/>
  <c r="U153" i="1" s="1"/>
  <c r="D174" i="1"/>
  <c r="E154" i="1"/>
  <c r="B154" i="1"/>
  <c r="D178" i="1"/>
  <c r="E173" i="1"/>
  <c r="D181" i="1"/>
  <c r="E176" i="1"/>
  <c r="B167" i="1"/>
  <c r="B169" i="1"/>
  <c r="B168" i="1"/>
  <c r="M210" i="1"/>
  <c r="B165" i="1"/>
  <c r="M165" i="1"/>
  <c r="B162" i="1"/>
  <c r="D183" i="1" l="1"/>
  <c r="E178" i="1"/>
  <c r="R154" i="1"/>
  <c r="Q154" i="1" s="1"/>
  <c r="V154" i="1"/>
  <c r="U154" i="1" s="1"/>
  <c r="L154" i="1"/>
  <c r="T154" i="1"/>
  <c r="S154" i="1" s="1"/>
  <c r="D187" i="1"/>
  <c r="E182" i="1"/>
  <c r="T182" i="1" s="1"/>
  <c r="D186" i="1"/>
  <c r="E181" i="1"/>
  <c r="T181" i="1" s="1"/>
  <c r="D179" i="1"/>
  <c r="E174" i="1"/>
  <c r="V150" i="1"/>
  <c r="U150" i="1" s="1"/>
  <c r="R150" i="1"/>
  <c r="Q150" i="1" s="1"/>
  <c r="S150" i="1"/>
  <c r="L150" i="1"/>
  <c r="D175" i="1"/>
  <c r="E155" i="1"/>
  <c r="B155" i="1"/>
  <c r="B173" i="1"/>
  <c r="T168" i="1"/>
  <c r="S168" i="1" s="1"/>
  <c r="V168" i="1"/>
  <c r="U168" i="1" s="1"/>
  <c r="R168" i="1"/>
  <c r="Q168" i="1" s="1"/>
  <c r="L168" i="1"/>
  <c r="L169" i="1"/>
  <c r="V169" i="1"/>
  <c r="U169" i="1" s="1"/>
  <c r="R169" i="1"/>
  <c r="Q169" i="1" s="1"/>
  <c r="T169" i="1"/>
  <c r="S169" i="1" s="1"/>
  <c r="B174" i="1"/>
  <c r="B170" i="1"/>
  <c r="B172" i="1"/>
  <c r="L167" i="1"/>
  <c r="R167" i="1"/>
  <c r="Q167" i="1" s="1"/>
  <c r="V167" i="1"/>
  <c r="U167" i="1" s="1"/>
  <c r="T167" i="1"/>
  <c r="S167" i="1" s="1"/>
  <c r="M7" i="1"/>
  <c r="M8" i="1"/>
  <c r="M9" i="1"/>
  <c r="M10" i="1"/>
  <c r="M111" i="1"/>
  <c r="M112" i="1"/>
  <c r="M113" i="1"/>
  <c r="M114" i="1"/>
  <c r="M115" i="1"/>
  <c r="M116" i="1"/>
  <c r="M117" i="1"/>
  <c r="M118" i="1"/>
  <c r="M119" i="1"/>
  <c r="M120" i="1"/>
  <c r="M6" i="1"/>
  <c r="D184" i="1" l="1"/>
  <c r="E179" i="1"/>
  <c r="D191" i="1"/>
  <c r="E186" i="1"/>
  <c r="T186" i="1" s="1"/>
  <c r="D192" i="1"/>
  <c r="E187" i="1"/>
  <c r="T187" i="1" s="1"/>
  <c r="L155" i="1"/>
  <c r="V155" i="1"/>
  <c r="U155" i="1" s="1"/>
  <c r="T155" i="1"/>
  <c r="S155" i="1" s="1"/>
  <c r="R155" i="1"/>
  <c r="Q155" i="1" s="1"/>
  <c r="D180" i="1"/>
  <c r="E175" i="1"/>
  <c r="D188" i="1"/>
  <c r="E183" i="1"/>
  <c r="T183" i="1" s="1"/>
  <c r="B177" i="1"/>
  <c r="B182" i="1"/>
  <c r="T172" i="1"/>
  <c r="S172" i="1" s="1"/>
  <c r="L172" i="1"/>
  <c r="R172" i="1"/>
  <c r="Q172" i="1" s="1"/>
  <c r="V172" i="1"/>
  <c r="U172" i="1" s="1"/>
  <c r="L170" i="1"/>
  <c r="V170" i="1"/>
  <c r="U170" i="1" s="1"/>
  <c r="R170" i="1"/>
  <c r="Q170" i="1" s="1"/>
  <c r="T170" i="1"/>
  <c r="S170" i="1" s="1"/>
  <c r="B175" i="1"/>
  <c r="R173" i="1"/>
  <c r="Q173" i="1" s="1"/>
  <c r="T173" i="1"/>
  <c r="S173" i="1" s="1"/>
  <c r="L173" i="1"/>
  <c r="V173" i="1"/>
  <c r="U173" i="1" s="1"/>
  <c r="B184" i="1"/>
  <c r="B178" i="1"/>
  <c r="L174" i="1"/>
  <c r="T174" i="1"/>
  <c r="S174" i="1" s="1"/>
  <c r="R174" i="1"/>
  <c r="Q174" i="1" s="1"/>
  <c r="V174" i="1"/>
  <c r="U174" i="1" s="1"/>
  <c r="B179" i="1"/>
  <c r="B183" i="1"/>
  <c r="C12" i="1"/>
  <c r="C17" i="1" s="1"/>
  <c r="C22" i="1" s="1"/>
  <c r="C27" i="1" s="1"/>
  <c r="C32" i="1" s="1"/>
  <c r="C37" i="1" s="1"/>
  <c r="C13" i="1"/>
  <c r="C18" i="1" s="1"/>
  <c r="C23" i="1" s="1"/>
  <c r="C28" i="1" s="1"/>
  <c r="C33" i="1" s="1"/>
  <c r="C38" i="1" s="1"/>
  <c r="C14" i="1"/>
  <c r="C19" i="1" s="1"/>
  <c r="C24" i="1" s="1"/>
  <c r="C29" i="1" s="1"/>
  <c r="C34" i="1" s="1"/>
  <c r="C39" i="1" s="1"/>
  <c r="C15" i="1"/>
  <c r="C20" i="1" s="1"/>
  <c r="C25" i="1" s="1"/>
  <c r="C30" i="1" s="1"/>
  <c r="C35" i="1" s="1"/>
  <c r="C40" i="1" s="1"/>
  <c r="C11" i="1"/>
  <c r="D185" i="1" l="1"/>
  <c r="E180" i="1"/>
  <c r="D197" i="1"/>
  <c r="E197" i="1" s="1"/>
  <c r="E192" i="1"/>
  <c r="D196" i="1"/>
  <c r="E196" i="1" s="1"/>
  <c r="E191" i="1"/>
  <c r="D193" i="1"/>
  <c r="E188" i="1"/>
  <c r="T188" i="1" s="1"/>
  <c r="D189" i="1"/>
  <c r="B189" i="1" s="1"/>
  <c r="E184" i="1"/>
  <c r="V177" i="1"/>
  <c r="U177" i="1" s="1"/>
  <c r="T177" i="1"/>
  <c r="S177" i="1" s="1"/>
  <c r="L177" i="1"/>
  <c r="R177" i="1"/>
  <c r="Q177" i="1" s="1"/>
  <c r="V179" i="1"/>
  <c r="U179" i="1" s="1"/>
  <c r="T179" i="1"/>
  <c r="S179" i="1" s="1"/>
  <c r="L179" i="1"/>
  <c r="R179" i="1"/>
  <c r="Q179" i="1" s="1"/>
  <c r="B180" i="1"/>
  <c r="S182" i="1"/>
  <c r="R182" i="1"/>
  <c r="Q182" i="1" s="1"/>
  <c r="L182" i="1"/>
  <c r="V182" i="1"/>
  <c r="U182" i="1" s="1"/>
  <c r="B192" i="1"/>
  <c r="L178" i="1"/>
  <c r="V178" i="1"/>
  <c r="U178" i="1" s="1"/>
  <c r="T178" i="1"/>
  <c r="S178" i="1" s="1"/>
  <c r="R178" i="1"/>
  <c r="Q178" i="1" s="1"/>
  <c r="V175" i="1"/>
  <c r="U175" i="1" s="1"/>
  <c r="T175" i="1"/>
  <c r="S175" i="1" s="1"/>
  <c r="R175" i="1"/>
  <c r="Q175" i="1" s="1"/>
  <c r="L175" i="1"/>
  <c r="B188" i="1"/>
  <c r="B185" i="1"/>
  <c r="L183" i="1"/>
  <c r="S183" i="1"/>
  <c r="V183" i="1"/>
  <c r="U183" i="1" s="1"/>
  <c r="R183" i="1"/>
  <c r="Q183" i="1" s="1"/>
  <c r="B187" i="1"/>
  <c r="M29" i="1"/>
  <c r="M28" i="1"/>
  <c r="M30" i="1"/>
  <c r="M27" i="1"/>
  <c r="M14" i="1"/>
  <c r="M15" i="1"/>
  <c r="M13" i="1"/>
  <c r="M12" i="1"/>
  <c r="M11" i="1"/>
  <c r="C16" i="1"/>
  <c r="C21" i="1" s="1"/>
  <c r="C26" i="1" s="1"/>
  <c r="C31" i="1" s="1"/>
  <c r="C36" i="1" s="1"/>
  <c r="R184" i="1" l="1"/>
  <c r="Q184" i="1" s="1"/>
  <c r="T184" i="1"/>
  <c r="S184" i="1" s="1"/>
  <c r="D194" i="1"/>
  <c r="E189" i="1"/>
  <c r="T189" i="1" s="1"/>
  <c r="S189" i="1" s="1"/>
  <c r="D198" i="1"/>
  <c r="E198" i="1" s="1"/>
  <c r="E193" i="1"/>
  <c r="S193" i="1" s="1"/>
  <c r="L184" i="1"/>
  <c r="V184" i="1"/>
  <c r="U184" i="1" s="1"/>
  <c r="B193" i="1"/>
  <c r="D190" i="1"/>
  <c r="B190" i="1" s="1"/>
  <c r="E185" i="1"/>
  <c r="V180" i="1"/>
  <c r="U180" i="1" s="1"/>
  <c r="T180" i="1"/>
  <c r="S180" i="1" s="1"/>
  <c r="R180" i="1"/>
  <c r="Q180" i="1" s="1"/>
  <c r="L180" i="1"/>
  <c r="L187" i="1"/>
  <c r="S187" i="1"/>
  <c r="V187" i="1"/>
  <c r="U187" i="1" s="1"/>
  <c r="R187" i="1"/>
  <c r="Q187" i="1" s="1"/>
  <c r="L188" i="1"/>
  <c r="V188" i="1"/>
  <c r="U188" i="1" s="1"/>
  <c r="R188" i="1"/>
  <c r="Q188" i="1" s="1"/>
  <c r="S188" i="1"/>
  <c r="B198" i="1"/>
  <c r="R189" i="1"/>
  <c r="Q189" i="1" s="1"/>
  <c r="L189" i="1"/>
  <c r="V189" i="1"/>
  <c r="U189" i="1" s="1"/>
  <c r="B197" i="1"/>
  <c r="S192" i="1"/>
  <c r="R192" i="1"/>
  <c r="Q192" i="1" s="1"/>
  <c r="L192" i="1"/>
  <c r="V192" i="1"/>
  <c r="U192" i="1" s="1"/>
  <c r="M26" i="1"/>
  <c r="M16" i="1"/>
  <c r="M17" i="1"/>
  <c r="M18" i="1"/>
  <c r="M20" i="1"/>
  <c r="M19" i="1"/>
  <c r="M21" i="1"/>
  <c r="M95" i="1"/>
  <c r="M23" i="1"/>
  <c r="M22" i="1"/>
  <c r="M92" i="1"/>
  <c r="M94" i="1"/>
  <c r="M24" i="1"/>
  <c r="M25" i="1"/>
  <c r="M93" i="1"/>
  <c r="M91" i="1"/>
  <c r="L185" i="1" l="1"/>
  <c r="T185" i="1"/>
  <c r="L193" i="1"/>
  <c r="V193" i="1"/>
  <c r="U193" i="1" s="1"/>
  <c r="R193" i="1"/>
  <c r="Q193" i="1" s="1"/>
  <c r="V185" i="1"/>
  <c r="U185" i="1" s="1"/>
  <c r="S185" i="1"/>
  <c r="R185" i="1"/>
  <c r="Q185" i="1" s="1"/>
  <c r="D195" i="1"/>
  <c r="E190" i="1"/>
  <c r="D199" i="1"/>
  <c r="E194" i="1"/>
  <c r="B194" i="1"/>
  <c r="L198" i="1"/>
  <c r="T198" i="1"/>
  <c r="S198" i="1" s="1"/>
  <c r="R198" i="1"/>
  <c r="Q198" i="1" s="1"/>
  <c r="V198" i="1"/>
  <c r="U198" i="1" s="1"/>
  <c r="B203" i="1"/>
  <c r="R197" i="1"/>
  <c r="Q197" i="1" s="1"/>
  <c r="L197" i="1"/>
  <c r="T197" i="1"/>
  <c r="S197" i="1" s="1"/>
  <c r="V197" i="1"/>
  <c r="U197" i="1" s="1"/>
  <c r="B202" i="1"/>
  <c r="B204" i="1"/>
  <c r="M36" i="1"/>
  <c r="M31" i="1"/>
  <c r="M106" i="1"/>
  <c r="M101" i="1"/>
  <c r="M40" i="1"/>
  <c r="M35" i="1"/>
  <c r="M107" i="1"/>
  <c r="M102" i="1"/>
  <c r="M109" i="1"/>
  <c r="M104" i="1"/>
  <c r="M33" i="1"/>
  <c r="M38" i="1"/>
  <c r="M108" i="1"/>
  <c r="M103" i="1"/>
  <c r="M37" i="1"/>
  <c r="M32" i="1"/>
  <c r="M39" i="1"/>
  <c r="M34" i="1"/>
  <c r="M110" i="1"/>
  <c r="M105" i="1"/>
  <c r="L190" i="1" l="1"/>
  <c r="T190" i="1"/>
  <c r="S190" i="1" s="1"/>
  <c r="V190" i="1"/>
  <c r="U190" i="1" s="1"/>
  <c r="R190" i="1"/>
  <c r="Q190" i="1" s="1"/>
  <c r="V194" i="1"/>
  <c r="U194" i="1" s="1"/>
  <c r="S194" i="1"/>
  <c r="L194" i="1"/>
  <c r="R194" i="1"/>
  <c r="Q194" i="1" s="1"/>
  <c r="E199" i="1"/>
  <c r="B199" i="1"/>
  <c r="D200" i="1"/>
  <c r="E195" i="1"/>
  <c r="B195" i="1"/>
  <c r="B207" i="1"/>
  <c r="B209" i="1"/>
  <c r="B208" i="1"/>
  <c r="B205" i="1"/>
  <c r="G111" i="1"/>
  <c r="G112" i="1"/>
  <c r="G113" i="1"/>
  <c r="G114" i="1"/>
  <c r="G115" i="1"/>
  <c r="G116" i="1"/>
  <c r="G117" i="1"/>
  <c r="G118" i="1"/>
  <c r="G119" i="1"/>
  <c r="G120" i="1"/>
  <c r="O104" i="1"/>
  <c r="I104" i="1"/>
  <c r="K104" i="1" s="1"/>
  <c r="G104" i="1"/>
  <c r="A104" i="1"/>
  <c r="D12" i="1"/>
  <c r="E12" i="1" s="1"/>
  <c r="D13" i="1"/>
  <c r="E13" i="1" s="1"/>
  <c r="D14" i="1"/>
  <c r="E14" i="1" s="1"/>
  <c r="D15" i="1"/>
  <c r="E15" i="1" s="1"/>
  <c r="K120" i="1"/>
  <c r="A120" i="1"/>
  <c r="K119" i="1"/>
  <c r="A119" i="1"/>
  <c r="K118" i="1"/>
  <c r="A118" i="1"/>
  <c r="K117" i="1"/>
  <c r="A117" i="1"/>
  <c r="K116" i="1"/>
  <c r="A116" i="1"/>
  <c r="K115" i="1"/>
  <c r="A115" i="1"/>
  <c r="K114" i="1"/>
  <c r="A114" i="1"/>
  <c r="K113" i="1"/>
  <c r="A113" i="1"/>
  <c r="K112" i="1"/>
  <c r="A112" i="1"/>
  <c r="K111" i="1"/>
  <c r="A111" i="1"/>
  <c r="Z112" i="1" l="1"/>
  <c r="Y112" i="1"/>
  <c r="W112" i="1"/>
  <c r="X112" i="1"/>
  <c r="Y119" i="1"/>
  <c r="W119" i="1"/>
  <c r="X119" i="1"/>
  <c r="W113" i="1"/>
  <c r="X113" i="1"/>
  <c r="Z113" i="1"/>
  <c r="Y113" i="1"/>
  <c r="W118" i="1"/>
  <c r="Y118" i="1"/>
  <c r="X118" i="1"/>
  <c r="Z114" i="1"/>
  <c r="Y114" i="1"/>
  <c r="X114" i="1"/>
  <c r="W114" i="1"/>
  <c r="W120" i="1"/>
  <c r="X120" i="1"/>
  <c r="Y120" i="1"/>
  <c r="X115" i="1"/>
  <c r="Y115" i="1"/>
  <c r="W115" i="1"/>
  <c r="W116" i="1"/>
  <c r="X116" i="1"/>
  <c r="Y116" i="1"/>
  <c r="Z111" i="1"/>
  <c r="Y111" i="1"/>
  <c r="W111" i="1"/>
  <c r="X111" i="1"/>
  <c r="W117" i="1"/>
  <c r="X117" i="1"/>
  <c r="Y117" i="1"/>
  <c r="W104" i="1"/>
  <c r="X104" i="1"/>
  <c r="Z104" i="1"/>
  <c r="Y104" i="1"/>
  <c r="Q118" i="1"/>
  <c r="L195" i="1"/>
  <c r="S195" i="1"/>
  <c r="V195" i="1"/>
  <c r="U195" i="1" s="1"/>
  <c r="R195" i="1"/>
  <c r="Q195" i="1" s="1"/>
  <c r="U117" i="1"/>
  <c r="Q114" i="1"/>
  <c r="E200" i="1"/>
  <c r="B200" i="1"/>
  <c r="U111" i="1"/>
  <c r="U112" i="1"/>
  <c r="U119" i="1"/>
  <c r="T199" i="1"/>
  <c r="S199" i="1" s="1"/>
  <c r="V199" i="1"/>
  <c r="U199" i="1" s="1"/>
  <c r="R199" i="1"/>
  <c r="Q199" i="1" s="1"/>
  <c r="L199" i="1"/>
  <c r="Q120" i="1"/>
  <c r="Q113" i="1"/>
  <c r="B210" i="1"/>
  <c r="D25" i="1"/>
  <c r="D20" i="1"/>
  <c r="D24" i="1"/>
  <c r="D19" i="1"/>
  <c r="D23" i="1"/>
  <c r="D18" i="1"/>
  <c r="D22" i="1"/>
  <c r="D17" i="1"/>
  <c r="S118" i="1"/>
  <c r="U114" i="1"/>
  <c r="S114" i="1"/>
  <c r="U120" i="1"/>
  <c r="S120" i="1"/>
  <c r="S113" i="1"/>
  <c r="S119" i="1"/>
  <c r="Q119" i="1"/>
  <c r="S115" i="1"/>
  <c r="S116" i="1"/>
  <c r="S117" i="1"/>
  <c r="U113" i="1"/>
  <c r="U118" i="1"/>
  <c r="U116" i="1"/>
  <c r="Q116" i="1"/>
  <c r="S111" i="1"/>
  <c r="U115" i="1"/>
  <c r="Q117" i="1"/>
  <c r="Q115" i="1"/>
  <c r="Q111" i="1"/>
  <c r="Q112" i="1"/>
  <c r="S112" i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24" i="4"/>
  <c r="D32" i="1" l="1"/>
  <c r="E22" i="1"/>
  <c r="T22" i="1" s="1"/>
  <c r="D33" i="1"/>
  <c r="E23" i="1"/>
  <c r="T23" i="1" s="1"/>
  <c r="V200" i="1"/>
  <c r="U200" i="1" s="1"/>
  <c r="R200" i="1"/>
  <c r="Q200" i="1" s="1"/>
  <c r="L200" i="1"/>
  <c r="T200" i="1"/>
  <c r="S200" i="1" s="1"/>
  <c r="D27" i="1"/>
  <c r="E27" i="1" s="1"/>
  <c r="T27" i="1" s="1"/>
  <c r="E17" i="1"/>
  <c r="D34" i="1"/>
  <c r="E24" i="1"/>
  <c r="T24" i="1" s="1"/>
  <c r="D28" i="1"/>
  <c r="E28" i="1" s="1"/>
  <c r="T28" i="1" s="1"/>
  <c r="E18" i="1"/>
  <c r="D29" i="1"/>
  <c r="E29" i="1" s="1"/>
  <c r="T29" i="1" s="1"/>
  <c r="E19" i="1"/>
  <c r="D30" i="1"/>
  <c r="E30" i="1" s="1"/>
  <c r="T30" i="1" s="1"/>
  <c r="E20" i="1"/>
  <c r="D35" i="1"/>
  <c r="E25" i="1"/>
  <c r="T25" i="1" s="1"/>
  <c r="B29" i="1"/>
  <c r="B28" i="1"/>
  <c r="B17" i="1"/>
  <c r="B19" i="1"/>
  <c r="B18" i="1"/>
  <c r="B20" i="1"/>
  <c r="A7" i="1"/>
  <c r="A8" i="1"/>
  <c r="A9" i="1"/>
  <c r="A10" i="1"/>
  <c r="A11" i="1"/>
  <c r="A12" i="1"/>
  <c r="A13" i="1"/>
  <c r="A14" i="1"/>
  <c r="A15" i="1"/>
  <c r="A21" i="1"/>
  <c r="A22" i="1"/>
  <c r="A23" i="1"/>
  <c r="A24" i="1"/>
  <c r="A25" i="1"/>
  <c r="A31" i="1"/>
  <c r="A32" i="1"/>
  <c r="A33" i="1"/>
  <c r="A34" i="1"/>
  <c r="A35" i="1"/>
  <c r="A36" i="1"/>
  <c r="A37" i="1"/>
  <c r="A38" i="1"/>
  <c r="A39" i="1"/>
  <c r="A40" i="1"/>
  <c r="A91" i="1"/>
  <c r="A92" i="1"/>
  <c r="A93" i="1"/>
  <c r="A94" i="1"/>
  <c r="A95" i="1"/>
  <c r="A101" i="1"/>
  <c r="A102" i="1"/>
  <c r="A103" i="1"/>
  <c r="A105" i="1"/>
  <c r="A106" i="1"/>
  <c r="A107" i="1"/>
  <c r="A108" i="1"/>
  <c r="A109" i="1"/>
  <c r="A110" i="1"/>
  <c r="O110" i="1"/>
  <c r="I110" i="1"/>
  <c r="K110" i="1" s="1"/>
  <c r="G110" i="1"/>
  <c r="O109" i="1"/>
  <c r="I109" i="1"/>
  <c r="K109" i="1" s="1"/>
  <c r="G109" i="1"/>
  <c r="O108" i="1"/>
  <c r="I108" i="1"/>
  <c r="K108" i="1" s="1"/>
  <c r="G108" i="1"/>
  <c r="O107" i="1"/>
  <c r="I107" i="1"/>
  <c r="K107" i="1" s="1"/>
  <c r="G107" i="1"/>
  <c r="O106" i="1"/>
  <c r="I106" i="1"/>
  <c r="K106" i="1" s="1"/>
  <c r="G106" i="1"/>
  <c r="O105" i="1"/>
  <c r="I105" i="1"/>
  <c r="K105" i="1" s="1"/>
  <c r="G105" i="1"/>
  <c r="O103" i="1"/>
  <c r="I103" i="1"/>
  <c r="K103" i="1" s="1"/>
  <c r="G103" i="1"/>
  <c r="O102" i="1"/>
  <c r="I102" i="1"/>
  <c r="K102" i="1" s="1"/>
  <c r="G102" i="1"/>
  <c r="O101" i="1"/>
  <c r="I101" i="1"/>
  <c r="K101" i="1" s="1"/>
  <c r="G101" i="1"/>
  <c r="O40" i="1"/>
  <c r="I40" i="1"/>
  <c r="K40" i="1" s="1"/>
  <c r="G40" i="1"/>
  <c r="O39" i="1"/>
  <c r="I39" i="1"/>
  <c r="K39" i="1" s="1"/>
  <c r="G39" i="1"/>
  <c r="O38" i="1"/>
  <c r="I38" i="1"/>
  <c r="K38" i="1" s="1"/>
  <c r="G38" i="1"/>
  <c r="O37" i="1"/>
  <c r="I37" i="1"/>
  <c r="K37" i="1" s="1"/>
  <c r="G37" i="1"/>
  <c r="O36" i="1"/>
  <c r="I36" i="1"/>
  <c r="K36" i="1" s="1"/>
  <c r="G36" i="1"/>
  <c r="O35" i="1"/>
  <c r="I35" i="1"/>
  <c r="K35" i="1" s="1"/>
  <c r="G35" i="1"/>
  <c r="O34" i="1"/>
  <c r="I34" i="1"/>
  <c r="K34" i="1" s="1"/>
  <c r="G34" i="1"/>
  <c r="O33" i="1"/>
  <c r="I33" i="1"/>
  <c r="K33" i="1" s="1"/>
  <c r="G33" i="1"/>
  <c r="O32" i="1"/>
  <c r="I32" i="1"/>
  <c r="K32" i="1" s="1"/>
  <c r="G32" i="1"/>
  <c r="O31" i="1"/>
  <c r="I31" i="1"/>
  <c r="K31" i="1" s="1"/>
  <c r="G31" i="1"/>
  <c r="O25" i="1"/>
  <c r="I25" i="1"/>
  <c r="K25" i="1" s="1"/>
  <c r="G25" i="1"/>
  <c r="O24" i="1"/>
  <c r="I24" i="1"/>
  <c r="K24" i="1" s="1"/>
  <c r="G24" i="1"/>
  <c r="O23" i="1"/>
  <c r="I23" i="1"/>
  <c r="K23" i="1" s="1"/>
  <c r="O22" i="1"/>
  <c r="I22" i="1"/>
  <c r="K22" i="1" s="1"/>
  <c r="O21" i="1"/>
  <c r="I21" i="1"/>
  <c r="K21" i="1" s="1"/>
  <c r="G21" i="1"/>
  <c r="O15" i="1"/>
  <c r="I15" i="1"/>
  <c r="K15" i="1" s="1"/>
  <c r="G15" i="1"/>
  <c r="O14" i="1"/>
  <c r="I14" i="1"/>
  <c r="K14" i="1" s="1"/>
  <c r="G14" i="1"/>
  <c r="O13" i="1"/>
  <c r="I13" i="1"/>
  <c r="K13" i="1" s="1"/>
  <c r="G13" i="1"/>
  <c r="O12" i="1"/>
  <c r="I12" i="1"/>
  <c r="K12" i="1" s="1"/>
  <c r="O11" i="1"/>
  <c r="I11" i="1"/>
  <c r="K11" i="1" s="1"/>
  <c r="D11" i="1"/>
  <c r="E11" i="1" s="1"/>
  <c r="A6" i="1"/>
  <c r="W39" i="1" l="1"/>
  <c r="X39" i="1"/>
  <c r="Z39" i="1"/>
  <c r="Y39" i="1"/>
  <c r="X103" i="1"/>
  <c r="W103" i="1"/>
  <c r="Z103" i="1"/>
  <c r="Y103" i="1"/>
  <c r="W108" i="1"/>
  <c r="Y108" i="1"/>
  <c r="X108" i="1"/>
  <c r="Z108" i="1"/>
  <c r="Y35" i="1"/>
  <c r="X35" i="1"/>
  <c r="Z35" i="1"/>
  <c r="W35" i="1"/>
  <c r="X22" i="1"/>
  <c r="W22" i="1"/>
  <c r="Z22" i="1"/>
  <c r="Y22" i="1"/>
  <c r="Y13" i="1"/>
  <c r="X13" i="1"/>
  <c r="Z13" i="1"/>
  <c r="W13" i="1"/>
  <c r="X14" i="1"/>
  <c r="Y14" i="1"/>
  <c r="W14" i="1"/>
  <c r="Z14" i="1"/>
  <c r="W36" i="1"/>
  <c r="X36" i="1"/>
  <c r="Z36" i="1"/>
  <c r="Y36" i="1"/>
  <c r="W37" i="1"/>
  <c r="X37" i="1"/>
  <c r="Z37" i="1"/>
  <c r="Y37" i="1"/>
  <c r="Z31" i="1"/>
  <c r="W31" i="1"/>
  <c r="Y31" i="1"/>
  <c r="X31" i="1"/>
  <c r="Y40" i="1"/>
  <c r="W40" i="1"/>
  <c r="Z40" i="1"/>
  <c r="X40" i="1"/>
  <c r="Z110" i="1"/>
  <c r="Y110" i="1"/>
  <c r="W110" i="1"/>
  <c r="X110" i="1"/>
  <c r="Y15" i="1"/>
  <c r="X15" i="1"/>
  <c r="Z15" i="1"/>
  <c r="W15" i="1"/>
  <c r="W105" i="1"/>
  <c r="X105" i="1"/>
  <c r="Z105" i="1"/>
  <c r="Y105" i="1"/>
  <c r="W24" i="1"/>
  <c r="Y24" i="1"/>
  <c r="X24" i="1"/>
  <c r="Z24" i="1"/>
  <c r="Z101" i="1"/>
  <c r="Y101" i="1"/>
  <c r="W101" i="1"/>
  <c r="X101" i="1"/>
  <c r="W25" i="1"/>
  <c r="Y25" i="1"/>
  <c r="X25" i="1"/>
  <c r="Z25" i="1"/>
  <c r="X34" i="1"/>
  <c r="Y34" i="1"/>
  <c r="Z34" i="1"/>
  <c r="W34" i="1"/>
  <c r="W38" i="1"/>
  <c r="X38" i="1"/>
  <c r="Y38" i="1"/>
  <c r="Z38" i="1"/>
  <c r="W102" i="1"/>
  <c r="Z102" i="1"/>
  <c r="Y102" i="1"/>
  <c r="X102" i="1"/>
  <c r="W107" i="1"/>
  <c r="X107" i="1"/>
  <c r="Y107" i="1"/>
  <c r="Z107" i="1"/>
  <c r="Y32" i="1"/>
  <c r="Z32" i="1"/>
  <c r="X32" i="1"/>
  <c r="W32" i="1"/>
  <c r="W33" i="1"/>
  <c r="Z33" i="1"/>
  <c r="Y33" i="1"/>
  <c r="X33" i="1"/>
  <c r="W11" i="1"/>
  <c r="Z11" i="1"/>
  <c r="Y11" i="1"/>
  <c r="X11" i="1"/>
  <c r="Y23" i="1"/>
  <c r="X23" i="1"/>
  <c r="Z23" i="1"/>
  <c r="W23" i="1"/>
  <c r="Z109" i="1"/>
  <c r="Y109" i="1"/>
  <c r="W109" i="1"/>
  <c r="X109" i="1"/>
  <c r="W106" i="1"/>
  <c r="Z106" i="1"/>
  <c r="Y106" i="1"/>
  <c r="X106" i="1"/>
  <c r="Y12" i="1"/>
  <c r="X12" i="1"/>
  <c r="Z12" i="1"/>
  <c r="W12" i="1"/>
  <c r="Y21" i="1"/>
  <c r="X21" i="1"/>
  <c r="W21" i="1"/>
  <c r="Z21" i="1"/>
  <c r="D39" i="1"/>
  <c r="E34" i="1"/>
  <c r="D40" i="1"/>
  <c r="E35" i="1"/>
  <c r="B30" i="1"/>
  <c r="D38" i="1"/>
  <c r="E33" i="1"/>
  <c r="B27" i="1"/>
  <c r="D37" i="1"/>
  <c r="E32" i="1"/>
  <c r="V28" i="1"/>
  <c r="U28" i="1" s="1"/>
  <c r="S28" i="1"/>
  <c r="L28" i="1"/>
  <c r="R28" i="1"/>
  <c r="Q28" i="1" s="1"/>
  <c r="L30" i="1"/>
  <c r="R30" i="1"/>
  <c r="Q30" i="1" s="1"/>
  <c r="V30" i="1"/>
  <c r="U30" i="1" s="1"/>
  <c r="S30" i="1"/>
  <c r="V29" i="1"/>
  <c r="U29" i="1" s="1"/>
  <c r="S29" i="1"/>
  <c r="R29" i="1"/>
  <c r="Q29" i="1" s="1"/>
  <c r="L29" i="1"/>
  <c r="S27" i="1"/>
  <c r="R27" i="1"/>
  <c r="Q27" i="1" s="1"/>
  <c r="V27" i="1"/>
  <c r="U27" i="1" s="1"/>
  <c r="L27" i="1"/>
  <c r="V18" i="1"/>
  <c r="U18" i="1" s="1"/>
  <c r="R18" i="1"/>
  <c r="Q18" i="1" s="1"/>
  <c r="L18" i="1"/>
  <c r="T18" i="1"/>
  <c r="S18" i="1" s="1"/>
  <c r="V19" i="1"/>
  <c r="U19" i="1" s="1"/>
  <c r="T19" i="1"/>
  <c r="S19" i="1" s="1"/>
  <c r="R19" i="1"/>
  <c r="Q19" i="1" s="1"/>
  <c r="L19" i="1"/>
  <c r="T20" i="1"/>
  <c r="S20" i="1" s="1"/>
  <c r="R20" i="1"/>
  <c r="Q20" i="1" s="1"/>
  <c r="V20" i="1"/>
  <c r="U20" i="1" s="1"/>
  <c r="L20" i="1"/>
  <c r="D21" i="1"/>
  <c r="D16" i="1"/>
  <c r="T17" i="1"/>
  <c r="S17" i="1" s="1"/>
  <c r="R17" i="1"/>
  <c r="Q17" i="1" s="1"/>
  <c r="V17" i="1"/>
  <c r="U17" i="1" s="1"/>
  <c r="L17" i="1"/>
  <c r="T14" i="1"/>
  <c r="S14" i="1" s="1"/>
  <c r="V14" i="1"/>
  <c r="U14" i="1" s="1"/>
  <c r="R14" i="1"/>
  <c r="Q14" i="1" s="1"/>
  <c r="T12" i="1"/>
  <c r="S12" i="1" s="1"/>
  <c r="R12" i="1"/>
  <c r="Q12" i="1" s="1"/>
  <c r="V12" i="1"/>
  <c r="U12" i="1" s="1"/>
  <c r="B15" i="1"/>
  <c r="B11" i="1"/>
  <c r="L14" i="1"/>
  <c r="B13" i="1"/>
  <c r="B23" i="1"/>
  <c r="G11" i="1"/>
  <c r="G23" i="1"/>
  <c r="G22" i="1"/>
  <c r="G12" i="1"/>
  <c r="L12" i="1" s="1"/>
  <c r="B14" i="1"/>
  <c r="B12" i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95" i="1"/>
  <c r="I95" i="1"/>
  <c r="K95" i="1" s="1"/>
  <c r="G95" i="1"/>
  <c r="O94" i="1"/>
  <c r="I94" i="1"/>
  <c r="K94" i="1" s="1"/>
  <c r="G94" i="1"/>
  <c r="O93" i="1"/>
  <c r="I93" i="1"/>
  <c r="K93" i="1" s="1"/>
  <c r="G93" i="1"/>
  <c r="O92" i="1"/>
  <c r="I92" i="1"/>
  <c r="K92" i="1" s="1"/>
  <c r="G92" i="1"/>
  <c r="O91" i="1"/>
  <c r="I91" i="1"/>
  <c r="K91" i="1" s="1"/>
  <c r="G91" i="1"/>
  <c r="O10" i="1"/>
  <c r="I10" i="1"/>
  <c r="K10" i="1" s="1"/>
  <c r="G10" i="1"/>
  <c r="B10" i="1"/>
  <c r="O9" i="1"/>
  <c r="I9" i="1"/>
  <c r="K9" i="1" s="1"/>
  <c r="G9" i="1"/>
  <c r="B9" i="1"/>
  <c r="O8" i="1"/>
  <c r="I8" i="1"/>
  <c r="K8" i="1" s="1"/>
  <c r="G8" i="1"/>
  <c r="B8" i="1"/>
  <c r="O7" i="1"/>
  <c r="I7" i="1"/>
  <c r="K7" i="1" s="1"/>
  <c r="G7" i="1"/>
  <c r="B7" i="1"/>
  <c r="P6" i="1"/>
  <c r="O6" i="1"/>
  <c r="I6" i="1"/>
  <c r="K6" i="1" s="1"/>
  <c r="G6" i="1"/>
  <c r="B6" i="1"/>
  <c r="W92" i="1" l="1"/>
  <c r="X92" i="1"/>
  <c r="Z92" i="1"/>
  <c r="Y92" i="1"/>
  <c r="Z9" i="1"/>
  <c r="Y9" i="1"/>
  <c r="W9" i="1"/>
  <c r="X9" i="1"/>
  <c r="Z7" i="1"/>
  <c r="Y7" i="1"/>
  <c r="W7" i="1"/>
  <c r="X7" i="1"/>
  <c r="Z10" i="1"/>
  <c r="Y10" i="1"/>
  <c r="W10" i="1"/>
  <c r="X10" i="1"/>
  <c r="W94" i="1"/>
  <c r="X94" i="1"/>
  <c r="Z94" i="1"/>
  <c r="Y94" i="1"/>
  <c r="W6" i="1"/>
  <c r="X6" i="1"/>
  <c r="Y6" i="1"/>
  <c r="Z6" i="1"/>
  <c r="Y95" i="1"/>
  <c r="W95" i="1"/>
  <c r="X95" i="1"/>
  <c r="Z95" i="1"/>
  <c r="Z8" i="1"/>
  <c r="Y8" i="1"/>
  <c r="W8" i="1"/>
  <c r="X8" i="1"/>
  <c r="W93" i="1"/>
  <c r="X93" i="1"/>
  <c r="Z93" i="1"/>
  <c r="Y93" i="1"/>
  <c r="X91" i="1"/>
  <c r="W91" i="1"/>
  <c r="Z91" i="1"/>
  <c r="Y91" i="1"/>
  <c r="D31" i="1"/>
  <c r="E21" i="1"/>
  <c r="T21" i="1" s="1"/>
  <c r="E37" i="1"/>
  <c r="D42" i="1"/>
  <c r="E38" i="1"/>
  <c r="D43" i="1"/>
  <c r="E40" i="1"/>
  <c r="D45" i="1"/>
  <c r="D26" i="1"/>
  <c r="E26" i="1" s="1"/>
  <c r="T26" i="1" s="1"/>
  <c r="E16" i="1"/>
  <c r="E39" i="1"/>
  <c r="D44" i="1"/>
  <c r="B16" i="1"/>
  <c r="R21" i="1"/>
  <c r="Q21" i="1" s="1"/>
  <c r="L11" i="1"/>
  <c r="B25" i="1"/>
  <c r="V8" i="1"/>
  <c r="U8" i="1" s="1"/>
  <c r="R8" i="1"/>
  <c r="Q8" i="1" s="1"/>
  <c r="T8" i="1"/>
  <c r="S8" i="1" s="1"/>
  <c r="T6" i="1"/>
  <c r="S6" i="1" s="1"/>
  <c r="V6" i="1"/>
  <c r="U6" i="1" s="1"/>
  <c r="R6" i="1"/>
  <c r="Q6" i="1" s="1"/>
  <c r="L15" i="1"/>
  <c r="T15" i="1"/>
  <c r="S15" i="1" s="1"/>
  <c r="V15" i="1"/>
  <c r="U15" i="1" s="1"/>
  <c r="R15" i="1"/>
  <c r="Q15" i="1" s="1"/>
  <c r="L25" i="1"/>
  <c r="S25" i="1"/>
  <c r="R25" i="1"/>
  <c r="Q25" i="1" s="1"/>
  <c r="V25" i="1"/>
  <c r="U25" i="1" s="1"/>
  <c r="L13" i="1"/>
  <c r="T13" i="1"/>
  <c r="S13" i="1" s="1"/>
  <c r="V13" i="1"/>
  <c r="U13" i="1" s="1"/>
  <c r="R13" i="1"/>
  <c r="Q13" i="1" s="1"/>
  <c r="V11" i="1"/>
  <c r="U11" i="1" s="1"/>
  <c r="R11" i="1"/>
  <c r="Q11" i="1" s="1"/>
  <c r="T11" i="1"/>
  <c r="S11" i="1" s="1"/>
  <c r="V10" i="1"/>
  <c r="U10" i="1" s="1"/>
  <c r="R10" i="1"/>
  <c r="Q10" i="1" s="1"/>
  <c r="T10" i="1"/>
  <c r="S10" i="1" s="1"/>
  <c r="V23" i="1"/>
  <c r="U23" i="1" s="1"/>
  <c r="R23" i="1"/>
  <c r="Q23" i="1" s="1"/>
  <c r="S23" i="1"/>
  <c r="R7" i="1"/>
  <c r="Q7" i="1" s="1"/>
  <c r="T7" i="1"/>
  <c r="S7" i="1" s="1"/>
  <c r="V7" i="1"/>
  <c r="U7" i="1" s="1"/>
  <c r="V9" i="1"/>
  <c r="U9" i="1" s="1"/>
  <c r="R9" i="1"/>
  <c r="Q9" i="1" s="1"/>
  <c r="T9" i="1"/>
  <c r="S9" i="1" s="1"/>
  <c r="L23" i="1"/>
  <c r="L7" i="1"/>
  <c r="B21" i="1"/>
  <c r="L9" i="1"/>
  <c r="L8" i="1"/>
  <c r="L10" i="1"/>
  <c r="L6" i="1"/>
  <c r="E45" i="1" l="1"/>
  <c r="D50" i="1"/>
  <c r="B45" i="1"/>
  <c r="E44" i="1"/>
  <c r="B44" i="1"/>
  <c r="D49" i="1"/>
  <c r="B26" i="1"/>
  <c r="E43" i="1"/>
  <c r="B43" i="1"/>
  <c r="D48" i="1"/>
  <c r="E42" i="1"/>
  <c r="D47" i="1"/>
  <c r="B42" i="1"/>
  <c r="D36" i="1"/>
  <c r="E31" i="1"/>
  <c r="R26" i="1"/>
  <c r="Q26" i="1" s="1"/>
  <c r="V26" i="1"/>
  <c r="U26" i="1" s="1"/>
  <c r="S26" i="1"/>
  <c r="L26" i="1"/>
  <c r="L21" i="1"/>
  <c r="R16" i="1"/>
  <c r="Q16" i="1" s="1"/>
  <c r="V16" i="1"/>
  <c r="U16" i="1" s="1"/>
  <c r="T16" i="1"/>
  <c r="S16" i="1" s="1"/>
  <c r="L16" i="1"/>
  <c r="V21" i="1"/>
  <c r="U21" i="1" s="1"/>
  <c r="S21" i="1"/>
  <c r="B22" i="1"/>
  <c r="B24" i="1"/>
  <c r="B35" i="1"/>
  <c r="B33" i="1"/>
  <c r="E48" i="1" l="1"/>
  <c r="D58" i="1"/>
  <c r="D53" i="1"/>
  <c r="B48" i="1"/>
  <c r="R43" i="1"/>
  <c r="Q43" i="1" s="1"/>
  <c r="L43" i="1"/>
  <c r="V43" i="1"/>
  <c r="U43" i="1" s="1"/>
  <c r="T43" i="1"/>
  <c r="S43" i="1" s="1"/>
  <c r="E47" i="1"/>
  <c r="D52" i="1"/>
  <c r="D57" i="1"/>
  <c r="B47" i="1"/>
  <c r="E49" i="1"/>
  <c r="D54" i="1"/>
  <c r="B49" i="1"/>
  <c r="D59" i="1"/>
  <c r="V42" i="1"/>
  <c r="U42" i="1" s="1"/>
  <c r="R42" i="1"/>
  <c r="Q42" i="1" s="1"/>
  <c r="T42" i="1"/>
  <c r="S42" i="1" s="1"/>
  <c r="L42" i="1"/>
  <c r="V44" i="1"/>
  <c r="U44" i="1" s="1"/>
  <c r="L44" i="1"/>
  <c r="T44" i="1"/>
  <c r="S44" i="1" s="1"/>
  <c r="R44" i="1"/>
  <c r="Q44" i="1" s="1"/>
  <c r="E36" i="1"/>
  <c r="D41" i="1"/>
  <c r="E50" i="1"/>
  <c r="D60" i="1"/>
  <c r="D55" i="1"/>
  <c r="B50" i="1"/>
  <c r="R45" i="1"/>
  <c r="Q45" i="1" s="1"/>
  <c r="L45" i="1"/>
  <c r="V45" i="1"/>
  <c r="U45" i="1" s="1"/>
  <c r="T45" i="1"/>
  <c r="S45" i="1" s="1"/>
  <c r="L35" i="1"/>
  <c r="V35" i="1"/>
  <c r="U35" i="1" s="1"/>
  <c r="R35" i="1"/>
  <c r="Q35" i="1" s="1"/>
  <c r="S35" i="1"/>
  <c r="L33" i="1"/>
  <c r="V33" i="1"/>
  <c r="U33" i="1" s="1"/>
  <c r="S33" i="1"/>
  <c r="R33" i="1"/>
  <c r="Q33" i="1" s="1"/>
  <c r="L24" i="1"/>
  <c r="S24" i="1"/>
  <c r="R24" i="1"/>
  <c r="Q24" i="1" s="1"/>
  <c r="V24" i="1"/>
  <c r="U24" i="1" s="1"/>
  <c r="L22" i="1"/>
  <c r="V22" i="1"/>
  <c r="U22" i="1" s="1"/>
  <c r="R22" i="1"/>
  <c r="Q22" i="1" s="1"/>
  <c r="S22" i="1"/>
  <c r="B31" i="1"/>
  <c r="B40" i="1"/>
  <c r="B38" i="1"/>
  <c r="E57" i="1" l="1"/>
  <c r="T57" i="1" s="1"/>
  <c r="D67" i="1"/>
  <c r="B57" i="1"/>
  <c r="D62" i="1"/>
  <c r="E52" i="1"/>
  <c r="B52" i="1"/>
  <c r="R47" i="1"/>
  <c r="Q47" i="1" s="1"/>
  <c r="T47" i="1"/>
  <c r="S47" i="1" s="1"/>
  <c r="V47" i="1"/>
  <c r="U47" i="1" s="1"/>
  <c r="L47" i="1"/>
  <c r="D65" i="1"/>
  <c r="E55" i="1"/>
  <c r="B55" i="1"/>
  <c r="E60" i="1"/>
  <c r="T60" i="1" s="1"/>
  <c r="B60" i="1"/>
  <c r="D70" i="1"/>
  <c r="E59" i="1"/>
  <c r="T59" i="1" s="1"/>
  <c r="D69" i="1"/>
  <c r="B59" i="1"/>
  <c r="R50" i="1"/>
  <c r="Q50" i="1" s="1"/>
  <c r="L50" i="1"/>
  <c r="V50" i="1"/>
  <c r="U50" i="1" s="1"/>
  <c r="T50" i="1"/>
  <c r="S50" i="1" s="1"/>
  <c r="D63" i="1"/>
  <c r="E53" i="1"/>
  <c r="B53" i="1"/>
  <c r="E41" i="1"/>
  <c r="B41" i="1"/>
  <c r="D46" i="1"/>
  <c r="D64" i="1"/>
  <c r="E54" i="1"/>
  <c r="B54" i="1"/>
  <c r="E58" i="1"/>
  <c r="T58" i="1" s="1"/>
  <c r="D68" i="1"/>
  <c r="B58" i="1"/>
  <c r="L49" i="1"/>
  <c r="R49" i="1"/>
  <c r="Q49" i="1" s="1"/>
  <c r="V49" i="1"/>
  <c r="U49" i="1" s="1"/>
  <c r="T49" i="1"/>
  <c r="S49" i="1" s="1"/>
  <c r="R48" i="1"/>
  <c r="Q48" i="1" s="1"/>
  <c r="V48" i="1"/>
  <c r="U48" i="1" s="1"/>
  <c r="T48" i="1"/>
  <c r="S48" i="1" s="1"/>
  <c r="L48" i="1"/>
  <c r="L31" i="1"/>
  <c r="R31" i="1"/>
  <c r="Q31" i="1" s="1"/>
  <c r="S31" i="1"/>
  <c r="V31" i="1"/>
  <c r="U31" i="1" s="1"/>
  <c r="L38" i="1"/>
  <c r="T38" i="1"/>
  <c r="S38" i="1" s="1"/>
  <c r="V38" i="1"/>
  <c r="U38" i="1" s="1"/>
  <c r="R38" i="1"/>
  <c r="Q38" i="1" s="1"/>
  <c r="L40" i="1"/>
  <c r="R40" i="1"/>
  <c r="Q40" i="1" s="1"/>
  <c r="T40" i="1"/>
  <c r="S40" i="1" s="1"/>
  <c r="V40" i="1"/>
  <c r="U40" i="1" s="1"/>
  <c r="B36" i="1"/>
  <c r="B32" i="1"/>
  <c r="B34" i="1"/>
  <c r="L58" i="1" l="1"/>
  <c r="R58" i="1"/>
  <c r="Q58" i="1" s="1"/>
  <c r="S58" i="1"/>
  <c r="V58" i="1"/>
  <c r="U58" i="1" s="1"/>
  <c r="E65" i="1"/>
  <c r="T65" i="1" s="1"/>
  <c r="B65" i="1"/>
  <c r="R54" i="1"/>
  <c r="Q54" i="1" s="1"/>
  <c r="L54" i="1"/>
  <c r="V54" i="1"/>
  <c r="U54" i="1" s="1"/>
  <c r="T54" i="1"/>
  <c r="S54" i="1" s="1"/>
  <c r="E64" i="1"/>
  <c r="T64" i="1" s="1"/>
  <c r="B64" i="1"/>
  <c r="E69" i="1"/>
  <c r="D74" i="1"/>
  <c r="B69" i="1"/>
  <c r="E46" i="1"/>
  <c r="B46" i="1"/>
  <c r="D51" i="1"/>
  <c r="D56" i="1"/>
  <c r="R59" i="1"/>
  <c r="Q59" i="1" s="1"/>
  <c r="V59" i="1"/>
  <c r="U59" i="1" s="1"/>
  <c r="L59" i="1"/>
  <c r="S59" i="1"/>
  <c r="T52" i="1"/>
  <c r="S52" i="1" s="1"/>
  <c r="R52" i="1"/>
  <c r="Q52" i="1" s="1"/>
  <c r="V52" i="1"/>
  <c r="U52" i="1" s="1"/>
  <c r="L52" i="1"/>
  <c r="E68" i="1"/>
  <c r="D73" i="1"/>
  <c r="B68" i="1"/>
  <c r="E70" i="1"/>
  <c r="B70" i="1"/>
  <c r="D75" i="1"/>
  <c r="E62" i="1"/>
  <c r="T62" i="1" s="1"/>
  <c r="B62" i="1"/>
  <c r="V55" i="1"/>
  <c r="U55" i="1" s="1"/>
  <c r="T55" i="1"/>
  <c r="S55" i="1" s="1"/>
  <c r="R55" i="1"/>
  <c r="Q55" i="1" s="1"/>
  <c r="L55" i="1"/>
  <c r="R41" i="1"/>
  <c r="Q41" i="1" s="1"/>
  <c r="T41" i="1"/>
  <c r="S41" i="1" s="1"/>
  <c r="V41" i="1"/>
  <c r="U41" i="1" s="1"/>
  <c r="L41" i="1"/>
  <c r="S60" i="1"/>
  <c r="V60" i="1"/>
  <c r="U60" i="1" s="1"/>
  <c r="R60" i="1"/>
  <c r="Q60" i="1" s="1"/>
  <c r="L60" i="1"/>
  <c r="E67" i="1"/>
  <c r="D72" i="1"/>
  <c r="B67" i="1"/>
  <c r="E63" i="1"/>
  <c r="T63" i="1" s="1"/>
  <c r="B63" i="1"/>
  <c r="V53" i="1"/>
  <c r="U53" i="1" s="1"/>
  <c r="L53" i="1"/>
  <c r="T53" i="1"/>
  <c r="S53" i="1" s="1"/>
  <c r="R53" i="1"/>
  <c r="Q53" i="1" s="1"/>
  <c r="S57" i="1"/>
  <c r="L57" i="1"/>
  <c r="R57" i="1"/>
  <c r="Q57" i="1" s="1"/>
  <c r="V57" i="1"/>
  <c r="U57" i="1" s="1"/>
  <c r="L34" i="1"/>
  <c r="V34" i="1"/>
  <c r="U34" i="1" s="1"/>
  <c r="R34" i="1"/>
  <c r="Q34" i="1" s="1"/>
  <c r="S34" i="1"/>
  <c r="L36" i="1"/>
  <c r="T36" i="1"/>
  <c r="S36" i="1" s="1"/>
  <c r="R36" i="1"/>
  <c r="Q36" i="1" s="1"/>
  <c r="V36" i="1"/>
  <c r="U36" i="1" s="1"/>
  <c r="L32" i="1"/>
  <c r="V32" i="1"/>
  <c r="U32" i="1" s="1"/>
  <c r="S32" i="1"/>
  <c r="R32" i="1"/>
  <c r="Q32" i="1" s="1"/>
  <c r="B39" i="1"/>
  <c r="B37" i="1"/>
  <c r="L67" i="1" l="1"/>
  <c r="V67" i="1"/>
  <c r="U67" i="1" s="1"/>
  <c r="S67" i="1"/>
  <c r="R67" i="1"/>
  <c r="Q67" i="1" s="1"/>
  <c r="L64" i="1"/>
  <c r="R64" i="1"/>
  <c r="Q64" i="1" s="1"/>
  <c r="S64" i="1"/>
  <c r="V64" i="1"/>
  <c r="U64" i="1" s="1"/>
  <c r="E56" i="1"/>
  <c r="T56" i="1" s="1"/>
  <c r="D66" i="1"/>
  <c r="B56" i="1"/>
  <c r="S70" i="1"/>
  <c r="R70" i="1"/>
  <c r="Q70" i="1" s="1"/>
  <c r="V70" i="1"/>
  <c r="U70" i="1" s="1"/>
  <c r="L70" i="1"/>
  <c r="D61" i="1"/>
  <c r="E51" i="1"/>
  <c r="B51" i="1"/>
  <c r="E73" i="1"/>
  <c r="B73" i="1"/>
  <c r="D78" i="1"/>
  <c r="V65" i="1"/>
  <c r="U65" i="1" s="1"/>
  <c r="L65" i="1"/>
  <c r="S65" i="1"/>
  <c r="R65" i="1"/>
  <c r="Q65" i="1" s="1"/>
  <c r="V62" i="1"/>
  <c r="U62" i="1" s="1"/>
  <c r="L62" i="1"/>
  <c r="R62" i="1"/>
  <c r="Q62" i="1" s="1"/>
  <c r="S62" i="1"/>
  <c r="V68" i="1"/>
  <c r="U68" i="1" s="1"/>
  <c r="R68" i="1"/>
  <c r="Q68" i="1" s="1"/>
  <c r="S68" i="1"/>
  <c r="L68" i="1"/>
  <c r="V46" i="1"/>
  <c r="U46" i="1" s="1"/>
  <c r="R46" i="1"/>
  <c r="Q46" i="1" s="1"/>
  <c r="L46" i="1"/>
  <c r="T46" i="1"/>
  <c r="S46" i="1" s="1"/>
  <c r="E75" i="1"/>
  <c r="B75" i="1"/>
  <c r="D80" i="1"/>
  <c r="V63" i="1"/>
  <c r="U63" i="1" s="1"/>
  <c r="S63" i="1"/>
  <c r="L63" i="1"/>
  <c r="R63" i="1"/>
  <c r="Q63" i="1" s="1"/>
  <c r="E74" i="1"/>
  <c r="D79" i="1"/>
  <c r="B74" i="1"/>
  <c r="E72" i="1"/>
  <c r="D77" i="1"/>
  <c r="B72" i="1"/>
  <c r="R69" i="1"/>
  <c r="Q69" i="1" s="1"/>
  <c r="S69" i="1"/>
  <c r="V69" i="1"/>
  <c r="U69" i="1" s="1"/>
  <c r="L69" i="1"/>
  <c r="L37" i="1"/>
  <c r="R37" i="1"/>
  <c r="Q37" i="1" s="1"/>
  <c r="T37" i="1"/>
  <c r="S37" i="1" s="1"/>
  <c r="V37" i="1"/>
  <c r="U37" i="1" s="1"/>
  <c r="L39" i="1"/>
  <c r="T39" i="1"/>
  <c r="S39" i="1" s="1"/>
  <c r="V39" i="1"/>
  <c r="U39" i="1" s="1"/>
  <c r="R39" i="1"/>
  <c r="Q39" i="1" s="1"/>
  <c r="V72" i="1" l="1"/>
  <c r="U72" i="1" s="1"/>
  <c r="R72" i="1"/>
  <c r="Q72" i="1" s="1"/>
  <c r="L72" i="1"/>
  <c r="T72" i="1"/>
  <c r="S72" i="1" s="1"/>
  <c r="R56" i="1"/>
  <c r="Q56" i="1" s="1"/>
  <c r="V56" i="1"/>
  <c r="U56" i="1" s="1"/>
  <c r="S56" i="1"/>
  <c r="L56" i="1"/>
  <c r="E79" i="1"/>
  <c r="D84" i="1"/>
  <c r="B79" i="1"/>
  <c r="E66" i="1"/>
  <c r="D71" i="1"/>
  <c r="B66" i="1"/>
  <c r="R74" i="1"/>
  <c r="Q74" i="1" s="1"/>
  <c r="V74" i="1"/>
  <c r="U74" i="1" s="1"/>
  <c r="L74" i="1"/>
  <c r="T74" i="1"/>
  <c r="S74" i="1" s="1"/>
  <c r="E78" i="1"/>
  <c r="B78" i="1"/>
  <c r="D83" i="1"/>
  <c r="L73" i="1"/>
  <c r="R73" i="1"/>
  <c r="Q73" i="1" s="1"/>
  <c r="V73" i="1"/>
  <c r="U73" i="1" s="1"/>
  <c r="T73" i="1"/>
  <c r="S73" i="1" s="1"/>
  <c r="V51" i="1"/>
  <c r="U51" i="1" s="1"/>
  <c r="L51" i="1"/>
  <c r="R51" i="1"/>
  <c r="Q51" i="1" s="1"/>
  <c r="T51" i="1"/>
  <c r="S51" i="1" s="1"/>
  <c r="E80" i="1"/>
  <c r="D85" i="1"/>
  <c r="B80" i="1"/>
  <c r="E61" i="1"/>
  <c r="T61" i="1" s="1"/>
  <c r="B61" i="1"/>
  <c r="V75" i="1"/>
  <c r="U75" i="1" s="1"/>
  <c r="R75" i="1"/>
  <c r="Q75" i="1" s="1"/>
  <c r="T75" i="1"/>
  <c r="S75" i="1" s="1"/>
  <c r="L75" i="1"/>
  <c r="E77" i="1"/>
  <c r="B77" i="1"/>
  <c r="D82" i="1"/>
  <c r="R61" i="1" l="1"/>
  <c r="Q61" i="1" s="1"/>
  <c r="V61" i="1"/>
  <c r="U61" i="1" s="1"/>
  <c r="S61" i="1"/>
  <c r="L61" i="1"/>
  <c r="L79" i="1"/>
  <c r="T79" i="1"/>
  <c r="S79" i="1" s="1"/>
  <c r="R79" i="1"/>
  <c r="Q79" i="1" s="1"/>
  <c r="V79" i="1"/>
  <c r="U79" i="1" s="1"/>
  <c r="D89" i="1"/>
  <c r="E84" i="1"/>
  <c r="D94" i="1"/>
  <c r="B84" i="1"/>
  <c r="D88" i="1"/>
  <c r="E83" i="1"/>
  <c r="B83" i="1"/>
  <c r="D93" i="1"/>
  <c r="R66" i="1"/>
  <c r="Q66" i="1" s="1"/>
  <c r="V66" i="1"/>
  <c r="U66" i="1" s="1"/>
  <c r="S66" i="1"/>
  <c r="L66" i="1"/>
  <c r="D90" i="1"/>
  <c r="E85" i="1"/>
  <c r="D95" i="1"/>
  <c r="B85" i="1"/>
  <c r="R78" i="1"/>
  <c r="Q78" i="1" s="1"/>
  <c r="T78" i="1"/>
  <c r="S78" i="1" s="1"/>
  <c r="L78" i="1"/>
  <c r="V78" i="1"/>
  <c r="U78" i="1" s="1"/>
  <c r="V80" i="1"/>
  <c r="U80" i="1" s="1"/>
  <c r="R80" i="1"/>
  <c r="Q80" i="1" s="1"/>
  <c r="T80" i="1"/>
  <c r="S80" i="1" s="1"/>
  <c r="L80" i="1"/>
  <c r="D87" i="1"/>
  <c r="E82" i="1"/>
  <c r="B82" i="1"/>
  <c r="D92" i="1"/>
  <c r="R77" i="1"/>
  <c r="Q77" i="1" s="1"/>
  <c r="T77" i="1"/>
  <c r="S77" i="1" s="1"/>
  <c r="L77" i="1"/>
  <c r="V77" i="1"/>
  <c r="U77" i="1" s="1"/>
  <c r="E71" i="1"/>
  <c r="B71" i="1"/>
  <c r="D76" i="1"/>
  <c r="E76" i="1" l="1"/>
  <c r="B76" i="1"/>
  <c r="D81" i="1"/>
  <c r="E92" i="1"/>
  <c r="T92" i="1" s="1"/>
  <c r="D102" i="1"/>
  <c r="B92" i="1"/>
  <c r="E95" i="1"/>
  <c r="T95" i="1" s="1"/>
  <c r="D105" i="1"/>
  <c r="B95" i="1"/>
  <c r="E94" i="1"/>
  <c r="T94" i="1" s="1"/>
  <c r="D104" i="1"/>
  <c r="B94" i="1"/>
  <c r="L84" i="1"/>
  <c r="R84" i="1"/>
  <c r="Q84" i="1" s="1"/>
  <c r="V84" i="1"/>
  <c r="U84" i="1" s="1"/>
  <c r="T84" i="1"/>
  <c r="S84" i="1" s="1"/>
  <c r="T82" i="1"/>
  <c r="S82" i="1" s="1"/>
  <c r="L82" i="1"/>
  <c r="V82" i="1"/>
  <c r="U82" i="1" s="1"/>
  <c r="R82" i="1"/>
  <c r="Q82" i="1" s="1"/>
  <c r="L85" i="1"/>
  <c r="T85" i="1"/>
  <c r="S85" i="1" s="1"/>
  <c r="R85" i="1"/>
  <c r="Q85" i="1" s="1"/>
  <c r="V85" i="1"/>
  <c r="U85" i="1" s="1"/>
  <c r="D97" i="1"/>
  <c r="E87" i="1"/>
  <c r="B87" i="1"/>
  <c r="D100" i="1"/>
  <c r="E90" i="1"/>
  <c r="B90" i="1"/>
  <c r="D99" i="1"/>
  <c r="E89" i="1"/>
  <c r="B89" i="1"/>
  <c r="E93" i="1"/>
  <c r="T93" i="1" s="1"/>
  <c r="D103" i="1"/>
  <c r="B93" i="1"/>
  <c r="R71" i="1"/>
  <c r="Q71" i="1" s="1"/>
  <c r="V71" i="1"/>
  <c r="U71" i="1" s="1"/>
  <c r="T71" i="1"/>
  <c r="S71" i="1" s="1"/>
  <c r="L71" i="1"/>
  <c r="T83" i="1"/>
  <c r="S83" i="1" s="1"/>
  <c r="V83" i="1"/>
  <c r="U83" i="1" s="1"/>
  <c r="L83" i="1"/>
  <c r="R83" i="1"/>
  <c r="Q83" i="1" s="1"/>
  <c r="D98" i="1"/>
  <c r="E88" i="1"/>
  <c r="B88" i="1"/>
  <c r="E104" i="1" l="1"/>
  <c r="D109" i="1"/>
  <c r="B104" i="1"/>
  <c r="L94" i="1"/>
  <c r="V94" i="1"/>
  <c r="U94" i="1" s="1"/>
  <c r="R94" i="1"/>
  <c r="Q94" i="1" s="1"/>
  <c r="S94" i="1"/>
  <c r="L89" i="1"/>
  <c r="V89" i="1"/>
  <c r="U89" i="1" s="1"/>
  <c r="T89" i="1"/>
  <c r="S89" i="1" s="1"/>
  <c r="R89" i="1"/>
  <c r="Q89" i="1" s="1"/>
  <c r="E105" i="1"/>
  <c r="B105" i="1"/>
  <c r="D110" i="1"/>
  <c r="T88" i="1"/>
  <c r="S88" i="1" s="1"/>
  <c r="L88" i="1"/>
  <c r="V88" i="1"/>
  <c r="U88" i="1" s="1"/>
  <c r="R88" i="1"/>
  <c r="Q88" i="1" s="1"/>
  <c r="E99" i="1"/>
  <c r="T99" i="1" s="1"/>
  <c r="B99" i="1"/>
  <c r="S95" i="1"/>
  <c r="V95" i="1"/>
  <c r="U95" i="1" s="1"/>
  <c r="R95" i="1"/>
  <c r="Q95" i="1" s="1"/>
  <c r="L95" i="1"/>
  <c r="V90" i="1"/>
  <c r="U90" i="1" s="1"/>
  <c r="T90" i="1"/>
  <c r="S90" i="1" s="1"/>
  <c r="R90" i="1"/>
  <c r="Q90" i="1" s="1"/>
  <c r="L90" i="1"/>
  <c r="E102" i="1"/>
  <c r="D107" i="1"/>
  <c r="B102" i="1"/>
  <c r="E100" i="1"/>
  <c r="T100" i="1" s="1"/>
  <c r="B100" i="1"/>
  <c r="V92" i="1"/>
  <c r="U92" i="1" s="1"/>
  <c r="L92" i="1"/>
  <c r="R92" i="1"/>
  <c r="Q92" i="1" s="1"/>
  <c r="S92" i="1"/>
  <c r="D86" i="1"/>
  <c r="E81" i="1"/>
  <c r="D91" i="1"/>
  <c r="B81" i="1"/>
  <c r="L93" i="1"/>
  <c r="S93" i="1"/>
  <c r="V93" i="1"/>
  <c r="U93" i="1" s="1"/>
  <c r="R93" i="1"/>
  <c r="Q93" i="1" s="1"/>
  <c r="E98" i="1"/>
  <c r="T98" i="1" s="1"/>
  <c r="B98" i="1"/>
  <c r="T87" i="1"/>
  <c r="S87" i="1" s="1"/>
  <c r="R87" i="1"/>
  <c r="Q87" i="1" s="1"/>
  <c r="V87" i="1"/>
  <c r="U87" i="1" s="1"/>
  <c r="L87" i="1"/>
  <c r="E103" i="1"/>
  <c r="D108" i="1"/>
  <c r="B103" i="1"/>
  <c r="E97" i="1"/>
  <c r="T97" i="1" s="1"/>
  <c r="B97" i="1"/>
  <c r="R76" i="1"/>
  <c r="Q76" i="1" s="1"/>
  <c r="T76" i="1"/>
  <c r="S76" i="1" s="1"/>
  <c r="V76" i="1"/>
  <c r="U76" i="1" s="1"/>
  <c r="L76" i="1"/>
  <c r="B112" i="1"/>
  <c r="B113" i="1"/>
  <c r="B114" i="1"/>
  <c r="B115" i="1"/>
  <c r="S105" i="1" l="1"/>
  <c r="V105" i="1"/>
  <c r="U105" i="1" s="1"/>
  <c r="R105" i="1"/>
  <c r="Q105" i="1" s="1"/>
  <c r="L105" i="1"/>
  <c r="V98" i="1"/>
  <c r="U98" i="1" s="1"/>
  <c r="S98" i="1"/>
  <c r="R98" i="1"/>
  <c r="Q98" i="1" s="1"/>
  <c r="L98" i="1"/>
  <c r="S97" i="1"/>
  <c r="R97" i="1"/>
  <c r="Q97" i="1" s="1"/>
  <c r="V97" i="1"/>
  <c r="U97" i="1" s="1"/>
  <c r="L97" i="1"/>
  <c r="V99" i="1"/>
  <c r="U99" i="1" s="1"/>
  <c r="S99" i="1"/>
  <c r="R99" i="1"/>
  <c r="Q99" i="1" s="1"/>
  <c r="L99" i="1"/>
  <c r="E107" i="1"/>
  <c r="B107" i="1"/>
  <c r="V100" i="1"/>
  <c r="U100" i="1" s="1"/>
  <c r="S100" i="1"/>
  <c r="R100" i="1"/>
  <c r="Q100" i="1" s="1"/>
  <c r="L100" i="1"/>
  <c r="E108" i="1"/>
  <c r="B108" i="1"/>
  <c r="S102" i="1"/>
  <c r="R102" i="1"/>
  <c r="Q102" i="1" s="1"/>
  <c r="V102" i="1"/>
  <c r="U102" i="1" s="1"/>
  <c r="L102" i="1"/>
  <c r="V103" i="1"/>
  <c r="U103" i="1" s="1"/>
  <c r="S103" i="1"/>
  <c r="L103" i="1"/>
  <c r="R103" i="1"/>
  <c r="Q103" i="1" s="1"/>
  <c r="E91" i="1"/>
  <c r="T91" i="1" s="1"/>
  <c r="B91" i="1"/>
  <c r="D101" i="1"/>
  <c r="R81" i="1"/>
  <c r="Q81" i="1" s="1"/>
  <c r="V81" i="1"/>
  <c r="U81" i="1" s="1"/>
  <c r="T81" i="1"/>
  <c r="S81" i="1" s="1"/>
  <c r="L81" i="1"/>
  <c r="D96" i="1"/>
  <c r="E86" i="1"/>
  <c r="B86" i="1"/>
  <c r="E110" i="1"/>
  <c r="B110" i="1"/>
  <c r="E109" i="1"/>
  <c r="B109" i="1"/>
  <c r="R104" i="1"/>
  <c r="Q104" i="1" s="1"/>
  <c r="V104" i="1"/>
  <c r="U104" i="1" s="1"/>
  <c r="S104" i="1"/>
  <c r="L104" i="1"/>
  <c r="B117" i="1"/>
  <c r="B120" i="1"/>
  <c r="B119" i="1"/>
  <c r="B118" i="1"/>
  <c r="L108" i="1" l="1"/>
  <c r="V108" i="1"/>
  <c r="U108" i="1" s="1"/>
  <c r="R108" i="1"/>
  <c r="Q108" i="1" s="1"/>
  <c r="T108" i="1"/>
  <c r="S108" i="1" s="1"/>
  <c r="E101" i="1"/>
  <c r="D106" i="1"/>
  <c r="B101" i="1"/>
  <c r="V91" i="1"/>
  <c r="U91" i="1" s="1"/>
  <c r="L91" i="1"/>
  <c r="R91" i="1"/>
  <c r="Q91" i="1" s="1"/>
  <c r="S91" i="1"/>
  <c r="L109" i="1"/>
  <c r="T109" i="1"/>
  <c r="S109" i="1" s="1"/>
  <c r="R109" i="1"/>
  <c r="Q109" i="1" s="1"/>
  <c r="V109" i="1"/>
  <c r="U109" i="1" s="1"/>
  <c r="R110" i="1"/>
  <c r="Q110" i="1" s="1"/>
  <c r="L110" i="1"/>
  <c r="T110" i="1"/>
  <c r="S110" i="1" s="1"/>
  <c r="V110" i="1"/>
  <c r="U110" i="1" s="1"/>
  <c r="R86" i="1"/>
  <c r="Q86" i="1" s="1"/>
  <c r="V86" i="1"/>
  <c r="U86" i="1" s="1"/>
  <c r="T86" i="1"/>
  <c r="S86" i="1" s="1"/>
  <c r="L86" i="1"/>
  <c r="R107" i="1"/>
  <c r="Q107" i="1" s="1"/>
  <c r="L107" i="1"/>
  <c r="T107" i="1"/>
  <c r="S107" i="1" s="1"/>
  <c r="V107" i="1"/>
  <c r="U107" i="1" s="1"/>
  <c r="E96" i="1"/>
  <c r="T96" i="1" s="1"/>
  <c r="B96" i="1"/>
  <c r="B111" i="1"/>
  <c r="V96" i="1" l="1"/>
  <c r="U96" i="1" s="1"/>
  <c r="L96" i="1"/>
  <c r="R96" i="1"/>
  <c r="Q96" i="1" s="1"/>
  <c r="S96" i="1"/>
  <c r="E106" i="1"/>
  <c r="B106" i="1"/>
  <c r="V101" i="1"/>
  <c r="U101" i="1" s="1"/>
  <c r="L101" i="1"/>
  <c r="S101" i="1"/>
  <c r="R101" i="1"/>
  <c r="Q101" i="1" s="1"/>
  <c r="B121" i="1"/>
  <c r="B116" i="1"/>
  <c r="V106" i="1" l="1"/>
  <c r="U106" i="1" s="1"/>
  <c r="R106" i="1"/>
  <c r="Q106" i="1" s="1"/>
  <c r="T106" i="1"/>
  <c r="S106" i="1" s="1"/>
  <c r="L106" i="1"/>
  <c r="B126" i="1"/>
  <c r="L121" i="1"/>
  <c r="R121" i="1"/>
  <c r="Q121" i="1" s="1"/>
  <c r="V121" i="1"/>
  <c r="U121" i="1" s="1"/>
  <c r="T121" i="1"/>
  <c r="S121" i="1" s="1"/>
  <c r="V126" i="1" l="1"/>
  <c r="U126" i="1" s="1"/>
  <c r="L126" i="1"/>
  <c r="R126" i="1"/>
  <c r="Q126" i="1" s="1"/>
  <c r="T126" i="1"/>
  <c r="S126" i="1" s="1"/>
  <c r="B131" i="1"/>
  <c r="B136" i="1"/>
  <c r="L131" i="1" l="1"/>
  <c r="T131" i="1"/>
  <c r="S131" i="1" s="1"/>
  <c r="V131" i="1"/>
  <c r="U131" i="1" s="1"/>
  <c r="R131" i="1"/>
  <c r="Q131" i="1" s="1"/>
  <c r="B141" i="1"/>
  <c r="V136" i="1"/>
  <c r="U136" i="1" s="1"/>
  <c r="S136" i="1"/>
  <c r="R136" i="1"/>
  <c r="Q136" i="1" s="1"/>
  <c r="L136" i="1"/>
  <c r="B146" i="1"/>
  <c r="V146" i="1" l="1"/>
  <c r="U146" i="1" s="1"/>
  <c r="L146" i="1"/>
  <c r="R146" i="1"/>
  <c r="Q146" i="1" s="1"/>
  <c r="S146" i="1"/>
  <c r="B151" i="1"/>
  <c r="R141" i="1"/>
  <c r="Q141" i="1" s="1"/>
  <c r="V141" i="1"/>
  <c r="U141" i="1" s="1"/>
  <c r="L141" i="1"/>
  <c r="S141" i="1"/>
  <c r="B156" i="1" l="1"/>
  <c r="T151" i="1"/>
  <c r="S151" i="1" s="1"/>
  <c r="V151" i="1"/>
  <c r="U151" i="1" s="1"/>
  <c r="R151" i="1"/>
  <c r="Q151" i="1" s="1"/>
  <c r="L151" i="1"/>
  <c r="B161" i="1" l="1"/>
  <c r="B166" i="1" l="1"/>
  <c r="V166" i="1" l="1"/>
  <c r="U166" i="1" s="1"/>
  <c r="L166" i="1"/>
  <c r="T166" i="1"/>
  <c r="S166" i="1" s="1"/>
  <c r="R166" i="1"/>
  <c r="Q166" i="1" s="1"/>
  <c r="B171" i="1"/>
  <c r="B181" i="1" l="1"/>
  <c r="B176" i="1"/>
  <c r="L171" i="1"/>
  <c r="V171" i="1"/>
  <c r="U171" i="1" s="1"/>
  <c r="T171" i="1"/>
  <c r="S171" i="1" s="1"/>
  <c r="R171" i="1"/>
  <c r="Q171" i="1" s="1"/>
  <c r="V176" i="1" l="1"/>
  <c r="U176" i="1" s="1"/>
  <c r="T176" i="1"/>
  <c r="S176" i="1" s="1"/>
  <c r="R176" i="1"/>
  <c r="Q176" i="1" s="1"/>
  <c r="L176" i="1"/>
  <c r="B186" i="1"/>
  <c r="B191" i="1"/>
  <c r="V181" i="1"/>
  <c r="U181" i="1" s="1"/>
  <c r="S181" i="1"/>
  <c r="R181" i="1"/>
  <c r="Q181" i="1" s="1"/>
  <c r="L181" i="1"/>
  <c r="R186" i="1" l="1"/>
  <c r="Q186" i="1" s="1"/>
  <c r="V186" i="1"/>
  <c r="U186" i="1" s="1"/>
  <c r="S186" i="1"/>
  <c r="L186" i="1"/>
  <c r="B196" i="1"/>
  <c r="L191" i="1"/>
  <c r="S191" i="1"/>
  <c r="R191" i="1"/>
  <c r="Q191" i="1" s="1"/>
  <c r="V191" i="1"/>
  <c r="U191" i="1" s="1"/>
  <c r="R196" i="1" l="1"/>
  <c r="Q196" i="1" s="1"/>
  <c r="V196" i="1"/>
  <c r="U196" i="1" s="1"/>
  <c r="T196" i="1"/>
  <c r="S196" i="1" s="1"/>
  <c r="L196" i="1"/>
  <c r="B201" i="1"/>
  <c r="B206" i="1" l="1"/>
</calcChain>
</file>

<file path=xl/sharedStrings.xml><?xml version="1.0" encoding="utf-8"?>
<sst xmlns="http://schemas.openxmlformats.org/spreadsheetml/2006/main" count="3549" uniqueCount="326">
  <si>
    <t>id</t>
  </si>
  <si>
    <t>a_base_save_id</t>
  </si>
  <si>
    <t>a_base_eliminate_effect_id</t>
  </si>
  <si>
    <t>c_base_color_id</t>
  </si>
  <si>
    <t>c_base_era_effect</t>
  </si>
  <si>
    <t>a_base_dispel_type</t>
  </si>
  <si>
    <t>c_arrayints_combinationeffect1_id</t>
  </si>
  <si>
    <t>c_arrayints_combinationeffect2_id</t>
  </si>
  <si>
    <t>c_arrayints_combinationeffect3_id</t>
  </si>
  <si>
    <t>c_ints_effect2_playtime</t>
  </si>
  <si>
    <t>c_ints_effect2_flytime</t>
  </si>
  <si>
    <t>c_ints_effect3_playtime</t>
  </si>
  <si>
    <t>c_base_effectend_playtime</t>
  </si>
  <si>
    <t>varchar(255)</t>
  </si>
  <si>
    <t>道具表</t>
  </si>
  <si>
    <t>主键ID</t>
  </si>
  <si>
    <t>缓存ID</t>
  </si>
  <si>
    <t>颜色</t>
  </si>
  <si>
    <t>使用的时代</t>
  </si>
  <si>
    <t>效果</t>
  </si>
  <si>
    <t>棋子名称</t>
  </si>
  <si>
    <t>消除效果id（策划调用）</t>
  </si>
  <si>
    <t>消除类型
1：单个消除
2：组合消除</t>
  </si>
  <si>
    <t>解锁时代</t>
  </si>
  <si>
    <t>参数：
如果类型为1：配置爆炸范围
如果类型为2：配置棋子类型
（棋子类型：转换成的棋子的类型）</t>
  </si>
  <si>
    <t>1、特殊消除阶段2特效播放时间
2、组合消除阶段2特效播放时间点，每一个特效播放的时间点
单位ms（触发点时间点）</t>
  </si>
  <si>
    <t>1、如果特殊棋子本身没有飞行动作，此时间为特效的扩散时间。
2、组合消除阶段2飞行时间
持续时间
单位ms</t>
  </si>
  <si>
    <t>1、消除表现效果
激活后的爆炸特效触发时间点
2、组合消除
阶段3
特效播放时间点（触发点时间点）
单位ms</t>
  </si>
  <si>
    <t>整个组合的特效结束时间点,
触发点时间点（整个流程的时间总长度）</t>
  </si>
  <si>
    <t>蓝色</t>
  </si>
  <si>
    <t>石器时代</t>
  </si>
  <si>
    <t>普通棋子</t>
  </si>
  <si>
    <t/>
  </si>
  <si>
    <t>石器时代蓝色普通棋子</t>
  </si>
  <si>
    <t>单个消除</t>
  </si>
  <si>
    <t>绿色</t>
  </si>
  <si>
    <t>石器时代绿色普通棋子</t>
  </si>
  <si>
    <t>红色</t>
  </si>
  <si>
    <t>石器时代红色普通棋子</t>
  </si>
  <si>
    <t>金色</t>
  </si>
  <si>
    <t>石器时代金色普通棋子</t>
  </si>
  <si>
    <t>紫色</t>
  </si>
  <si>
    <t>石器时代紫色普通棋子</t>
  </si>
  <si>
    <t>青铜时代</t>
  </si>
  <si>
    <t>青铜时代蓝色普通棋子</t>
  </si>
  <si>
    <t>青铜时代绿色普通棋子</t>
  </si>
  <si>
    <t>青铜时代红色普通棋子</t>
  </si>
  <si>
    <t>青铜时代金色普通棋子</t>
  </si>
  <si>
    <t>青铜时代紫色普通棋子</t>
  </si>
  <si>
    <t>封建时代</t>
  </si>
  <si>
    <t>封建时代蓝色普通棋子</t>
  </si>
  <si>
    <t>封建时代绿色普通棋子</t>
  </si>
  <si>
    <t>封建时代红色普通棋子</t>
  </si>
  <si>
    <t>封建时代金色普通棋子</t>
  </si>
  <si>
    <t>封建时代紫色普通棋子</t>
  </si>
  <si>
    <t>小飞机</t>
  </si>
  <si>
    <t>封建时代蓝色小飞机</t>
  </si>
  <si>
    <t>300</t>
  </si>
  <si>
    <t>500</t>
  </si>
  <si>
    <t>封建时代绿色小飞机</t>
  </si>
  <si>
    <t>封建时代红色小飞机</t>
  </si>
  <si>
    <t>封建时代金色小飞机</t>
  </si>
  <si>
    <t>封建时代紫色小飞机</t>
  </si>
  <si>
    <t>一字消</t>
  </si>
  <si>
    <t>封建时代蓝色一字消</t>
  </si>
  <si>
    <t>封建时代绿色一字消</t>
  </si>
  <si>
    <t>封建时代红色一字消</t>
  </si>
  <si>
    <t>封建时代金色一字消</t>
  </si>
  <si>
    <t>封建时代紫色一字消</t>
  </si>
  <si>
    <t>工业时代</t>
  </si>
  <si>
    <t>工业时代蓝色普通棋子</t>
  </si>
  <si>
    <t>工业时代绿色普通棋子</t>
  </si>
  <si>
    <t>工业时代红色普通棋子</t>
  </si>
  <si>
    <t>工业时代金色普通棋子</t>
  </si>
  <si>
    <t>工业时代紫色普通棋子</t>
  </si>
  <si>
    <t>工业时代蓝色小飞机</t>
  </si>
  <si>
    <t>工业时代绿色小飞机</t>
  </si>
  <si>
    <t>工业时代红色小飞机</t>
  </si>
  <si>
    <t>工业时代金色小飞机</t>
  </si>
  <si>
    <t>工业时代紫色小飞机</t>
  </si>
  <si>
    <t>工业时代蓝色一字消</t>
  </si>
  <si>
    <t>工业时代绿色一字消</t>
  </si>
  <si>
    <t>工业时代红色一字消</t>
  </si>
  <si>
    <t>工业时代金色一字消</t>
  </si>
  <si>
    <t>工业时代紫色一字消</t>
  </si>
  <si>
    <t>小炸弹</t>
  </si>
  <si>
    <t>工业时代蓝色小炸弹</t>
  </si>
  <si>
    <t>-101,-100,-99,-1,0,1,99,100,101</t>
  </si>
  <si>
    <t>工业时代绿色小炸弹</t>
  </si>
  <si>
    <t>工业时代红色小炸弹</t>
  </si>
  <si>
    <t>工业时代金色小炸弹</t>
  </si>
  <si>
    <t>工业时代紫色小炸弹</t>
  </si>
  <si>
    <t>同色消</t>
  </si>
  <si>
    <t>工业时代蓝色同色消</t>
  </si>
  <si>
    <t>工业时代绿色同色消</t>
  </si>
  <si>
    <t>工业时代红色同色消</t>
  </si>
  <si>
    <t>工业时代金色同色消</t>
  </si>
  <si>
    <t>工业时代紫色同色消</t>
  </si>
  <si>
    <t>现代</t>
  </si>
  <si>
    <t>现代蓝色普通棋子</t>
  </si>
  <si>
    <t>现代绿色普通棋子</t>
  </si>
  <si>
    <t>现代红色普通棋子</t>
  </si>
  <si>
    <t>现代金色普通棋子</t>
  </si>
  <si>
    <t>现代紫色普通棋子</t>
  </si>
  <si>
    <t>现代蓝色小飞机</t>
  </si>
  <si>
    <t>现代绿色小飞机</t>
  </si>
  <si>
    <t>现代红色小飞机</t>
  </si>
  <si>
    <t>现代金色小飞机</t>
  </si>
  <si>
    <t>现代紫色小飞机</t>
  </si>
  <si>
    <t>现代蓝色一字消</t>
  </si>
  <si>
    <t>现代绿色一字消</t>
  </si>
  <si>
    <t>现代红色一字消</t>
  </si>
  <si>
    <t>现代金色一字消</t>
  </si>
  <si>
    <t>现代紫色一字消</t>
  </si>
  <si>
    <t>-6,-5,-4,-3,-2,-1,0,1,2,3,4,5,6</t>
  </si>
  <si>
    <t>现代蓝色小炸弹</t>
  </si>
  <si>
    <t>现代绿色小炸弹</t>
  </si>
  <si>
    <t>现代红色小炸弹</t>
  </si>
  <si>
    <t>现代金色小炸弹</t>
  </si>
  <si>
    <t>现代紫色小炸弹</t>
  </si>
  <si>
    <t>现代蓝色同色消</t>
  </si>
  <si>
    <t>现代绿色同色消</t>
  </si>
  <si>
    <t>现代红色同色消</t>
  </si>
  <si>
    <t>现代金色同色消</t>
  </si>
  <si>
    <t>现代紫色同色消</t>
  </si>
  <si>
    <t>+</t>
  </si>
  <si>
    <t>小飞机+小飞机</t>
  </si>
  <si>
    <t>组合消除</t>
  </si>
  <si>
    <t>20001,0,1,1</t>
  </si>
  <si>
    <t>22001</t>
  </si>
  <si>
    <t>500,500,500</t>
  </si>
  <si>
    <t>同色消+同色消</t>
  </si>
  <si>
    <t>20002,-1,-1,-1</t>
  </si>
  <si>
    <t>22002,-1,-1,-1</t>
  </si>
  <si>
    <t>22002</t>
  </si>
  <si>
    <t>小炸弹+小炸弹</t>
  </si>
  <si>
    <t>-200,-101,-100,-99,-2,-1,0,1,2,99,100,101,200</t>
  </si>
  <si>
    <t>20003,-1,-1,-1</t>
  </si>
  <si>
    <t>21003,0,1,5</t>
  </si>
  <si>
    <t>22003,-1,-1,-1</t>
  </si>
  <si>
    <t>22003</t>
  </si>
  <si>
    <t>一字消+一字消</t>
  </si>
  <si>
    <t>20004,-1,-1,-1</t>
  </si>
  <si>
    <t>21004,0,1,6</t>
  </si>
  <si>
    <t>22004,-1,-1,-1</t>
  </si>
  <si>
    <t>22004</t>
  </si>
  <si>
    <t>小飞机+同色消</t>
  </si>
  <si>
    <t>20005,0,1,1</t>
  </si>
  <si>
    <t>22005,-1,-1,-1</t>
  </si>
  <si>
    <t>22005</t>
  </si>
  <si>
    <t>小飞机+一字消</t>
  </si>
  <si>
    <t>20006,0,1,1</t>
  </si>
  <si>
    <t>22006,-1,-1,-1</t>
  </si>
  <si>
    <t>22006</t>
  </si>
  <si>
    <t>小飞机+小炸弹</t>
  </si>
  <si>
    <t>20007,0,1,1</t>
  </si>
  <si>
    <t>22007,-1,-1,-1</t>
  </si>
  <si>
    <t>22007</t>
  </si>
  <si>
    <t>一字消+小炸弹</t>
  </si>
  <si>
    <t>20008,-1,-1,-1</t>
  </si>
  <si>
    <t>21008,0,1,7</t>
  </si>
  <si>
    <t>22008,-1,-1,-1</t>
  </si>
  <si>
    <t>22008</t>
  </si>
  <si>
    <t>一字消+同色消</t>
  </si>
  <si>
    <t>20009,0,1,1</t>
  </si>
  <si>
    <t>22009,-1,-1,-1</t>
  </si>
  <si>
    <t>22009</t>
  </si>
  <si>
    <t>小炸弹+同色消</t>
  </si>
  <si>
    <t>20010,0,1,1</t>
  </si>
  <si>
    <t>22010,-1,-1,-1</t>
  </si>
  <si>
    <t>22010</t>
  </si>
  <si>
    <t>a_base_coordinatee_id</t>
  </si>
  <si>
    <t>a_arrayints_init_value</t>
  </si>
  <si>
    <t>,-1,-1,-1</t>
  </si>
  <si>
    <t>棋子类型</t>
  </si>
  <si>
    <t>特殊棋子合成特效</t>
  </si>
  <si>
    <t>消除表现效果
激活后的效果
阶段1
普通棋子消除时候的特效
特殊棋子刚激活时的特效</t>
  </si>
  <si>
    <t>消除表现效果
激活后的效果
阶段2
特殊棋子蓄力、释放的特效</t>
  </si>
  <si>
    <t>消除表现效果
激活后的效果
阶段3
特殊棋子产生爆炸的特效</t>
  </si>
  <si>
    <t>阶段1</t>
  </si>
  <si>
    <t>阶段2</t>
  </si>
  <si>
    <t>阶段3</t>
  </si>
  <si>
    <t>x,0,1,1</t>
  </si>
  <si>
    <t>x,-1,-1,-1</t>
  </si>
  <si>
    <t>x,0,1,3</t>
  </si>
  <si>
    <t>x,3,3,1</t>
  </si>
  <si>
    <t>x,0,1,5</t>
  </si>
  <si>
    <t>x,0,1,6</t>
  </si>
  <si>
    <t>x,-1,-1,-1;x,-1,-1,-1;x,-1,-1,-1</t>
    <phoneticPr fontId="15" type="noConversion"/>
  </si>
  <si>
    <t>22001,-1,-1,-1;22001,-1,-1,-1;22001,-1,-1,-1</t>
  </si>
  <si>
    <t>石器时代蓝色小飞机</t>
  </si>
  <si>
    <t>石器时代绿色小飞机</t>
  </si>
  <si>
    <t>石器时代红色小飞机</t>
  </si>
  <si>
    <t>石器时代金色小飞机</t>
  </si>
  <si>
    <t>石器时代紫色小飞机</t>
  </si>
  <si>
    <t>石器时代蓝色一字消</t>
  </si>
  <si>
    <t>石器时代绿色一字消</t>
  </si>
  <si>
    <t>石器时代红色一字消</t>
  </si>
  <si>
    <t>石器时代金色一字消</t>
  </si>
  <si>
    <t>石器时代紫色一字消</t>
  </si>
  <si>
    <t>石器时代蓝色小炸弹</t>
  </si>
  <si>
    <t>石器时代绿色小炸弹</t>
  </si>
  <si>
    <t>石器时代红色小炸弹</t>
  </si>
  <si>
    <t>石器时代金色小炸弹</t>
  </si>
  <si>
    <t>石器时代紫色小炸弹</t>
  </si>
  <si>
    <t>石器时代蓝色同色消</t>
  </si>
  <si>
    <t>石器时代绿色同色消</t>
  </si>
  <si>
    <t>石器时代红色同色消</t>
  </si>
  <si>
    <t>石器时代金色同色消</t>
  </si>
  <si>
    <t>石器时代紫色同色消</t>
  </si>
  <si>
    <t>青铜时代蓝色小飞机</t>
  </si>
  <si>
    <t>青铜时代绿色小飞机</t>
  </si>
  <si>
    <t>青铜时代红色小飞机</t>
  </si>
  <si>
    <t>青铜时代金色小飞机</t>
  </si>
  <si>
    <t>青铜时代紫色小飞机</t>
  </si>
  <si>
    <t>青铜时代蓝色一字消</t>
  </si>
  <si>
    <t>青铜时代绿色一字消</t>
  </si>
  <si>
    <t>青铜时代红色一字消</t>
  </si>
  <si>
    <t>青铜时代金色一字消</t>
  </si>
  <si>
    <t>青铜时代紫色一字消</t>
  </si>
  <si>
    <t>青铜时代蓝色小炸弹</t>
  </si>
  <si>
    <t>青铜时代绿色小炸弹</t>
  </si>
  <si>
    <t>青铜时代红色小炸弹</t>
  </si>
  <si>
    <t>青铜时代金色小炸弹</t>
  </si>
  <si>
    <t>青铜时代紫色小炸弹</t>
  </si>
  <si>
    <t>青铜时代蓝色同色消</t>
  </si>
  <si>
    <t>青铜时代绿色同色消</t>
  </si>
  <si>
    <t>青铜时代红色同色消</t>
  </si>
  <si>
    <t>青铜时代金色同色消</t>
  </si>
  <si>
    <t>青铜时代紫色同色消</t>
  </si>
  <si>
    <t>封建时代蓝色小炸弹</t>
  </si>
  <si>
    <t>封建时代绿色小炸弹</t>
  </si>
  <si>
    <t>封建时代红色小炸弹</t>
  </si>
  <si>
    <t>封建时代金色小炸弹</t>
  </si>
  <si>
    <t>封建时代紫色同色消</t>
  </si>
  <si>
    <t>封建时代蓝色同色消</t>
  </si>
  <si>
    <t>封建时代绿色同色消</t>
  </si>
  <si>
    <t>封建时代红色同色消</t>
  </si>
  <si>
    <t>封建时代金色同色消</t>
  </si>
  <si>
    <t>缓存ID
（组合消除ID）需要前后端写死
如果策划需要更改，需要和前后端同步。</t>
  </si>
  <si>
    <t>缓存ID
（组合消除ID）需要前后端写死
如果策划需要更改，需要和前后端同步。</t>
    <phoneticPr fontId="15" type="noConversion"/>
  </si>
  <si>
    <t>颜色类型</t>
    <phoneticPr fontId="15" type="noConversion"/>
  </si>
  <si>
    <t>类型</t>
    <phoneticPr fontId="15" type="noConversion"/>
  </si>
  <si>
    <t>封建时代紫色小炸弹</t>
  </si>
  <si>
    <t>1100,1300,1500</t>
  </si>
  <si>
    <t>1100</t>
  </si>
  <si>
    <t>2000</t>
  </si>
  <si>
    <t>2000</t>
    <phoneticPr fontId="15" type="noConversion"/>
  </si>
  <si>
    <t>1600</t>
  </si>
  <si>
    <t>1600</t>
    <phoneticPr fontId="15" type="noConversion"/>
  </si>
  <si>
    <t>600,800,1000</t>
  </si>
  <si>
    <t>600</t>
  </si>
  <si>
    <t>x,4,0,-1</t>
    <phoneticPr fontId="15" type="noConversion"/>
  </si>
  <si>
    <t>21002,4,0,-1</t>
  </si>
  <si>
    <t>5000</t>
  </si>
  <si>
    <t>5000</t>
    <phoneticPr fontId="15" type="noConversion"/>
  </si>
  <si>
    <t>0,1,2,3,4,5,6,-1,-2,-3,-4,-5,-6,100,200,300,400,-100,-200,-300,-400</t>
    <phoneticPr fontId="15" type="noConversion"/>
  </si>
  <si>
    <t>消除自身</t>
    <phoneticPr fontId="15" type="noConversion"/>
  </si>
  <si>
    <t>小飞机</t>
    <phoneticPr fontId="15" type="noConversion"/>
  </si>
  <si>
    <t>小炸弹</t>
    <phoneticPr fontId="15" type="noConversion"/>
  </si>
  <si>
    <t>小炸弹+小炸弹</t>
    <phoneticPr fontId="15" type="noConversion"/>
  </si>
  <si>
    <t>一字消+一字消</t>
    <phoneticPr fontId="15" type="noConversion"/>
  </si>
  <si>
    <t>一字消+小炸弹</t>
    <phoneticPr fontId="15" type="noConversion"/>
  </si>
  <si>
    <t>0,1,2,3,4,5,6,-1,-2,-3,-4,-5,-6,94,95,96,97,98,99,100,101,102,103,104,105,106,-94,-95,-96,-97,-98,-99,-100,-101,-102,-103,-104,-105,-106</t>
    <phoneticPr fontId="15" type="noConversion"/>
  </si>
  <si>
    <t>x,2,1,3</t>
    <phoneticPr fontId="15" type="noConversion"/>
  </si>
  <si>
    <t>x,3,2,4</t>
    <phoneticPr fontId="15" type="noConversion"/>
  </si>
  <si>
    <t>x,3,2,3</t>
    <phoneticPr fontId="15" type="noConversion"/>
  </si>
  <si>
    <t>消除效果id
枚举程序写死，如有改动同步前后端</t>
  </si>
  <si>
    <t>消除效果id
枚举程序写死，如有改动同步前后端</t>
    <phoneticPr fontId="15" type="noConversion"/>
  </si>
  <si>
    <t>4004,2,1,3</t>
  </si>
  <si>
    <t>-100,-1,0,1,100</t>
  </si>
  <si>
    <t>一字消横向</t>
  </si>
  <si>
    <t>一字消横向</t>
    <phoneticPr fontId="15" type="noConversion"/>
  </si>
  <si>
    <t>一字消纵向</t>
  </si>
  <si>
    <t>一字消纵向</t>
    <phoneticPr fontId="15" type="noConversion"/>
  </si>
  <si>
    <t>0,100,200,300,400,-100,-200,-300,-400</t>
  </si>
  <si>
    <t>0,100,200,300,400,-100,-200,-300,-400</t>
    <phoneticPr fontId="15" type="noConversion"/>
  </si>
  <si>
    <t>消除自身</t>
  </si>
  <si>
    <t>0,1,2,3,4,5,6,-1,-2,-3,-4,-5,-6,100,200,300,400,-100,-200,-300,-400</t>
  </si>
  <si>
    <t>0,1,2,3,4,5,6,-1,-2,-3,-4,-5,-6,94,95,96,97,98,99,100,101,102,103,104,105,106,-94,-95,-96,-97,-98,-99,-100,-101,-102,-103,-104,-105,-106</t>
  </si>
  <si>
    <t>x,2,1,8;x,2,1,8;x,2,1,8</t>
    <phoneticPr fontId="15" type="noConversion"/>
  </si>
  <si>
    <t>x,0,1,2</t>
    <phoneticPr fontId="15" type="noConversion"/>
  </si>
  <si>
    <t>x,2,1,8</t>
    <phoneticPr fontId="15" type="noConversion"/>
  </si>
  <si>
    <t>4004,2,1,8;4004,2,1,8;4004,2,1,8</t>
  </si>
  <si>
    <t>颜色
0 代表 5种颜色</t>
  </si>
  <si>
    <t>颜色
0 代表 5种颜色</t>
    <phoneticPr fontId="15" type="noConversion"/>
  </si>
  <si>
    <t>x,0,1,7</t>
    <phoneticPr fontId="15" type="noConversion"/>
  </si>
  <si>
    <t>x,3,2,2</t>
    <phoneticPr fontId="15" type="noConversion"/>
  </si>
  <si>
    <t>4005,3,2,2</t>
  </si>
  <si>
    <t>5005,3,2,3</t>
  </si>
  <si>
    <t>4005,3,2,4</t>
  </si>
  <si>
    <r>
      <rPr>
        <b/>
        <sz val="11"/>
        <color theme="7" tint="-0.499984740745262"/>
        <rFont val="微软雅黑"/>
        <family val="2"/>
        <charset val="134"/>
      </rPr>
      <t>阶段2</t>
    </r>
    <r>
      <rPr>
        <sz val="11"/>
        <color theme="7" tint="-0.499984740745262"/>
        <rFont val="微软雅黑"/>
        <family val="2"/>
        <charset val="134"/>
      </rPr>
      <t xml:space="preserve">
配置格式：特效id，目标类型，效果类型，参数；特效，目标类型，效果类型，参数；
特殊棋子组合的特效，进行组合的时候就开始播放组合特效，并且以此刻为整个组合消除的时间起点。
参数一目标类型：
0：基点目标
1：指定目标
2：随机普通（只有普通棋子）
3：同色普通（包含普通棋子）
4：全屏消除
5：同色目标（包含所有棋子
参数二效果类型：
-1：无
0：全屏消配置参数
1：消除范围
2：棋子变换并且激活
3：激活与自己颜色相同的普通棋子
参数三效果参数：
如果类型为1：配置t_coordinate_s表的id
如果类型为2：配置棋子类型
（棋子类型：转换成的棋子的类型）
组合消除的释放特效，需要多少就配置多少个。比如小飞机组成会合成3个小飞机则配置3个特效ID</t>
    </r>
    <phoneticPr fontId="15" type="noConversion"/>
  </si>
  <si>
    <r>
      <rPr>
        <b/>
        <sz val="11"/>
        <color theme="7" tint="-0.499984740745262"/>
        <rFont val="微软雅黑"/>
        <family val="2"/>
        <charset val="134"/>
      </rPr>
      <t>阶段3</t>
    </r>
    <r>
      <rPr>
        <sz val="11"/>
        <color theme="7" tint="-0.499984740745262"/>
        <rFont val="微软雅黑"/>
        <family val="2"/>
        <charset val="134"/>
      </rPr>
      <t xml:space="preserve">
配置格式：特效id，目标类型，效果类型，参数；特效，目标类型，效果类型，参数；
特殊棋子组合的特效，进行组合的时候就开始播放组合特效，并且以此刻为整个组合消除的时间起点。
参数一目标类型：
0：基点目标
1：指定目标
2：随机普通（只有普通棋子）
3：同色普通（包含普通棋子）
4：全屏消除
5：同色目标（包含所有棋子
参数二效果类型：
-1：无
0：全屏消配置参数
1：消除范围
2：棋子变换并且激活
3：激活与自己颜色相同的普通棋子
参数三效果参数：
如果类型为1：配置t_coordinate_s表的id
如果类型为2：配置棋子类型
（棋子类型：转换成的棋子的类型）</t>
    </r>
    <phoneticPr fontId="15" type="noConversion"/>
  </si>
  <si>
    <r>
      <rPr>
        <b/>
        <sz val="11"/>
        <color theme="7" tint="-0.499984740745262"/>
        <rFont val="微软雅黑"/>
        <family val="2"/>
        <charset val="134"/>
      </rPr>
      <t>阶段1</t>
    </r>
    <r>
      <rPr>
        <sz val="11"/>
        <color theme="7" tint="-0.499984740745262"/>
        <rFont val="微软雅黑"/>
        <family val="2"/>
        <charset val="134"/>
      </rPr>
      <t xml:space="preserve">
配置格式：特效id，目标类型，效果类型，参数；特效，目标类型，效果类型，参数；
特殊棋子组合的特效，进行组合的时候就开始播放组合特效，并且以此刻为整个组合消除的时间起点。
参数一目标类型：
0：基点目标
1：指定目标
2：随机普通（只有普通棋子）
3：同色普通（包含普通棋子）
4：全屏消除
5：同色目标（包含所有棋子
参数二效果类型：
-1：无
0：全屏消配置参数
1：消除范围
2：棋子变换并且激活
3：激活与自己颜色相同的普通棋子
参数三效果参数：
如果类型为1：配置t_coordinate_s表的id
如果类型为2：配置棋子类型
（棋子类型：转换成的棋子的类型）</t>
    </r>
    <phoneticPr fontId="15" type="noConversion"/>
  </si>
  <si>
    <t>五色</t>
  </si>
  <si>
    <t>五色</t>
    <phoneticPr fontId="15" type="noConversion"/>
  </si>
  <si>
    <t>阶段1
配置格式：特效id，目标类型，效果类型，参数；特效，目标类型，效果类型，参数；
特殊棋子组合的特效，进行组合的时候就开始播放组合特效，并且以此刻为整个组合消除的时间起点。
参数一目标类型：
0：基点目标
1：指定目标
2：随机普通（只有普通棋子）
3：同色普通（包含普通棋子）
4：全屏消除
5：同色目标（包含所有棋子
参数二效果类型：
-1：无
0：全屏消配置参数
1：消除范围
2：棋子变换并且激活
3：激活与自己颜色相同的普通棋子
参数三效果参数：
如果类型为1：配置t_coordinate_s表的id
如果类型为2：配置棋子类型
（棋子类型：转换成的棋子的类型）</t>
  </si>
  <si>
    <t>阶段2
配置格式：特效id，目标类型，效果类型，参数；特效，目标类型，效果类型，参数；
特殊棋子组合的特效，进行组合的时候就开始播放组合特效，并且以此刻为整个组合消除的时间起点。
参数一目标类型：
0：基点目标
1：指定目标
2：随机普通（只有普通棋子）
3：同色普通（包含普通棋子）
4：全屏消除
5：同色目标（包含所有棋子
参数二效果类型：
-1：无
0：全屏消配置参数
1：消除范围
2：棋子变换并且激活
3：激活与自己颜色相同的普通棋子
参数三效果参数：
如果类型为1：配置t_coordinate_s表的id
如果类型为2：配置棋子类型
（棋子类型：转换成的棋子的类型）
组合消除的释放特效，需要多少就配置多少个。比如小飞机组成会合成3个小飞机则配置3个特效ID</t>
  </si>
  <si>
    <t>阶段3
配置格式：特效id，目标类型，效果类型，参数；特效，目标类型，效果类型，参数；
特殊棋子组合的特效，进行组合的时候就开始播放组合特效，并且以此刻为整个组合消除的时间起点。
参数一目标类型：
0：基点目标
1：指定目标
2：随机普通（只有普通棋子）
3：同色普通（包含普通棋子）
4：全屏消除
5：同色目标（包含所有棋子
参数二效果类型：
-1：无
0：全屏消配置参数
1：消除范围
2：棋子变换并且激活
3：激活与自己颜色相同的普通棋子
参数三效果参数：
如果类型为1：配置t_coordinate_s表的id
如果类型为2：配置棋子类型
（棋子类型：转换成的棋子的类型）</t>
  </si>
  <si>
    <t>x,2,1,2</t>
    <phoneticPr fontId="15" type="noConversion"/>
  </si>
  <si>
    <t>4004,2,1,2</t>
  </si>
  <si>
    <t>150007,-1,-1,-1</t>
  </si>
  <si>
    <t>150003,-1,-1,-1</t>
  </si>
  <si>
    <t>150004,-1,-1,-1</t>
  </si>
  <si>
    <t>150009,-1,-1,-1</t>
  </si>
  <si>
    <t>150005,0,1,1</t>
  </si>
  <si>
    <t>150006,3,3,1</t>
  </si>
  <si>
    <t>一字消</t>
    <phoneticPr fontId="15" type="noConversion"/>
  </si>
  <si>
    <t>同色消</t>
    <phoneticPr fontId="15" type="noConversion"/>
  </si>
  <si>
    <t>1000</t>
  </si>
  <si>
    <t>800</t>
  </si>
  <si>
    <t>1300</t>
  </si>
  <si>
    <t>130001,-1,-1,-1</t>
  </si>
  <si>
    <t>130002,-1,-1,-1</t>
  </si>
  <si>
    <t>130003,-1,-1,-1</t>
  </si>
  <si>
    <t>130004,-1,-1,-1</t>
  </si>
  <si>
    <t>130005,-1,-1,-1</t>
  </si>
  <si>
    <t>150007,0,1,2</t>
  </si>
  <si>
    <t>150009,0,1,3</t>
  </si>
  <si>
    <t>110006,2,1,8</t>
  </si>
  <si>
    <t>110007,2,1,8</t>
  </si>
  <si>
    <t>110008,2,1,8</t>
  </si>
  <si>
    <t>110009,2,1,8</t>
  </si>
  <si>
    <t>110010,2,1,8</t>
  </si>
  <si>
    <t>110011,0,1,1</t>
  </si>
  <si>
    <t>110012,-1,-1,-1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</si>
</sst>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0061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4" tint="-0.499984740745262"/>
      <name val="微软雅黑"/>
      <family val="2"/>
      <charset val="134"/>
    </font>
    <font>
      <b/>
      <sz val="11"/>
      <color theme="7" tint="-0.499984740745262"/>
      <name val="微软雅黑"/>
      <family val="2"/>
      <charset val="134"/>
    </font>
    <font>
      <sz val="11"/>
      <color theme="7" tint="-0.499984740745262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4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0"/>
  </cellStyleXfs>
  <cellXfs count="48">
    <xf numFmtId="0" fontId="0" fillId="0" borderId="0" xfId="0"/>
    <xf numFmtId="0" fontId="11" fillId="0" borderId="0" xfId="3"/>
    <xf numFmtId="0" fontId="12" fillId="2" borderId="0" xfId="2" applyAlignment="1"/>
    <xf numFmtId="49" fontId="11" fillId="0" borderId="0" xfId="3" applyNumberFormat="1"/>
    <xf numFmtId="0" fontId="13" fillId="4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5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49" fontId="14" fillId="7" borderId="0" xfId="1" applyNumberFormat="1" applyAlignment="1"/>
    <xf numFmtId="0" fontId="13" fillId="0" borderId="0" xfId="0" applyFont="1"/>
    <xf numFmtId="49" fontId="16" fillId="0" borderId="0" xfId="3" applyNumberFormat="1" applyFont="1"/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4" fillId="7" borderId="0" xfId="1" applyAlignment="1">
      <alignment horizontal="left" vertical="center"/>
    </xf>
    <xf numFmtId="0" fontId="14" fillId="7" borderId="0" xfId="1" applyNumberForma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8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9" fillId="3" borderId="0" xfId="0" applyFont="1" applyFill="1"/>
    <xf numFmtId="0" fontId="9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/>
    </xf>
    <xf numFmtId="0" fontId="17" fillId="3" borderId="0" xfId="0" applyFont="1" applyFill="1"/>
    <xf numFmtId="0" fontId="18" fillId="9" borderId="0" xfId="0" applyFont="1" applyFill="1" applyAlignment="1">
      <alignment horizontal="left" vertical="center"/>
    </xf>
    <xf numFmtId="0" fontId="18" fillId="9" borderId="0" xfId="0" applyFont="1" applyFill="1" applyAlignment="1">
      <alignment horizontal="left" vertical="center" wrapText="1"/>
    </xf>
    <xf numFmtId="0" fontId="19" fillId="10" borderId="0" xfId="0" applyFont="1" applyFill="1" applyAlignment="1">
      <alignment horizontal="left" vertical="center"/>
    </xf>
    <xf numFmtId="0" fontId="20" fillId="10" borderId="0" xfId="0" applyFont="1" applyFill="1" applyAlignment="1">
      <alignment horizontal="left" vertical="center"/>
    </xf>
    <xf numFmtId="0" fontId="20" fillId="10" borderId="0" xfId="1" applyFont="1" applyFill="1" applyAlignment="1">
      <alignment horizontal="left" vertical="center"/>
    </xf>
    <xf numFmtId="0" fontId="20" fillId="10" borderId="0" xfId="0" applyFont="1" applyFill="1" applyAlignment="1">
      <alignment horizontal="left" vertical="center" wrapText="1"/>
    </xf>
    <xf numFmtId="0" fontId="20" fillId="10" borderId="0" xfId="1" applyNumberFormat="1" applyFont="1" applyFill="1" applyAlignment="1">
      <alignment horizontal="left" vertical="center"/>
    </xf>
    <xf numFmtId="49" fontId="20" fillId="10" borderId="0" xfId="0" applyNumberFormat="1" applyFont="1" applyFill="1" applyAlignment="1">
      <alignment horizontal="left" vertical="center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1" fillId="11" borderId="0" xfId="0" applyFont="1" applyFill="1" applyAlignment="1">
      <alignment horizontal="left" vertical="center"/>
    </xf>
    <xf numFmtId="49" fontId="21" fillId="11" borderId="0" xfId="0" applyNumberFormat="1" applyFont="1" applyFill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4">
    <cellStyle name="差" xfId="1" builtinId="27"/>
    <cellStyle name="常规" xfId="0" builtinId="0"/>
    <cellStyle name="常规 2" xfId="3" xr:uid="{00000000-0005-0000-0000-000031000000}"/>
    <cellStyle name="好" xfId="2" builtinId="26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79995117038483843"/>
        </patternFill>
      </fill>
    </dxf>
    <dxf>
      <fill>
        <patternFill patternType="solid">
          <bgColor theme="4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79995117038483843"/>
        </patternFill>
      </fill>
    </dxf>
    <dxf>
      <fill>
        <patternFill patternType="solid">
          <bgColor theme="4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0"/>
  <sheetViews>
    <sheetView tabSelected="1" topLeftCell="E1" zoomScale="85" zoomScaleNormal="85" workbookViewId="0">
      <selection activeCell="I14" sqref="I14"/>
    </sheetView>
  </sheetViews>
  <sheetFormatPr defaultColWidth="9" defaultRowHeight="16.5" x14ac:dyDescent="0.2"/>
  <cols>
    <col min="1" max="1" width="7.625" style="12" bestFit="1" customWidth="1"/>
    <col min="2" max="2" width="16.625" style="12" customWidth="1"/>
    <col min="3" max="3" width="25.25" style="28" customWidth="1"/>
    <col min="4" max="4" width="16.375" style="28" customWidth="1"/>
    <col min="5" max="5" width="6.125" style="28" customWidth="1"/>
    <col min="6" max="6" width="16.125" style="28" customWidth="1"/>
    <col min="7" max="7" width="10.875" style="12" customWidth="1"/>
    <col min="8" max="8" width="10.25" style="12" customWidth="1"/>
    <col min="9" max="9" width="3.25" style="12" bestFit="1" customWidth="1"/>
    <col min="10" max="10" width="7.375" style="12" customWidth="1"/>
    <col min="11" max="11" width="15.125" style="12" bestFit="1" customWidth="1"/>
    <col min="12" max="12" width="20.875" style="12" customWidth="1"/>
    <col min="13" max="13" width="8.25" style="12" customWidth="1"/>
    <col min="14" max="14" width="20.5" style="25" bestFit="1" customWidth="1"/>
    <col min="15" max="15" width="9.875" style="12" customWidth="1"/>
    <col min="16" max="16" width="8.875" style="12" customWidth="1"/>
    <col min="17" max="17" width="36.125" style="28" bestFit="1" customWidth="1"/>
    <col min="18" max="18" width="8.75" style="12" bestFit="1" customWidth="1"/>
    <col min="19" max="19" width="39.5" style="28" bestFit="1" customWidth="1"/>
    <col min="20" max="20" width="7.375" style="12" bestFit="1" customWidth="1"/>
    <col min="21" max="21" width="44.625" style="28" bestFit="1" customWidth="1"/>
    <col min="22" max="22" width="7.375" style="12" bestFit="1" customWidth="1"/>
    <col min="23" max="23" width="30.75" style="28" bestFit="1" customWidth="1"/>
    <col min="24" max="24" width="5.125" style="12" customWidth="1"/>
    <col min="25" max="25" width="2.375" style="12" bestFit="1" customWidth="1"/>
    <col min="26" max="26" width="5.125" style="12" customWidth="1"/>
    <col min="27" max="27" width="2.375" style="12" bestFit="1" customWidth="1"/>
    <col min="28" max="28" width="6.25" style="12" bestFit="1" customWidth="1"/>
    <col min="29" max="29" width="32" style="28" bestFit="1" customWidth="1"/>
    <col min="30" max="30" width="5.125" style="12" customWidth="1"/>
    <col min="31" max="31" width="2.375" style="12" bestFit="1" customWidth="1"/>
    <col min="32" max="32" width="5.125" style="12" customWidth="1"/>
    <col min="33" max="33" width="2.375" style="12" bestFit="1" customWidth="1"/>
    <col min="34" max="34" width="5.125" style="12" customWidth="1"/>
    <col min="35" max="35" width="24.25" style="28" customWidth="1"/>
    <col min="36" max="36" width="28" style="28" bestFit="1" customWidth="1"/>
    <col min="37" max="16384" width="9" style="12"/>
  </cols>
  <sheetData>
    <row r="1" spans="1:36" x14ac:dyDescent="0.2">
      <c r="A1" s="12">
        <v>1</v>
      </c>
      <c r="C1" s="27"/>
      <c r="D1" s="27"/>
      <c r="E1" s="27"/>
      <c r="F1" s="27"/>
    </row>
    <row r="2" spans="1:36" x14ac:dyDescent="0.2">
      <c r="A2" s="12" t="s">
        <v>0</v>
      </c>
      <c r="B2" s="12" t="s">
        <v>1</v>
      </c>
      <c r="C2" s="28" t="s">
        <v>2</v>
      </c>
      <c r="D2" s="28" t="s">
        <v>3</v>
      </c>
      <c r="F2" s="28" t="s">
        <v>4</v>
      </c>
      <c r="N2" s="25" t="s">
        <v>5</v>
      </c>
      <c r="Q2" s="29" t="s">
        <v>6</v>
      </c>
      <c r="R2" s="14"/>
      <c r="S2" s="31" t="s">
        <v>7</v>
      </c>
      <c r="T2" s="15"/>
      <c r="U2" s="31" t="s">
        <v>8</v>
      </c>
      <c r="V2" s="15"/>
      <c r="W2" s="28" t="s">
        <v>9</v>
      </c>
      <c r="X2" s="12" t="s">
        <v>10</v>
      </c>
      <c r="Y2" s="12" t="s">
        <v>11</v>
      </c>
      <c r="Z2" s="12" t="s">
        <v>12</v>
      </c>
      <c r="AI2" s="32"/>
      <c r="AJ2" s="32"/>
    </row>
    <row r="3" spans="1:36" x14ac:dyDescent="0.2">
      <c r="Q3" s="28" t="s">
        <v>13</v>
      </c>
      <c r="S3" s="28" t="s">
        <v>13</v>
      </c>
      <c r="U3" s="28" t="s">
        <v>13</v>
      </c>
      <c r="W3" s="28" t="s">
        <v>13</v>
      </c>
      <c r="X3" s="12" t="s">
        <v>13</v>
      </c>
      <c r="Y3" s="12" t="s">
        <v>13</v>
      </c>
    </row>
    <row r="4" spans="1:36" x14ac:dyDescent="0.2">
      <c r="A4" s="12" t="s">
        <v>14</v>
      </c>
    </row>
    <row r="5" spans="1:36" ht="98.25" customHeight="1" x14ac:dyDescent="0.2">
      <c r="A5" s="12" t="s">
        <v>15</v>
      </c>
      <c r="B5" s="36" t="s">
        <v>239</v>
      </c>
      <c r="C5" s="30" t="s">
        <v>267</v>
      </c>
      <c r="D5" s="30" t="s">
        <v>284</v>
      </c>
      <c r="E5" s="28" t="s">
        <v>17</v>
      </c>
      <c r="F5" s="28" t="s">
        <v>18</v>
      </c>
      <c r="G5" s="12" t="s">
        <v>18</v>
      </c>
      <c r="K5" s="12" t="s">
        <v>19</v>
      </c>
      <c r="L5" s="12" t="s">
        <v>20</v>
      </c>
      <c r="M5" s="16" t="s">
        <v>21</v>
      </c>
      <c r="N5" s="26" t="s">
        <v>22</v>
      </c>
      <c r="O5" s="16"/>
      <c r="P5" s="12" t="s">
        <v>23</v>
      </c>
      <c r="Q5" s="30" t="s">
        <v>296</v>
      </c>
      <c r="R5" s="16"/>
      <c r="S5" s="30" t="s">
        <v>297</v>
      </c>
      <c r="T5" s="16"/>
      <c r="U5" s="30" t="s">
        <v>298</v>
      </c>
      <c r="V5" s="16"/>
      <c r="W5" s="30" t="s">
        <v>25</v>
      </c>
      <c r="X5" s="17" t="s">
        <v>26</v>
      </c>
      <c r="Y5" s="17" t="s">
        <v>27</v>
      </c>
      <c r="Z5" s="17" t="s">
        <v>28</v>
      </c>
      <c r="AA5" s="17"/>
      <c r="AB5" s="17"/>
      <c r="AC5" s="30"/>
      <c r="AD5" s="17"/>
      <c r="AE5" s="17"/>
      <c r="AF5" s="17"/>
      <c r="AG5" s="17"/>
      <c r="AH5" s="17"/>
      <c r="AI5" s="30"/>
      <c r="AJ5" s="30"/>
    </row>
    <row r="6" spans="1:36" x14ac:dyDescent="0.2">
      <c r="A6" s="12">
        <v>1</v>
      </c>
      <c r="B6" s="12">
        <v>111</v>
      </c>
      <c r="C6" s="28">
        <v>1</v>
      </c>
      <c r="D6" s="28">
        <v>1</v>
      </c>
      <c r="E6" s="28" t="s">
        <v>29</v>
      </c>
      <c r="F6" s="28">
        <v>1</v>
      </c>
      <c r="G6" s="12" t="s">
        <v>30</v>
      </c>
      <c r="H6" s="12" t="s">
        <v>31</v>
      </c>
      <c r="I6" s="12" t="s">
        <v>32</v>
      </c>
      <c r="K6" s="12" t="s">
        <v>31</v>
      </c>
      <c r="L6" s="12" t="s">
        <v>33</v>
      </c>
      <c r="M6" s="12">
        <v>1</v>
      </c>
      <c r="N6" s="25">
        <v>1</v>
      </c>
      <c r="O6" s="12" t="s">
        <v>34</v>
      </c>
      <c r="P6" s="12">
        <v>1</v>
      </c>
      <c r="Q6" s="28" t="s">
        <v>32</v>
      </c>
      <c r="R6" s="12" t="s">
        <v>32</v>
      </c>
      <c r="S6" s="28" t="s">
        <v>32</v>
      </c>
      <c r="T6" s="12" t="s">
        <v>32</v>
      </c>
      <c r="U6" s="28" t="s">
        <v>312</v>
      </c>
      <c r="V6" s="12">
        <v>130001</v>
      </c>
      <c r="W6" s="28" t="s">
        <v>32</v>
      </c>
      <c r="X6" s="12" t="s">
        <v>32</v>
      </c>
      <c r="Y6" s="12" t="s">
        <v>32</v>
      </c>
      <c r="Z6" s="12" t="s">
        <v>58</v>
      </c>
    </row>
    <row r="7" spans="1:36" x14ac:dyDescent="0.2">
      <c r="A7" s="12">
        <v>2</v>
      </c>
      <c r="B7" s="12">
        <v>121</v>
      </c>
      <c r="C7" s="28">
        <v>1</v>
      </c>
      <c r="D7" s="28">
        <v>2</v>
      </c>
      <c r="E7" s="28" t="s">
        <v>35</v>
      </c>
      <c r="F7" s="28">
        <v>1</v>
      </c>
      <c r="G7" s="12" t="s">
        <v>30</v>
      </c>
      <c r="H7" s="12" t="s">
        <v>31</v>
      </c>
      <c r="I7" s="12" t="s">
        <v>32</v>
      </c>
      <c r="K7" s="12" t="s">
        <v>31</v>
      </c>
      <c r="L7" s="12" t="s">
        <v>36</v>
      </c>
      <c r="M7" s="12">
        <v>1</v>
      </c>
      <c r="N7" s="25">
        <v>1</v>
      </c>
      <c r="O7" s="12" t="s">
        <v>34</v>
      </c>
      <c r="P7" s="12">
        <v>1</v>
      </c>
      <c r="Q7" s="28" t="s">
        <v>32</v>
      </c>
      <c r="R7" s="12" t="s">
        <v>32</v>
      </c>
      <c r="S7" s="28" t="s">
        <v>32</v>
      </c>
      <c r="T7" s="12" t="s">
        <v>32</v>
      </c>
      <c r="U7" s="28" t="s">
        <v>313</v>
      </c>
      <c r="V7" s="12">
        <v>130002</v>
      </c>
      <c r="W7" s="28" t="s">
        <v>32</v>
      </c>
      <c r="X7" s="12" t="s">
        <v>32</v>
      </c>
      <c r="Y7" s="12" t="s">
        <v>32</v>
      </c>
      <c r="Z7" s="12" t="s">
        <v>58</v>
      </c>
    </row>
    <row r="8" spans="1:36" x14ac:dyDescent="0.2">
      <c r="A8" s="12">
        <v>3</v>
      </c>
      <c r="B8" s="12">
        <v>131</v>
      </c>
      <c r="C8" s="28">
        <v>1</v>
      </c>
      <c r="D8" s="28">
        <v>3</v>
      </c>
      <c r="E8" s="28" t="s">
        <v>37</v>
      </c>
      <c r="F8" s="28">
        <v>1</v>
      </c>
      <c r="G8" s="12" t="s">
        <v>30</v>
      </c>
      <c r="H8" s="12" t="s">
        <v>31</v>
      </c>
      <c r="I8" s="12" t="s">
        <v>32</v>
      </c>
      <c r="K8" s="12" t="s">
        <v>31</v>
      </c>
      <c r="L8" s="12" t="s">
        <v>38</v>
      </c>
      <c r="M8" s="12">
        <v>1</v>
      </c>
      <c r="N8" s="25">
        <v>1</v>
      </c>
      <c r="O8" s="12" t="s">
        <v>34</v>
      </c>
      <c r="P8" s="12">
        <v>1</v>
      </c>
      <c r="Q8" s="28" t="s">
        <v>32</v>
      </c>
      <c r="R8" s="12" t="s">
        <v>32</v>
      </c>
      <c r="S8" s="28" t="s">
        <v>32</v>
      </c>
      <c r="T8" s="12" t="s">
        <v>32</v>
      </c>
      <c r="U8" s="28" t="s">
        <v>314</v>
      </c>
      <c r="V8" s="12">
        <v>130003</v>
      </c>
      <c r="W8" s="28" t="s">
        <v>32</v>
      </c>
      <c r="X8" s="12" t="s">
        <v>32</v>
      </c>
      <c r="Y8" s="12" t="s">
        <v>32</v>
      </c>
      <c r="Z8" s="12" t="s">
        <v>58</v>
      </c>
    </row>
    <row r="9" spans="1:36" x14ac:dyDescent="0.2">
      <c r="A9" s="12">
        <v>4</v>
      </c>
      <c r="B9" s="12">
        <v>141</v>
      </c>
      <c r="C9" s="28">
        <v>1</v>
      </c>
      <c r="D9" s="28">
        <v>4</v>
      </c>
      <c r="E9" s="28" t="s">
        <v>39</v>
      </c>
      <c r="F9" s="28">
        <v>1</v>
      </c>
      <c r="G9" s="12" t="s">
        <v>30</v>
      </c>
      <c r="H9" s="12" t="s">
        <v>31</v>
      </c>
      <c r="I9" s="12" t="s">
        <v>32</v>
      </c>
      <c r="K9" s="12" t="s">
        <v>31</v>
      </c>
      <c r="L9" s="12" t="s">
        <v>40</v>
      </c>
      <c r="M9" s="12">
        <v>1</v>
      </c>
      <c r="N9" s="25">
        <v>1</v>
      </c>
      <c r="O9" s="12" t="s">
        <v>34</v>
      </c>
      <c r="P9" s="12">
        <v>1</v>
      </c>
      <c r="Q9" s="28" t="s">
        <v>32</v>
      </c>
      <c r="R9" s="12" t="s">
        <v>32</v>
      </c>
      <c r="S9" s="28" t="s">
        <v>32</v>
      </c>
      <c r="T9" s="12" t="s">
        <v>32</v>
      </c>
      <c r="U9" s="28" t="s">
        <v>315</v>
      </c>
      <c r="V9" s="12">
        <v>130004</v>
      </c>
      <c r="W9" s="28" t="s">
        <v>32</v>
      </c>
      <c r="X9" s="12" t="s">
        <v>32</v>
      </c>
      <c r="Y9" s="12" t="s">
        <v>32</v>
      </c>
      <c r="Z9" s="12" t="s">
        <v>58</v>
      </c>
    </row>
    <row r="10" spans="1:36" x14ac:dyDescent="0.2">
      <c r="A10" s="12">
        <v>5</v>
      </c>
      <c r="B10" s="12">
        <v>151</v>
      </c>
      <c r="C10" s="28">
        <v>1</v>
      </c>
      <c r="D10" s="28">
        <v>5</v>
      </c>
      <c r="E10" s="28" t="s">
        <v>41</v>
      </c>
      <c r="F10" s="28">
        <v>1</v>
      </c>
      <c r="G10" s="12" t="s">
        <v>30</v>
      </c>
      <c r="H10" s="12" t="s">
        <v>31</v>
      </c>
      <c r="I10" s="12" t="s">
        <v>32</v>
      </c>
      <c r="K10" s="12" t="s">
        <v>31</v>
      </c>
      <c r="L10" s="12" t="s">
        <v>42</v>
      </c>
      <c r="M10" s="12">
        <v>1</v>
      </c>
      <c r="N10" s="25">
        <v>1</v>
      </c>
      <c r="O10" s="12" t="s">
        <v>34</v>
      </c>
      <c r="P10" s="12">
        <v>1</v>
      </c>
      <c r="Q10" s="28" t="s">
        <v>32</v>
      </c>
      <c r="R10" s="12" t="s">
        <v>32</v>
      </c>
      <c r="S10" s="28" t="s">
        <v>32</v>
      </c>
      <c r="T10" s="12" t="s">
        <v>32</v>
      </c>
      <c r="U10" s="28" t="s">
        <v>316</v>
      </c>
      <c r="V10" s="12">
        <v>130005</v>
      </c>
      <c r="W10" s="28" t="s">
        <v>32</v>
      </c>
      <c r="X10" s="12" t="s">
        <v>32</v>
      </c>
      <c r="Y10" s="12" t="s">
        <v>32</v>
      </c>
      <c r="Z10" s="12" t="s">
        <v>58</v>
      </c>
    </row>
    <row r="11" spans="1:36" x14ac:dyDescent="0.2">
      <c r="A11" s="12">
        <v>6</v>
      </c>
      <c r="B11" s="12">
        <v>211</v>
      </c>
      <c r="C11" s="28">
        <v>2</v>
      </c>
      <c r="D11" s="28">
        <v>1</v>
      </c>
      <c r="E11" s="28" t="s">
        <v>29</v>
      </c>
      <c r="F11" s="28">
        <v>1</v>
      </c>
      <c r="G11" s="12" t="s">
        <v>30</v>
      </c>
      <c r="H11" s="12" t="s">
        <v>55</v>
      </c>
      <c r="I11" s="12" t="s">
        <v>32</v>
      </c>
      <c r="K11" s="12" t="s">
        <v>55</v>
      </c>
      <c r="L11" s="12" t="s">
        <v>190</v>
      </c>
      <c r="M11" s="12">
        <v>2</v>
      </c>
      <c r="N11" s="25">
        <v>1</v>
      </c>
      <c r="O11" s="12" t="s">
        <v>34</v>
      </c>
      <c r="P11" s="12">
        <v>1</v>
      </c>
      <c r="Q11" s="28" t="s">
        <v>324</v>
      </c>
      <c r="R11" s="12">
        <v>110011</v>
      </c>
      <c r="S11" s="28" t="s">
        <v>319</v>
      </c>
      <c r="T11" s="12">
        <v>110006</v>
      </c>
      <c r="U11" s="28" t="s">
        <v>325</v>
      </c>
      <c r="V11" s="12">
        <v>110012</v>
      </c>
      <c r="W11" s="28" t="s">
        <v>58</v>
      </c>
      <c r="X11" s="12" t="s">
        <v>58</v>
      </c>
      <c r="Y11" s="12" t="s">
        <v>309</v>
      </c>
      <c r="Z11" s="12" t="s">
        <v>311</v>
      </c>
      <c r="AD11" s="13"/>
    </row>
    <row r="12" spans="1:36" x14ac:dyDescent="0.2">
      <c r="A12" s="12">
        <v>7</v>
      </c>
      <c r="B12" s="12">
        <v>221</v>
      </c>
      <c r="C12" s="28">
        <v>2</v>
      </c>
      <c r="D12" s="28">
        <v>2</v>
      </c>
      <c r="E12" s="28" t="s">
        <v>35</v>
      </c>
      <c r="F12" s="28">
        <v>1</v>
      </c>
      <c r="G12" s="12" t="s">
        <v>30</v>
      </c>
      <c r="H12" s="12" t="s">
        <v>55</v>
      </c>
      <c r="I12" s="12" t="s">
        <v>32</v>
      </c>
      <c r="K12" s="12" t="s">
        <v>55</v>
      </c>
      <c r="L12" s="12" t="s">
        <v>191</v>
      </c>
      <c r="M12" s="12">
        <v>2</v>
      </c>
      <c r="N12" s="25">
        <v>1</v>
      </c>
      <c r="O12" s="12" t="s">
        <v>34</v>
      </c>
      <c r="P12" s="12">
        <v>1</v>
      </c>
      <c r="Q12" s="28" t="s">
        <v>324</v>
      </c>
      <c r="R12" s="12">
        <v>110011</v>
      </c>
      <c r="S12" s="28" t="s">
        <v>320</v>
      </c>
      <c r="T12" s="12">
        <v>110007</v>
      </c>
      <c r="U12" s="28" t="s">
        <v>325</v>
      </c>
      <c r="V12" s="12">
        <v>110012</v>
      </c>
      <c r="W12" s="28" t="s">
        <v>58</v>
      </c>
      <c r="X12" s="12" t="s">
        <v>58</v>
      </c>
      <c r="Y12" s="12" t="s">
        <v>309</v>
      </c>
      <c r="Z12" s="12" t="s">
        <v>311</v>
      </c>
      <c r="AD12" s="13"/>
    </row>
    <row r="13" spans="1:36" x14ac:dyDescent="0.2">
      <c r="A13" s="12">
        <v>8</v>
      </c>
      <c r="B13" s="12">
        <v>231</v>
      </c>
      <c r="C13" s="28">
        <v>2</v>
      </c>
      <c r="D13" s="28">
        <v>3</v>
      </c>
      <c r="E13" s="28" t="s">
        <v>37</v>
      </c>
      <c r="F13" s="28">
        <v>1</v>
      </c>
      <c r="G13" s="12" t="s">
        <v>30</v>
      </c>
      <c r="H13" s="12" t="s">
        <v>55</v>
      </c>
      <c r="I13" s="12" t="s">
        <v>32</v>
      </c>
      <c r="K13" s="12" t="s">
        <v>55</v>
      </c>
      <c r="L13" s="12" t="s">
        <v>192</v>
      </c>
      <c r="M13" s="12">
        <v>2</v>
      </c>
      <c r="N13" s="25">
        <v>1</v>
      </c>
      <c r="O13" s="12" t="s">
        <v>34</v>
      </c>
      <c r="P13" s="12">
        <v>1</v>
      </c>
      <c r="Q13" s="28" t="s">
        <v>324</v>
      </c>
      <c r="R13" s="12">
        <v>110011</v>
      </c>
      <c r="S13" s="28" t="s">
        <v>321</v>
      </c>
      <c r="T13" s="12">
        <v>110008</v>
      </c>
      <c r="U13" s="28" t="s">
        <v>325</v>
      </c>
      <c r="V13" s="12">
        <v>110012</v>
      </c>
      <c r="W13" s="28" t="s">
        <v>58</v>
      </c>
      <c r="X13" s="12" t="s">
        <v>58</v>
      </c>
      <c r="Y13" s="12" t="s">
        <v>309</v>
      </c>
      <c r="Z13" s="12" t="s">
        <v>311</v>
      </c>
      <c r="AD13" s="13"/>
    </row>
    <row r="14" spans="1:36" x14ac:dyDescent="0.2">
      <c r="A14" s="12">
        <v>9</v>
      </c>
      <c r="B14" s="12">
        <v>241</v>
      </c>
      <c r="C14" s="28">
        <v>2</v>
      </c>
      <c r="D14" s="28">
        <v>4</v>
      </c>
      <c r="E14" s="28" t="s">
        <v>39</v>
      </c>
      <c r="F14" s="28">
        <v>1</v>
      </c>
      <c r="G14" s="12" t="s">
        <v>30</v>
      </c>
      <c r="H14" s="12" t="s">
        <v>55</v>
      </c>
      <c r="I14" s="12" t="s">
        <v>32</v>
      </c>
      <c r="K14" s="12" t="s">
        <v>55</v>
      </c>
      <c r="L14" s="12" t="s">
        <v>193</v>
      </c>
      <c r="M14" s="12">
        <v>2</v>
      </c>
      <c r="N14" s="25">
        <v>1</v>
      </c>
      <c r="O14" s="12" t="s">
        <v>34</v>
      </c>
      <c r="P14" s="12">
        <v>1</v>
      </c>
      <c r="Q14" s="28" t="s">
        <v>324</v>
      </c>
      <c r="R14" s="12">
        <v>110011</v>
      </c>
      <c r="S14" s="28" t="s">
        <v>322</v>
      </c>
      <c r="T14" s="12">
        <v>110009</v>
      </c>
      <c r="U14" s="28" t="s">
        <v>325</v>
      </c>
      <c r="V14" s="12">
        <v>110012</v>
      </c>
      <c r="W14" s="28" t="s">
        <v>58</v>
      </c>
      <c r="X14" s="12" t="s">
        <v>58</v>
      </c>
      <c r="Y14" s="12" t="s">
        <v>309</v>
      </c>
      <c r="Z14" s="12" t="s">
        <v>311</v>
      </c>
      <c r="AD14" s="13"/>
    </row>
    <row r="15" spans="1:36" x14ac:dyDescent="0.2">
      <c r="A15" s="12">
        <v>10</v>
      </c>
      <c r="B15" s="12">
        <v>251</v>
      </c>
      <c r="C15" s="28">
        <v>2</v>
      </c>
      <c r="D15" s="28">
        <v>5</v>
      </c>
      <c r="E15" s="28" t="s">
        <v>41</v>
      </c>
      <c r="F15" s="28">
        <v>1</v>
      </c>
      <c r="G15" s="12" t="s">
        <v>30</v>
      </c>
      <c r="H15" s="12" t="s">
        <v>55</v>
      </c>
      <c r="I15" s="12" t="s">
        <v>32</v>
      </c>
      <c r="K15" s="12" t="s">
        <v>55</v>
      </c>
      <c r="L15" s="12" t="s">
        <v>194</v>
      </c>
      <c r="M15" s="12">
        <v>2</v>
      </c>
      <c r="N15" s="25">
        <v>1</v>
      </c>
      <c r="O15" s="12" t="s">
        <v>34</v>
      </c>
      <c r="P15" s="12">
        <v>1</v>
      </c>
      <c r="Q15" s="28" t="s">
        <v>324</v>
      </c>
      <c r="R15" s="12">
        <v>110011</v>
      </c>
      <c r="S15" s="28" t="s">
        <v>323</v>
      </c>
      <c r="T15" s="12">
        <v>110010</v>
      </c>
      <c r="U15" s="28" t="s">
        <v>325</v>
      </c>
      <c r="V15" s="12">
        <v>110012</v>
      </c>
      <c r="W15" s="28" t="s">
        <v>58</v>
      </c>
      <c r="X15" s="12" t="s">
        <v>58</v>
      </c>
      <c r="Y15" s="12" t="s">
        <v>309</v>
      </c>
      <c r="Z15" s="12" t="s">
        <v>311</v>
      </c>
      <c r="AD15" s="13"/>
    </row>
    <row r="16" spans="1:36" x14ac:dyDescent="0.2">
      <c r="A16" s="12">
        <v>11</v>
      </c>
      <c r="B16" s="12">
        <v>311</v>
      </c>
      <c r="C16" s="28">
        <v>3</v>
      </c>
      <c r="D16" s="28">
        <v>1</v>
      </c>
      <c r="E16" s="28" t="s">
        <v>29</v>
      </c>
      <c r="F16" s="28">
        <v>1</v>
      </c>
      <c r="G16" s="12" t="s">
        <v>30</v>
      </c>
      <c r="H16" s="12" t="s">
        <v>55</v>
      </c>
      <c r="I16" s="12" t="s">
        <v>32</v>
      </c>
      <c r="K16" s="12" t="s">
        <v>55</v>
      </c>
      <c r="L16" s="12" t="s">
        <v>190</v>
      </c>
      <c r="M16" s="12">
        <v>3</v>
      </c>
      <c r="N16" s="25">
        <v>1</v>
      </c>
      <c r="O16" s="12" t="s">
        <v>34</v>
      </c>
      <c r="P16" s="12">
        <v>1</v>
      </c>
      <c r="Q16" s="28" t="s">
        <v>324</v>
      </c>
      <c r="R16" s="12">
        <v>110011</v>
      </c>
      <c r="S16" s="28" t="s">
        <v>319</v>
      </c>
      <c r="T16" s="12">
        <v>110006</v>
      </c>
      <c r="U16" s="28" t="s">
        <v>325</v>
      </c>
      <c r="V16" s="12">
        <v>110012</v>
      </c>
      <c r="W16" s="28" t="s">
        <v>58</v>
      </c>
      <c r="X16" s="12" t="s">
        <v>58</v>
      </c>
      <c r="Y16" s="12" t="s">
        <v>309</v>
      </c>
      <c r="Z16" s="12" t="s">
        <v>311</v>
      </c>
      <c r="AD16" s="13"/>
    </row>
    <row r="17" spans="1:30" x14ac:dyDescent="0.2">
      <c r="A17" s="12">
        <v>12</v>
      </c>
      <c r="B17" s="12">
        <v>321</v>
      </c>
      <c r="C17" s="28">
        <v>3</v>
      </c>
      <c r="D17" s="28">
        <v>2</v>
      </c>
      <c r="E17" s="28" t="s">
        <v>35</v>
      </c>
      <c r="F17" s="28">
        <v>1</v>
      </c>
      <c r="G17" s="12" t="s">
        <v>30</v>
      </c>
      <c r="H17" s="12" t="s">
        <v>55</v>
      </c>
      <c r="I17" s="12" t="s">
        <v>32</v>
      </c>
      <c r="K17" s="12" t="s">
        <v>55</v>
      </c>
      <c r="L17" s="12" t="s">
        <v>191</v>
      </c>
      <c r="M17" s="12">
        <v>3</v>
      </c>
      <c r="N17" s="25">
        <v>1</v>
      </c>
      <c r="O17" s="12" t="s">
        <v>34</v>
      </c>
      <c r="P17" s="12">
        <v>1</v>
      </c>
      <c r="Q17" s="28" t="s">
        <v>324</v>
      </c>
      <c r="R17" s="12">
        <v>110011</v>
      </c>
      <c r="S17" s="28" t="s">
        <v>320</v>
      </c>
      <c r="T17" s="12">
        <v>110007</v>
      </c>
      <c r="U17" s="28" t="s">
        <v>325</v>
      </c>
      <c r="V17" s="12">
        <v>110012</v>
      </c>
      <c r="W17" s="28" t="s">
        <v>58</v>
      </c>
      <c r="X17" s="12" t="s">
        <v>58</v>
      </c>
      <c r="Y17" s="12" t="s">
        <v>309</v>
      </c>
      <c r="Z17" s="12" t="s">
        <v>311</v>
      </c>
      <c r="AD17" s="13"/>
    </row>
    <row r="18" spans="1:30" x14ac:dyDescent="0.2">
      <c r="A18" s="12">
        <v>13</v>
      </c>
      <c r="B18" s="12">
        <v>331</v>
      </c>
      <c r="C18" s="28">
        <v>3</v>
      </c>
      <c r="D18" s="28">
        <v>3</v>
      </c>
      <c r="E18" s="28" t="s">
        <v>37</v>
      </c>
      <c r="F18" s="28">
        <v>1</v>
      </c>
      <c r="G18" s="12" t="s">
        <v>30</v>
      </c>
      <c r="H18" s="12" t="s">
        <v>55</v>
      </c>
      <c r="I18" s="12" t="s">
        <v>32</v>
      </c>
      <c r="K18" s="12" t="s">
        <v>55</v>
      </c>
      <c r="L18" s="12" t="s">
        <v>192</v>
      </c>
      <c r="M18" s="12">
        <v>3</v>
      </c>
      <c r="N18" s="25">
        <v>1</v>
      </c>
      <c r="O18" s="12" t="s">
        <v>34</v>
      </c>
      <c r="P18" s="12">
        <v>1</v>
      </c>
      <c r="Q18" s="28" t="s">
        <v>324</v>
      </c>
      <c r="R18" s="12">
        <v>110011</v>
      </c>
      <c r="S18" s="28" t="s">
        <v>321</v>
      </c>
      <c r="T18" s="12">
        <v>110008</v>
      </c>
      <c r="U18" s="28" t="s">
        <v>325</v>
      </c>
      <c r="V18" s="12">
        <v>110012</v>
      </c>
      <c r="W18" s="28" t="s">
        <v>58</v>
      </c>
      <c r="X18" s="12" t="s">
        <v>58</v>
      </c>
      <c r="Y18" s="12" t="s">
        <v>309</v>
      </c>
      <c r="Z18" s="12" t="s">
        <v>311</v>
      </c>
      <c r="AD18" s="13"/>
    </row>
    <row r="19" spans="1:30" x14ac:dyDescent="0.2">
      <c r="A19" s="12">
        <v>14</v>
      </c>
      <c r="B19" s="12">
        <v>341</v>
      </c>
      <c r="C19" s="28">
        <v>3</v>
      </c>
      <c r="D19" s="28">
        <v>4</v>
      </c>
      <c r="E19" s="28" t="s">
        <v>39</v>
      </c>
      <c r="F19" s="28">
        <v>1</v>
      </c>
      <c r="G19" s="12" t="s">
        <v>30</v>
      </c>
      <c r="H19" s="12" t="s">
        <v>55</v>
      </c>
      <c r="I19" s="12" t="s">
        <v>32</v>
      </c>
      <c r="K19" s="12" t="s">
        <v>55</v>
      </c>
      <c r="L19" s="12" t="s">
        <v>193</v>
      </c>
      <c r="M19" s="12">
        <v>3</v>
      </c>
      <c r="N19" s="25">
        <v>1</v>
      </c>
      <c r="O19" s="12" t="s">
        <v>34</v>
      </c>
      <c r="P19" s="12">
        <v>1</v>
      </c>
      <c r="Q19" s="28" t="s">
        <v>324</v>
      </c>
      <c r="R19" s="12">
        <v>110011</v>
      </c>
      <c r="S19" s="28" t="s">
        <v>322</v>
      </c>
      <c r="T19" s="12">
        <v>110009</v>
      </c>
      <c r="U19" s="28" t="s">
        <v>325</v>
      </c>
      <c r="V19" s="12">
        <v>110012</v>
      </c>
      <c r="W19" s="28" t="s">
        <v>58</v>
      </c>
      <c r="X19" s="12" t="s">
        <v>58</v>
      </c>
      <c r="Y19" s="12" t="s">
        <v>309</v>
      </c>
      <c r="Z19" s="12" t="s">
        <v>311</v>
      </c>
      <c r="AD19" s="13"/>
    </row>
    <row r="20" spans="1:30" x14ac:dyDescent="0.2">
      <c r="A20" s="12">
        <v>15</v>
      </c>
      <c r="B20" s="12">
        <v>351</v>
      </c>
      <c r="C20" s="28">
        <v>3</v>
      </c>
      <c r="D20" s="28">
        <v>5</v>
      </c>
      <c r="E20" s="28" t="s">
        <v>41</v>
      </c>
      <c r="F20" s="28">
        <v>1</v>
      </c>
      <c r="G20" s="12" t="s">
        <v>30</v>
      </c>
      <c r="H20" s="12" t="s">
        <v>55</v>
      </c>
      <c r="I20" s="12" t="s">
        <v>32</v>
      </c>
      <c r="K20" s="12" t="s">
        <v>55</v>
      </c>
      <c r="L20" s="12" t="s">
        <v>194</v>
      </c>
      <c r="M20" s="12">
        <v>3</v>
      </c>
      <c r="N20" s="25">
        <v>1</v>
      </c>
      <c r="O20" s="12" t="s">
        <v>34</v>
      </c>
      <c r="P20" s="12">
        <v>1</v>
      </c>
      <c r="Q20" s="28" t="s">
        <v>324</v>
      </c>
      <c r="R20" s="12">
        <v>110011</v>
      </c>
      <c r="S20" s="28" t="s">
        <v>323</v>
      </c>
      <c r="T20" s="12">
        <v>110010</v>
      </c>
      <c r="U20" s="28" t="s">
        <v>325</v>
      </c>
      <c r="V20" s="12">
        <v>110012</v>
      </c>
      <c r="W20" s="28" t="s">
        <v>58</v>
      </c>
      <c r="X20" s="12" t="s">
        <v>58</v>
      </c>
      <c r="Y20" s="12" t="s">
        <v>309</v>
      </c>
      <c r="Z20" s="12" t="s">
        <v>311</v>
      </c>
      <c r="AD20" s="13"/>
    </row>
    <row r="21" spans="1:30" x14ac:dyDescent="0.2">
      <c r="A21" s="12">
        <v>16</v>
      </c>
      <c r="B21" s="12">
        <v>411</v>
      </c>
      <c r="C21" s="28">
        <v>4</v>
      </c>
      <c r="D21" s="28">
        <v>1</v>
      </c>
      <c r="E21" s="28" t="s">
        <v>29</v>
      </c>
      <c r="F21" s="28">
        <v>1</v>
      </c>
      <c r="G21" s="12" t="s">
        <v>30</v>
      </c>
      <c r="H21" s="12" t="s">
        <v>63</v>
      </c>
      <c r="I21" s="12" t="s">
        <v>32</v>
      </c>
      <c r="K21" s="12" t="s">
        <v>63</v>
      </c>
      <c r="L21" s="12" t="s">
        <v>195</v>
      </c>
      <c r="M21" s="12">
        <v>4</v>
      </c>
      <c r="N21" s="25">
        <v>1</v>
      </c>
      <c r="O21" s="12" t="s">
        <v>34</v>
      </c>
      <c r="P21" s="12">
        <v>1</v>
      </c>
      <c r="Q21" s="28" t="s">
        <v>302</v>
      </c>
      <c r="R21" s="12">
        <v>150003</v>
      </c>
      <c r="S21" s="28" t="s">
        <v>317</v>
      </c>
      <c r="T21" s="12">
        <v>150007</v>
      </c>
      <c r="U21" s="28" t="s">
        <v>301</v>
      </c>
      <c r="V21" s="12">
        <v>150007</v>
      </c>
      <c r="W21" s="28" t="s">
        <v>57</v>
      </c>
      <c r="X21" s="12" t="s">
        <v>57</v>
      </c>
      <c r="Y21" s="12" t="s">
        <v>57</v>
      </c>
      <c r="Z21" s="12" t="s">
        <v>310</v>
      </c>
      <c r="AD21" s="13"/>
    </row>
    <row r="22" spans="1:30" x14ac:dyDescent="0.2">
      <c r="A22" s="12">
        <v>17</v>
      </c>
      <c r="B22" s="12">
        <v>421</v>
      </c>
      <c r="C22" s="28">
        <v>4</v>
      </c>
      <c r="D22" s="28">
        <v>2</v>
      </c>
      <c r="E22" s="28" t="s">
        <v>35</v>
      </c>
      <c r="F22" s="28">
        <v>1</v>
      </c>
      <c r="G22" s="12" t="s">
        <v>30</v>
      </c>
      <c r="H22" s="12" t="s">
        <v>63</v>
      </c>
      <c r="I22" s="12" t="s">
        <v>32</v>
      </c>
      <c r="K22" s="12" t="s">
        <v>63</v>
      </c>
      <c r="L22" s="12" t="s">
        <v>196</v>
      </c>
      <c r="M22" s="12">
        <v>4</v>
      </c>
      <c r="N22" s="25">
        <v>1</v>
      </c>
      <c r="O22" s="12" t="s">
        <v>34</v>
      </c>
      <c r="P22" s="12">
        <v>1</v>
      </c>
      <c r="Q22" s="28" t="s">
        <v>302</v>
      </c>
      <c r="R22" s="12">
        <v>150003</v>
      </c>
      <c r="S22" s="28" t="s">
        <v>317</v>
      </c>
      <c r="T22" s="12">
        <v>150007</v>
      </c>
      <c r="U22" s="28" t="s">
        <v>301</v>
      </c>
      <c r="V22" s="12">
        <v>150007</v>
      </c>
      <c r="W22" s="28" t="s">
        <v>57</v>
      </c>
      <c r="X22" s="12" t="s">
        <v>57</v>
      </c>
      <c r="Y22" s="12" t="s">
        <v>57</v>
      </c>
      <c r="Z22" s="12" t="s">
        <v>310</v>
      </c>
      <c r="AD22" s="13"/>
    </row>
    <row r="23" spans="1:30" x14ac:dyDescent="0.2">
      <c r="A23" s="12">
        <v>18</v>
      </c>
      <c r="B23" s="12">
        <v>431</v>
      </c>
      <c r="C23" s="28">
        <v>4</v>
      </c>
      <c r="D23" s="28">
        <v>3</v>
      </c>
      <c r="E23" s="28" t="s">
        <v>37</v>
      </c>
      <c r="F23" s="28">
        <v>1</v>
      </c>
      <c r="G23" s="12" t="s">
        <v>30</v>
      </c>
      <c r="H23" s="12" t="s">
        <v>63</v>
      </c>
      <c r="I23" s="12" t="s">
        <v>32</v>
      </c>
      <c r="K23" s="12" t="s">
        <v>63</v>
      </c>
      <c r="L23" s="12" t="s">
        <v>197</v>
      </c>
      <c r="M23" s="12">
        <v>4</v>
      </c>
      <c r="N23" s="25">
        <v>1</v>
      </c>
      <c r="O23" s="12" t="s">
        <v>34</v>
      </c>
      <c r="P23" s="12">
        <v>1</v>
      </c>
      <c r="Q23" s="28" t="s">
        <v>302</v>
      </c>
      <c r="R23" s="12">
        <v>150003</v>
      </c>
      <c r="S23" s="28" t="s">
        <v>317</v>
      </c>
      <c r="T23" s="12">
        <v>150007</v>
      </c>
      <c r="U23" s="28" t="s">
        <v>301</v>
      </c>
      <c r="V23" s="12">
        <v>150007</v>
      </c>
      <c r="W23" s="28" t="s">
        <v>57</v>
      </c>
      <c r="X23" s="12" t="s">
        <v>57</v>
      </c>
      <c r="Y23" s="12" t="s">
        <v>57</v>
      </c>
      <c r="Z23" s="12" t="s">
        <v>310</v>
      </c>
      <c r="AD23" s="13"/>
    </row>
    <row r="24" spans="1:30" x14ac:dyDescent="0.2">
      <c r="A24" s="12">
        <v>19</v>
      </c>
      <c r="B24" s="12">
        <v>441</v>
      </c>
      <c r="C24" s="28">
        <v>4</v>
      </c>
      <c r="D24" s="28">
        <v>4</v>
      </c>
      <c r="E24" s="28" t="s">
        <v>39</v>
      </c>
      <c r="F24" s="28">
        <v>1</v>
      </c>
      <c r="G24" s="12" t="s">
        <v>30</v>
      </c>
      <c r="H24" s="12" t="s">
        <v>63</v>
      </c>
      <c r="I24" s="12" t="s">
        <v>32</v>
      </c>
      <c r="K24" s="12" t="s">
        <v>63</v>
      </c>
      <c r="L24" s="12" t="s">
        <v>198</v>
      </c>
      <c r="M24" s="12">
        <v>4</v>
      </c>
      <c r="N24" s="25">
        <v>1</v>
      </c>
      <c r="O24" s="12" t="s">
        <v>34</v>
      </c>
      <c r="P24" s="12">
        <v>1</v>
      </c>
      <c r="Q24" s="28" t="s">
        <v>302</v>
      </c>
      <c r="R24" s="12">
        <v>150003</v>
      </c>
      <c r="S24" s="28" t="s">
        <v>317</v>
      </c>
      <c r="T24" s="12">
        <v>150007</v>
      </c>
      <c r="U24" s="28" t="s">
        <v>301</v>
      </c>
      <c r="V24" s="12">
        <v>150007</v>
      </c>
      <c r="W24" s="28" t="s">
        <v>57</v>
      </c>
      <c r="X24" s="12" t="s">
        <v>57</v>
      </c>
      <c r="Y24" s="12" t="s">
        <v>57</v>
      </c>
      <c r="Z24" s="12" t="s">
        <v>310</v>
      </c>
      <c r="AD24" s="13"/>
    </row>
    <row r="25" spans="1:30" x14ac:dyDescent="0.2">
      <c r="A25" s="12">
        <v>20</v>
      </c>
      <c r="B25" s="12">
        <v>451</v>
      </c>
      <c r="C25" s="28">
        <v>4</v>
      </c>
      <c r="D25" s="28">
        <v>5</v>
      </c>
      <c r="E25" s="28" t="s">
        <v>41</v>
      </c>
      <c r="F25" s="28">
        <v>1</v>
      </c>
      <c r="G25" s="12" t="s">
        <v>30</v>
      </c>
      <c r="H25" s="12" t="s">
        <v>63</v>
      </c>
      <c r="I25" s="12" t="s">
        <v>32</v>
      </c>
      <c r="K25" s="12" t="s">
        <v>63</v>
      </c>
      <c r="L25" s="12" t="s">
        <v>199</v>
      </c>
      <c r="M25" s="12">
        <v>4</v>
      </c>
      <c r="N25" s="25">
        <v>1</v>
      </c>
      <c r="O25" s="12" t="s">
        <v>34</v>
      </c>
      <c r="P25" s="12">
        <v>1</v>
      </c>
      <c r="Q25" s="28" t="s">
        <v>302</v>
      </c>
      <c r="R25" s="12">
        <v>150003</v>
      </c>
      <c r="S25" s="28" t="s">
        <v>317</v>
      </c>
      <c r="T25" s="12">
        <v>150007</v>
      </c>
      <c r="U25" s="28" t="s">
        <v>301</v>
      </c>
      <c r="V25" s="12">
        <v>150007</v>
      </c>
      <c r="W25" s="28" t="s">
        <v>57</v>
      </c>
      <c r="X25" s="12" t="s">
        <v>57</v>
      </c>
      <c r="Y25" s="12" t="s">
        <v>57</v>
      </c>
      <c r="Z25" s="12" t="s">
        <v>310</v>
      </c>
      <c r="AD25" s="13"/>
    </row>
    <row r="26" spans="1:30" x14ac:dyDescent="0.2">
      <c r="A26" s="12">
        <v>21</v>
      </c>
      <c r="B26" s="12">
        <v>511</v>
      </c>
      <c r="C26" s="28">
        <v>5</v>
      </c>
      <c r="D26" s="28">
        <v>1</v>
      </c>
      <c r="E26" s="28" t="s">
        <v>29</v>
      </c>
      <c r="F26" s="28">
        <v>1</v>
      </c>
      <c r="G26" s="12" t="s">
        <v>30</v>
      </c>
      <c r="H26" s="12" t="s">
        <v>63</v>
      </c>
      <c r="I26" s="12" t="s">
        <v>32</v>
      </c>
      <c r="K26" s="12" t="s">
        <v>63</v>
      </c>
      <c r="L26" s="12" t="s">
        <v>195</v>
      </c>
      <c r="M26" s="12">
        <v>5</v>
      </c>
      <c r="N26" s="25">
        <v>1</v>
      </c>
      <c r="O26" s="12" t="s">
        <v>34</v>
      </c>
      <c r="P26" s="12">
        <v>1</v>
      </c>
      <c r="Q26" s="28" t="s">
        <v>302</v>
      </c>
      <c r="R26" s="12">
        <v>150003</v>
      </c>
      <c r="S26" s="28" t="s">
        <v>317</v>
      </c>
      <c r="T26" s="12">
        <v>150007</v>
      </c>
      <c r="U26" s="28" t="s">
        <v>301</v>
      </c>
      <c r="V26" s="12">
        <v>150007</v>
      </c>
      <c r="W26" s="28" t="s">
        <v>57</v>
      </c>
      <c r="X26" s="12" t="s">
        <v>57</v>
      </c>
      <c r="Y26" s="12" t="s">
        <v>57</v>
      </c>
      <c r="Z26" s="12" t="s">
        <v>310</v>
      </c>
      <c r="AD26" s="13"/>
    </row>
    <row r="27" spans="1:30" x14ac:dyDescent="0.2">
      <c r="A27" s="12">
        <v>22</v>
      </c>
      <c r="B27" s="12">
        <v>521</v>
      </c>
      <c r="C27" s="28">
        <v>5</v>
      </c>
      <c r="D27" s="28">
        <v>2</v>
      </c>
      <c r="E27" s="28" t="s">
        <v>35</v>
      </c>
      <c r="F27" s="28">
        <v>1</v>
      </c>
      <c r="G27" s="12" t="s">
        <v>30</v>
      </c>
      <c r="H27" s="12" t="s">
        <v>63</v>
      </c>
      <c r="I27" s="12" t="s">
        <v>32</v>
      </c>
      <c r="K27" s="12" t="s">
        <v>63</v>
      </c>
      <c r="L27" s="12" t="s">
        <v>196</v>
      </c>
      <c r="M27" s="12">
        <v>5</v>
      </c>
      <c r="N27" s="25">
        <v>1</v>
      </c>
      <c r="O27" s="12" t="s">
        <v>34</v>
      </c>
      <c r="P27" s="12">
        <v>1</v>
      </c>
      <c r="Q27" s="28" t="s">
        <v>302</v>
      </c>
      <c r="R27" s="12">
        <v>150003</v>
      </c>
      <c r="S27" s="28" t="s">
        <v>317</v>
      </c>
      <c r="T27" s="12">
        <v>150007</v>
      </c>
      <c r="U27" s="28" t="s">
        <v>301</v>
      </c>
      <c r="V27" s="12">
        <v>150007</v>
      </c>
      <c r="W27" s="28" t="s">
        <v>57</v>
      </c>
      <c r="X27" s="12" t="s">
        <v>57</v>
      </c>
      <c r="Y27" s="12" t="s">
        <v>57</v>
      </c>
      <c r="Z27" s="12" t="s">
        <v>310</v>
      </c>
      <c r="AD27" s="13"/>
    </row>
    <row r="28" spans="1:30" x14ac:dyDescent="0.2">
      <c r="A28" s="12">
        <v>23</v>
      </c>
      <c r="B28" s="12">
        <v>531</v>
      </c>
      <c r="C28" s="28">
        <v>5</v>
      </c>
      <c r="D28" s="28">
        <v>3</v>
      </c>
      <c r="E28" s="28" t="s">
        <v>37</v>
      </c>
      <c r="F28" s="28">
        <v>1</v>
      </c>
      <c r="G28" s="12" t="s">
        <v>30</v>
      </c>
      <c r="H28" s="12" t="s">
        <v>63</v>
      </c>
      <c r="I28" s="12" t="s">
        <v>32</v>
      </c>
      <c r="K28" s="12" t="s">
        <v>63</v>
      </c>
      <c r="L28" s="12" t="s">
        <v>197</v>
      </c>
      <c r="M28" s="12">
        <v>5</v>
      </c>
      <c r="N28" s="25">
        <v>1</v>
      </c>
      <c r="O28" s="12" t="s">
        <v>34</v>
      </c>
      <c r="P28" s="12">
        <v>1</v>
      </c>
      <c r="Q28" s="28" t="s">
        <v>302</v>
      </c>
      <c r="R28" s="12">
        <v>150003</v>
      </c>
      <c r="S28" s="28" t="s">
        <v>317</v>
      </c>
      <c r="T28" s="12">
        <v>150007</v>
      </c>
      <c r="U28" s="28" t="s">
        <v>301</v>
      </c>
      <c r="V28" s="12">
        <v>150007</v>
      </c>
      <c r="W28" s="28" t="s">
        <v>57</v>
      </c>
      <c r="X28" s="12" t="s">
        <v>57</v>
      </c>
      <c r="Y28" s="12" t="s">
        <v>57</v>
      </c>
      <c r="Z28" s="12" t="s">
        <v>310</v>
      </c>
      <c r="AD28" s="13"/>
    </row>
    <row r="29" spans="1:30" x14ac:dyDescent="0.2">
      <c r="A29" s="12">
        <v>24</v>
      </c>
      <c r="B29" s="12">
        <v>541</v>
      </c>
      <c r="C29" s="28">
        <v>5</v>
      </c>
      <c r="D29" s="28">
        <v>4</v>
      </c>
      <c r="E29" s="28" t="s">
        <v>39</v>
      </c>
      <c r="F29" s="28">
        <v>1</v>
      </c>
      <c r="G29" s="12" t="s">
        <v>30</v>
      </c>
      <c r="H29" s="12" t="s">
        <v>63</v>
      </c>
      <c r="I29" s="12" t="s">
        <v>32</v>
      </c>
      <c r="K29" s="12" t="s">
        <v>63</v>
      </c>
      <c r="L29" s="12" t="s">
        <v>198</v>
      </c>
      <c r="M29" s="12">
        <v>5</v>
      </c>
      <c r="N29" s="25">
        <v>1</v>
      </c>
      <c r="O29" s="12" t="s">
        <v>34</v>
      </c>
      <c r="P29" s="12">
        <v>1</v>
      </c>
      <c r="Q29" s="28" t="s">
        <v>302</v>
      </c>
      <c r="R29" s="12">
        <v>150003</v>
      </c>
      <c r="S29" s="28" t="s">
        <v>317</v>
      </c>
      <c r="T29" s="12">
        <v>150007</v>
      </c>
      <c r="U29" s="28" t="s">
        <v>301</v>
      </c>
      <c r="V29" s="12">
        <v>150007</v>
      </c>
      <c r="W29" s="28" t="s">
        <v>57</v>
      </c>
      <c r="X29" s="12" t="s">
        <v>57</v>
      </c>
      <c r="Y29" s="12" t="s">
        <v>57</v>
      </c>
      <c r="Z29" s="12" t="s">
        <v>310</v>
      </c>
      <c r="AD29" s="13"/>
    </row>
    <row r="30" spans="1:30" x14ac:dyDescent="0.2">
      <c r="A30" s="12">
        <v>25</v>
      </c>
      <c r="B30" s="12">
        <v>551</v>
      </c>
      <c r="C30" s="28">
        <v>5</v>
      </c>
      <c r="D30" s="28">
        <v>5</v>
      </c>
      <c r="E30" s="28" t="s">
        <v>41</v>
      </c>
      <c r="F30" s="28">
        <v>1</v>
      </c>
      <c r="G30" s="12" t="s">
        <v>30</v>
      </c>
      <c r="H30" s="12" t="s">
        <v>63</v>
      </c>
      <c r="I30" s="12" t="s">
        <v>32</v>
      </c>
      <c r="K30" s="12" t="s">
        <v>63</v>
      </c>
      <c r="L30" s="12" t="s">
        <v>199</v>
      </c>
      <c r="M30" s="12">
        <v>5</v>
      </c>
      <c r="N30" s="25">
        <v>1</v>
      </c>
      <c r="O30" s="12" t="s">
        <v>34</v>
      </c>
      <c r="P30" s="12">
        <v>1</v>
      </c>
      <c r="Q30" s="28" t="s">
        <v>302</v>
      </c>
      <c r="R30" s="12">
        <v>150003</v>
      </c>
      <c r="S30" s="28" t="s">
        <v>317</v>
      </c>
      <c r="T30" s="12">
        <v>150007</v>
      </c>
      <c r="U30" s="28" t="s">
        <v>301</v>
      </c>
      <c r="V30" s="12">
        <v>150007</v>
      </c>
      <c r="W30" s="28" t="s">
        <v>57</v>
      </c>
      <c r="X30" s="12" t="s">
        <v>57</v>
      </c>
      <c r="Y30" s="12" t="s">
        <v>57</v>
      </c>
      <c r="Z30" s="12" t="s">
        <v>310</v>
      </c>
      <c r="AD30" s="13"/>
    </row>
    <row r="31" spans="1:30" x14ac:dyDescent="0.2">
      <c r="A31" s="12">
        <v>26</v>
      </c>
      <c r="B31" s="12">
        <v>611</v>
      </c>
      <c r="C31" s="28">
        <v>6</v>
      </c>
      <c r="D31" s="28">
        <v>1</v>
      </c>
      <c r="E31" s="28" t="s">
        <v>29</v>
      </c>
      <c r="F31" s="28">
        <v>1</v>
      </c>
      <c r="G31" s="12" t="s">
        <v>30</v>
      </c>
      <c r="H31" s="12" t="s">
        <v>85</v>
      </c>
      <c r="I31" s="12" t="s">
        <v>32</v>
      </c>
      <c r="K31" s="12" t="s">
        <v>85</v>
      </c>
      <c r="L31" s="12" t="s">
        <v>200</v>
      </c>
      <c r="M31" s="12">
        <v>6</v>
      </c>
      <c r="N31" s="25">
        <v>1</v>
      </c>
      <c r="O31" s="12" t="s">
        <v>34</v>
      </c>
      <c r="P31" s="12">
        <v>1</v>
      </c>
      <c r="Q31" s="28" t="s">
        <v>303</v>
      </c>
      <c r="R31" s="12">
        <v>150004</v>
      </c>
      <c r="S31" s="28" t="s">
        <v>318</v>
      </c>
      <c r="T31" s="12">
        <v>150009</v>
      </c>
      <c r="U31" s="28" t="s">
        <v>304</v>
      </c>
      <c r="V31" s="12">
        <v>150009</v>
      </c>
      <c r="W31" s="28" t="s">
        <v>57</v>
      </c>
      <c r="X31" s="12" t="s">
        <v>57</v>
      </c>
      <c r="Y31" s="12" t="s">
        <v>57</v>
      </c>
      <c r="Z31" s="12" t="s">
        <v>309</v>
      </c>
      <c r="AD31" s="13"/>
    </row>
    <row r="32" spans="1:30" x14ac:dyDescent="0.2">
      <c r="A32" s="12">
        <v>27</v>
      </c>
      <c r="B32" s="12">
        <v>621</v>
      </c>
      <c r="C32" s="28">
        <v>6</v>
      </c>
      <c r="D32" s="28">
        <v>2</v>
      </c>
      <c r="E32" s="28" t="s">
        <v>35</v>
      </c>
      <c r="F32" s="28">
        <v>1</v>
      </c>
      <c r="G32" s="12" t="s">
        <v>30</v>
      </c>
      <c r="H32" s="12" t="s">
        <v>85</v>
      </c>
      <c r="I32" s="12" t="s">
        <v>32</v>
      </c>
      <c r="K32" s="12" t="s">
        <v>85</v>
      </c>
      <c r="L32" s="12" t="s">
        <v>201</v>
      </c>
      <c r="M32" s="12">
        <v>6</v>
      </c>
      <c r="N32" s="25">
        <v>1</v>
      </c>
      <c r="O32" s="12" t="s">
        <v>34</v>
      </c>
      <c r="P32" s="12">
        <v>1</v>
      </c>
      <c r="Q32" s="28" t="s">
        <v>303</v>
      </c>
      <c r="R32" s="12">
        <v>150004</v>
      </c>
      <c r="S32" s="28" t="s">
        <v>318</v>
      </c>
      <c r="T32" s="12">
        <v>150009</v>
      </c>
      <c r="U32" s="28" t="s">
        <v>304</v>
      </c>
      <c r="V32" s="12">
        <v>150009</v>
      </c>
      <c r="W32" s="28" t="s">
        <v>57</v>
      </c>
      <c r="X32" s="12" t="s">
        <v>57</v>
      </c>
      <c r="Y32" s="12" t="s">
        <v>57</v>
      </c>
      <c r="Z32" s="12" t="s">
        <v>309</v>
      </c>
      <c r="AD32" s="13"/>
    </row>
    <row r="33" spans="1:30" x14ac:dyDescent="0.2">
      <c r="A33" s="12">
        <v>28</v>
      </c>
      <c r="B33" s="12">
        <v>631</v>
      </c>
      <c r="C33" s="28">
        <v>6</v>
      </c>
      <c r="D33" s="28">
        <v>3</v>
      </c>
      <c r="E33" s="28" t="s">
        <v>37</v>
      </c>
      <c r="F33" s="28">
        <v>1</v>
      </c>
      <c r="G33" s="12" t="s">
        <v>30</v>
      </c>
      <c r="H33" s="12" t="s">
        <v>85</v>
      </c>
      <c r="I33" s="12" t="s">
        <v>32</v>
      </c>
      <c r="K33" s="12" t="s">
        <v>85</v>
      </c>
      <c r="L33" s="12" t="s">
        <v>202</v>
      </c>
      <c r="M33" s="12">
        <v>6</v>
      </c>
      <c r="N33" s="25">
        <v>1</v>
      </c>
      <c r="O33" s="12" t="s">
        <v>34</v>
      </c>
      <c r="P33" s="12">
        <v>1</v>
      </c>
      <c r="Q33" s="28" t="s">
        <v>303</v>
      </c>
      <c r="R33" s="12">
        <v>150004</v>
      </c>
      <c r="S33" s="28" t="s">
        <v>318</v>
      </c>
      <c r="T33" s="12">
        <v>150009</v>
      </c>
      <c r="U33" s="28" t="s">
        <v>304</v>
      </c>
      <c r="V33" s="12">
        <v>150009</v>
      </c>
      <c r="W33" s="28" t="s">
        <v>57</v>
      </c>
      <c r="X33" s="12" t="s">
        <v>57</v>
      </c>
      <c r="Y33" s="12" t="s">
        <v>57</v>
      </c>
      <c r="Z33" s="12" t="s">
        <v>309</v>
      </c>
      <c r="AD33" s="13"/>
    </row>
    <row r="34" spans="1:30" x14ac:dyDescent="0.2">
      <c r="A34" s="12">
        <v>29</v>
      </c>
      <c r="B34" s="12">
        <v>641</v>
      </c>
      <c r="C34" s="28">
        <v>6</v>
      </c>
      <c r="D34" s="28">
        <v>4</v>
      </c>
      <c r="E34" s="28" t="s">
        <v>39</v>
      </c>
      <c r="F34" s="28">
        <v>1</v>
      </c>
      <c r="G34" s="12" t="s">
        <v>30</v>
      </c>
      <c r="H34" s="12" t="s">
        <v>85</v>
      </c>
      <c r="I34" s="12" t="s">
        <v>32</v>
      </c>
      <c r="K34" s="12" t="s">
        <v>85</v>
      </c>
      <c r="L34" s="12" t="s">
        <v>203</v>
      </c>
      <c r="M34" s="12">
        <v>6</v>
      </c>
      <c r="N34" s="25">
        <v>1</v>
      </c>
      <c r="O34" s="12" t="s">
        <v>34</v>
      </c>
      <c r="P34" s="12">
        <v>1</v>
      </c>
      <c r="Q34" s="28" t="s">
        <v>303</v>
      </c>
      <c r="R34" s="12">
        <v>150004</v>
      </c>
      <c r="S34" s="28" t="s">
        <v>318</v>
      </c>
      <c r="T34" s="12">
        <v>150009</v>
      </c>
      <c r="U34" s="28" t="s">
        <v>304</v>
      </c>
      <c r="V34" s="12">
        <v>150009</v>
      </c>
      <c r="W34" s="28" t="s">
        <v>57</v>
      </c>
      <c r="X34" s="12" t="s">
        <v>57</v>
      </c>
      <c r="Y34" s="12" t="s">
        <v>57</v>
      </c>
      <c r="Z34" s="12" t="s">
        <v>309</v>
      </c>
      <c r="AD34" s="13"/>
    </row>
    <row r="35" spans="1:30" x14ac:dyDescent="0.2">
      <c r="A35" s="12">
        <v>30</v>
      </c>
      <c r="B35" s="12">
        <v>651</v>
      </c>
      <c r="C35" s="28">
        <v>6</v>
      </c>
      <c r="D35" s="28">
        <v>5</v>
      </c>
      <c r="E35" s="28" t="s">
        <v>41</v>
      </c>
      <c r="F35" s="28">
        <v>1</v>
      </c>
      <c r="G35" s="12" t="s">
        <v>30</v>
      </c>
      <c r="H35" s="12" t="s">
        <v>85</v>
      </c>
      <c r="I35" s="12" t="s">
        <v>32</v>
      </c>
      <c r="K35" s="12" t="s">
        <v>85</v>
      </c>
      <c r="L35" s="12" t="s">
        <v>204</v>
      </c>
      <c r="M35" s="12">
        <v>6</v>
      </c>
      <c r="N35" s="25">
        <v>1</v>
      </c>
      <c r="O35" s="12" t="s">
        <v>34</v>
      </c>
      <c r="P35" s="12">
        <v>1</v>
      </c>
      <c r="Q35" s="28" t="s">
        <v>303</v>
      </c>
      <c r="R35" s="12">
        <v>150004</v>
      </c>
      <c r="S35" s="28" t="s">
        <v>318</v>
      </c>
      <c r="T35" s="12">
        <v>150009</v>
      </c>
      <c r="U35" s="28" t="s">
        <v>304</v>
      </c>
      <c r="V35" s="12">
        <v>150009</v>
      </c>
      <c r="W35" s="28" t="s">
        <v>57</v>
      </c>
      <c r="X35" s="12" t="s">
        <v>57</v>
      </c>
      <c r="Y35" s="12" t="s">
        <v>57</v>
      </c>
      <c r="Z35" s="12" t="s">
        <v>309</v>
      </c>
      <c r="AD35" s="13"/>
    </row>
    <row r="36" spans="1:30" x14ac:dyDescent="0.2">
      <c r="A36" s="12">
        <v>31</v>
      </c>
      <c r="B36" s="12">
        <v>711</v>
      </c>
      <c r="C36" s="28">
        <v>7</v>
      </c>
      <c r="D36" s="28">
        <v>1</v>
      </c>
      <c r="E36" s="28" t="s">
        <v>29</v>
      </c>
      <c r="F36" s="28">
        <v>1</v>
      </c>
      <c r="G36" s="12" t="s">
        <v>30</v>
      </c>
      <c r="H36" s="12" t="s">
        <v>92</v>
      </c>
      <c r="I36" s="12" t="s">
        <v>32</v>
      </c>
      <c r="K36" s="12" t="s">
        <v>92</v>
      </c>
      <c r="L36" s="12" t="s">
        <v>205</v>
      </c>
      <c r="M36" s="12">
        <v>7</v>
      </c>
      <c r="N36" s="25">
        <v>1</v>
      </c>
      <c r="O36" s="12" t="s">
        <v>34</v>
      </c>
      <c r="P36" s="12">
        <v>1</v>
      </c>
      <c r="Q36" s="28" t="s">
        <v>305</v>
      </c>
      <c r="R36" s="12">
        <v>150005</v>
      </c>
      <c r="S36" s="28" t="s">
        <v>306</v>
      </c>
      <c r="T36" s="12">
        <v>150006</v>
      </c>
      <c r="U36" s="28" t="s">
        <v>32</v>
      </c>
      <c r="V36" s="12" t="s">
        <v>32</v>
      </c>
      <c r="W36" s="28" t="s">
        <v>57</v>
      </c>
      <c r="X36" s="12" t="s">
        <v>57</v>
      </c>
      <c r="Y36" s="12" t="s">
        <v>32</v>
      </c>
      <c r="Z36" s="12" t="s">
        <v>57</v>
      </c>
      <c r="AD36" s="13"/>
    </row>
    <row r="37" spans="1:30" x14ac:dyDescent="0.2">
      <c r="A37" s="12">
        <v>32</v>
      </c>
      <c r="B37" s="12">
        <v>721</v>
      </c>
      <c r="C37" s="28">
        <v>7</v>
      </c>
      <c r="D37" s="28">
        <v>2</v>
      </c>
      <c r="E37" s="28" t="s">
        <v>35</v>
      </c>
      <c r="F37" s="28">
        <v>1</v>
      </c>
      <c r="G37" s="12" t="s">
        <v>30</v>
      </c>
      <c r="H37" s="12" t="s">
        <v>92</v>
      </c>
      <c r="I37" s="12" t="s">
        <v>32</v>
      </c>
      <c r="K37" s="12" t="s">
        <v>92</v>
      </c>
      <c r="L37" s="12" t="s">
        <v>206</v>
      </c>
      <c r="M37" s="12">
        <v>7</v>
      </c>
      <c r="N37" s="25">
        <v>1</v>
      </c>
      <c r="O37" s="12" t="s">
        <v>34</v>
      </c>
      <c r="P37" s="12">
        <v>1</v>
      </c>
      <c r="Q37" s="28" t="s">
        <v>305</v>
      </c>
      <c r="R37" s="12">
        <v>150005</v>
      </c>
      <c r="S37" s="28" t="s">
        <v>306</v>
      </c>
      <c r="T37" s="12">
        <v>150006</v>
      </c>
      <c r="U37" s="28" t="s">
        <v>32</v>
      </c>
      <c r="V37" s="12" t="s">
        <v>32</v>
      </c>
      <c r="W37" s="28" t="s">
        <v>57</v>
      </c>
      <c r="X37" s="12" t="s">
        <v>57</v>
      </c>
      <c r="Y37" s="12" t="s">
        <v>32</v>
      </c>
      <c r="Z37" s="12" t="s">
        <v>57</v>
      </c>
      <c r="AD37" s="13"/>
    </row>
    <row r="38" spans="1:30" x14ac:dyDescent="0.2">
      <c r="A38" s="12">
        <v>33</v>
      </c>
      <c r="B38" s="12">
        <v>731</v>
      </c>
      <c r="C38" s="28">
        <v>7</v>
      </c>
      <c r="D38" s="28">
        <v>3</v>
      </c>
      <c r="E38" s="28" t="s">
        <v>37</v>
      </c>
      <c r="F38" s="28">
        <v>1</v>
      </c>
      <c r="G38" s="12" t="s">
        <v>30</v>
      </c>
      <c r="H38" s="12" t="s">
        <v>92</v>
      </c>
      <c r="I38" s="12" t="s">
        <v>32</v>
      </c>
      <c r="K38" s="12" t="s">
        <v>92</v>
      </c>
      <c r="L38" s="12" t="s">
        <v>207</v>
      </c>
      <c r="M38" s="12">
        <v>7</v>
      </c>
      <c r="N38" s="25">
        <v>1</v>
      </c>
      <c r="O38" s="12" t="s">
        <v>34</v>
      </c>
      <c r="P38" s="12">
        <v>1</v>
      </c>
      <c r="Q38" s="28" t="s">
        <v>305</v>
      </c>
      <c r="R38" s="12">
        <v>150005</v>
      </c>
      <c r="S38" s="28" t="s">
        <v>306</v>
      </c>
      <c r="T38" s="12">
        <v>150006</v>
      </c>
      <c r="U38" s="28" t="s">
        <v>32</v>
      </c>
      <c r="V38" s="12" t="s">
        <v>32</v>
      </c>
      <c r="W38" s="28" t="s">
        <v>57</v>
      </c>
      <c r="X38" s="12" t="s">
        <v>57</v>
      </c>
      <c r="Y38" s="12" t="s">
        <v>32</v>
      </c>
      <c r="Z38" s="12" t="s">
        <v>57</v>
      </c>
      <c r="AD38" s="13"/>
    </row>
    <row r="39" spans="1:30" x14ac:dyDescent="0.2">
      <c r="A39" s="12">
        <v>34</v>
      </c>
      <c r="B39" s="12">
        <v>741</v>
      </c>
      <c r="C39" s="28">
        <v>7</v>
      </c>
      <c r="D39" s="28">
        <v>4</v>
      </c>
      <c r="E39" s="28" t="s">
        <v>39</v>
      </c>
      <c r="F39" s="28">
        <v>1</v>
      </c>
      <c r="G39" s="12" t="s">
        <v>30</v>
      </c>
      <c r="H39" s="12" t="s">
        <v>92</v>
      </c>
      <c r="I39" s="12" t="s">
        <v>32</v>
      </c>
      <c r="K39" s="12" t="s">
        <v>92</v>
      </c>
      <c r="L39" s="12" t="s">
        <v>208</v>
      </c>
      <c r="M39" s="12">
        <v>7</v>
      </c>
      <c r="N39" s="25">
        <v>1</v>
      </c>
      <c r="O39" s="12" t="s">
        <v>34</v>
      </c>
      <c r="P39" s="12">
        <v>1</v>
      </c>
      <c r="Q39" s="28" t="s">
        <v>305</v>
      </c>
      <c r="R39" s="12">
        <v>150005</v>
      </c>
      <c r="S39" s="28" t="s">
        <v>306</v>
      </c>
      <c r="T39" s="12">
        <v>150006</v>
      </c>
      <c r="U39" s="28" t="s">
        <v>32</v>
      </c>
      <c r="V39" s="12" t="s">
        <v>32</v>
      </c>
      <c r="W39" s="28" t="s">
        <v>57</v>
      </c>
      <c r="X39" s="12" t="s">
        <v>57</v>
      </c>
      <c r="Y39" s="12" t="s">
        <v>32</v>
      </c>
      <c r="Z39" s="12" t="s">
        <v>57</v>
      </c>
      <c r="AD39" s="13"/>
    </row>
    <row r="40" spans="1:30" x14ac:dyDescent="0.2">
      <c r="A40" s="12">
        <v>35</v>
      </c>
      <c r="B40" s="12">
        <v>751</v>
      </c>
      <c r="C40" s="28">
        <v>7</v>
      </c>
      <c r="D40" s="28">
        <v>5</v>
      </c>
      <c r="E40" s="28" t="s">
        <v>41</v>
      </c>
      <c r="F40" s="28">
        <v>1</v>
      </c>
      <c r="G40" s="12" t="s">
        <v>30</v>
      </c>
      <c r="H40" s="12" t="s">
        <v>92</v>
      </c>
      <c r="I40" s="12" t="s">
        <v>32</v>
      </c>
      <c r="K40" s="12" t="s">
        <v>92</v>
      </c>
      <c r="L40" s="12" t="s">
        <v>209</v>
      </c>
      <c r="M40" s="12">
        <v>7</v>
      </c>
      <c r="N40" s="25">
        <v>1</v>
      </c>
      <c r="O40" s="12" t="s">
        <v>34</v>
      </c>
      <c r="P40" s="12">
        <v>1</v>
      </c>
      <c r="Q40" s="28" t="s">
        <v>305</v>
      </c>
      <c r="R40" s="12">
        <v>150005</v>
      </c>
      <c r="S40" s="28" t="s">
        <v>306</v>
      </c>
      <c r="T40" s="12">
        <v>150006</v>
      </c>
      <c r="U40" s="28" t="s">
        <v>32</v>
      </c>
      <c r="V40" s="12" t="s">
        <v>32</v>
      </c>
      <c r="W40" s="28" t="s">
        <v>57</v>
      </c>
      <c r="X40" s="12" t="s">
        <v>57</v>
      </c>
      <c r="Y40" s="12" t="s">
        <v>32</v>
      </c>
      <c r="Z40" s="12" t="s">
        <v>57</v>
      </c>
      <c r="AD40" s="13"/>
    </row>
    <row r="41" spans="1:30" x14ac:dyDescent="0.2">
      <c r="A41" s="12">
        <v>36</v>
      </c>
      <c r="B41" s="12">
        <v>112</v>
      </c>
      <c r="C41" s="28">
        <v>1</v>
      </c>
      <c r="D41" s="28">
        <v>1</v>
      </c>
      <c r="E41" s="28" t="s">
        <v>29</v>
      </c>
      <c r="F41" s="28">
        <v>2</v>
      </c>
      <c r="G41" s="12" t="s">
        <v>43</v>
      </c>
      <c r="H41" s="12" t="s">
        <v>31</v>
      </c>
      <c r="I41" s="12" t="s">
        <v>32</v>
      </c>
      <c r="K41" s="12" t="s">
        <v>31</v>
      </c>
      <c r="L41" s="12" t="s">
        <v>44</v>
      </c>
      <c r="M41" s="12">
        <v>1</v>
      </c>
      <c r="N41" s="25">
        <v>1</v>
      </c>
      <c r="O41" s="12" t="s">
        <v>34</v>
      </c>
      <c r="P41" s="12">
        <v>2</v>
      </c>
      <c r="Q41" s="28" t="s">
        <v>32</v>
      </c>
      <c r="R41" s="12" t="s">
        <v>32</v>
      </c>
      <c r="S41" s="28" t="s">
        <v>32</v>
      </c>
      <c r="T41" s="12" t="s">
        <v>32</v>
      </c>
      <c r="U41" s="28" t="s">
        <v>312</v>
      </c>
      <c r="V41" s="12">
        <v>130001</v>
      </c>
      <c r="W41" s="28" t="s">
        <v>32</v>
      </c>
      <c r="X41" s="12" t="s">
        <v>32</v>
      </c>
      <c r="Y41" s="12" t="s">
        <v>32</v>
      </c>
      <c r="Z41" s="12" t="s">
        <v>58</v>
      </c>
      <c r="AD41" s="13"/>
    </row>
    <row r="42" spans="1:30" x14ac:dyDescent="0.2">
      <c r="A42" s="12">
        <v>37</v>
      </c>
      <c r="B42" s="12">
        <v>122</v>
      </c>
      <c r="C42" s="28">
        <v>1</v>
      </c>
      <c r="D42" s="28">
        <v>2</v>
      </c>
      <c r="E42" s="28" t="s">
        <v>35</v>
      </c>
      <c r="F42" s="28">
        <v>2</v>
      </c>
      <c r="G42" s="12" t="s">
        <v>43</v>
      </c>
      <c r="H42" s="12" t="s">
        <v>31</v>
      </c>
      <c r="I42" s="12" t="s">
        <v>32</v>
      </c>
      <c r="K42" s="12" t="s">
        <v>31</v>
      </c>
      <c r="L42" s="12" t="s">
        <v>45</v>
      </c>
      <c r="M42" s="12">
        <v>1</v>
      </c>
      <c r="N42" s="25">
        <v>1</v>
      </c>
      <c r="O42" s="12" t="s">
        <v>34</v>
      </c>
      <c r="P42" s="12">
        <v>2</v>
      </c>
      <c r="Q42" s="28" t="s">
        <v>32</v>
      </c>
      <c r="R42" s="12" t="s">
        <v>32</v>
      </c>
      <c r="S42" s="28" t="s">
        <v>32</v>
      </c>
      <c r="T42" s="12" t="s">
        <v>32</v>
      </c>
      <c r="U42" s="28" t="s">
        <v>313</v>
      </c>
      <c r="V42" s="12">
        <v>130002</v>
      </c>
      <c r="W42" s="28" t="s">
        <v>32</v>
      </c>
      <c r="X42" s="12" t="s">
        <v>32</v>
      </c>
      <c r="Y42" s="12" t="s">
        <v>32</v>
      </c>
      <c r="Z42" s="12" t="s">
        <v>58</v>
      </c>
      <c r="AD42" s="13"/>
    </row>
    <row r="43" spans="1:30" x14ac:dyDescent="0.2">
      <c r="A43" s="12">
        <v>38</v>
      </c>
      <c r="B43" s="12">
        <v>132</v>
      </c>
      <c r="C43" s="28">
        <v>1</v>
      </c>
      <c r="D43" s="28">
        <v>3</v>
      </c>
      <c r="E43" s="28" t="s">
        <v>37</v>
      </c>
      <c r="F43" s="28">
        <v>2</v>
      </c>
      <c r="G43" s="12" t="s">
        <v>43</v>
      </c>
      <c r="H43" s="12" t="s">
        <v>31</v>
      </c>
      <c r="I43" s="12" t="s">
        <v>32</v>
      </c>
      <c r="K43" s="12" t="s">
        <v>31</v>
      </c>
      <c r="L43" s="12" t="s">
        <v>46</v>
      </c>
      <c r="M43" s="12">
        <v>1</v>
      </c>
      <c r="N43" s="25">
        <v>1</v>
      </c>
      <c r="O43" s="12" t="s">
        <v>34</v>
      </c>
      <c r="P43" s="12">
        <v>2</v>
      </c>
      <c r="Q43" s="28" t="s">
        <v>32</v>
      </c>
      <c r="R43" s="12" t="s">
        <v>32</v>
      </c>
      <c r="S43" s="28" t="s">
        <v>32</v>
      </c>
      <c r="T43" s="12" t="s">
        <v>32</v>
      </c>
      <c r="U43" s="28" t="s">
        <v>314</v>
      </c>
      <c r="V43" s="12">
        <v>130003</v>
      </c>
      <c r="W43" s="28" t="s">
        <v>32</v>
      </c>
      <c r="X43" s="12" t="s">
        <v>32</v>
      </c>
      <c r="Y43" s="12" t="s">
        <v>32</v>
      </c>
      <c r="Z43" s="12" t="s">
        <v>58</v>
      </c>
      <c r="AD43" s="13"/>
    </row>
    <row r="44" spans="1:30" x14ac:dyDescent="0.2">
      <c r="A44" s="12">
        <v>39</v>
      </c>
      <c r="B44" s="12">
        <v>142</v>
      </c>
      <c r="C44" s="28">
        <v>1</v>
      </c>
      <c r="D44" s="28">
        <v>4</v>
      </c>
      <c r="E44" s="28" t="s">
        <v>39</v>
      </c>
      <c r="F44" s="28">
        <v>2</v>
      </c>
      <c r="G44" s="12" t="s">
        <v>43</v>
      </c>
      <c r="H44" s="12" t="s">
        <v>31</v>
      </c>
      <c r="I44" s="12" t="s">
        <v>32</v>
      </c>
      <c r="K44" s="12" t="s">
        <v>31</v>
      </c>
      <c r="L44" s="12" t="s">
        <v>47</v>
      </c>
      <c r="M44" s="12">
        <v>1</v>
      </c>
      <c r="N44" s="25">
        <v>1</v>
      </c>
      <c r="O44" s="12" t="s">
        <v>34</v>
      </c>
      <c r="P44" s="12">
        <v>2</v>
      </c>
      <c r="Q44" s="28" t="s">
        <v>32</v>
      </c>
      <c r="R44" s="12" t="s">
        <v>32</v>
      </c>
      <c r="S44" s="28" t="s">
        <v>32</v>
      </c>
      <c r="T44" s="12" t="s">
        <v>32</v>
      </c>
      <c r="U44" s="28" t="s">
        <v>315</v>
      </c>
      <c r="V44" s="12">
        <v>130004</v>
      </c>
      <c r="W44" s="28" t="s">
        <v>32</v>
      </c>
      <c r="X44" s="12" t="s">
        <v>32</v>
      </c>
      <c r="Y44" s="12" t="s">
        <v>32</v>
      </c>
      <c r="Z44" s="12" t="s">
        <v>58</v>
      </c>
      <c r="AD44" s="13"/>
    </row>
    <row r="45" spans="1:30" x14ac:dyDescent="0.2">
      <c r="A45" s="12">
        <v>40</v>
      </c>
      <c r="B45" s="12">
        <v>152</v>
      </c>
      <c r="C45" s="28">
        <v>1</v>
      </c>
      <c r="D45" s="28">
        <v>5</v>
      </c>
      <c r="E45" s="28" t="s">
        <v>41</v>
      </c>
      <c r="F45" s="28">
        <v>2</v>
      </c>
      <c r="G45" s="12" t="s">
        <v>43</v>
      </c>
      <c r="H45" s="12" t="s">
        <v>31</v>
      </c>
      <c r="I45" s="12" t="s">
        <v>32</v>
      </c>
      <c r="K45" s="12" t="s">
        <v>31</v>
      </c>
      <c r="L45" s="12" t="s">
        <v>48</v>
      </c>
      <c r="M45" s="12">
        <v>1</v>
      </c>
      <c r="N45" s="25">
        <v>1</v>
      </c>
      <c r="O45" s="12" t="s">
        <v>34</v>
      </c>
      <c r="P45" s="12">
        <v>2</v>
      </c>
      <c r="Q45" s="28" t="s">
        <v>32</v>
      </c>
      <c r="R45" s="12" t="s">
        <v>32</v>
      </c>
      <c r="S45" s="28" t="s">
        <v>32</v>
      </c>
      <c r="T45" s="12" t="s">
        <v>32</v>
      </c>
      <c r="U45" s="28" t="s">
        <v>316</v>
      </c>
      <c r="V45" s="12">
        <v>130005</v>
      </c>
      <c r="W45" s="28" t="s">
        <v>32</v>
      </c>
      <c r="X45" s="12" t="s">
        <v>32</v>
      </c>
      <c r="Y45" s="12" t="s">
        <v>32</v>
      </c>
      <c r="Z45" s="12" t="s">
        <v>58</v>
      </c>
      <c r="AD45" s="13"/>
    </row>
    <row r="46" spans="1:30" x14ac:dyDescent="0.2">
      <c r="A46" s="12">
        <v>41</v>
      </c>
      <c r="B46" s="12">
        <v>212</v>
      </c>
      <c r="C46" s="28">
        <v>2</v>
      </c>
      <c r="D46" s="28">
        <v>1</v>
      </c>
      <c r="E46" s="28" t="s">
        <v>29</v>
      </c>
      <c r="F46" s="28">
        <v>2</v>
      </c>
      <c r="G46" s="12" t="s">
        <v>43</v>
      </c>
      <c r="H46" s="12" t="s">
        <v>55</v>
      </c>
      <c r="I46" s="12" t="s">
        <v>32</v>
      </c>
      <c r="K46" s="12" t="s">
        <v>55</v>
      </c>
      <c r="L46" s="12" t="s">
        <v>210</v>
      </c>
      <c r="M46" s="12">
        <v>2</v>
      </c>
      <c r="N46" s="25">
        <v>1</v>
      </c>
      <c r="O46" s="12" t="s">
        <v>34</v>
      </c>
      <c r="P46" s="12">
        <v>2</v>
      </c>
      <c r="Q46" s="28" t="s">
        <v>324</v>
      </c>
      <c r="R46" s="12">
        <v>110011</v>
      </c>
      <c r="S46" s="28" t="s">
        <v>319</v>
      </c>
      <c r="T46" s="12">
        <v>110006</v>
      </c>
      <c r="U46" s="28" t="s">
        <v>325</v>
      </c>
      <c r="V46" s="12">
        <v>110012</v>
      </c>
      <c r="W46" s="28" t="s">
        <v>58</v>
      </c>
      <c r="X46" s="12" t="s">
        <v>58</v>
      </c>
      <c r="Y46" s="12" t="s">
        <v>309</v>
      </c>
      <c r="Z46" s="12" t="s">
        <v>311</v>
      </c>
      <c r="AD46" s="13"/>
    </row>
    <row r="47" spans="1:30" x14ac:dyDescent="0.2">
      <c r="A47" s="12">
        <v>42</v>
      </c>
      <c r="B47" s="12">
        <v>222</v>
      </c>
      <c r="C47" s="28">
        <v>2</v>
      </c>
      <c r="D47" s="28">
        <v>2</v>
      </c>
      <c r="E47" s="28" t="s">
        <v>35</v>
      </c>
      <c r="F47" s="28">
        <v>2</v>
      </c>
      <c r="G47" s="12" t="s">
        <v>43</v>
      </c>
      <c r="H47" s="12" t="s">
        <v>55</v>
      </c>
      <c r="I47" s="12" t="s">
        <v>32</v>
      </c>
      <c r="K47" s="12" t="s">
        <v>55</v>
      </c>
      <c r="L47" s="12" t="s">
        <v>211</v>
      </c>
      <c r="M47" s="12">
        <v>2</v>
      </c>
      <c r="N47" s="25">
        <v>1</v>
      </c>
      <c r="O47" s="12" t="s">
        <v>34</v>
      </c>
      <c r="P47" s="12">
        <v>2</v>
      </c>
      <c r="Q47" s="28" t="s">
        <v>324</v>
      </c>
      <c r="R47" s="12">
        <v>110011</v>
      </c>
      <c r="S47" s="28" t="s">
        <v>320</v>
      </c>
      <c r="T47" s="12">
        <v>110007</v>
      </c>
      <c r="U47" s="28" t="s">
        <v>325</v>
      </c>
      <c r="V47" s="12">
        <v>110012</v>
      </c>
      <c r="W47" s="28" t="s">
        <v>58</v>
      </c>
      <c r="X47" s="12" t="s">
        <v>58</v>
      </c>
      <c r="Y47" s="12" t="s">
        <v>309</v>
      </c>
      <c r="Z47" s="12" t="s">
        <v>311</v>
      </c>
      <c r="AD47" s="13"/>
    </row>
    <row r="48" spans="1:30" x14ac:dyDescent="0.2">
      <c r="A48" s="12">
        <v>43</v>
      </c>
      <c r="B48" s="12">
        <v>232</v>
      </c>
      <c r="C48" s="28">
        <v>2</v>
      </c>
      <c r="D48" s="28">
        <v>3</v>
      </c>
      <c r="E48" s="28" t="s">
        <v>37</v>
      </c>
      <c r="F48" s="28">
        <v>2</v>
      </c>
      <c r="G48" s="12" t="s">
        <v>43</v>
      </c>
      <c r="H48" s="12" t="s">
        <v>55</v>
      </c>
      <c r="I48" s="12" t="s">
        <v>32</v>
      </c>
      <c r="K48" s="12" t="s">
        <v>55</v>
      </c>
      <c r="L48" s="12" t="s">
        <v>212</v>
      </c>
      <c r="M48" s="12">
        <v>2</v>
      </c>
      <c r="N48" s="25">
        <v>1</v>
      </c>
      <c r="O48" s="12" t="s">
        <v>34</v>
      </c>
      <c r="P48" s="12">
        <v>2</v>
      </c>
      <c r="Q48" s="28" t="s">
        <v>324</v>
      </c>
      <c r="R48" s="12">
        <v>110011</v>
      </c>
      <c r="S48" s="28" t="s">
        <v>321</v>
      </c>
      <c r="T48" s="12">
        <v>110008</v>
      </c>
      <c r="U48" s="28" t="s">
        <v>325</v>
      </c>
      <c r="V48" s="12">
        <v>110012</v>
      </c>
      <c r="W48" s="28" t="s">
        <v>58</v>
      </c>
      <c r="X48" s="12" t="s">
        <v>58</v>
      </c>
      <c r="Y48" s="12" t="s">
        <v>309</v>
      </c>
      <c r="Z48" s="12" t="s">
        <v>311</v>
      </c>
      <c r="AD48" s="13"/>
    </row>
    <row r="49" spans="1:30" x14ac:dyDescent="0.2">
      <c r="A49" s="12">
        <v>44</v>
      </c>
      <c r="B49" s="12">
        <v>242</v>
      </c>
      <c r="C49" s="28">
        <v>2</v>
      </c>
      <c r="D49" s="28">
        <v>4</v>
      </c>
      <c r="E49" s="28" t="s">
        <v>39</v>
      </c>
      <c r="F49" s="28">
        <v>2</v>
      </c>
      <c r="G49" s="12" t="s">
        <v>43</v>
      </c>
      <c r="H49" s="12" t="s">
        <v>55</v>
      </c>
      <c r="I49" s="12" t="s">
        <v>32</v>
      </c>
      <c r="K49" s="12" t="s">
        <v>55</v>
      </c>
      <c r="L49" s="12" t="s">
        <v>213</v>
      </c>
      <c r="M49" s="12">
        <v>2</v>
      </c>
      <c r="N49" s="25">
        <v>1</v>
      </c>
      <c r="O49" s="12" t="s">
        <v>34</v>
      </c>
      <c r="P49" s="12">
        <v>2</v>
      </c>
      <c r="Q49" s="28" t="s">
        <v>324</v>
      </c>
      <c r="R49" s="12">
        <v>110011</v>
      </c>
      <c r="S49" s="28" t="s">
        <v>322</v>
      </c>
      <c r="T49" s="12">
        <v>110009</v>
      </c>
      <c r="U49" s="28" t="s">
        <v>325</v>
      </c>
      <c r="V49" s="12">
        <v>110012</v>
      </c>
      <c r="W49" s="28" t="s">
        <v>58</v>
      </c>
      <c r="X49" s="12" t="s">
        <v>58</v>
      </c>
      <c r="Y49" s="12" t="s">
        <v>309</v>
      </c>
      <c r="Z49" s="12" t="s">
        <v>311</v>
      </c>
      <c r="AD49" s="13"/>
    </row>
    <row r="50" spans="1:30" x14ac:dyDescent="0.2">
      <c r="A50" s="12">
        <v>45</v>
      </c>
      <c r="B50" s="12">
        <v>252</v>
      </c>
      <c r="C50" s="28">
        <v>2</v>
      </c>
      <c r="D50" s="28">
        <v>5</v>
      </c>
      <c r="E50" s="28" t="s">
        <v>41</v>
      </c>
      <c r="F50" s="28">
        <v>2</v>
      </c>
      <c r="G50" s="12" t="s">
        <v>43</v>
      </c>
      <c r="H50" s="12" t="s">
        <v>55</v>
      </c>
      <c r="I50" s="12" t="s">
        <v>32</v>
      </c>
      <c r="K50" s="12" t="s">
        <v>55</v>
      </c>
      <c r="L50" s="12" t="s">
        <v>214</v>
      </c>
      <c r="M50" s="12">
        <v>2</v>
      </c>
      <c r="N50" s="25">
        <v>1</v>
      </c>
      <c r="O50" s="12" t="s">
        <v>34</v>
      </c>
      <c r="P50" s="12">
        <v>2</v>
      </c>
      <c r="Q50" s="28" t="s">
        <v>324</v>
      </c>
      <c r="R50" s="12">
        <v>110011</v>
      </c>
      <c r="S50" s="28" t="s">
        <v>323</v>
      </c>
      <c r="T50" s="12">
        <v>110010</v>
      </c>
      <c r="U50" s="28" t="s">
        <v>325</v>
      </c>
      <c r="V50" s="12">
        <v>110012</v>
      </c>
      <c r="W50" s="28" t="s">
        <v>58</v>
      </c>
      <c r="X50" s="12" t="s">
        <v>58</v>
      </c>
      <c r="Y50" s="12" t="s">
        <v>309</v>
      </c>
      <c r="Z50" s="12" t="s">
        <v>311</v>
      </c>
      <c r="AD50" s="13"/>
    </row>
    <row r="51" spans="1:30" x14ac:dyDescent="0.2">
      <c r="A51" s="12">
        <v>46</v>
      </c>
      <c r="B51" s="12">
        <v>312</v>
      </c>
      <c r="C51" s="28">
        <v>3</v>
      </c>
      <c r="D51" s="28">
        <v>1</v>
      </c>
      <c r="E51" s="28" t="s">
        <v>29</v>
      </c>
      <c r="F51" s="28">
        <v>2</v>
      </c>
      <c r="G51" s="12" t="s">
        <v>43</v>
      </c>
      <c r="H51" s="12" t="s">
        <v>55</v>
      </c>
      <c r="I51" s="12" t="s">
        <v>32</v>
      </c>
      <c r="K51" s="12" t="s">
        <v>55</v>
      </c>
      <c r="L51" s="12" t="s">
        <v>210</v>
      </c>
      <c r="M51" s="12">
        <v>3</v>
      </c>
      <c r="N51" s="25">
        <v>1</v>
      </c>
      <c r="O51" s="12" t="s">
        <v>34</v>
      </c>
      <c r="P51" s="12">
        <v>2</v>
      </c>
      <c r="Q51" s="28" t="s">
        <v>324</v>
      </c>
      <c r="R51" s="12">
        <v>110011</v>
      </c>
      <c r="S51" s="28" t="s">
        <v>319</v>
      </c>
      <c r="T51" s="12">
        <v>110006</v>
      </c>
      <c r="U51" s="28" t="s">
        <v>325</v>
      </c>
      <c r="V51" s="12">
        <v>110012</v>
      </c>
      <c r="W51" s="28" t="s">
        <v>58</v>
      </c>
      <c r="X51" s="12" t="s">
        <v>58</v>
      </c>
      <c r="Y51" s="12" t="s">
        <v>309</v>
      </c>
      <c r="Z51" s="12" t="s">
        <v>311</v>
      </c>
      <c r="AD51" s="13"/>
    </row>
    <row r="52" spans="1:30" x14ac:dyDescent="0.2">
      <c r="A52" s="12">
        <v>47</v>
      </c>
      <c r="B52" s="12">
        <v>322</v>
      </c>
      <c r="C52" s="28">
        <v>3</v>
      </c>
      <c r="D52" s="28">
        <v>2</v>
      </c>
      <c r="E52" s="28" t="s">
        <v>35</v>
      </c>
      <c r="F52" s="28">
        <v>2</v>
      </c>
      <c r="G52" s="12" t="s">
        <v>43</v>
      </c>
      <c r="H52" s="12" t="s">
        <v>55</v>
      </c>
      <c r="I52" s="12" t="s">
        <v>32</v>
      </c>
      <c r="K52" s="12" t="s">
        <v>55</v>
      </c>
      <c r="L52" s="12" t="s">
        <v>211</v>
      </c>
      <c r="M52" s="12">
        <v>3</v>
      </c>
      <c r="N52" s="25">
        <v>1</v>
      </c>
      <c r="O52" s="12" t="s">
        <v>34</v>
      </c>
      <c r="P52" s="12">
        <v>2</v>
      </c>
      <c r="Q52" s="28" t="s">
        <v>324</v>
      </c>
      <c r="R52" s="12">
        <v>110011</v>
      </c>
      <c r="S52" s="28" t="s">
        <v>320</v>
      </c>
      <c r="T52" s="12">
        <v>110007</v>
      </c>
      <c r="U52" s="28" t="s">
        <v>325</v>
      </c>
      <c r="V52" s="12">
        <v>110012</v>
      </c>
      <c r="W52" s="28" t="s">
        <v>58</v>
      </c>
      <c r="X52" s="12" t="s">
        <v>58</v>
      </c>
      <c r="Y52" s="12" t="s">
        <v>309</v>
      </c>
      <c r="Z52" s="12" t="s">
        <v>311</v>
      </c>
      <c r="AD52" s="13"/>
    </row>
    <row r="53" spans="1:30" x14ac:dyDescent="0.2">
      <c r="A53" s="12">
        <v>48</v>
      </c>
      <c r="B53" s="12">
        <v>332</v>
      </c>
      <c r="C53" s="28">
        <v>3</v>
      </c>
      <c r="D53" s="28">
        <v>3</v>
      </c>
      <c r="E53" s="28" t="s">
        <v>37</v>
      </c>
      <c r="F53" s="28">
        <v>2</v>
      </c>
      <c r="G53" s="12" t="s">
        <v>43</v>
      </c>
      <c r="H53" s="12" t="s">
        <v>55</v>
      </c>
      <c r="I53" s="12" t="s">
        <v>32</v>
      </c>
      <c r="K53" s="12" t="s">
        <v>55</v>
      </c>
      <c r="L53" s="12" t="s">
        <v>212</v>
      </c>
      <c r="M53" s="12">
        <v>3</v>
      </c>
      <c r="N53" s="25">
        <v>1</v>
      </c>
      <c r="O53" s="12" t="s">
        <v>34</v>
      </c>
      <c r="P53" s="12">
        <v>2</v>
      </c>
      <c r="Q53" s="28" t="s">
        <v>324</v>
      </c>
      <c r="R53" s="12">
        <v>110011</v>
      </c>
      <c r="S53" s="28" t="s">
        <v>321</v>
      </c>
      <c r="T53" s="12">
        <v>110008</v>
      </c>
      <c r="U53" s="28" t="s">
        <v>325</v>
      </c>
      <c r="V53" s="12">
        <v>110012</v>
      </c>
      <c r="W53" s="28" t="s">
        <v>58</v>
      </c>
      <c r="X53" s="12" t="s">
        <v>58</v>
      </c>
      <c r="Y53" s="12" t="s">
        <v>309</v>
      </c>
      <c r="Z53" s="12" t="s">
        <v>311</v>
      </c>
      <c r="AD53" s="13"/>
    </row>
    <row r="54" spans="1:30" x14ac:dyDescent="0.2">
      <c r="A54" s="12">
        <v>49</v>
      </c>
      <c r="B54" s="12">
        <v>342</v>
      </c>
      <c r="C54" s="28">
        <v>3</v>
      </c>
      <c r="D54" s="28">
        <v>4</v>
      </c>
      <c r="E54" s="28" t="s">
        <v>39</v>
      </c>
      <c r="F54" s="28">
        <v>2</v>
      </c>
      <c r="G54" s="12" t="s">
        <v>43</v>
      </c>
      <c r="H54" s="12" t="s">
        <v>55</v>
      </c>
      <c r="I54" s="12" t="s">
        <v>32</v>
      </c>
      <c r="K54" s="12" t="s">
        <v>55</v>
      </c>
      <c r="L54" s="12" t="s">
        <v>213</v>
      </c>
      <c r="M54" s="12">
        <v>3</v>
      </c>
      <c r="N54" s="25">
        <v>1</v>
      </c>
      <c r="O54" s="12" t="s">
        <v>34</v>
      </c>
      <c r="P54" s="12">
        <v>2</v>
      </c>
      <c r="Q54" s="28" t="s">
        <v>324</v>
      </c>
      <c r="R54" s="12">
        <v>110011</v>
      </c>
      <c r="S54" s="28" t="s">
        <v>322</v>
      </c>
      <c r="T54" s="12">
        <v>110009</v>
      </c>
      <c r="U54" s="28" t="s">
        <v>325</v>
      </c>
      <c r="V54" s="12">
        <v>110012</v>
      </c>
      <c r="W54" s="28" t="s">
        <v>58</v>
      </c>
      <c r="X54" s="12" t="s">
        <v>58</v>
      </c>
      <c r="Y54" s="12" t="s">
        <v>309</v>
      </c>
      <c r="Z54" s="12" t="s">
        <v>311</v>
      </c>
      <c r="AD54" s="13"/>
    </row>
    <row r="55" spans="1:30" x14ac:dyDescent="0.2">
      <c r="A55" s="12">
        <v>50</v>
      </c>
      <c r="B55" s="12">
        <v>352</v>
      </c>
      <c r="C55" s="28">
        <v>3</v>
      </c>
      <c r="D55" s="28">
        <v>5</v>
      </c>
      <c r="E55" s="28" t="s">
        <v>41</v>
      </c>
      <c r="F55" s="28">
        <v>2</v>
      </c>
      <c r="G55" s="12" t="s">
        <v>43</v>
      </c>
      <c r="H55" s="12" t="s">
        <v>55</v>
      </c>
      <c r="I55" s="12" t="s">
        <v>32</v>
      </c>
      <c r="K55" s="12" t="s">
        <v>55</v>
      </c>
      <c r="L55" s="12" t="s">
        <v>214</v>
      </c>
      <c r="M55" s="12">
        <v>3</v>
      </c>
      <c r="N55" s="25">
        <v>1</v>
      </c>
      <c r="O55" s="12" t="s">
        <v>34</v>
      </c>
      <c r="P55" s="12">
        <v>2</v>
      </c>
      <c r="Q55" s="28" t="s">
        <v>324</v>
      </c>
      <c r="R55" s="12">
        <v>110011</v>
      </c>
      <c r="S55" s="28" t="s">
        <v>323</v>
      </c>
      <c r="T55" s="12">
        <v>110010</v>
      </c>
      <c r="U55" s="28" t="s">
        <v>325</v>
      </c>
      <c r="V55" s="12">
        <v>110012</v>
      </c>
      <c r="W55" s="28" t="s">
        <v>58</v>
      </c>
      <c r="X55" s="12" t="s">
        <v>58</v>
      </c>
      <c r="Y55" s="12" t="s">
        <v>309</v>
      </c>
      <c r="Z55" s="12" t="s">
        <v>311</v>
      </c>
      <c r="AD55" s="13"/>
    </row>
    <row r="56" spans="1:30" x14ac:dyDescent="0.2">
      <c r="A56" s="12">
        <v>51</v>
      </c>
      <c r="B56" s="12">
        <v>412</v>
      </c>
      <c r="C56" s="28">
        <v>4</v>
      </c>
      <c r="D56" s="28">
        <v>1</v>
      </c>
      <c r="E56" s="28" t="s">
        <v>29</v>
      </c>
      <c r="F56" s="28">
        <v>2</v>
      </c>
      <c r="G56" s="12" t="s">
        <v>43</v>
      </c>
      <c r="H56" s="12" t="s">
        <v>63</v>
      </c>
      <c r="I56" s="12" t="s">
        <v>32</v>
      </c>
      <c r="K56" s="12" t="s">
        <v>63</v>
      </c>
      <c r="L56" s="12" t="s">
        <v>215</v>
      </c>
      <c r="M56" s="12">
        <v>4</v>
      </c>
      <c r="N56" s="25">
        <v>1</v>
      </c>
      <c r="O56" s="12" t="s">
        <v>34</v>
      </c>
      <c r="P56" s="12">
        <v>2</v>
      </c>
      <c r="Q56" s="28" t="s">
        <v>302</v>
      </c>
      <c r="R56" s="12">
        <v>150003</v>
      </c>
      <c r="S56" s="28" t="s">
        <v>317</v>
      </c>
      <c r="T56" s="12">
        <v>150007</v>
      </c>
      <c r="U56" s="28" t="s">
        <v>301</v>
      </c>
      <c r="V56" s="12">
        <v>150007</v>
      </c>
      <c r="W56" s="28" t="s">
        <v>57</v>
      </c>
      <c r="X56" s="12" t="s">
        <v>57</v>
      </c>
      <c r="Y56" s="12" t="s">
        <v>57</v>
      </c>
      <c r="Z56" s="12" t="s">
        <v>310</v>
      </c>
      <c r="AD56" s="13"/>
    </row>
    <row r="57" spans="1:30" x14ac:dyDescent="0.2">
      <c r="A57" s="12">
        <v>52</v>
      </c>
      <c r="B57" s="12">
        <v>422</v>
      </c>
      <c r="C57" s="28">
        <v>4</v>
      </c>
      <c r="D57" s="28">
        <v>2</v>
      </c>
      <c r="E57" s="28" t="s">
        <v>35</v>
      </c>
      <c r="F57" s="28">
        <v>2</v>
      </c>
      <c r="G57" s="12" t="s">
        <v>43</v>
      </c>
      <c r="H57" s="12" t="s">
        <v>63</v>
      </c>
      <c r="I57" s="12" t="s">
        <v>32</v>
      </c>
      <c r="K57" s="12" t="s">
        <v>63</v>
      </c>
      <c r="L57" s="12" t="s">
        <v>216</v>
      </c>
      <c r="M57" s="12">
        <v>4</v>
      </c>
      <c r="N57" s="25">
        <v>1</v>
      </c>
      <c r="O57" s="12" t="s">
        <v>34</v>
      </c>
      <c r="P57" s="12">
        <v>2</v>
      </c>
      <c r="Q57" s="28" t="s">
        <v>302</v>
      </c>
      <c r="R57" s="12">
        <v>150003</v>
      </c>
      <c r="S57" s="28" t="s">
        <v>317</v>
      </c>
      <c r="T57" s="12">
        <v>150007</v>
      </c>
      <c r="U57" s="28" t="s">
        <v>301</v>
      </c>
      <c r="V57" s="12">
        <v>150007</v>
      </c>
      <c r="W57" s="28" t="s">
        <v>57</v>
      </c>
      <c r="X57" s="12" t="s">
        <v>57</v>
      </c>
      <c r="Y57" s="12" t="s">
        <v>57</v>
      </c>
      <c r="Z57" s="12" t="s">
        <v>310</v>
      </c>
      <c r="AD57" s="13"/>
    </row>
    <row r="58" spans="1:30" x14ac:dyDescent="0.2">
      <c r="A58" s="12">
        <v>53</v>
      </c>
      <c r="B58" s="12">
        <v>432</v>
      </c>
      <c r="C58" s="28">
        <v>4</v>
      </c>
      <c r="D58" s="28">
        <v>3</v>
      </c>
      <c r="E58" s="28" t="s">
        <v>37</v>
      </c>
      <c r="F58" s="28">
        <v>2</v>
      </c>
      <c r="G58" s="12" t="s">
        <v>43</v>
      </c>
      <c r="H58" s="12" t="s">
        <v>63</v>
      </c>
      <c r="I58" s="12" t="s">
        <v>32</v>
      </c>
      <c r="K58" s="12" t="s">
        <v>63</v>
      </c>
      <c r="L58" s="12" t="s">
        <v>217</v>
      </c>
      <c r="M58" s="12">
        <v>4</v>
      </c>
      <c r="N58" s="25">
        <v>1</v>
      </c>
      <c r="O58" s="12" t="s">
        <v>34</v>
      </c>
      <c r="P58" s="12">
        <v>2</v>
      </c>
      <c r="Q58" s="28" t="s">
        <v>302</v>
      </c>
      <c r="R58" s="12">
        <v>150003</v>
      </c>
      <c r="S58" s="28" t="s">
        <v>317</v>
      </c>
      <c r="T58" s="12">
        <v>150007</v>
      </c>
      <c r="U58" s="28" t="s">
        <v>301</v>
      </c>
      <c r="V58" s="12">
        <v>150007</v>
      </c>
      <c r="W58" s="28" t="s">
        <v>57</v>
      </c>
      <c r="X58" s="12" t="s">
        <v>57</v>
      </c>
      <c r="Y58" s="12" t="s">
        <v>57</v>
      </c>
      <c r="Z58" s="12" t="s">
        <v>310</v>
      </c>
      <c r="AD58" s="13"/>
    </row>
    <row r="59" spans="1:30" x14ac:dyDescent="0.2">
      <c r="A59" s="12">
        <v>54</v>
      </c>
      <c r="B59" s="12">
        <v>442</v>
      </c>
      <c r="C59" s="28">
        <v>4</v>
      </c>
      <c r="D59" s="28">
        <v>4</v>
      </c>
      <c r="E59" s="28" t="s">
        <v>39</v>
      </c>
      <c r="F59" s="28">
        <v>2</v>
      </c>
      <c r="G59" s="12" t="s">
        <v>43</v>
      </c>
      <c r="H59" s="12" t="s">
        <v>63</v>
      </c>
      <c r="I59" s="12" t="s">
        <v>32</v>
      </c>
      <c r="K59" s="12" t="s">
        <v>63</v>
      </c>
      <c r="L59" s="12" t="s">
        <v>218</v>
      </c>
      <c r="M59" s="12">
        <v>4</v>
      </c>
      <c r="N59" s="25">
        <v>1</v>
      </c>
      <c r="O59" s="12" t="s">
        <v>34</v>
      </c>
      <c r="P59" s="12">
        <v>2</v>
      </c>
      <c r="Q59" s="28" t="s">
        <v>302</v>
      </c>
      <c r="R59" s="12">
        <v>150003</v>
      </c>
      <c r="S59" s="28" t="s">
        <v>317</v>
      </c>
      <c r="T59" s="12">
        <v>150007</v>
      </c>
      <c r="U59" s="28" t="s">
        <v>301</v>
      </c>
      <c r="V59" s="12">
        <v>150007</v>
      </c>
      <c r="W59" s="28" t="s">
        <v>57</v>
      </c>
      <c r="X59" s="12" t="s">
        <v>57</v>
      </c>
      <c r="Y59" s="12" t="s">
        <v>57</v>
      </c>
      <c r="Z59" s="12" t="s">
        <v>310</v>
      </c>
      <c r="AD59" s="13"/>
    </row>
    <row r="60" spans="1:30" x14ac:dyDescent="0.2">
      <c r="A60" s="12">
        <v>55</v>
      </c>
      <c r="B60" s="12">
        <v>452</v>
      </c>
      <c r="C60" s="28">
        <v>4</v>
      </c>
      <c r="D60" s="28">
        <v>5</v>
      </c>
      <c r="E60" s="28" t="s">
        <v>41</v>
      </c>
      <c r="F60" s="28">
        <v>2</v>
      </c>
      <c r="G60" s="12" t="s">
        <v>43</v>
      </c>
      <c r="H60" s="12" t="s">
        <v>63</v>
      </c>
      <c r="I60" s="12" t="s">
        <v>32</v>
      </c>
      <c r="K60" s="12" t="s">
        <v>63</v>
      </c>
      <c r="L60" s="12" t="s">
        <v>219</v>
      </c>
      <c r="M60" s="12">
        <v>4</v>
      </c>
      <c r="N60" s="25">
        <v>1</v>
      </c>
      <c r="O60" s="12" t="s">
        <v>34</v>
      </c>
      <c r="P60" s="12">
        <v>2</v>
      </c>
      <c r="Q60" s="28" t="s">
        <v>302</v>
      </c>
      <c r="R60" s="12">
        <v>150003</v>
      </c>
      <c r="S60" s="28" t="s">
        <v>317</v>
      </c>
      <c r="T60" s="12">
        <v>150007</v>
      </c>
      <c r="U60" s="28" t="s">
        <v>301</v>
      </c>
      <c r="V60" s="12">
        <v>150007</v>
      </c>
      <c r="W60" s="28" t="s">
        <v>57</v>
      </c>
      <c r="X60" s="12" t="s">
        <v>57</v>
      </c>
      <c r="Y60" s="12" t="s">
        <v>57</v>
      </c>
      <c r="Z60" s="12" t="s">
        <v>310</v>
      </c>
      <c r="AD60" s="13"/>
    </row>
    <row r="61" spans="1:30" x14ac:dyDescent="0.2">
      <c r="A61" s="12">
        <v>56</v>
      </c>
      <c r="B61" s="12">
        <v>512</v>
      </c>
      <c r="C61" s="28">
        <v>5</v>
      </c>
      <c r="D61" s="28">
        <v>1</v>
      </c>
      <c r="E61" s="28" t="s">
        <v>29</v>
      </c>
      <c r="F61" s="28">
        <v>2</v>
      </c>
      <c r="G61" s="12" t="s">
        <v>43</v>
      </c>
      <c r="H61" s="12" t="s">
        <v>63</v>
      </c>
      <c r="I61" s="12" t="s">
        <v>32</v>
      </c>
      <c r="K61" s="12" t="s">
        <v>63</v>
      </c>
      <c r="L61" s="12" t="s">
        <v>215</v>
      </c>
      <c r="M61" s="12">
        <v>5</v>
      </c>
      <c r="N61" s="25">
        <v>1</v>
      </c>
      <c r="O61" s="12" t="s">
        <v>34</v>
      </c>
      <c r="P61" s="12">
        <v>2</v>
      </c>
      <c r="Q61" s="28" t="s">
        <v>302</v>
      </c>
      <c r="R61" s="12">
        <v>150003</v>
      </c>
      <c r="S61" s="28" t="s">
        <v>317</v>
      </c>
      <c r="T61" s="12">
        <v>150007</v>
      </c>
      <c r="U61" s="28" t="s">
        <v>301</v>
      </c>
      <c r="V61" s="12">
        <v>150007</v>
      </c>
      <c r="W61" s="28" t="s">
        <v>57</v>
      </c>
      <c r="X61" s="12" t="s">
        <v>57</v>
      </c>
      <c r="Y61" s="12" t="s">
        <v>57</v>
      </c>
      <c r="Z61" s="12" t="s">
        <v>310</v>
      </c>
      <c r="AD61" s="13"/>
    </row>
    <row r="62" spans="1:30" x14ac:dyDescent="0.2">
      <c r="A62" s="12">
        <v>57</v>
      </c>
      <c r="B62" s="12">
        <v>522</v>
      </c>
      <c r="C62" s="28">
        <v>5</v>
      </c>
      <c r="D62" s="28">
        <v>2</v>
      </c>
      <c r="E62" s="28" t="s">
        <v>35</v>
      </c>
      <c r="F62" s="28">
        <v>2</v>
      </c>
      <c r="G62" s="12" t="s">
        <v>43</v>
      </c>
      <c r="H62" s="12" t="s">
        <v>63</v>
      </c>
      <c r="I62" s="12" t="s">
        <v>32</v>
      </c>
      <c r="K62" s="12" t="s">
        <v>63</v>
      </c>
      <c r="L62" s="12" t="s">
        <v>216</v>
      </c>
      <c r="M62" s="12">
        <v>5</v>
      </c>
      <c r="N62" s="25">
        <v>1</v>
      </c>
      <c r="O62" s="12" t="s">
        <v>34</v>
      </c>
      <c r="P62" s="12">
        <v>2</v>
      </c>
      <c r="Q62" s="28" t="s">
        <v>302</v>
      </c>
      <c r="R62" s="12">
        <v>150003</v>
      </c>
      <c r="S62" s="28" t="s">
        <v>317</v>
      </c>
      <c r="T62" s="12">
        <v>150007</v>
      </c>
      <c r="U62" s="28" t="s">
        <v>301</v>
      </c>
      <c r="V62" s="12">
        <v>150007</v>
      </c>
      <c r="W62" s="28" t="s">
        <v>57</v>
      </c>
      <c r="X62" s="12" t="s">
        <v>57</v>
      </c>
      <c r="Y62" s="12" t="s">
        <v>57</v>
      </c>
      <c r="Z62" s="12" t="s">
        <v>310</v>
      </c>
      <c r="AD62" s="13"/>
    </row>
    <row r="63" spans="1:30" x14ac:dyDescent="0.2">
      <c r="A63" s="12">
        <v>58</v>
      </c>
      <c r="B63" s="12">
        <v>532</v>
      </c>
      <c r="C63" s="28">
        <v>5</v>
      </c>
      <c r="D63" s="28">
        <v>3</v>
      </c>
      <c r="E63" s="28" t="s">
        <v>37</v>
      </c>
      <c r="F63" s="28">
        <v>2</v>
      </c>
      <c r="G63" s="12" t="s">
        <v>43</v>
      </c>
      <c r="H63" s="12" t="s">
        <v>63</v>
      </c>
      <c r="I63" s="12" t="s">
        <v>32</v>
      </c>
      <c r="K63" s="12" t="s">
        <v>63</v>
      </c>
      <c r="L63" s="12" t="s">
        <v>217</v>
      </c>
      <c r="M63" s="12">
        <v>5</v>
      </c>
      <c r="N63" s="25">
        <v>1</v>
      </c>
      <c r="O63" s="12" t="s">
        <v>34</v>
      </c>
      <c r="P63" s="12">
        <v>2</v>
      </c>
      <c r="Q63" s="28" t="s">
        <v>302</v>
      </c>
      <c r="R63" s="12">
        <v>150003</v>
      </c>
      <c r="S63" s="28" t="s">
        <v>317</v>
      </c>
      <c r="T63" s="12">
        <v>150007</v>
      </c>
      <c r="U63" s="28" t="s">
        <v>301</v>
      </c>
      <c r="V63" s="12">
        <v>150007</v>
      </c>
      <c r="W63" s="28" t="s">
        <v>57</v>
      </c>
      <c r="X63" s="12" t="s">
        <v>57</v>
      </c>
      <c r="Y63" s="12" t="s">
        <v>57</v>
      </c>
      <c r="Z63" s="12" t="s">
        <v>310</v>
      </c>
      <c r="AD63" s="13"/>
    </row>
    <row r="64" spans="1:30" x14ac:dyDescent="0.2">
      <c r="A64" s="12">
        <v>59</v>
      </c>
      <c r="B64" s="12">
        <v>542</v>
      </c>
      <c r="C64" s="28">
        <v>5</v>
      </c>
      <c r="D64" s="28">
        <v>4</v>
      </c>
      <c r="E64" s="28" t="s">
        <v>39</v>
      </c>
      <c r="F64" s="28">
        <v>2</v>
      </c>
      <c r="G64" s="12" t="s">
        <v>43</v>
      </c>
      <c r="H64" s="12" t="s">
        <v>63</v>
      </c>
      <c r="I64" s="12" t="s">
        <v>32</v>
      </c>
      <c r="K64" s="12" t="s">
        <v>63</v>
      </c>
      <c r="L64" s="12" t="s">
        <v>218</v>
      </c>
      <c r="M64" s="12">
        <v>5</v>
      </c>
      <c r="N64" s="25">
        <v>1</v>
      </c>
      <c r="O64" s="12" t="s">
        <v>34</v>
      </c>
      <c r="P64" s="12">
        <v>2</v>
      </c>
      <c r="Q64" s="28" t="s">
        <v>302</v>
      </c>
      <c r="R64" s="12">
        <v>150003</v>
      </c>
      <c r="S64" s="28" t="s">
        <v>317</v>
      </c>
      <c r="T64" s="12">
        <v>150007</v>
      </c>
      <c r="U64" s="28" t="s">
        <v>301</v>
      </c>
      <c r="V64" s="12">
        <v>150007</v>
      </c>
      <c r="W64" s="28" t="s">
        <v>57</v>
      </c>
      <c r="X64" s="12" t="s">
        <v>57</v>
      </c>
      <c r="Y64" s="12" t="s">
        <v>57</v>
      </c>
      <c r="Z64" s="12" t="s">
        <v>310</v>
      </c>
      <c r="AD64" s="13"/>
    </row>
    <row r="65" spans="1:30" x14ac:dyDescent="0.2">
      <c r="A65" s="12">
        <v>60</v>
      </c>
      <c r="B65" s="12">
        <v>552</v>
      </c>
      <c r="C65" s="28">
        <v>5</v>
      </c>
      <c r="D65" s="28">
        <v>5</v>
      </c>
      <c r="E65" s="28" t="s">
        <v>41</v>
      </c>
      <c r="F65" s="28">
        <v>2</v>
      </c>
      <c r="G65" s="12" t="s">
        <v>43</v>
      </c>
      <c r="H65" s="12" t="s">
        <v>63</v>
      </c>
      <c r="I65" s="12" t="s">
        <v>32</v>
      </c>
      <c r="K65" s="12" t="s">
        <v>63</v>
      </c>
      <c r="L65" s="12" t="s">
        <v>219</v>
      </c>
      <c r="M65" s="12">
        <v>5</v>
      </c>
      <c r="N65" s="25">
        <v>1</v>
      </c>
      <c r="O65" s="12" t="s">
        <v>34</v>
      </c>
      <c r="P65" s="12">
        <v>2</v>
      </c>
      <c r="Q65" s="28" t="s">
        <v>302</v>
      </c>
      <c r="R65" s="12">
        <v>150003</v>
      </c>
      <c r="S65" s="28" t="s">
        <v>317</v>
      </c>
      <c r="T65" s="12">
        <v>150007</v>
      </c>
      <c r="U65" s="28" t="s">
        <v>301</v>
      </c>
      <c r="V65" s="12">
        <v>150007</v>
      </c>
      <c r="W65" s="28" t="s">
        <v>57</v>
      </c>
      <c r="X65" s="12" t="s">
        <v>57</v>
      </c>
      <c r="Y65" s="12" t="s">
        <v>57</v>
      </c>
      <c r="Z65" s="12" t="s">
        <v>310</v>
      </c>
      <c r="AD65" s="13"/>
    </row>
    <row r="66" spans="1:30" x14ac:dyDescent="0.2">
      <c r="A66" s="12">
        <v>61</v>
      </c>
      <c r="B66" s="12">
        <v>612</v>
      </c>
      <c r="C66" s="28">
        <v>6</v>
      </c>
      <c r="D66" s="28">
        <v>1</v>
      </c>
      <c r="E66" s="28" t="s">
        <v>29</v>
      </c>
      <c r="F66" s="28">
        <v>2</v>
      </c>
      <c r="G66" s="12" t="s">
        <v>43</v>
      </c>
      <c r="H66" s="12" t="s">
        <v>85</v>
      </c>
      <c r="I66" s="12" t="s">
        <v>32</v>
      </c>
      <c r="K66" s="12" t="s">
        <v>85</v>
      </c>
      <c r="L66" s="12" t="s">
        <v>220</v>
      </c>
      <c r="M66" s="12">
        <v>6</v>
      </c>
      <c r="N66" s="25">
        <v>1</v>
      </c>
      <c r="O66" s="12" t="s">
        <v>34</v>
      </c>
      <c r="P66" s="12">
        <v>2</v>
      </c>
      <c r="Q66" s="28" t="s">
        <v>303</v>
      </c>
      <c r="R66" s="12">
        <v>150004</v>
      </c>
      <c r="S66" s="28" t="s">
        <v>318</v>
      </c>
      <c r="T66" s="12">
        <v>150009</v>
      </c>
      <c r="U66" s="28" t="s">
        <v>304</v>
      </c>
      <c r="V66" s="12">
        <v>150009</v>
      </c>
      <c r="W66" s="28" t="s">
        <v>57</v>
      </c>
      <c r="X66" s="12" t="s">
        <v>57</v>
      </c>
      <c r="Y66" s="12" t="s">
        <v>57</v>
      </c>
      <c r="Z66" s="12" t="s">
        <v>309</v>
      </c>
      <c r="AD66" s="13"/>
    </row>
    <row r="67" spans="1:30" x14ac:dyDescent="0.2">
      <c r="A67" s="12">
        <v>62</v>
      </c>
      <c r="B67" s="12">
        <v>622</v>
      </c>
      <c r="C67" s="28">
        <v>6</v>
      </c>
      <c r="D67" s="28">
        <v>2</v>
      </c>
      <c r="E67" s="28" t="s">
        <v>35</v>
      </c>
      <c r="F67" s="28">
        <v>2</v>
      </c>
      <c r="G67" s="12" t="s">
        <v>43</v>
      </c>
      <c r="H67" s="12" t="s">
        <v>85</v>
      </c>
      <c r="I67" s="12" t="s">
        <v>32</v>
      </c>
      <c r="K67" s="12" t="s">
        <v>85</v>
      </c>
      <c r="L67" s="12" t="s">
        <v>221</v>
      </c>
      <c r="M67" s="12">
        <v>6</v>
      </c>
      <c r="N67" s="25">
        <v>1</v>
      </c>
      <c r="O67" s="12" t="s">
        <v>34</v>
      </c>
      <c r="P67" s="12">
        <v>2</v>
      </c>
      <c r="Q67" s="28" t="s">
        <v>303</v>
      </c>
      <c r="R67" s="12">
        <v>150004</v>
      </c>
      <c r="S67" s="28" t="s">
        <v>318</v>
      </c>
      <c r="T67" s="12">
        <v>150009</v>
      </c>
      <c r="U67" s="28" t="s">
        <v>304</v>
      </c>
      <c r="V67" s="12">
        <v>150009</v>
      </c>
      <c r="W67" s="28" t="s">
        <v>57</v>
      </c>
      <c r="X67" s="12" t="s">
        <v>57</v>
      </c>
      <c r="Y67" s="12" t="s">
        <v>57</v>
      </c>
      <c r="Z67" s="12" t="s">
        <v>309</v>
      </c>
      <c r="AD67" s="13"/>
    </row>
    <row r="68" spans="1:30" x14ac:dyDescent="0.2">
      <c r="A68" s="12">
        <v>63</v>
      </c>
      <c r="B68" s="12">
        <v>632</v>
      </c>
      <c r="C68" s="28">
        <v>6</v>
      </c>
      <c r="D68" s="28">
        <v>3</v>
      </c>
      <c r="E68" s="28" t="s">
        <v>37</v>
      </c>
      <c r="F68" s="28">
        <v>2</v>
      </c>
      <c r="G68" s="12" t="s">
        <v>43</v>
      </c>
      <c r="H68" s="12" t="s">
        <v>85</v>
      </c>
      <c r="I68" s="12" t="s">
        <v>32</v>
      </c>
      <c r="K68" s="12" t="s">
        <v>85</v>
      </c>
      <c r="L68" s="12" t="s">
        <v>222</v>
      </c>
      <c r="M68" s="12">
        <v>6</v>
      </c>
      <c r="N68" s="25">
        <v>1</v>
      </c>
      <c r="O68" s="12" t="s">
        <v>34</v>
      </c>
      <c r="P68" s="12">
        <v>2</v>
      </c>
      <c r="Q68" s="28" t="s">
        <v>303</v>
      </c>
      <c r="R68" s="12">
        <v>150004</v>
      </c>
      <c r="S68" s="28" t="s">
        <v>318</v>
      </c>
      <c r="T68" s="12">
        <v>150009</v>
      </c>
      <c r="U68" s="28" t="s">
        <v>304</v>
      </c>
      <c r="V68" s="12">
        <v>150009</v>
      </c>
      <c r="W68" s="28" t="s">
        <v>57</v>
      </c>
      <c r="X68" s="12" t="s">
        <v>57</v>
      </c>
      <c r="Y68" s="12" t="s">
        <v>57</v>
      </c>
      <c r="Z68" s="12" t="s">
        <v>309</v>
      </c>
      <c r="AD68" s="13"/>
    </row>
    <row r="69" spans="1:30" x14ac:dyDescent="0.2">
      <c r="A69" s="12">
        <v>64</v>
      </c>
      <c r="B69" s="12">
        <v>642</v>
      </c>
      <c r="C69" s="28">
        <v>6</v>
      </c>
      <c r="D69" s="28">
        <v>4</v>
      </c>
      <c r="E69" s="28" t="s">
        <v>39</v>
      </c>
      <c r="F69" s="28">
        <v>2</v>
      </c>
      <c r="G69" s="12" t="s">
        <v>43</v>
      </c>
      <c r="H69" s="12" t="s">
        <v>85</v>
      </c>
      <c r="I69" s="12" t="s">
        <v>32</v>
      </c>
      <c r="K69" s="12" t="s">
        <v>85</v>
      </c>
      <c r="L69" s="12" t="s">
        <v>223</v>
      </c>
      <c r="M69" s="12">
        <v>6</v>
      </c>
      <c r="N69" s="25">
        <v>1</v>
      </c>
      <c r="O69" s="12" t="s">
        <v>34</v>
      </c>
      <c r="P69" s="12">
        <v>2</v>
      </c>
      <c r="Q69" s="28" t="s">
        <v>303</v>
      </c>
      <c r="R69" s="12">
        <v>150004</v>
      </c>
      <c r="S69" s="28" t="s">
        <v>318</v>
      </c>
      <c r="T69" s="12">
        <v>150009</v>
      </c>
      <c r="U69" s="28" t="s">
        <v>304</v>
      </c>
      <c r="V69" s="12">
        <v>150009</v>
      </c>
      <c r="W69" s="28" t="s">
        <v>57</v>
      </c>
      <c r="X69" s="12" t="s">
        <v>57</v>
      </c>
      <c r="Y69" s="12" t="s">
        <v>57</v>
      </c>
      <c r="Z69" s="12" t="s">
        <v>309</v>
      </c>
      <c r="AD69" s="13"/>
    </row>
    <row r="70" spans="1:30" x14ac:dyDescent="0.2">
      <c r="A70" s="12">
        <v>65</v>
      </c>
      <c r="B70" s="12">
        <v>652</v>
      </c>
      <c r="C70" s="28">
        <v>6</v>
      </c>
      <c r="D70" s="28">
        <v>5</v>
      </c>
      <c r="E70" s="28" t="s">
        <v>41</v>
      </c>
      <c r="F70" s="28">
        <v>2</v>
      </c>
      <c r="G70" s="12" t="s">
        <v>43</v>
      </c>
      <c r="H70" s="12" t="s">
        <v>85</v>
      </c>
      <c r="I70" s="12" t="s">
        <v>32</v>
      </c>
      <c r="K70" s="12" t="s">
        <v>85</v>
      </c>
      <c r="L70" s="12" t="s">
        <v>224</v>
      </c>
      <c r="M70" s="12">
        <v>6</v>
      </c>
      <c r="N70" s="25">
        <v>1</v>
      </c>
      <c r="O70" s="12" t="s">
        <v>34</v>
      </c>
      <c r="P70" s="12">
        <v>2</v>
      </c>
      <c r="Q70" s="28" t="s">
        <v>303</v>
      </c>
      <c r="R70" s="12">
        <v>150004</v>
      </c>
      <c r="S70" s="28" t="s">
        <v>318</v>
      </c>
      <c r="T70" s="12">
        <v>150009</v>
      </c>
      <c r="U70" s="28" t="s">
        <v>304</v>
      </c>
      <c r="V70" s="12">
        <v>150009</v>
      </c>
      <c r="W70" s="28" t="s">
        <v>57</v>
      </c>
      <c r="X70" s="12" t="s">
        <v>57</v>
      </c>
      <c r="Y70" s="12" t="s">
        <v>57</v>
      </c>
      <c r="Z70" s="12" t="s">
        <v>309</v>
      </c>
      <c r="AD70" s="13"/>
    </row>
    <row r="71" spans="1:30" x14ac:dyDescent="0.2">
      <c r="A71" s="12">
        <v>66</v>
      </c>
      <c r="B71" s="12">
        <v>712</v>
      </c>
      <c r="C71" s="28">
        <v>7</v>
      </c>
      <c r="D71" s="28">
        <v>1</v>
      </c>
      <c r="E71" s="28" t="s">
        <v>29</v>
      </c>
      <c r="F71" s="28">
        <v>2</v>
      </c>
      <c r="G71" s="12" t="s">
        <v>43</v>
      </c>
      <c r="H71" s="12" t="s">
        <v>92</v>
      </c>
      <c r="I71" s="12" t="s">
        <v>32</v>
      </c>
      <c r="K71" s="12" t="s">
        <v>92</v>
      </c>
      <c r="L71" s="12" t="s">
        <v>225</v>
      </c>
      <c r="M71" s="12">
        <v>7</v>
      </c>
      <c r="N71" s="25">
        <v>1</v>
      </c>
      <c r="O71" s="12" t="s">
        <v>34</v>
      </c>
      <c r="P71" s="12">
        <v>2</v>
      </c>
      <c r="Q71" s="28" t="s">
        <v>305</v>
      </c>
      <c r="R71" s="12">
        <v>150005</v>
      </c>
      <c r="S71" s="28" t="s">
        <v>306</v>
      </c>
      <c r="T71" s="12">
        <v>150006</v>
      </c>
      <c r="U71" s="28" t="s">
        <v>32</v>
      </c>
      <c r="V71" s="12" t="s">
        <v>32</v>
      </c>
      <c r="W71" s="28" t="s">
        <v>57</v>
      </c>
      <c r="X71" s="12" t="s">
        <v>57</v>
      </c>
      <c r="Y71" s="12" t="s">
        <v>32</v>
      </c>
      <c r="Z71" s="12" t="s">
        <v>57</v>
      </c>
      <c r="AD71" s="13"/>
    </row>
    <row r="72" spans="1:30" x14ac:dyDescent="0.2">
      <c r="A72" s="12">
        <v>67</v>
      </c>
      <c r="B72" s="12">
        <v>722</v>
      </c>
      <c r="C72" s="28">
        <v>7</v>
      </c>
      <c r="D72" s="28">
        <v>2</v>
      </c>
      <c r="E72" s="28" t="s">
        <v>35</v>
      </c>
      <c r="F72" s="28">
        <v>2</v>
      </c>
      <c r="G72" s="12" t="s">
        <v>43</v>
      </c>
      <c r="H72" s="12" t="s">
        <v>92</v>
      </c>
      <c r="I72" s="12" t="s">
        <v>32</v>
      </c>
      <c r="K72" s="12" t="s">
        <v>92</v>
      </c>
      <c r="L72" s="12" t="s">
        <v>226</v>
      </c>
      <c r="M72" s="12">
        <v>7</v>
      </c>
      <c r="N72" s="25">
        <v>1</v>
      </c>
      <c r="O72" s="12" t="s">
        <v>34</v>
      </c>
      <c r="P72" s="12">
        <v>2</v>
      </c>
      <c r="Q72" s="28" t="s">
        <v>305</v>
      </c>
      <c r="R72" s="12">
        <v>150005</v>
      </c>
      <c r="S72" s="28" t="s">
        <v>306</v>
      </c>
      <c r="T72" s="12">
        <v>150006</v>
      </c>
      <c r="U72" s="28" t="s">
        <v>32</v>
      </c>
      <c r="V72" s="12" t="s">
        <v>32</v>
      </c>
      <c r="W72" s="28" t="s">
        <v>57</v>
      </c>
      <c r="X72" s="12" t="s">
        <v>57</v>
      </c>
      <c r="Y72" s="12" t="s">
        <v>32</v>
      </c>
      <c r="Z72" s="12" t="s">
        <v>57</v>
      </c>
      <c r="AD72" s="13"/>
    </row>
    <row r="73" spans="1:30" x14ac:dyDescent="0.2">
      <c r="A73" s="12">
        <v>68</v>
      </c>
      <c r="B73" s="12">
        <v>732</v>
      </c>
      <c r="C73" s="28">
        <v>7</v>
      </c>
      <c r="D73" s="28">
        <v>3</v>
      </c>
      <c r="E73" s="28" t="s">
        <v>37</v>
      </c>
      <c r="F73" s="28">
        <v>2</v>
      </c>
      <c r="G73" s="12" t="s">
        <v>43</v>
      </c>
      <c r="H73" s="12" t="s">
        <v>92</v>
      </c>
      <c r="I73" s="12" t="s">
        <v>32</v>
      </c>
      <c r="K73" s="12" t="s">
        <v>92</v>
      </c>
      <c r="L73" s="12" t="s">
        <v>227</v>
      </c>
      <c r="M73" s="12">
        <v>7</v>
      </c>
      <c r="N73" s="25">
        <v>1</v>
      </c>
      <c r="O73" s="12" t="s">
        <v>34</v>
      </c>
      <c r="P73" s="12">
        <v>2</v>
      </c>
      <c r="Q73" s="28" t="s">
        <v>305</v>
      </c>
      <c r="R73" s="12">
        <v>150005</v>
      </c>
      <c r="S73" s="28" t="s">
        <v>306</v>
      </c>
      <c r="T73" s="12">
        <v>150006</v>
      </c>
      <c r="U73" s="28" t="s">
        <v>32</v>
      </c>
      <c r="V73" s="12" t="s">
        <v>32</v>
      </c>
      <c r="W73" s="28" t="s">
        <v>57</v>
      </c>
      <c r="X73" s="12" t="s">
        <v>57</v>
      </c>
      <c r="Y73" s="12" t="s">
        <v>32</v>
      </c>
      <c r="Z73" s="12" t="s">
        <v>57</v>
      </c>
      <c r="AD73" s="13"/>
    </row>
    <row r="74" spans="1:30" x14ac:dyDescent="0.2">
      <c r="A74" s="12">
        <v>69</v>
      </c>
      <c r="B74" s="12">
        <v>742</v>
      </c>
      <c r="C74" s="28">
        <v>7</v>
      </c>
      <c r="D74" s="28">
        <v>4</v>
      </c>
      <c r="E74" s="28" t="s">
        <v>39</v>
      </c>
      <c r="F74" s="28">
        <v>2</v>
      </c>
      <c r="G74" s="12" t="s">
        <v>43</v>
      </c>
      <c r="H74" s="12" t="s">
        <v>92</v>
      </c>
      <c r="I74" s="12" t="s">
        <v>32</v>
      </c>
      <c r="K74" s="12" t="s">
        <v>92</v>
      </c>
      <c r="L74" s="12" t="s">
        <v>228</v>
      </c>
      <c r="M74" s="12">
        <v>7</v>
      </c>
      <c r="N74" s="25">
        <v>1</v>
      </c>
      <c r="O74" s="12" t="s">
        <v>34</v>
      </c>
      <c r="P74" s="12">
        <v>2</v>
      </c>
      <c r="Q74" s="28" t="s">
        <v>305</v>
      </c>
      <c r="R74" s="12">
        <v>150005</v>
      </c>
      <c r="S74" s="28" t="s">
        <v>306</v>
      </c>
      <c r="T74" s="12">
        <v>150006</v>
      </c>
      <c r="U74" s="28" t="s">
        <v>32</v>
      </c>
      <c r="V74" s="12" t="s">
        <v>32</v>
      </c>
      <c r="W74" s="28" t="s">
        <v>57</v>
      </c>
      <c r="X74" s="12" t="s">
        <v>57</v>
      </c>
      <c r="Y74" s="12" t="s">
        <v>32</v>
      </c>
      <c r="Z74" s="12" t="s">
        <v>57</v>
      </c>
      <c r="AD74" s="13"/>
    </row>
    <row r="75" spans="1:30" x14ac:dyDescent="0.2">
      <c r="A75" s="12">
        <v>70</v>
      </c>
      <c r="B75" s="12">
        <v>752</v>
      </c>
      <c r="C75" s="28">
        <v>7</v>
      </c>
      <c r="D75" s="28">
        <v>5</v>
      </c>
      <c r="E75" s="28" t="s">
        <v>41</v>
      </c>
      <c r="F75" s="28">
        <v>2</v>
      </c>
      <c r="G75" s="12" t="s">
        <v>43</v>
      </c>
      <c r="H75" s="12" t="s">
        <v>92</v>
      </c>
      <c r="I75" s="12" t="s">
        <v>32</v>
      </c>
      <c r="K75" s="12" t="s">
        <v>92</v>
      </c>
      <c r="L75" s="12" t="s">
        <v>229</v>
      </c>
      <c r="M75" s="12">
        <v>7</v>
      </c>
      <c r="N75" s="25">
        <v>1</v>
      </c>
      <c r="O75" s="12" t="s">
        <v>34</v>
      </c>
      <c r="P75" s="12">
        <v>2</v>
      </c>
      <c r="Q75" s="28" t="s">
        <v>305</v>
      </c>
      <c r="R75" s="12">
        <v>150005</v>
      </c>
      <c r="S75" s="28" t="s">
        <v>306</v>
      </c>
      <c r="T75" s="12">
        <v>150006</v>
      </c>
      <c r="U75" s="28" t="s">
        <v>32</v>
      </c>
      <c r="V75" s="12" t="s">
        <v>32</v>
      </c>
      <c r="W75" s="28" t="s">
        <v>57</v>
      </c>
      <c r="X75" s="12" t="s">
        <v>57</v>
      </c>
      <c r="Y75" s="12" t="s">
        <v>32</v>
      </c>
      <c r="Z75" s="12" t="s">
        <v>57</v>
      </c>
      <c r="AD75" s="13"/>
    </row>
    <row r="76" spans="1:30" x14ac:dyDescent="0.2">
      <c r="A76" s="12">
        <v>71</v>
      </c>
      <c r="B76" s="12">
        <v>113</v>
      </c>
      <c r="C76" s="28">
        <v>1</v>
      </c>
      <c r="D76" s="28">
        <v>1</v>
      </c>
      <c r="E76" s="28" t="s">
        <v>29</v>
      </c>
      <c r="F76" s="28">
        <v>3</v>
      </c>
      <c r="G76" s="12" t="s">
        <v>49</v>
      </c>
      <c r="H76" s="12" t="s">
        <v>31</v>
      </c>
      <c r="I76" s="12" t="s">
        <v>32</v>
      </c>
      <c r="K76" s="12" t="s">
        <v>31</v>
      </c>
      <c r="L76" s="12" t="s">
        <v>50</v>
      </c>
      <c r="M76" s="12">
        <v>1</v>
      </c>
      <c r="N76" s="25">
        <v>1</v>
      </c>
      <c r="O76" s="12" t="s">
        <v>34</v>
      </c>
      <c r="P76" s="12">
        <v>3</v>
      </c>
      <c r="Q76" s="28" t="s">
        <v>32</v>
      </c>
      <c r="R76" s="12" t="s">
        <v>32</v>
      </c>
      <c r="S76" s="28" t="s">
        <v>32</v>
      </c>
      <c r="T76" s="12" t="s">
        <v>32</v>
      </c>
      <c r="U76" s="28" t="s">
        <v>312</v>
      </c>
      <c r="V76" s="12">
        <v>130001</v>
      </c>
      <c r="W76" s="28" t="s">
        <v>32</v>
      </c>
      <c r="X76" s="12" t="s">
        <v>32</v>
      </c>
      <c r="Y76" s="12" t="s">
        <v>32</v>
      </c>
      <c r="Z76" s="12" t="s">
        <v>58</v>
      </c>
      <c r="AD76" s="13"/>
    </row>
    <row r="77" spans="1:30" x14ac:dyDescent="0.2">
      <c r="A77" s="12">
        <v>72</v>
      </c>
      <c r="B77" s="12">
        <v>123</v>
      </c>
      <c r="C77" s="28">
        <v>1</v>
      </c>
      <c r="D77" s="28">
        <v>2</v>
      </c>
      <c r="E77" s="28" t="s">
        <v>35</v>
      </c>
      <c r="F77" s="28">
        <v>3</v>
      </c>
      <c r="G77" s="12" t="s">
        <v>49</v>
      </c>
      <c r="H77" s="12" t="s">
        <v>31</v>
      </c>
      <c r="I77" s="12" t="s">
        <v>32</v>
      </c>
      <c r="K77" s="12" t="s">
        <v>31</v>
      </c>
      <c r="L77" s="12" t="s">
        <v>51</v>
      </c>
      <c r="M77" s="12">
        <v>1</v>
      </c>
      <c r="N77" s="25">
        <v>1</v>
      </c>
      <c r="O77" s="12" t="s">
        <v>34</v>
      </c>
      <c r="P77" s="12">
        <v>3</v>
      </c>
      <c r="Q77" s="28" t="s">
        <v>32</v>
      </c>
      <c r="R77" s="12" t="s">
        <v>32</v>
      </c>
      <c r="S77" s="28" t="s">
        <v>32</v>
      </c>
      <c r="T77" s="12" t="s">
        <v>32</v>
      </c>
      <c r="U77" s="28" t="s">
        <v>313</v>
      </c>
      <c r="V77" s="12">
        <v>130002</v>
      </c>
      <c r="W77" s="28" t="s">
        <v>32</v>
      </c>
      <c r="X77" s="12" t="s">
        <v>32</v>
      </c>
      <c r="Y77" s="12" t="s">
        <v>32</v>
      </c>
      <c r="Z77" s="12" t="s">
        <v>58</v>
      </c>
      <c r="AD77" s="13"/>
    </row>
    <row r="78" spans="1:30" x14ac:dyDescent="0.2">
      <c r="A78" s="12">
        <v>73</v>
      </c>
      <c r="B78" s="12">
        <v>133</v>
      </c>
      <c r="C78" s="28">
        <v>1</v>
      </c>
      <c r="D78" s="28">
        <v>3</v>
      </c>
      <c r="E78" s="28" t="s">
        <v>37</v>
      </c>
      <c r="F78" s="28">
        <v>3</v>
      </c>
      <c r="G78" s="12" t="s">
        <v>49</v>
      </c>
      <c r="H78" s="12" t="s">
        <v>31</v>
      </c>
      <c r="I78" s="12" t="s">
        <v>32</v>
      </c>
      <c r="K78" s="12" t="s">
        <v>31</v>
      </c>
      <c r="L78" s="12" t="s">
        <v>52</v>
      </c>
      <c r="M78" s="12">
        <v>1</v>
      </c>
      <c r="N78" s="25">
        <v>1</v>
      </c>
      <c r="O78" s="12" t="s">
        <v>34</v>
      </c>
      <c r="P78" s="12">
        <v>3</v>
      </c>
      <c r="Q78" s="28" t="s">
        <v>32</v>
      </c>
      <c r="R78" s="12" t="s">
        <v>32</v>
      </c>
      <c r="S78" s="28" t="s">
        <v>32</v>
      </c>
      <c r="T78" s="12" t="s">
        <v>32</v>
      </c>
      <c r="U78" s="28" t="s">
        <v>314</v>
      </c>
      <c r="V78" s="12">
        <v>130003</v>
      </c>
      <c r="W78" s="28" t="s">
        <v>32</v>
      </c>
      <c r="X78" s="12" t="s">
        <v>32</v>
      </c>
      <c r="Y78" s="12" t="s">
        <v>32</v>
      </c>
      <c r="Z78" s="12" t="s">
        <v>58</v>
      </c>
      <c r="AD78" s="13"/>
    </row>
    <row r="79" spans="1:30" x14ac:dyDescent="0.2">
      <c r="A79" s="12">
        <v>74</v>
      </c>
      <c r="B79" s="12">
        <v>143</v>
      </c>
      <c r="C79" s="28">
        <v>1</v>
      </c>
      <c r="D79" s="28">
        <v>4</v>
      </c>
      <c r="E79" s="28" t="s">
        <v>39</v>
      </c>
      <c r="F79" s="28">
        <v>3</v>
      </c>
      <c r="G79" s="12" t="s">
        <v>49</v>
      </c>
      <c r="H79" s="12" t="s">
        <v>31</v>
      </c>
      <c r="I79" s="12" t="s">
        <v>32</v>
      </c>
      <c r="K79" s="12" t="s">
        <v>31</v>
      </c>
      <c r="L79" s="12" t="s">
        <v>53</v>
      </c>
      <c r="M79" s="12">
        <v>1</v>
      </c>
      <c r="N79" s="25">
        <v>1</v>
      </c>
      <c r="O79" s="12" t="s">
        <v>34</v>
      </c>
      <c r="P79" s="12">
        <v>3</v>
      </c>
      <c r="Q79" s="28" t="s">
        <v>32</v>
      </c>
      <c r="R79" s="12" t="s">
        <v>32</v>
      </c>
      <c r="S79" s="28" t="s">
        <v>32</v>
      </c>
      <c r="T79" s="12" t="s">
        <v>32</v>
      </c>
      <c r="U79" s="28" t="s">
        <v>315</v>
      </c>
      <c r="V79" s="12">
        <v>130004</v>
      </c>
      <c r="W79" s="28" t="s">
        <v>32</v>
      </c>
      <c r="X79" s="12" t="s">
        <v>32</v>
      </c>
      <c r="Y79" s="12" t="s">
        <v>32</v>
      </c>
      <c r="Z79" s="12" t="s">
        <v>58</v>
      </c>
      <c r="AD79" s="13"/>
    </row>
    <row r="80" spans="1:30" x14ac:dyDescent="0.2">
      <c r="A80" s="12">
        <v>75</v>
      </c>
      <c r="B80" s="12">
        <v>153</v>
      </c>
      <c r="C80" s="28">
        <v>1</v>
      </c>
      <c r="D80" s="28">
        <v>5</v>
      </c>
      <c r="E80" s="28" t="s">
        <v>41</v>
      </c>
      <c r="F80" s="28">
        <v>3</v>
      </c>
      <c r="G80" s="12" t="s">
        <v>49</v>
      </c>
      <c r="H80" s="12" t="s">
        <v>31</v>
      </c>
      <c r="I80" s="12" t="s">
        <v>32</v>
      </c>
      <c r="K80" s="12" t="s">
        <v>31</v>
      </c>
      <c r="L80" s="12" t="s">
        <v>54</v>
      </c>
      <c r="M80" s="12">
        <v>1</v>
      </c>
      <c r="N80" s="25">
        <v>1</v>
      </c>
      <c r="O80" s="12" t="s">
        <v>34</v>
      </c>
      <c r="P80" s="12">
        <v>3</v>
      </c>
      <c r="Q80" s="28" t="s">
        <v>32</v>
      </c>
      <c r="R80" s="12" t="s">
        <v>32</v>
      </c>
      <c r="S80" s="28" t="s">
        <v>32</v>
      </c>
      <c r="T80" s="12" t="s">
        <v>32</v>
      </c>
      <c r="U80" s="28" t="s">
        <v>316</v>
      </c>
      <c r="V80" s="12">
        <v>130005</v>
      </c>
      <c r="W80" s="28" t="s">
        <v>32</v>
      </c>
      <c r="X80" s="12" t="s">
        <v>32</v>
      </c>
      <c r="Y80" s="12" t="s">
        <v>32</v>
      </c>
      <c r="Z80" s="12" t="s">
        <v>58</v>
      </c>
      <c r="AD80" s="13"/>
    </row>
    <row r="81" spans="1:30" x14ac:dyDescent="0.2">
      <c r="A81" s="12">
        <v>76</v>
      </c>
      <c r="B81" s="12">
        <v>213</v>
      </c>
      <c r="C81" s="28">
        <v>2</v>
      </c>
      <c r="D81" s="28">
        <v>1</v>
      </c>
      <c r="E81" s="28" t="s">
        <v>29</v>
      </c>
      <c r="F81" s="28">
        <v>3</v>
      </c>
      <c r="G81" s="12" t="s">
        <v>49</v>
      </c>
      <c r="H81" s="12" t="s">
        <v>55</v>
      </c>
      <c r="I81" s="12" t="s">
        <v>32</v>
      </c>
      <c r="K81" s="12" t="s">
        <v>55</v>
      </c>
      <c r="L81" s="12" t="s">
        <v>56</v>
      </c>
      <c r="M81" s="12">
        <v>2</v>
      </c>
      <c r="N81" s="25">
        <v>1</v>
      </c>
      <c r="O81" s="12" t="s">
        <v>34</v>
      </c>
      <c r="P81" s="12">
        <v>3</v>
      </c>
      <c r="Q81" s="28" t="s">
        <v>324</v>
      </c>
      <c r="R81" s="12">
        <v>110011</v>
      </c>
      <c r="S81" s="28" t="s">
        <v>319</v>
      </c>
      <c r="T81" s="12">
        <v>110006</v>
      </c>
      <c r="U81" s="28" t="s">
        <v>325</v>
      </c>
      <c r="V81" s="12">
        <v>110012</v>
      </c>
      <c r="W81" s="28" t="s">
        <v>58</v>
      </c>
      <c r="X81" s="12" t="s">
        <v>58</v>
      </c>
      <c r="Y81" s="12" t="s">
        <v>309</v>
      </c>
      <c r="Z81" s="12" t="s">
        <v>311</v>
      </c>
      <c r="AD81" s="13"/>
    </row>
    <row r="82" spans="1:30" x14ac:dyDescent="0.2">
      <c r="A82" s="12">
        <v>77</v>
      </c>
      <c r="B82" s="12">
        <v>223</v>
      </c>
      <c r="C82" s="28">
        <v>2</v>
      </c>
      <c r="D82" s="28">
        <v>2</v>
      </c>
      <c r="E82" s="28" t="s">
        <v>35</v>
      </c>
      <c r="F82" s="28">
        <v>3</v>
      </c>
      <c r="G82" s="12" t="s">
        <v>49</v>
      </c>
      <c r="H82" s="12" t="s">
        <v>55</v>
      </c>
      <c r="I82" s="12" t="s">
        <v>32</v>
      </c>
      <c r="K82" s="12" t="s">
        <v>55</v>
      </c>
      <c r="L82" s="12" t="s">
        <v>59</v>
      </c>
      <c r="M82" s="12">
        <v>2</v>
      </c>
      <c r="N82" s="25">
        <v>1</v>
      </c>
      <c r="O82" s="12" t="s">
        <v>34</v>
      </c>
      <c r="P82" s="12">
        <v>3</v>
      </c>
      <c r="Q82" s="28" t="s">
        <v>324</v>
      </c>
      <c r="R82" s="12">
        <v>110011</v>
      </c>
      <c r="S82" s="28" t="s">
        <v>320</v>
      </c>
      <c r="T82" s="12">
        <v>110007</v>
      </c>
      <c r="U82" s="28" t="s">
        <v>325</v>
      </c>
      <c r="V82" s="12">
        <v>110012</v>
      </c>
      <c r="W82" s="28" t="s">
        <v>58</v>
      </c>
      <c r="X82" s="12" t="s">
        <v>58</v>
      </c>
      <c r="Y82" s="12" t="s">
        <v>309</v>
      </c>
      <c r="Z82" s="12" t="s">
        <v>311</v>
      </c>
      <c r="AD82" s="13"/>
    </row>
    <row r="83" spans="1:30" x14ac:dyDescent="0.2">
      <c r="A83" s="12">
        <v>78</v>
      </c>
      <c r="B83" s="12">
        <v>233</v>
      </c>
      <c r="C83" s="28">
        <v>2</v>
      </c>
      <c r="D83" s="28">
        <v>3</v>
      </c>
      <c r="E83" s="28" t="s">
        <v>37</v>
      </c>
      <c r="F83" s="28">
        <v>3</v>
      </c>
      <c r="G83" s="12" t="s">
        <v>49</v>
      </c>
      <c r="H83" s="12" t="s">
        <v>55</v>
      </c>
      <c r="I83" s="12" t="s">
        <v>32</v>
      </c>
      <c r="K83" s="12" t="s">
        <v>55</v>
      </c>
      <c r="L83" s="12" t="s">
        <v>60</v>
      </c>
      <c r="M83" s="12">
        <v>2</v>
      </c>
      <c r="N83" s="25">
        <v>1</v>
      </c>
      <c r="O83" s="12" t="s">
        <v>34</v>
      </c>
      <c r="P83" s="12">
        <v>3</v>
      </c>
      <c r="Q83" s="28" t="s">
        <v>324</v>
      </c>
      <c r="R83" s="12">
        <v>110011</v>
      </c>
      <c r="S83" s="28" t="s">
        <v>321</v>
      </c>
      <c r="T83" s="12">
        <v>110008</v>
      </c>
      <c r="U83" s="28" t="s">
        <v>325</v>
      </c>
      <c r="V83" s="12">
        <v>110012</v>
      </c>
      <c r="W83" s="28" t="s">
        <v>58</v>
      </c>
      <c r="X83" s="12" t="s">
        <v>58</v>
      </c>
      <c r="Y83" s="12" t="s">
        <v>309</v>
      </c>
      <c r="Z83" s="12" t="s">
        <v>311</v>
      </c>
      <c r="AD83" s="13"/>
    </row>
    <row r="84" spans="1:30" x14ac:dyDescent="0.2">
      <c r="A84" s="12">
        <v>79</v>
      </c>
      <c r="B84" s="12">
        <v>243</v>
      </c>
      <c r="C84" s="28">
        <v>2</v>
      </c>
      <c r="D84" s="28">
        <v>4</v>
      </c>
      <c r="E84" s="28" t="s">
        <v>39</v>
      </c>
      <c r="F84" s="28">
        <v>3</v>
      </c>
      <c r="G84" s="12" t="s">
        <v>49</v>
      </c>
      <c r="H84" s="12" t="s">
        <v>55</v>
      </c>
      <c r="I84" s="12" t="s">
        <v>32</v>
      </c>
      <c r="K84" s="12" t="s">
        <v>55</v>
      </c>
      <c r="L84" s="12" t="s">
        <v>61</v>
      </c>
      <c r="M84" s="12">
        <v>2</v>
      </c>
      <c r="N84" s="25">
        <v>1</v>
      </c>
      <c r="O84" s="12" t="s">
        <v>34</v>
      </c>
      <c r="P84" s="12">
        <v>3</v>
      </c>
      <c r="Q84" s="28" t="s">
        <v>324</v>
      </c>
      <c r="R84" s="12">
        <v>110011</v>
      </c>
      <c r="S84" s="28" t="s">
        <v>322</v>
      </c>
      <c r="T84" s="12">
        <v>110009</v>
      </c>
      <c r="U84" s="28" t="s">
        <v>325</v>
      </c>
      <c r="V84" s="12">
        <v>110012</v>
      </c>
      <c r="W84" s="28" t="s">
        <v>58</v>
      </c>
      <c r="X84" s="12" t="s">
        <v>58</v>
      </c>
      <c r="Y84" s="12" t="s">
        <v>309</v>
      </c>
      <c r="Z84" s="12" t="s">
        <v>311</v>
      </c>
      <c r="AD84" s="13"/>
    </row>
    <row r="85" spans="1:30" x14ac:dyDescent="0.2">
      <c r="A85" s="12">
        <v>80</v>
      </c>
      <c r="B85" s="12">
        <v>253</v>
      </c>
      <c r="C85" s="28">
        <v>2</v>
      </c>
      <c r="D85" s="28">
        <v>5</v>
      </c>
      <c r="E85" s="28" t="s">
        <v>41</v>
      </c>
      <c r="F85" s="28">
        <v>3</v>
      </c>
      <c r="G85" s="12" t="s">
        <v>49</v>
      </c>
      <c r="H85" s="12" t="s">
        <v>55</v>
      </c>
      <c r="I85" s="12" t="s">
        <v>32</v>
      </c>
      <c r="K85" s="12" t="s">
        <v>55</v>
      </c>
      <c r="L85" s="12" t="s">
        <v>62</v>
      </c>
      <c r="M85" s="12">
        <v>2</v>
      </c>
      <c r="N85" s="25">
        <v>1</v>
      </c>
      <c r="O85" s="12" t="s">
        <v>34</v>
      </c>
      <c r="P85" s="12">
        <v>3</v>
      </c>
      <c r="Q85" s="28" t="s">
        <v>324</v>
      </c>
      <c r="R85" s="12">
        <v>110011</v>
      </c>
      <c r="S85" s="28" t="s">
        <v>323</v>
      </c>
      <c r="T85" s="12">
        <v>110010</v>
      </c>
      <c r="U85" s="28" t="s">
        <v>325</v>
      </c>
      <c r="V85" s="12">
        <v>110012</v>
      </c>
      <c r="W85" s="28" t="s">
        <v>58</v>
      </c>
      <c r="X85" s="12" t="s">
        <v>58</v>
      </c>
      <c r="Y85" s="12" t="s">
        <v>309</v>
      </c>
      <c r="Z85" s="12" t="s">
        <v>311</v>
      </c>
      <c r="AD85" s="13"/>
    </row>
    <row r="86" spans="1:30" x14ac:dyDescent="0.2">
      <c r="A86" s="12">
        <v>81</v>
      </c>
      <c r="B86" s="12">
        <v>313</v>
      </c>
      <c r="C86" s="28">
        <v>3</v>
      </c>
      <c r="D86" s="28">
        <v>1</v>
      </c>
      <c r="E86" s="28" t="s">
        <v>29</v>
      </c>
      <c r="F86" s="28">
        <v>3</v>
      </c>
      <c r="G86" s="12" t="s">
        <v>49</v>
      </c>
      <c r="H86" s="12" t="s">
        <v>55</v>
      </c>
      <c r="I86" s="12" t="s">
        <v>32</v>
      </c>
      <c r="K86" s="12" t="s">
        <v>55</v>
      </c>
      <c r="L86" s="12" t="s">
        <v>56</v>
      </c>
      <c r="M86" s="12">
        <v>3</v>
      </c>
      <c r="N86" s="25">
        <v>1</v>
      </c>
      <c r="O86" s="12" t="s">
        <v>34</v>
      </c>
      <c r="P86" s="12">
        <v>3</v>
      </c>
      <c r="Q86" s="28" t="s">
        <v>324</v>
      </c>
      <c r="R86" s="12">
        <v>110011</v>
      </c>
      <c r="S86" s="28" t="s">
        <v>319</v>
      </c>
      <c r="T86" s="12">
        <v>110006</v>
      </c>
      <c r="U86" s="28" t="s">
        <v>325</v>
      </c>
      <c r="V86" s="12">
        <v>110012</v>
      </c>
      <c r="W86" s="28" t="s">
        <v>58</v>
      </c>
      <c r="X86" s="12" t="s">
        <v>58</v>
      </c>
      <c r="Y86" s="12" t="s">
        <v>309</v>
      </c>
      <c r="Z86" s="12" t="s">
        <v>311</v>
      </c>
      <c r="AD86" s="13"/>
    </row>
    <row r="87" spans="1:30" x14ac:dyDescent="0.2">
      <c r="A87" s="12">
        <v>82</v>
      </c>
      <c r="B87" s="12">
        <v>323</v>
      </c>
      <c r="C87" s="28">
        <v>3</v>
      </c>
      <c r="D87" s="28">
        <v>2</v>
      </c>
      <c r="E87" s="28" t="s">
        <v>35</v>
      </c>
      <c r="F87" s="28">
        <v>3</v>
      </c>
      <c r="G87" s="12" t="s">
        <v>49</v>
      </c>
      <c r="H87" s="12" t="s">
        <v>55</v>
      </c>
      <c r="I87" s="12" t="s">
        <v>32</v>
      </c>
      <c r="K87" s="12" t="s">
        <v>55</v>
      </c>
      <c r="L87" s="12" t="s">
        <v>59</v>
      </c>
      <c r="M87" s="12">
        <v>3</v>
      </c>
      <c r="N87" s="25">
        <v>1</v>
      </c>
      <c r="O87" s="12" t="s">
        <v>34</v>
      </c>
      <c r="P87" s="12">
        <v>3</v>
      </c>
      <c r="Q87" s="28" t="s">
        <v>324</v>
      </c>
      <c r="R87" s="12">
        <v>110011</v>
      </c>
      <c r="S87" s="28" t="s">
        <v>320</v>
      </c>
      <c r="T87" s="12">
        <v>110007</v>
      </c>
      <c r="U87" s="28" t="s">
        <v>325</v>
      </c>
      <c r="V87" s="12">
        <v>110012</v>
      </c>
      <c r="W87" s="28" t="s">
        <v>58</v>
      </c>
      <c r="X87" s="12" t="s">
        <v>58</v>
      </c>
      <c r="Y87" s="12" t="s">
        <v>309</v>
      </c>
      <c r="Z87" s="12" t="s">
        <v>311</v>
      </c>
      <c r="AD87" s="13"/>
    </row>
    <row r="88" spans="1:30" x14ac:dyDescent="0.2">
      <c r="A88" s="12">
        <v>83</v>
      </c>
      <c r="B88" s="12">
        <v>333</v>
      </c>
      <c r="C88" s="28">
        <v>3</v>
      </c>
      <c r="D88" s="28">
        <v>3</v>
      </c>
      <c r="E88" s="28" t="s">
        <v>37</v>
      </c>
      <c r="F88" s="28">
        <v>3</v>
      </c>
      <c r="G88" s="12" t="s">
        <v>49</v>
      </c>
      <c r="H88" s="12" t="s">
        <v>55</v>
      </c>
      <c r="I88" s="12" t="s">
        <v>32</v>
      </c>
      <c r="K88" s="12" t="s">
        <v>55</v>
      </c>
      <c r="L88" s="12" t="s">
        <v>60</v>
      </c>
      <c r="M88" s="12">
        <v>3</v>
      </c>
      <c r="N88" s="25">
        <v>1</v>
      </c>
      <c r="O88" s="12" t="s">
        <v>34</v>
      </c>
      <c r="P88" s="12">
        <v>3</v>
      </c>
      <c r="Q88" s="28" t="s">
        <v>324</v>
      </c>
      <c r="R88" s="12">
        <v>110011</v>
      </c>
      <c r="S88" s="28" t="s">
        <v>321</v>
      </c>
      <c r="T88" s="12">
        <v>110008</v>
      </c>
      <c r="U88" s="28" t="s">
        <v>325</v>
      </c>
      <c r="V88" s="12">
        <v>110012</v>
      </c>
      <c r="W88" s="28" t="s">
        <v>58</v>
      </c>
      <c r="X88" s="12" t="s">
        <v>58</v>
      </c>
      <c r="Y88" s="12" t="s">
        <v>309</v>
      </c>
      <c r="Z88" s="12" t="s">
        <v>311</v>
      </c>
      <c r="AD88" s="13"/>
    </row>
    <row r="89" spans="1:30" x14ac:dyDescent="0.2">
      <c r="A89" s="12">
        <v>84</v>
      </c>
      <c r="B89" s="12">
        <v>343</v>
      </c>
      <c r="C89" s="28">
        <v>3</v>
      </c>
      <c r="D89" s="28">
        <v>4</v>
      </c>
      <c r="E89" s="28" t="s">
        <v>39</v>
      </c>
      <c r="F89" s="28">
        <v>3</v>
      </c>
      <c r="G89" s="12" t="s">
        <v>49</v>
      </c>
      <c r="H89" s="12" t="s">
        <v>55</v>
      </c>
      <c r="I89" s="12" t="s">
        <v>32</v>
      </c>
      <c r="K89" s="12" t="s">
        <v>55</v>
      </c>
      <c r="L89" s="12" t="s">
        <v>61</v>
      </c>
      <c r="M89" s="12">
        <v>3</v>
      </c>
      <c r="N89" s="25">
        <v>1</v>
      </c>
      <c r="O89" s="12" t="s">
        <v>34</v>
      </c>
      <c r="P89" s="12">
        <v>3</v>
      </c>
      <c r="Q89" s="28" t="s">
        <v>324</v>
      </c>
      <c r="R89" s="12">
        <v>110011</v>
      </c>
      <c r="S89" s="28" t="s">
        <v>322</v>
      </c>
      <c r="T89" s="12">
        <v>110009</v>
      </c>
      <c r="U89" s="28" t="s">
        <v>325</v>
      </c>
      <c r="V89" s="12">
        <v>110012</v>
      </c>
      <c r="W89" s="28" t="s">
        <v>58</v>
      </c>
      <c r="X89" s="12" t="s">
        <v>58</v>
      </c>
      <c r="Y89" s="12" t="s">
        <v>309</v>
      </c>
      <c r="Z89" s="12" t="s">
        <v>311</v>
      </c>
      <c r="AD89" s="13"/>
    </row>
    <row r="90" spans="1:30" x14ac:dyDescent="0.2">
      <c r="A90" s="12">
        <v>85</v>
      </c>
      <c r="B90" s="12">
        <v>353</v>
      </c>
      <c r="C90" s="28">
        <v>3</v>
      </c>
      <c r="D90" s="28">
        <v>5</v>
      </c>
      <c r="E90" s="28" t="s">
        <v>41</v>
      </c>
      <c r="F90" s="28">
        <v>3</v>
      </c>
      <c r="G90" s="12" t="s">
        <v>49</v>
      </c>
      <c r="H90" s="12" t="s">
        <v>55</v>
      </c>
      <c r="I90" s="12" t="s">
        <v>32</v>
      </c>
      <c r="K90" s="12" t="s">
        <v>55</v>
      </c>
      <c r="L90" s="12" t="s">
        <v>62</v>
      </c>
      <c r="M90" s="12">
        <v>3</v>
      </c>
      <c r="N90" s="25">
        <v>1</v>
      </c>
      <c r="O90" s="12" t="s">
        <v>34</v>
      </c>
      <c r="P90" s="12">
        <v>3</v>
      </c>
      <c r="Q90" s="28" t="s">
        <v>324</v>
      </c>
      <c r="R90" s="12">
        <v>110011</v>
      </c>
      <c r="S90" s="28" t="s">
        <v>323</v>
      </c>
      <c r="T90" s="12">
        <v>110010</v>
      </c>
      <c r="U90" s="28" t="s">
        <v>325</v>
      </c>
      <c r="V90" s="12">
        <v>110012</v>
      </c>
      <c r="W90" s="28" t="s">
        <v>58</v>
      </c>
      <c r="X90" s="12" t="s">
        <v>58</v>
      </c>
      <c r="Y90" s="12" t="s">
        <v>309</v>
      </c>
      <c r="Z90" s="12" t="s">
        <v>311</v>
      </c>
      <c r="AD90" s="13"/>
    </row>
    <row r="91" spans="1:30" x14ac:dyDescent="0.2">
      <c r="A91" s="12">
        <v>86</v>
      </c>
      <c r="B91" s="12">
        <v>413</v>
      </c>
      <c r="C91" s="28">
        <v>4</v>
      </c>
      <c r="D91" s="28">
        <v>1</v>
      </c>
      <c r="E91" s="28" t="s">
        <v>29</v>
      </c>
      <c r="F91" s="28">
        <v>3</v>
      </c>
      <c r="G91" s="12" t="s">
        <v>49</v>
      </c>
      <c r="H91" s="12" t="s">
        <v>63</v>
      </c>
      <c r="I91" s="12" t="s">
        <v>32</v>
      </c>
      <c r="K91" s="12" t="s">
        <v>63</v>
      </c>
      <c r="L91" s="12" t="s">
        <v>64</v>
      </c>
      <c r="M91" s="12">
        <v>4</v>
      </c>
      <c r="N91" s="25">
        <v>1</v>
      </c>
      <c r="O91" s="12" t="s">
        <v>34</v>
      </c>
      <c r="P91" s="12">
        <v>3</v>
      </c>
      <c r="Q91" s="28" t="s">
        <v>302</v>
      </c>
      <c r="R91" s="12">
        <v>150003</v>
      </c>
      <c r="S91" s="28" t="s">
        <v>317</v>
      </c>
      <c r="T91" s="12">
        <v>150007</v>
      </c>
      <c r="U91" s="28" t="s">
        <v>301</v>
      </c>
      <c r="V91" s="12">
        <v>150007</v>
      </c>
      <c r="W91" s="28" t="s">
        <v>57</v>
      </c>
      <c r="X91" s="12" t="s">
        <v>57</v>
      </c>
      <c r="Y91" s="12" t="s">
        <v>57</v>
      </c>
      <c r="Z91" s="12" t="s">
        <v>310</v>
      </c>
      <c r="AD91" s="13"/>
    </row>
    <row r="92" spans="1:30" x14ac:dyDescent="0.2">
      <c r="A92" s="12">
        <v>87</v>
      </c>
      <c r="B92" s="12">
        <v>423</v>
      </c>
      <c r="C92" s="28">
        <v>4</v>
      </c>
      <c r="D92" s="28">
        <v>2</v>
      </c>
      <c r="E92" s="28" t="s">
        <v>35</v>
      </c>
      <c r="F92" s="28">
        <v>3</v>
      </c>
      <c r="G92" s="12" t="s">
        <v>49</v>
      </c>
      <c r="H92" s="12" t="s">
        <v>63</v>
      </c>
      <c r="I92" s="12" t="s">
        <v>32</v>
      </c>
      <c r="K92" s="12" t="s">
        <v>63</v>
      </c>
      <c r="L92" s="12" t="s">
        <v>65</v>
      </c>
      <c r="M92" s="12">
        <v>4</v>
      </c>
      <c r="N92" s="25">
        <v>1</v>
      </c>
      <c r="O92" s="12" t="s">
        <v>34</v>
      </c>
      <c r="P92" s="12">
        <v>3</v>
      </c>
      <c r="Q92" s="28" t="s">
        <v>302</v>
      </c>
      <c r="R92" s="12">
        <v>150003</v>
      </c>
      <c r="S92" s="28" t="s">
        <v>317</v>
      </c>
      <c r="T92" s="12">
        <v>150007</v>
      </c>
      <c r="U92" s="28" t="s">
        <v>301</v>
      </c>
      <c r="V92" s="12">
        <v>150007</v>
      </c>
      <c r="W92" s="28" t="s">
        <v>57</v>
      </c>
      <c r="X92" s="12" t="s">
        <v>57</v>
      </c>
      <c r="Y92" s="12" t="s">
        <v>57</v>
      </c>
      <c r="Z92" s="12" t="s">
        <v>310</v>
      </c>
      <c r="AD92" s="13"/>
    </row>
    <row r="93" spans="1:30" x14ac:dyDescent="0.2">
      <c r="A93" s="12">
        <v>88</v>
      </c>
      <c r="B93" s="12">
        <v>433</v>
      </c>
      <c r="C93" s="28">
        <v>4</v>
      </c>
      <c r="D93" s="28">
        <v>3</v>
      </c>
      <c r="E93" s="28" t="s">
        <v>37</v>
      </c>
      <c r="F93" s="28">
        <v>3</v>
      </c>
      <c r="G93" s="12" t="s">
        <v>49</v>
      </c>
      <c r="H93" s="12" t="s">
        <v>63</v>
      </c>
      <c r="I93" s="12" t="s">
        <v>32</v>
      </c>
      <c r="K93" s="12" t="s">
        <v>63</v>
      </c>
      <c r="L93" s="12" t="s">
        <v>66</v>
      </c>
      <c r="M93" s="12">
        <v>4</v>
      </c>
      <c r="N93" s="25">
        <v>1</v>
      </c>
      <c r="O93" s="12" t="s">
        <v>34</v>
      </c>
      <c r="P93" s="12">
        <v>3</v>
      </c>
      <c r="Q93" s="28" t="s">
        <v>302</v>
      </c>
      <c r="R93" s="12">
        <v>150003</v>
      </c>
      <c r="S93" s="28" t="s">
        <v>317</v>
      </c>
      <c r="T93" s="12">
        <v>150007</v>
      </c>
      <c r="U93" s="28" t="s">
        <v>301</v>
      </c>
      <c r="V93" s="12">
        <v>150007</v>
      </c>
      <c r="W93" s="28" t="s">
        <v>57</v>
      </c>
      <c r="X93" s="12" t="s">
        <v>57</v>
      </c>
      <c r="Y93" s="12" t="s">
        <v>57</v>
      </c>
      <c r="Z93" s="12" t="s">
        <v>310</v>
      </c>
      <c r="AD93" s="13"/>
    </row>
    <row r="94" spans="1:30" x14ac:dyDescent="0.2">
      <c r="A94" s="12">
        <v>89</v>
      </c>
      <c r="B94" s="12">
        <v>443</v>
      </c>
      <c r="C94" s="28">
        <v>4</v>
      </c>
      <c r="D94" s="28">
        <v>4</v>
      </c>
      <c r="E94" s="28" t="s">
        <v>39</v>
      </c>
      <c r="F94" s="28">
        <v>3</v>
      </c>
      <c r="G94" s="12" t="s">
        <v>49</v>
      </c>
      <c r="H94" s="12" t="s">
        <v>63</v>
      </c>
      <c r="I94" s="12" t="s">
        <v>32</v>
      </c>
      <c r="K94" s="12" t="s">
        <v>63</v>
      </c>
      <c r="L94" s="12" t="s">
        <v>67</v>
      </c>
      <c r="M94" s="12">
        <v>4</v>
      </c>
      <c r="N94" s="25">
        <v>1</v>
      </c>
      <c r="O94" s="12" t="s">
        <v>34</v>
      </c>
      <c r="P94" s="12">
        <v>3</v>
      </c>
      <c r="Q94" s="28" t="s">
        <v>302</v>
      </c>
      <c r="R94" s="12">
        <v>150003</v>
      </c>
      <c r="S94" s="28" t="s">
        <v>317</v>
      </c>
      <c r="T94" s="12">
        <v>150007</v>
      </c>
      <c r="U94" s="28" t="s">
        <v>301</v>
      </c>
      <c r="V94" s="12">
        <v>150007</v>
      </c>
      <c r="W94" s="28" t="s">
        <v>57</v>
      </c>
      <c r="X94" s="12" t="s">
        <v>57</v>
      </c>
      <c r="Y94" s="12" t="s">
        <v>57</v>
      </c>
      <c r="Z94" s="12" t="s">
        <v>310</v>
      </c>
      <c r="AD94" s="13"/>
    </row>
    <row r="95" spans="1:30" x14ac:dyDescent="0.2">
      <c r="A95" s="12">
        <v>90</v>
      </c>
      <c r="B95" s="12">
        <v>453</v>
      </c>
      <c r="C95" s="28">
        <v>4</v>
      </c>
      <c r="D95" s="28">
        <v>5</v>
      </c>
      <c r="E95" s="28" t="s">
        <v>41</v>
      </c>
      <c r="F95" s="28">
        <v>3</v>
      </c>
      <c r="G95" s="12" t="s">
        <v>49</v>
      </c>
      <c r="H95" s="12" t="s">
        <v>63</v>
      </c>
      <c r="I95" s="12" t="s">
        <v>32</v>
      </c>
      <c r="K95" s="12" t="s">
        <v>63</v>
      </c>
      <c r="L95" s="12" t="s">
        <v>68</v>
      </c>
      <c r="M95" s="12">
        <v>4</v>
      </c>
      <c r="N95" s="25">
        <v>1</v>
      </c>
      <c r="O95" s="12" t="s">
        <v>34</v>
      </c>
      <c r="P95" s="12">
        <v>3</v>
      </c>
      <c r="Q95" s="28" t="s">
        <v>302</v>
      </c>
      <c r="R95" s="12">
        <v>150003</v>
      </c>
      <c r="S95" s="28" t="s">
        <v>317</v>
      </c>
      <c r="T95" s="12">
        <v>150007</v>
      </c>
      <c r="U95" s="28" t="s">
        <v>301</v>
      </c>
      <c r="V95" s="12">
        <v>150007</v>
      </c>
      <c r="W95" s="28" t="s">
        <v>57</v>
      </c>
      <c r="X95" s="12" t="s">
        <v>57</v>
      </c>
      <c r="Y95" s="12" t="s">
        <v>57</v>
      </c>
      <c r="Z95" s="12" t="s">
        <v>310</v>
      </c>
      <c r="AD95" s="13"/>
    </row>
    <row r="96" spans="1:30" x14ac:dyDescent="0.2">
      <c r="A96" s="12">
        <v>91</v>
      </c>
      <c r="B96" s="12">
        <v>513</v>
      </c>
      <c r="C96" s="28">
        <v>5</v>
      </c>
      <c r="D96" s="28">
        <v>1</v>
      </c>
      <c r="E96" s="28" t="s">
        <v>29</v>
      </c>
      <c r="F96" s="28">
        <v>3</v>
      </c>
      <c r="G96" s="12" t="s">
        <v>49</v>
      </c>
      <c r="H96" s="12" t="s">
        <v>63</v>
      </c>
      <c r="I96" s="12" t="s">
        <v>32</v>
      </c>
      <c r="K96" s="12" t="s">
        <v>63</v>
      </c>
      <c r="L96" s="12" t="s">
        <v>64</v>
      </c>
      <c r="M96" s="12">
        <v>5</v>
      </c>
      <c r="N96" s="25">
        <v>1</v>
      </c>
      <c r="O96" s="12" t="s">
        <v>34</v>
      </c>
      <c r="P96" s="12">
        <v>3</v>
      </c>
      <c r="Q96" s="28" t="s">
        <v>302</v>
      </c>
      <c r="R96" s="12">
        <v>150003</v>
      </c>
      <c r="S96" s="28" t="s">
        <v>317</v>
      </c>
      <c r="T96" s="12">
        <v>150007</v>
      </c>
      <c r="U96" s="28" t="s">
        <v>301</v>
      </c>
      <c r="V96" s="12">
        <v>150007</v>
      </c>
      <c r="W96" s="28" t="s">
        <v>57</v>
      </c>
      <c r="X96" s="12" t="s">
        <v>57</v>
      </c>
      <c r="Y96" s="12" t="s">
        <v>57</v>
      </c>
      <c r="Z96" s="12" t="s">
        <v>310</v>
      </c>
      <c r="AD96" s="13"/>
    </row>
    <row r="97" spans="1:36" x14ac:dyDescent="0.2">
      <c r="A97" s="12">
        <v>92</v>
      </c>
      <c r="B97" s="12">
        <v>523</v>
      </c>
      <c r="C97" s="28">
        <v>5</v>
      </c>
      <c r="D97" s="28">
        <v>2</v>
      </c>
      <c r="E97" s="28" t="s">
        <v>35</v>
      </c>
      <c r="F97" s="28">
        <v>3</v>
      </c>
      <c r="G97" s="12" t="s">
        <v>49</v>
      </c>
      <c r="H97" s="12" t="s">
        <v>63</v>
      </c>
      <c r="I97" s="12" t="s">
        <v>32</v>
      </c>
      <c r="K97" s="12" t="s">
        <v>63</v>
      </c>
      <c r="L97" s="12" t="s">
        <v>65</v>
      </c>
      <c r="M97" s="12">
        <v>5</v>
      </c>
      <c r="N97" s="25">
        <v>1</v>
      </c>
      <c r="O97" s="12" t="s">
        <v>34</v>
      </c>
      <c r="P97" s="12">
        <v>3</v>
      </c>
      <c r="Q97" s="28" t="s">
        <v>302</v>
      </c>
      <c r="R97" s="12">
        <v>150003</v>
      </c>
      <c r="S97" s="28" t="s">
        <v>317</v>
      </c>
      <c r="T97" s="12">
        <v>150007</v>
      </c>
      <c r="U97" s="28" t="s">
        <v>301</v>
      </c>
      <c r="V97" s="12">
        <v>150007</v>
      </c>
      <c r="W97" s="28" t="s">
        <v>57</v>
      </c>
      <c r="X97" s="12" t="s">
        <v>57</v>
      </c>
      <c r="Y97" s="12" t="s">
        <v>57</v>
      </c>
      <c r="Z97" s="12" t="s">
        <v>310</v>
      </c>
      <c r="AD97" s="13"/>
    </row>
    <row r="98" spans="1:36" x14ac:dyDescent="0.2">
      <c r="A98" s="12">
        <v>93</v>
      </c>
      <c r="B98" s="12">
        <v>533</v>
      </c>
      <c r="C98" s="28">
        <v>5</v>
      </c>
      <c r="D98" s="28">
        <v>3</v>
      </c>
      <c r="E98" s="28" t="s">
        <v>37</v>
      </c>
      <c r="F98" s="28">
        <v>3</v>
      </c>
      <c r="G98" s="12" t="s">
        <v>49</v>
      </c>
      <c r="H98" s="12" t="s">
        <v>63</v>
      </c>
      <c r="I98" s="12" t="s">
        <v>32</v>
      </c>
      <c r="K98" s="12" t="s">
        <v>63</v>
      </c>
      <c r="L98" s="12" t="s">
        <v>66</v>
      </c>
      <c r="M98" s="12">
        <v>5</v>
      </c>
      <c r="N98" s="25">
        <v>1</v>
      </c>
      <c r="O98" s="12" t="s">
        <v>34</v>
      </c>
      <c r="P98" s="12">
        <v>3</v>
      </c>
      <c r="Q98" s="28" t="s">
        <v>302</v>
      </c>
      <c r="R98" s="12">
        <v>150003</v>
      </c>
      <c r="S98" s="28" t="s">
        <v>317</v>
      </c>
      <c r="T98" s="12">
        <v>150007</v>
      </c>
      <c r="U98" s="28" t="s">
        <v>301</v>
      </c>
      <c r="V98" s="12">
        <v>150007</v>
      </c>
      <c r="W98" s="28" t="s">
        <v>57</v>
      </c>
      <c r="X98" s="12" t="s">
        <v>57</v>
      </c>
      <c r="Y98" s="12" t="s">
        <v>57</v>
      </c>
      <c r="Z98" s="12" t="s">
        <v>310</v>
      </c>
      <c r="AD98" s="13"/>
    </row>
    <row r="99" spans="1:36" x14ac:dyDescent="0.2">
      <c r="A99" s="12">
        <v>94</v>
      </c>
      <c r="B99" s="12">
        <v>543</v>
      </c>
      <c r="C99" s="28">
        <v>5</v>
      </c>
      <c r="D99" s="28">
        <v>4</v>
      </c>
      <c r="E99" s="28" t="s">
        <v>39</v>
      </c>
      <c r="F99" s="28">
        <v>3</v>
      </c>
      <c r="G99" s="12" t="s">
        <v>49</v>
      </c>
      <c r="H99" s="12" t="s">
        <v>63</v>
      </c>
      <c r="I99" s="12" t="s">
        <v>32</v>
      </c>
      <c r="K99" s="12" t="s">
        <v>63</v>
      </c>
      <c r="L99" s="12" t="s">
        <v>67</v>
      </c>
      <c r="M99" s="12">
        <v>5</v>
      </c>
      <c r="N99" s="25">
        <v>1</v>
      </c>
      <c r="O99" s="12" t="s">
        <v>34</v>
      </c>
      <c r="P99" s="12">
        <v>3</v>
      </c>
      <c r="Q99" s="28" t="s">
        <v>302</v>
      </c>
      <c r="R99" s="12">
        <v>150003</v>
      </c>
      <c r="S99" s="28" t="s">
        <v>317</v>
      </c>
      <c r="T99" s="12">
        <v>150007</v>
      </c>
      <c r="U99" s="28" t="s">
        <v>301</v>
      </c>
      <c r="V99" s="12">
        <v>150007</v>
      </c>
      <c r="W99" s="28" t="s">
        <v>57</v>
      </c>
      <c r="X99" s="12" t="s">
        <v>57</v>
      </c>
      <c r="Y99" s="12" t="s">
        <v>57</v>
      </c>
      <c r="Z99" s="12" t="s">
        <v>310</v>
      </c>
      <c r="AD99" s="13"/>
    </row>
    <row r="100" spans="1:36" x14ac:dyDescent="0.2">
      <c r="A100" s="12">
        <v>95</v>
      </c>
      <c r="B100" s="12">
        <v>553</v>
      </c>
      <c r="C100" s="28">
        <v>5</v>
      </c>
      <c r="D100" s="28">
        <v>5</v>
      </c>
      <c r="E100" s="28" t="s">
        <v>41</v>
      </c>
      <c r="F100" s="28">
        <v>3</v>
      </c>
      <c r="G100" s="12" t="s">
        <v>49</v>
      </c>
      <c r="H100" s="12" t="s">
        <v>63</v>
      </c>
      <c r="I100" s="12" t="s">
        <v>32</v>
      </c>
      <c r="K100" s="12" t="s">
        <v>63</v>
      </c>
      <c r="L100" s="12" t="s">
        <v>68</v>
      </c>
      <c r="M100" s="12">
        <v>5</v>
      </c>
      <c r="N100" s="25">
        <v>1</v>
      </c>
      <c r="O100" s="12" t="s">
        <v>34</v>
      </c>
      <c r="P100" s="12">
        <v>3</v>
      </c>
      <c r="Q100" s="28" t="s">
        <v>302</v>
      </c>
      <c r="R100" s="12">
        <v>150003</v>
      </c>
      <c r="S100" s="28" t="s">
        <v>317</v>
      </c>
      <c r="T100" s="12">
        <v>150007</v>
      </c>
      <c r="U100" s="28" t="s">
        <v>301</v>
      </c>
      <c r="V100" s="12">
        <v>150007</v>
      </c>
      <c r="W100" s="28" t="s">
        <v>57</v>
      </c>
      <c r="X100" s="12" t="s">
        <v>57</v>
      </c>
      <c r="Y100" s="12" t="s">
        <v>57</v>
      </c>
      <c r="Z100" s="12" t="s">
        <v>310</v>
      </c>
      <c r="AD100" s="13"/>
    </row>
    <row r="101" spans="1:36" x14ac:dyDescent="0.2">
      <c r="A101" s="12">
        <v>96</v>
      </c>
      <c r="B101" s="12">
        <v>613</v>
      </c>
      <c r="C101" s="28">
        <v>6</v>
      </c>
      <c r="D101" s="28">
        <v>1</v>
      </c>
      <c r="E101" s="28" t="s">
        <v>29</v>
      </c>
      <c r="F101" s="28">
        <v>3</v>
      </c>
      <c r="G101" s="12" t="s">
        <v>49</v>
      </c>
      <c r="H101" s="12" t="s">
        <v>85</v>
      </c>
      <c r="I101" s="12" t="s">
        <v>32</v>
      </c>
      <c r="K101" s="12" t="s">
        <v>85</v>
      </c>
      <c r="L101" s="12" t="s">
        <v>230</v>
      </c>
      <c r="M101" s="12">
        <v>6</v>
      </c>
      <c r="N101" s="25">
        <v>1</v>
      </c>
      <c r="O101" s="12" t="s">
        <v>34</v>
      </c>
      <c r="P101" s="12">
        <v>3</v>
      </c>
      <c r="Q101" s="28" t="s">
        <v>303</v>
      </c>
      <c r="R101" s="12">
        <v>150004</v>
      </c>
      <c r="S101" s="28" t="s">
        <v>318</v>
      </c>
      <c r="T101" s="12">
        <v>150009</v>
      </c>
      <c r="U101" s="28" t="s">
        <v>304</v>
      </c>
      <c r="V101" s="12">
        <v>150009</v>
      </c>
      <c r="W101" s="28" t="s">
        <v>57</v>
      </c>
      <c r="X101" s="12" t="s">
        <v>57</v>
      </c>
      <c r="Y101" s="12" t="s">
        <v>57</v>
      </c>
      <c r="Z101" s="12" t="s">
        <v>309</v>
      </c>
      <c r="AD101" s="13"/>
    </row>
    <row r="102" spans="1:36" x14ac:dyDescent="0.2">
      <c r="A102" s="12">
        <v>97</v>
      </c>
      <c r="B102" s="12">
        <v>623</v>
      </c>
      <c r="C102" s="28">
        <v>6</v>
      </c>
      <c r="D102" s="28">
        <v>2</v>
      </c>
      <c r="E102" s="28" t="s">
        <v>35</v>
      </c>
      <c r="F102" s="28">
        <v>3</v>
      </c>
      <c r="G102" s="12" t="s">
        <v>49</v>
      </c>
      <c r="H102" s="12" t="s">
        <v>85</v>
      </c>
      <c r="I102" s="12" t="s">
        <v>32</v>
      </c>
      <c r="K102" s="12" t="s">
        <v>85</v>
      </c>
      <c r="L102" s="12" t="s">
        <v>231</v>
      </c>
      <c r="M102" s="12">
        <v>6</v>
      </c>
      <c r="N102" s="25">
        <v>1</v>
      </c>
      <c r="O102" s="12" t="s">
        <v>34</v>
      </c>
      <c r="P102" s="12">
        <v>3</v>
      </c>
      <c r="Q102" s="28" t="s">
        <v>303</v>
      </c>
      <c r="R102" s="12">
        <v>150004</v>
      </c>
      <c r="S102" s="28" t="s">
        <v>318</v>
      </c>
      <c r="T102" s="12">
        <v>150009</v>
      </c>
      <c r="U102" s="28" t="s">
        <v>304</v>
      </c>
      <c r="V102" s="12">
        <v>150009</v>
      </c>
      <c r="W102" s="28" t="s">
        <v>57</v>
      </c>
      <c r="X102" s="12" t="s">
        <v>57</v>
      </c>
      <c r="Y102" s="12" t="s">
        <v>57</v>
      </c>
      <c r="Z102" s="12" t="s">
        <v>309</v>
      </c>
      <c r="AD102" s="13"/>
    </row>
    <row r="103" spans="1:36" x14ac:dyDescent="0.2">
      <c r="A103" s="12">
        <v>98</v>
      </c>
      <c r="B103" s="12">
        <v>633</v>
      </c>
      <c r="C103" s="28">
        <v>6</v>
      </c>
      <c r="D103" s="28">
        <v>3</v>
      </c>
      <c r="E103" s="28" t="s">
        <v>37</v>
      </c>
      <c r="F103" s="28">
        <v>3</v>
      </c>
      <c r="G103" s="12" t="s">
        <v>49</v>
      </c>
      <c r="H103" s="12" t="s">
        <v>85</v>
      </c>
      <c r="I103" s="12" t="s">
        <v>32</v>
      </c>
      <c r="K103" s="12" t="s">
        <v>85</v>
      </c>
      <c r="L103" s="12" t="s">
        <v>232</v>
      </c>
      <c r="M103" s="12">
        <v>6</v>
      </c>
      <c r="N103" s="25">
        <v>1</v>
      </c>
      <c r="O103" s="12" t="s">
        <v>34</v>
      </c>
      <c r="P103" s="12">
        <v>3</v>
      </c>
      <c r="Q103" s="28" t="s">
        <v>303</v>
      </c>
      <c r="R103" s="12">
        <v>150004</v>
      </c>
      <c r="S103" s="28" t="s">
        <v>318</v>
      </c>
      <c r="T103" s="12">
        <v>150009</v>
      </c>
      <c r="U103" s="28" t="s">
        <v>304</v>
      </c>
      <c r="V103" s="12">
        <v>150009</v>
      </c>
      <c r="W103" s="28" t="s">
        <v>57</v>
      </c>
      <c r="X103" s="12" t="s">
        <v>57</v>
      </c>
      <c r="Y103" s="12" t="s">
        <v>57</v>
      </c>
      <c r="Z103" s="12" t="s">
        <v>309</v>
      </c>
      <c r="AD103" s="13"/>
    </row>
    <row r="104" spans="1:36" x14ac:dyDescent="0.2">
      <c r="A104" s="12">
        <v>99</v>
      </c>
      <c r="B104" s="12">
        <v>643</v>
      </c>
      <c r="C104" s="28">
        <v>6</v>
      </c>
      <c r="D104" s="28">
        <v>4</v>
      </c>
      <c r="E104" s="28" t="s">
        <v>39</v>
      </c>
      <c r="F104" s="28">
        <v>3</v>
      </c>
      <c r="G104" s="12" t="s">
        <v>49</v>
      </c>
      <c r="H104" s="12" t="s">
        <v>85</v>
      </c>
      <c r="I104" s="12" t="s">
        <v>32</v>
      </c>
      <c r="K104" s="12" t="s">
        <v>85</v>
      </c>
      <c r="L104" s="12" t="s">
        <v>233</v>
      </c>
      <c r="M104" s="12">
        <v>6</v>
      </c>
      <c r="N104" s="25">
        <v>1</v>
      </c>
      <c r="O104" s="12" t="s">
        <v>34</v>
      </c>
      <c r="P104" s="12">
        <v>3</v>
      </c>
      <c r="Q104" s="28" t="s">
        <v>303</v>
      </c>
      <c r="R104" s="12">
        <v>150004</v>
      </c>
      <c r="S104" s="28" t="s">
        <v>318</v>
      </c>
      <c r="T104" s="12">
        <v>150009</v>
      </c>
      <c r="U104" s="28" t="s">
        <v>304</v>
      </c>
      <c r="V104" s="12">
        <v>150009</v>
      </c>
      <c r="W104" s="28" t="s">
        <v>57</v>
      </c>
      <c r="X104" s="12" t="s">
        <v>57</v>
      </c>
      <c r="Y104" s="12" t="s">
        <v>57</v>
      </c>
      <c r="Z104" s="12" t="s">
        <v>309</v>
      </c>
      <c r="AD104" s="13"/>
    </row>
    <row r="105" spans="1:36" x14ac:dyDescent="0.2">
      <c r="A105" s="12">
        <v>100</v>
      </c>
      <c r="B105" s="12">
        <v>653</v>
      </c>
      <c r="C105" s="28">
        <v>6</v>
      </c>
      <c r="D105" s="28">
        <v>5</v>
      </c>
      <c r="E105" s="28" t="s">
        <v>41</v>
      </c>
      <c r="F105" s="28">
        <v>3</v>
      </c>
      <c r="G105" s="12" t="s">
        <v>49</v>
      </c>
      <c r="H105" s="12" t="s">
        <v>85</v>
      </c>
      <c r="I105" s="12" t="s">
        <v>32</v>
      </c>
      <c r="K105" s="12" t="s">
        <v>85</v>
      </c>
      <c r="L105" s="12" t="s">
        <v>243</v>
      </c>
      <c r="M105" s="12">
        <v>6</v>
      </c>
      <c r="N105" s="25">
        <v>1</v>
      </c>
      <c r="O105" s="12" t="s">
        <v>34</v>
      </c>
      <c r="P105" s="12">
        <v>3</v>
      </c>
      <c r="Q105" s="28" t="s">
        <v>303</v>
      </c>
      <c r="R105" s="12">
        <v>150004</v>
      </c>
      <c r="S105" s="28" t="s">
        <v>318</v>
      </c>
      <c r="T105" s="12">
        <v>150009</v>
      </c>
      <c r="U105" s="28" t="s">
        <v>304</v>
      </c>
      <c r="V105" s="12">
        <v>150009</v>
      </c>
      <c r="W105" s="28" t="s">
        <v>57</v>
      </c>
      <c r="X105" s="12" t="s">
        <v>57</v>
      </c>
      <c r="Y105" s="12" t="s">
        <v>57</v>
      </c>
      <c r="Z105" s="12" t="s">
        <v>309</v>
      </c>
      <c r="AD105" s="13"/>
    </row>
    <row r="106" spans="1:36" x14ac:dyDescent="0.2">
      <c r="A106" s="12">
        <v>101</v>
      </c>
      <c r="B106" s="12">
        <v>713</v>
      </c>
      <c r="C106" s="28">
        <v>7</v>
      </c>
      <c r="D106" s="28">
        <v>1</v>
      </c>
      <c r="E106" s="28" t="s">
        <v>29</v>
      </c>
      <c r="F106" s="28">
        <v>3</v>
      </c>
      <c r="G106" s="12" t="s">
        <v>49</v>
      </c>
      <c r="H106" s="12" t="s">
        <v>92</v>
      </c>
      <c r="I106" s="12" t="s">
        <v>32</v>
      </c>
      <c r="K106" s="12" t="s">
        <v>92</v>
      </c>
      <c r="L106" s="12" t="s">
        <v>235</v>
      </c>
      <c r="M106" s="12">
        <v>7</v>
      </c>
      <c r="N106" s="25">
        <v>1</v>
      </c>
      <c r="O106" s="12" t="s">
        <v>34</v>
      </c>
      <c r="P106" s="12">
        <v>3</v>
      </c>
      <c r="Q106" s="28" t="s">
        <v>305</v>
      </c>
      <c r="R106" s="12">
        <v>150005</v>
      </c>
      <c r="S106" s="28" t="s">
        <v>306</v>
      </c>
      <c r="T106" s="12">
        <v>150006</v>
      </c>
      <c r="U106" s="28" t="s">
        <v>32</v>
      </c>
      <c r="V106" s="12" t="s">
        <v>32</v>
      </c>
      <c r="W106" s="28" t="s">
        <v>57</v>
      </c>
      <c r="X106" s="12" t="s">
        <v>57</v>
      </c>
      <c r="Y106" s="12" t="s">
        <v>32</v>
      </c>
      <c r="Z106" s="12" t="s">
        <v>57</v>
      </c>
      <c r="AD106" s="13"/>
    </row>
    <row r="107" spans="1:36" x14ac:dyDescent="0.2">
      <c r="A107" s="12">
        <v>102</v>
      </c>
      <c r="B107" s="12">
        <v>723</v>
      </c>
      <c r="C107" s="28">
        <v>7</v>
      </c>
      <c r="D107" s="28">
        <v>2</v>
      </c>
      <c r="E107" s="28" t="s">
        <v>35</v>
      </c>
      <c r="F107" s="28">
        <v>3</v>
      </c>
      <c r="G107" s="12" t="s">
        <v>49</v>
      </c>
      <c r="H107" s="12" t="s">
        <v>92</v>
      </c>
      <c r="I107" s="12" t="s">
        <v>32</v>
      </c>
      <c r="K107" s="12" t="s">
        <v>92</v>
      </c>
      <c r="L107" s="12" t="s">
        <v>236</v>
      </c>
      <c r="M107" s="12">
        <v>7</v>
      </c>
      <c r="N107" s="25">
        <v>1</v>
      </c>
      <c r="O107" s="12" t="s">
        <v>34</v>
      </c>
      <c r="P107" s="12">
        <v>3</v>
      </c>
      <c r="Q107" s="28" t="s">
        <v>305</v>
      </c>
      <c r="R107" s="12">
        <v>150005</v>
      </c>
      <c r="S107" s="28" t="s">
        <v>306</v>
      </c>
      <c r="T107" s="12">
        <v>150006</v>
      </c>
      <c r="U107" s="28" t="s">
        <v>32</v>
      </c>
      <c r="V107" s="12" t="s">
        <v>32</v>
      </c>
      <c r="W107" s="28" t="s">
        <v>57</v>
      </c>
      <c r="X107" s="12" t="s">
        <v>57</v>
      </c>
      <c r="Y107" s="12" t="s">
        <v>32</v>
      </c>
      <c r="Z107" s="12" t="s">
        <v>57</v>
      </c>
      <c r="AD107" s="13"/>
    </row>
    <row r="108" spans="1:36" x14ac:dyDescent="0.2">
      <c r="A108" s="12">
        <v>103</v>
      </c>
      <c r="B108" s="12">
        <v>733</v>
      </c>
      <c r="C108" s="28">
        <v>7</v>
      </c>
      <c r="D108" s="28">
        <v>3</v>
      </c>
      <c r="E108" s="28" t="s">
        <v>37</v>
      </c>
      <c r="F108" s="28">
        <v>3</v>
      </c>
      <c r="G108" s="12" t="s">
        <v>49</v>
      </c>
      <c r="H108" s="12" t="s">
        <v>92</v>
      </c>
      <c r="I108" s="12" t="s">
        <v>32</v>
      </c>
      <c r="K108" s="12" t="s">
        <v>92</v>
      </c>
      <c r="L108" s="12" t="s">
        <v>237</v>
      </c>
      <c r="M108" s="12">
        <v>7</v>
      </c>
      <c r="N108" s="25">
        <v>1</v>
      </c>
      <c r="O108" s="12" t="s">
        <v>34</v>
      </c>
      <c r="P108" s="12">
        <v>3</v>
      </c>
      <c r="Q108" s="28" t="s">
        <v>305</v>
      </c>
      <c r="R108" s="12">
        <v>150005</v>
      </c>
      <c r="S108" s="28" t="s">
        <v>306</v>
      </c>
      <c r="T108" s="12">
        <v>150006</v>
      </c>
      <c r="U108" s="28" t="s">
        <v>32</v>
      </c>
      <c r="V108" s="12" t="s">
        <v>32</v>
      </c>
      <c r="W108" s="28" t="s">
        <v>57</v>
      </c>
      <c r="X108" s="12" t="s">
        <v>57</v>
      </c>
      <c r="Y108" s="12" t="s">
        <v>32</v>
      </c>
      <c r="Z108" s="12" t="s">
        <v>57</v>
      </c>
      <c r="AD108" s="13"/>
    </row>
    <row r="109" spans="1:36" x14ac:dyDescent="0.2">
      <c r="A109" s="12">
        <v>104</v>
      </c>
      <c r="B109" s="12">
        <v>743</v>
      </c>
      <c r="C109" s="28">
        <v>7</v>
      </c>
      <c r="D109" s="28">
        <v>4</v>
      </c>
      <c r="E109" s="28" t="s">
        <v>39</v>
      </c>
      <c r="F109" s="28">
        <v>3</v>
      </c>
      <c r="G109" s="12" t="s">
        <v>49</v>
      </c>
      <c r="H109" s="12" t="s">
        <v>92</v>
      </c>
      <c r="I109" s="12" t="s">
        <v>32</v>
      </c>
      <c r="K109" s="12" t="s">
        <v>92</v>
      </c>
      <c r="L109" s="12" t="s">
        <v>238</v>
      </c>
      <c r="M109" s="12">
        <v>7</v>
      </c>
      <c r="N109" s="25">
        <v>1</v>
      </c>
      <c r="O109" s="12" t="s">
        <v>34</v>
      </c>
      <c r="P109" s="12">
        <v>3</v>
      </c>
      <c r="Q109" s="28" t="s">
        <v>305</v>
      </c>
      <c r="R109" s="12">
        <v>150005</v>
      </c>
      <c r="S109" s="28" t="s">
        <v>306</v>
      </c>
      <c r="T109" s="12">
        <v>150006</v>
      </c>
      <c r="U109" s="28" t="s">
        <v>32</v>
      </c>
      <c r="V109" s="12" t="s">
        <v>32</v>
      </c>
      <c r="W109" s="28" t="s">
        <v>57</v>
      </c>
      <c r="X109" s="12" t="s">
        <v>57</v>
      </c>
      <c r="Y109" s="12" t="s">
        <v>32</v>
      </c>
      <c r="Z109" s="12" t="s">
        <v>57</v>
      </c>
      <c r="AD109" s="13"/>
    </row>
    <row r="110" spans="1:36" x14ac:dyDescent="0.2">
      <c r="A110" s="12">
        <v>105</v>
      </c>
      <c r="B110" s="12">
        <v>753</v>
      </c>
      <c r="C110" s="28">
        <v>7</v>
      </c>
      <c r="D110" s="28">
        <v>5</v>
      </c>
      <c r="E110" s="28" t="s">
        <v>41</v>
      </c>
      <c r="F110" s="28">
        <v>3</v>
      </c>
      <c r="G110" s="12" t="s">
        <v>49</v>
      </c>
      <c r="H110" s="12" t="s">
        <v>92</v>
      </c>
      <c r="I110" s="12" t="s">
        <v>32</v>
      </c>
      <c r="K110" s="12" t="s">
        <v>92</v>
      </c>
      <c r="L110" s="12" t="s">
        <v>234</v>
      </c>
      <c r="M110" s="12">
        <v>7</v>
      </c>
      <c r="N110" s="25">
        <v>1</v>
      </c>
      <c r="O110" s="12" t="s">
        <v>34</v>
      </c>
      <c r="P110" s="12">
        <v>3</v>
      </c>
      <c r="Q110" s="28" t="s">
        <v>305</v>
      </c>
      <c r="R110" s="12">
        <v>150005</v>
      </c>
      <c r="S110" s="28" t="s">
        <v>306</v>
      </c>
      <c r="T110" s="12">
        <v>150006</v>
      </c>
      <c r="U110" s="28" t="s">
        <v>32</v>
      </c>
      <c r="V110" s="12" t="s">
        <v>32</v>
      </c>
      <c r="W110" s="28" t="s">
        <v>57</v>
      </c>
      <c r="X110" s="12" t="s">
        <v>57</v>
      </c>
      <c r="Y110" s="12" t="s">
        <v>32</v>
      </c>
      <c r="Z110" s="12" t="s">
        <v>57</v>
      </c>
      <c r="AD110" s="13"/>
    </row>
    <row r="111" spans="1:36" s="37" customFormat="1" ht="15" x14ac:dyDescent="0.2">
      <c r="A111" s="37">
        <v>106</v>
      </c>
      <c r="B111" s="37">
        <v>803</v>
      </c>
      <c r="C111" s="37">
        <v>8</v>
      </c>
      <c r="D111" s="37">
        <v>0</v>
      </c>
      <c r="E111" s="37" t="s">
        <v>294</v>
      </c>
      <c r="F111" s="37">
        <v>3</v>
      </c>
      <c r="G111" s="37" t="s">
        <v>49</v>
      </c>
      <c r="H111" s="37" t="s">
        <v>55</v>
      </c>
      <c r="I111" s="37" t="s">
        <v>125</v>
      </c>
      <c r="J111" s="37" t="s">
        <v>55</v>
      </c>
      <c r="K111" s="37" t="s">
        <v>126</v>
      </c>
      <c r="M111" s="37">
        <v>8</v>
      </c>
      <c r="N111" s="37">
        <v>2</v>
      </c>
      <c r="O111" s="37" t="s">
        <v>127</v>
      </c>
      <c r="P111" s="37">
        <v>3</v>
      </c>
      <c r="Q111" s="37" t="s">
        <v>128</v>
      </c>
      <c r="R111" s="37">
        <v>20001</v>
      </c>
      <c r="S111" s="37" t="s">
        <v>283</v>
      </c>
      <c r="T111" s="37">
        <v>4004</v>
      </c>
      <c r="U111" s="37" t="s">
        <v>189</v>
      </c>
      <c r="V111" s="37" t="s">
        <v>129</v>
      </c>
      <c r="W111" s="37" t="s">
        <v>250</v>
      </c>
      <c r="X111" s="37" t="s">
        <v>130</v>
      </c>
      <c r="Y111" s="37" t="s">
        <v>244</v>
      </c>
      <c r="Z111" s="37" t="s">
        <v>246</v>
      </c>
      <c r="AI111" s="38"/>
      <c r="AJ111" s="38"/>
    </row>
    <row r="112" spans="1:36" s="37" customFormat="1" ht="15" x14ac:dyDescent="0.2">
      <c r="A112" s="37">
        <v>107</v>
      </c>
      <c r="B112" s="37">
        <v>903</v>
      </c>
      <c r="C112" s="37">
        <v>9</v>
      </c>
      <c r="D112" s="37">
        <v>0</v>
      </c>
      <c r="E112" s="37" t="s">
        <v>294</v>
      </c>
      <c r="F112" s="37">
        <v>3</v>
      </c>
      <c r="G112" s="37" t="s">
        <v>49</v>
      </c>
      <c r="H112" s="37" t="s">
        <v>92</v>
      </c>
      <c r="I112" s="37" t="s">
        <v>125</v>
      </c>
      <c r="J112" s="37" t="s">
        <v>92</v>
      </c>
      <c r="K112" s="37" t="s">
        <v>131</v>
      </c>
      <c r="M112" s="37">
        <v>9</v>
      </c>
      <c r="N112" s="37">
        <v>2</v>
      </c>
      <c r="O112" s="37" t="s">
        <v>127</v>
      </c>
      <c r="P112" s="37">
        <v>3</v>
      </c>
      <c r="Q112" s="37" t="s">
        <v>132</v>
      </c>
      <c r="R112" s="37">
        <v>20002</v>
      </c>
      <c r="S112" s="37" t="s">
        <v>253</v>
      </c>
      <c r="T112" s="37">
        <v>21002</v>
      </c>
      <c r="U112" s="37" t="s">
        <v>133</v>
      </c>
      <c r="V112" s="37" t="s">
        <v>134</v>
      </c>
      <c r="W112" s="37" t="s">
        <v>251</v>
      </c>
      <c r="X112" s="37" t="s">
        <v>58</v>
      </c>
      <c r="Y112" s="37" t="s">
        <v>245</v>
      </c>
      <c r="Z112" s="37" t="s">
        <v>254</v>
      </c>
      <c r="AI112" s="38"/>
      <c r="AJ112" s="38"/>
    </row>
    <row r="113" spans="1:36" s="37" customFormat="1" ht="15" x14ac:dyDescent="0.2">
      <c r="A113" s="37">
        <v>108</v>
      </c>
      <c r="B113" s="37">
        <v>1003</v>
      </c>
      <c r="C113" s="37">
        <v>10</v>
      </c>
      <c r="D113" s="37">
        <v>0</v>
      </c>
      <c r="E113" s="37" t="s">
        <v>294</v>
      </c>
      <c r="F113" s="37">
        <v>3</v>
      </c>
      <c r="G113" s="37" t="s">
        <v>49</v>
      </c>
      <c r="H113" s="37" t="s">
        <v>85</v>
      </c>
      <c r="I113" s="37" t="s">
        <v>125</v>
      </c>
      <c r="J113" s="37" t="s">
        <v>85</v>
      </c>
      <c r="K113" s="37" t="s">
        <v>135</v>
      </c>
      <c r="M113" s="37">
        <v>10</v>
      </c>
      <c r="N113" s="37">
        <v>2</v>
      </c>
      <c r="O113" s="37" t="s">
        <v>127</v>
      </c>
      <c r="P113" s="37">
        <v>3</v>
      </c>
      <c r="Q113" s="37" t="s">
        <v>137</v>
      </c>
      <c r="R113" s="37">
        <v>20003</v>
      </c>
      <c r="S113" s="37" t="s">
        <v>138</v>
      </c>
      <c r="T113" s="37">
        <v>21003</v>
      </c>
      <c r="U113" s="37" t="s">
        <v>139</v>
      </c>
      <c r="V113" s="37" t="s">
        <v>140</v>
      </c>
      <c r="W113" s="37" t="s">
        <v>251</v>
      </c>
      <c r="X113" s="37" t="s">
        <v>58</v>
      </c>
      <c r="Y113" s="37" t="s">
        <v>245</v>
      </c>
      <c r="Z113" s="37" t="s">
        <v>248</v>
      </c>
      <c r="AI113" s="38"/>
      <c r="AJ113" s="38"/>
    </row>
    <row r="114" spans="1:36" s="37" customFormat="1" ht="15" x14ac:dyDescent="0.2">
      <c r="A114" s="37">
        <v>109</v>
      </c>
      <c r="B114" s="37">
        <v>1103</v>
      </c>
      <c r="C114" s="37">
        <v>11</v>
      </c>
      <c r="D114" s="37">
        <v>0</v>
      </c>
      <c r="E114" s="37" t="s">
        <v>294</v>
      </c>
      <c r="F114" s="37">
        <v>3</v>
      </c>
      <c r="G114" s="37" t="s">
        <v>49</v>
      </c>
      <c r="H114" s="37" t="s">
        <v>63</v>
      </c>
      <c r="I114" s="37" t="s">
        <v>125</v>
      </c>
      <c r="J114" s="37" t="s">
        <v>63</v>
      </c>
      <c r="K114" s="37" t="s">
        <v>141</v>
      </c>
      <c r="M114" s="37">
        <v>11</v>
      </c>
      <c r="N114" s="37">
        <v>2</v>
      </c>
      <c r="O114" s="37" t="s">
        <v>127</v>
      </c>
      <c r="P114" s="37">
        <v>3</v>
      </c>
      <c r="Q114" s="37" t="s">
        <v>142</v>
      </c>
      <c r="R114" s="37">
        <v>20004</v>
      </c>
      <c r="S114" s="37" t="s">
        <v>143</v>
      </c>
      <c r="T114" s="37">
        <v>21004</v>
      </c>
      <c r="U114" s="37" t="s">
        <v>144</v>
      </c>
      <c r="V114" s="37" t="s">
        <v>145</v>
      </c>
      <c r="W114" s="37" t="s">
        <v>251</v>
      </c>
      <c r="X114" s="37" t="s">
        <v>58</v>
      </c>
      <c r="Y114" s="37" t="s">
        <v>245</v>
      </c>
      <c r="Z114" s="37" t="s">
        <v>248</v>
      </c>
      <c r="AI114" s="38"/>
      <c r="AJ114" s="38"/>
    </row>
    <row r="115" spans="1:36" s="37" customFormat="1" ht="15" x14ac:dyDescent="0.2">
      <c r="A115" s="37">
        <v>110</v>
      </c>
      <c r="B115" s="37">
        <v>1203</v>
      </c>
      <c r="C115" s="37">
        <v>12</v>
      </c>
      <c r="D115" s="37">
        <v>0</v>
      </c>
      <c r="E115" s="37" t="s">
        <v>294</v>
      </c>
      <c r="F115" s="37">
        <v>3</v>
      </c>
      <c r="G115" s="37" t="s">
        <v>49</v>
      </c>
      <c r="H115" s="37" t="s">
        <v>55</v>
      </c>
      <c r="I115" s="37" t="s">
        <v>125</v>
      </c>
      <c r="J115" s="37" t="s">
        <v>92</v>
      </c>
      <c r="K115" s="37" t="s">
        <v>146</v>
      </c>
      <c r="M115" s="37">
        <v>12</v>
      </c>
      <c r="N115" s="37">
        <v>2</v>
      </c>
      <c r="O115" s="37" t="s">
        <v>127</v>
      </c>
      <c r="P115" s="37">
        <v>3</v>
      </c>
      <c r="Q115" s="37" t="s">
        <v>147</v>
      </c>
      <c r="R115" s="37">
        <v>20005</v>
      </c>
      <c r="S115" s="37" t="s">
        <v>288</v>
      </c>
      <c r="T115" s="37">
        <v>4005</v>
      </c>
      <c r="U115" s="37" t="s">
        <v>148</v>
      </c>
      <c r="V115" s="37" t="s">
        <v>149</v>
      </c>
      <c r="W115" s="37" t="s">
        <v>251</v>
      </c>
      <c r="X115" s="37" t="s">
        <v>58</v>
      </c>
      <c r="Y115" s="37" t="s">
        <v>32</v>
      </c>
      <c r="AI115" s="38"/>
      <c r="AJ115" s="38"/>
    </row>
    <row r="116" spans="1:36" s="37" customFormat="1" ht="15" x14ac:dyDescent="0.2">
      <c r="A116" s="37">
        <v>111</v>
      </c>
      <c r="B116" s="37">
        <v>1303</v>
      </c>
      <c r="C116" s="37">
        <v>13</v>
      </c>
      <c r="D116" s="37">
        <v>0</v>
      </c>
      <c r="E116" s="37" t="s">
        <v>294</v>
      </c>
      <c r="F116" s="37">
        <v>3</v>
      </c>
      <c r="G116" s="37" t="s">
        <v>49</v>
      </c>
      <c r="H116" s="37" t="s">
        <v>55</v>
      </c>
      <c r="I116" s="37" t="s">
        <v>125</v>
      </c>
      <c r="J116" s="37" t="s">
        <v>63</v>
      </c>
      <c r="K116" s="37" t="s">
        <v>150</v>
      </c>
      <c r="M116" s="37">
        <v>13</v>
      </c>
      <c r="N116" s="37">
        <v>2</v>
      </c>
      <c r="O116" s="37" t="s">
        <v>127</v>
      </c>
      <c r="P116" s="37">
        <v>3</v>
      </c>
      <c r="Q116" s="37" t="s">
        <v>151</v>
      </c>
      <c r="R116" s="37">
        <v>20006</v>
      </c>
      <c r="S116" s="37" t="s">
        <v>300</v>
      </c>
      <c r="T116" s="37">
        <v>4004</v>
      </c>
      <c r="U116" s="37" t="s">
        <v>152</v>
      </c>
      <c r="V116" s="37" t="s">
        <v>153</v>
      </c>
      <c r="W116" s="37" t="s">
        <v>251</v>
      </c>
      <c r="X116" s="37" t="s">
        <v>58</v>
      </c>
      <c r="Y116" s="37" t="s">
        <v>245</v>
      </c>
      <c r="Z116" s="37" t="s">
        <v>248</v>
      </c>
      <c r="AI116" s="38"/>
      <c r="AJ116" s="38"/>
    </row>
    <row r="117" spans="1:36" s="37" customFormat="1" ht="15" x14ac:dyDescent="0.2">
      <c r="A117" s="37">
        <v>112</v>
      </c>
      <c r="B117" s="37">
        <v>1403</v>
      </c>
      <c r="C117" s="37">
        <v>14</v>
      </c>
      <c r="D117" s="37">
        <v>0</v>
      </c>
      <c r="E117" s="37" t="s">
        <v>294</v>
      </c>
      <c r="F117" s="37">
        <v>3</v>
      </c>
      <c r="G117" s="37" t="s">
        <v>49</v>
      </c>
      <c r="H117" s="37" t="s">
        <v>55</v>
      </c>
      <c r="I117" s="37" t="s">
        <v>125</v>
      </c>
      <c r="J117" s="37" t="s">
        <v>85</v>
      </c>
      <c r="K117" s="37" t="s">
        <v>154</v>
      </c>
      <c r="M117" s="37">
        <v>14</v>
      </c>
      <c r="N117" s="37">
        <v>2</v>
      </c>
      <c r="O117" s="37" t="s">
        <v>127</v>
      </c>
      <c r="P117" s="37">
        <v>3</v>
      </c>
      <c r="Q117" s="37" t="s">
        <v>155</v>
      </c>
      <c r="R117" s="37">
        <v>20007</v>
      </c>
      <c r="S117" s="37" t="s">
        <v>269</v>
      </c>
      <c r="T117" s="37">
        <v>4004</v>
      </c>
      <c r="U117" s="37" t="s">
        <v>156</v>
      </c>
      <c r="V117" s="37" t="s">
        <v>157</v>
      </c>
      <c r="W117" s="37" t="s">
        <v>251</v>
      </c>
      <c r="X117" s="37" t="s">
        <v>58</v>
      </c>
      <c r="Y117" s="37" t="s">
        <v>245</v>
      </c>
      <c r="Z117" s="37" t="s">
        <v>248</v>
      </c>
      <c r="AI117" s="38"/>
      <c r="AJ117" s="38"/>
    </row>
    <row r="118" spans="1:36" s="37" customFormat="1" ht="15" x14ac:dyDescent="0.2">
      <c r="A118" s="37">
        <v>113</v>
      </c>
      <c r="B118" s="37">
        <v>1503</v>
      </c>
      <c r="C118" s="37">
        <v>15</v>
      </c>
      <c r="D118" s="37">
        <v>0</v>
      </c>
      <c r="E118" s="37" t="s">
        <v>294</v>
      </c>
      <c r="F118" s="37">
        <v>3</v>
      </c>
      <c r="G118" s="37" t="s">
        <v>49</v>
      </c>
      <c r="H118" s="37" t="s">
        <v>63</v>
      </c>
      <c r="I118" s="37" t="s">
        <v>125</v>
      </c>
      <c r="J118" s="37" t="s">
        <v>85</v>
      </c>
      <c r="K118" s="37" t="s">
        <v>158</v>
      </c>
      <c r="M118" s="37">
        <v>15</v>
      </c>
      <c r="N118" s="37">
        <v>2</v>
      </c>
      <c r="O118" s="37" t="s">
        <v>127</v>
      </c>
      <c r="P118" s="37">
        <v>3</v>
      </c>
      <c r="Q118" s="37" t="s">
        <v>159</v>
      </c>
      <c r="R118" s="37">
        <v>20008</v>
      </c>
      <c r="S118" s="37" t="s">
        <v>160</v>
      </c>
      <c r="T118" s="37">
        <v>21008</v>
      </c>
      <c r="U118" s="37" t="s">
        <v>161</v>
      </c>
      <c r="V118" s="37" t="s">
        <v>162</v>
      </c>
      <c r="W118" s="37" t="s">
        <v>251</v>
      </c>
      <c r="X118" s="37" t="s">
        <v>58</v>
      </c>
      <c r="Y118" s="37" t="s">
        <v>245</v>
      </c>
      <c r="Z118" s="37" t="s">
        <v>248</v>
      </c>
      <c r="AI118" s="38"/>
      <c r="AJ118" s="38"/>
    </row>
    <row r="119" spans="1:36" s="37" customFormat="1" ht="15" x14ac:dyDescent="0.2">
      <c r="A119" s="37">
        <v>114</v>
      </c>
      <c r="B119" s="37">
        <v>1603</v>
      </c>
      <c r="C119" s="37">
        <v>16</v>
      </c>
      <c r="D119" s="37">
        <v>0</v>
      </c>
      <c r="E119" s="37" t="s">
        <v>294</v>
      </c>
      <c r="F119" s="37">
        <v>3</v>
      </c>
      <c r="G119" s="37" t="s">
        <v>49</v>
      </c>
      <c r="H119" s="37" t="s">
        <v>63</v>
      </c>
      <c r="I119" s="37" t="s">
        <v>125</v>
      </c>
      <c r="J119" s="37" t="s">
        <v>92</v>
      </c>
      <c r="K119" s="37" t="s">
        <v>163</v>
      </c>
      <c r="M119" s="37">
        <v>16</v>
      </c>
      <c r="N119" s="37">
        <v>2</v>
      </c>
      <c r="O119" s="37" t="s">
        <v>127</v>
      </c>
      <c r="P119" s="37">
        <v>3</v>
      </c>
      <c r="Q119" s="37" t="s">
        <v>164</v>
      </c>
      <c r="R119" s="37">
        <v>20009</v>
      </c>
      <c r="S119" s="37" t="s">
        <v>289</v>
      </c>
      <c r="T119" s="37">
        <v>5005</v>
      </c>
      <c r="U119" s="37" t="s">
        <v>165</v>
      </c>
      <c r="V119" s="37" t="s">
        <v>166</v>
      </c>
      <c r="W119" s="37" t="s">
        <v>251</v>
      </c>
      <c r="X119" s="37" t="s">
        <v>58</v>
      </c>
      <c r="Y119" s="37" t="s">
        <v>32</v>
      </c>
      <c r="AI119" s="38"/>
      <c r="AJ119" s="38"/>
    </row>
    <row r="120" spans="1:36" s="37" customFormat="1" ht="15" x14ac:dyDescent="0.2">
      <c r="A120" s="37">
        <v>115</v>
      </c>
      <c r="B120" s="37">
        <v>1703</v>
      </c>
      <c r="C120" s="37">
        <v>17</v>
      </c>
      <c r="D120" s="37">
        <v>0</v>
      </c>
      <c r="E120" s="37" t="s">
        <v>294</v>
      </c>
      <c r="F120" s="37">
        <v>3</v>
      </c>
      <c r="G120" s="37" t="s">
        <v>49</v>
      </c>
      <c r="H120" s="37" t="s">
        <v>85</v>
      </c>
      <c r="I120" s="37" t="s">
        <v>125</v>
      </c>
      <c r="J120" s="37" t="s">
        <v>92</v>
      </c>
      <c r="K120" s="37" t="s">
        <v>167</v>
      </c>
      <c r="M120" s="37">
        <v>17</v>
      </c>
      <c r="N120" s="37">
        <v>2</v>
      </c>
      <c r="O120" s="37" t="s">
        <v>127</v>
      </c>
      <c r="P120" s="37">
        <v>3</v>
      </c>
      <c r="Q120" s="37" t="s">
        <v>168</v>
      </c>
      <c r="R120" s="37">
        <v>20010</v>
      </c>
      <c r="S120" s="37" t="s">
        <v>290</v>
      </c>
      <c r="T120" s="37">
        <v>4005</v>
      </c>
      <c r="U120" s="37" t="s">
        <v>169</v>
      </c>
      <c r="V120" s="37" t="s">
        <v>170</v>
      </c>
      <c r="W120" s="37" t="s">
        <v>251</v>
      </c>
      <c r="X120" s="37" t="s">
        <v>58</v>
      </c>
      <c r="Y120" s="37" t="s">
        <v>32</v>
      </c>
      <c r="AI120" s="38"/>
      <c r="AJ120" s="38"/>
    </row>
    <row r="121" spans="1:36" x14ac:dyDescent="0.2">
      <c r="A121" s="12">
        <v>116</v>
      </c>
      <c r="B121" s="12">
        <v>114</v>
      </c>
      <c r="C121" s="28">
        <v>1</v>
      </c>
      <c r="D121" s="28">
        <v>1</v>
      </c>
      <c r="E121" s="28" t="s">
        <v>29</v>
      </c>
      <c r="F121" s="28">
        <v>4</v>
      </c>
      <c r="G121" s="12" t="s">
        <v>69</v>
      </c>
      <c r="H121" s="12" t="s">
        <v>31</v>
      </c>
      <c r="I121" s="12" t="s">
        <v>32</v>
      </c>
      <c r="K121" s="12" t="s">
        <v>31</v>
      </c>
      <c r="L121" s="12" t="s">
        <v>70</v>
      </c>
      <c r="M121" s="12">
        <v>1</v>
      </c>
      <c r="N121" s="25">
        <v>1</v>
      </c>
      <c r="O121" s="12" t="s">
        <v>34</v>
      </c>
      <c r="P121" s="12">
        <v>4</v>
      </c>
      <c r="Q121" s="28" t="s">
        <v>32</v>
      </c>
      <c r="R121" s="12" t="s">
        <v>32</v>
      </c>
      <c r="S121" s="28" t="s">
        <v>32</v>
      </c>
      <c r="T121" s="12" t="s">
        <v>32</v>
      </c>
      <c r="U121" s="28" t="s">
        <v>312</v>
      </c>
      <c r="V121" s="12">
        <v>130001</v>
      </c>
      <c r="W121" s="28" t="s">
        <v>32</v>
      </c>
      <c r="X121" s="12" t="s">
        <v>32</v>
      </c>
      <c r="Y121" s="12" t="s">
        <v>32</v>
      </c>
      <c r="Z121" s="12">
        <v>300</v>
      </c>
      <c r="AD121" s="13"/>
    </row>
    <row r="122" spans="1:36" x14ac:dyDescent="0.2">
      <c r="A122" s="12">
        <v>117</v>
      </c>
      <c r="B122" s="12">
        <v>124</v>
      </c>
      <c r="C122" s="28">
        <v>1</v>
      </c>
      <c r="D122" s="28">
        <v>2</v>
      </c>
      <c r="E122" s="28" t="s">
        <v>35</v>
      </c>
      <c r="F122" s="28">
        <v>4</v>
      </c>
      <c r="G122" s="12" t="s">
        <v>69</v>
      </c>
      <c r="H122" s="12" t="s">
        <v>31</v>
      </c>
      <c r="I122" s="12" t="s">
        <v>32</v>
      </c>
      <c r="K122" s="12" t="s">
        <v>31</v>
      </c>
      <c r="L122" s="12" t="s">
        <v>71</v>
      </c>
      <c r="M122" s="12">
        <v>1</v>
      </c>
      <c r="N122" s="25">
        <v>1</v>
      </c>
      <c r="O122" s="12" t="s">
        <v>34</v>
      </c>
      <c r="P122" s="12">
        <v>4</v>
      </c>
      <c r="Q122" s="28" t="s">
        <v>32</v>
      </c>
      <c r="R122" s="12" t="s">
        <v>32</v>
      </c>
      <c r="S122" s="28" t="s">
        <v>32</v>
      </c>
      <c r="T122" s="12" t="s">
        <v>32</v>
      </c>
      <c r="U122" s="28" t="s">
        <v>313</v>
      </c>
      <c r="V122" s="12">
        <v>130002</v>
      </c>
      <c r="W122" s="28" t="s">
        <v>32</v>
      </c>
      <c r="X122" s="12" t="s">
        <v>32</v>
      </c>
      <c r="Y122" s="12" t="s">
        <v>32</v>
      </c>
      <c r="Z122" s="12">
        <v>300</v>
      </c>
      <c r="AD122" s="13"/>
    </row>
    <row r="123" spans="1:36" x14ac:dyDescent="0.2">
      <c r="A123" s="12">
        <v>118</v>
      </c>
      <c r="B123" s="12">
        <v>134</v>
      </c>
      <c r="C123" s="28">
        <v>1</v>
      </c>
      <c r="D123" s="28">
        <v>3</v>
      </c>
      <c r="E123" s="28" t="s">
        <v>37</v>
      </c>
      <c r="F123" s="28">
        <v>4</v>
      </c>
      <c r="G123" s="12" t="s">
        <v>69</v>
      </c>
      <c r="H123" s="12" t="s">
        <v>31</v>
      </c>
      <c r="I123" s="12" t="s">
        <v>32</v>
      </c>
      <c r="K123" s="12" t="s">
        <v>31</v>
      </c>
      <c r="L123" s="12" t="s">
        <v>72</v>
      </c>
      <c r="M123" s="12">
        <v>1</v>
      </c>
      <c r="N123" s="25">
        <v>1</v>
      </c>
      <c r="O123" s="12" t="s">
        <v>34</v>
      </c>
      <c r="P123" s="12">
        <v>4</v>
      </c>
      <c r="Q123" s="28" t="s">
        <v>32</v>
      </c>
      <c r="R123" s="12" t="s">
        <v>32</v>
      </c>
      <c r="S123" s="28" t="s">
        <v>32</v>
      </c>
      <c r="T123" s="12" t="s">
        <v>32</v>
      </c>
      <c r="U123" s="28" t="s">
        <v>314</v>
      </c>
      <c r="V123" s="12">
        <v>130003</v>
      </c>
      <c r="W123" s="28" t="s">
        <v>32</v>
      </c>
      <c r="X123" s="12" t="s">
        <v>32</v>
      </c>
      <c r="Y123" s="12" t="s">
        <v>32</v>
      </c>
      <c r="Z123" s="12">
        <v>300</v>
      </c>
      <c r="AD123" s="13"/>
    </row>
    <row r="124" spans="1:36" x14ac:dyDescent="0.2">
      <c r="A124" s="12">
        <v>119</v>
      </c>
      <c r="B124" s="12">
        <v>144</v>
      </c>
      <c r="C124" s="28">
        <v>1</v>
      </c>
      <c r="D124" s="28">
        <v>4</v>
      </c>
      <c r="E124" s="28" t="s">
        <v>39</v>
      </c>
      <c r="F124" s="28">
        <v>4</v>
      </c>
      <c r="G124" s="12" t="s">
        <v>69</v>
      </c>
      <c r="H124" s="12" t="s">
        <v>31</v>
      </c>
      <c r="I124" s="12" t="s">
        <v>32</v>
      </c>
      <c r="K124" s="12" t="s">
        <v>31</v>
      </c>
      <c r="L124" s="12" t="s">
        <v>73</v>
      </c>
      <c r="M124" s="12">
        <v>1</v>
      </c>
      <c r="N124" s="25">
        <v>1</v>
      </c>
      <c r="O124" s="12" t="s">
        <v>34</v>
      </c>
      <c r="P124" s="12">
        <v>4</v>
      </c>
      <c r="Q124" s="28" t="s">
        <v>32</v>
      </c>
      <c r="R124" s="12" t="s">
        <v>32</v>
      </c>
      <c r="S124" s="28" t="s">
        <v>32</v>
      </c>
      <c r="T124" s="12" t="s">
        <v>32</v>
      </c>
      <c r="U124" s="28" t="s">
        <v>315</v>
      </c>
      <c r="V124" s="12">
        <v>130004</v>
      </c>
      <c r="W124" s="28" t="s">
        <v>32</v>
      </c>
      <c r="X124" s="12" t="s">
        <v>32</v>
      </c>
      <c r="Y124" s="12" t="s">
        <v>32</v>
      </c>
      <c r="Z124" s="12">
        <v>300</v>
      </c>
      <c r="AD124" s="13"/>
    </row>
    <row r="125" spans="1:36" x14ac:dyDescent="0.2">
      <c r="A125" s="12">
        <v>120</v>
      </c>
      <c r="B125" s="12">
        <v>154</v>
      </c>
      <c r="C125" s="28">
        <v>1</v>
      </c>
      <c r="D125" s="28">
        <v>5</v>
      </c>
      <c r="E125" s="28" t="s">
        <v>41</v>
      </c>
      <c r="F125" s="28">
        <v>4</v>
      </c>
      <c r="G125" s="12" t="s">
        <v>69</v>
      </c>
      <c r="H125" s="12" t="s">
        <v>31</v>
      </c>
      <c r="I125" s="12" t="s">
        <v>32</v>
      </c>
      <c r="K125" s="12" t="s">
        <v>31</v>
      </c>
      <c r="L125" s="12" t="s">
        <v>74</v>
      </c>
      <c r="M125" s="12">
        <v>1</v>
      </c>
      <c r="N125" s="25">
        <v>1</v>
      </c>
      <c r="O125" s="12" t="s">
        <v>34</v>
      </c>
      <c r="P125" s="12">
        <v>4</v>
      </c>
      <c r="Q125" s="28" t="s">
        <v>32</v>
      </c>
      <c r="R125" s="12" t="s">
        <v>32</v>
      </c>
      <c r="S125" s="28" t="s">
        <v>32</v>
      </c>
      <c r="T125" s="12" t="s">
        <v>32</v>
      </c>
      <c r="U125" s="28" t="s">
        <v>316</v>
      </c>
      <c r="V125" s="12">
        <v>130005</v>
      </c>
      <c r="W125" s="28" t="s">
        <v>32</v>
      </c>
      <c r="X125" s="12" t="s">
        <v>32</v>
      </c>
      <c r="Y125" s="12" t="s">
        <v>32</v>
      </c>
      <c r="Z125" s="12">
        <v>300</v>
      </c>
      <c r="AD125" s="13"/>
    </row>
    <row r="126" spans="1:36" x14ac:dyDescent="0.2">
      <c r="A126" s="12">
        <v>121</v>
      </c>
      <c r="B126" s="12">
        <v>214</v>
      </c>
      <c r="C126" s="28">
        <v>2</v>
      </c>
      <c r="D126" s="28">
        <v>1</v>
      </c>
      <c r="E126" s="28" t="s">
        <v>29</v>
      </c>
      <c r="F126" s="28">
        <v>4</v>
      </c>
      <c r="G126" s="12" t="s">
        <v>69</v>
      </c>
      <c r="H126" s="12" t="s">
        <v>55</v>
      </c>
      <c r="I126" s="12" t="s">
        <v>32</v>
      </c>
      <c r="K126" s="12" t="s">
        <v>55</v>
      </c>
      <c r="L126" s="12" t="s">
        <v>75</v>
      </c>
      <c r="M126" s="12">
        <v>2</v>
      </c>
      <c r="N126" s="25">
        <v>1</v>
      </c>
      <c r="O126" s="12" t="s">
        <v>34</v>
      </c>
      <c r="P126" s="12">
        <v>4</v>
      </c>
      <c r="Q126" s="28" t="s">
        <v>324</v>
      </c>
      <c r="R126" s="12">
        <v>110011</v>
      </c>
      <c r="S126" s="28" t="s">
        <v>319</v>
      </c>
      <c r="T126" s="12">
        <v>110006</v>
      </c>
      <c r="U126" s="28" t="s">
        <v>325</v>
      </c>
      <c r="V126" s="12">
        <v>110012</v>
      </c>
      <c r="W126" s="28" t="s">
        <v>58</v>
      </c>
      <c r="X126" s="12" t="s">
        <v>58</v>
      </c>
      <c r="Y126" s="12" t="s">
        <v>309</v>
      </c>
      <c r="Z126" s="12">
        <v>1000</v>
      </c>
      <c r="AD126" s="13"/>
    </row>
    <row r="127" spans="1:36" x14ac:dyDescent="0.2">
      <c r="A127" s="12">
        <v>122</v>
      </c>
      <c r="B127" s="12">
        <v>224</v>
      </c>
      <c r="C127" s="28">
        <v>2</v>
      </c>
      <c r="D127" s="28">
        <v>2</v>
      </c>
      <c r="E127" s="28" t="s">
        <v>35</v>
      </c>
      <c r="F127" s="28">
        <v>4</v>
      </c>
      <c r="G127" s="12" t="s">
        <v>69</v>
      </c>
      <c r="H127" s="12" t="s">
        <v>55</v>
      </c>
      <c r="I127" s="12" t="s">
        <v>32</v>
      </c>
      <c r="K127" s="12" t="s">
        <v>55</v>
      </c>
      <c r="L127" s="12" t="s">
        <v>76</v>
      </c>
      <c r="M127" s="12">
        <v>2</v>
      </c>
      <c r="N127" s="25">
        <v>1</v>
      </c>
      <c r="O127" s="12" t="s">
        <v>34</v>
      </c>
      <c r="P127" s="12">
        <v>4</v>
      </c>
      <c r="Q127" s="28" t="s">
        <v>324</v>
      </c>
      <c r="R127" s="12">
        <v>110011</v>
      </c>
      <c r="S127" s="28" t="s">
        <v>320</v>
      </c>
      <c r="T127" s="12">
        <v>110007</v>
      </c>
      <c r="U127" s="28" t="s">
        <v>325</v>
      </c>
      <c r="V127" s="12">
        <v>110012</v>
      </c>
      <c r="W127" s="28" t="s">
        <v>58</v>
      </c>
      <c r="X127" s="12" t="s">
        <v>58</v>
      </c>
      <c r="Y127" s="12" t="s">
        <v>309</v>
      </c>
      <c r="Z127" s="12">
        <v>1000</v>
      </c>
      <c r="AD127" s="13"/>
    </row>
    <row r="128" spans="1:36" x14ac:dyDescent="0.2">
      <c r="A128" s="12">
        <v>123</v>
      </c>
      <c r="B128" s="12">
        <v>234</v>
      </c>
      <c r="C128" s="28">
        <v>2</v>
      </c>
      <c r="D128" s="28">
        <v>3</v>
      </c>
      <c r="E128" s="28" t="s">
        <v>37</v>
      </c>
      <c r="F128" s="28">
        <v>4</v>
      </c>
      <c r="G128" s="12" t="s">
        <v>69</v>
      </c>
      <c r="H128" s="12" t="s">
        <v>55</v>
      </c>
      <c r="I128" s="12" t="s">
        <v>32</v>
      </c>
      <c r="K128" s="12" t="s">
        <v>55</v>
      </c>
      <c r="L128" s="12" t="s">
        <v>77</v>
      </c>
      <c r="M128" s="12">
        <v>2</v>
      </c>
      <c r="N128" s="25">
        <v>1</v>
      </c>
      <c r="O128" s="12" t="s">
        <v>34</v>
      </c>
      <c r="P128" s="12">
        <v>4</v>
      </c>
      <c r="Q128" s="28" t="s">
        <v>324</v>
      </c>
      <c r="R128" s="12">
        <v>110011</v>
      </c>
      <c r="S128" s="28" t="s">
        <v>321</v>
      </c>
      <c r="T128" s="12">
        <v>110008</v>
      </c>
      <c r="U128" s="28" t="s">
        <v>325</v>
      </c>
      <c r="V128" s="12">
        <v>110012</v>
      </c>
      <c r="W128" s="28" t="s">
        <v>58</v>
      </c>
      <c r="X128" s="12" t="s">
        <v>58</v>
      </c>
      <c r="Y128" s="12" t="s">
        <v>309</v>
      </c>
      <c r="Z128" s="12">
        <v>1000</v>
      </c>
      <c r="AD128" s="13"/>
    </row>
    <row r="129" spans="1:30" x14ac:dyDescent="0.2">
      <c r="A129" s="12">
        <v>124</v>
      </c>
      <c r="B129" s="12">
        <v>244</v>
      </c>
      <c r="C129" s="28">
        <v>2</v>
      </c>
      <c r="D129" s="28">
        <v>4</v>
      </c>
      <c r="E129" s="28" t="s">
        <v>39</v>
      </c>
      <c r="F129" s="28">
        <v>4</v>
      </c>
      <c r="G129" s="12" t="s">
        <v>69</v>
      </c>
      <c r="H129" s="12" t="s">
        <v>55</v>
      </c>
      <c r="I129" s="12" t="s">
        <v>32</v>
      </c>
      <c r="K129" s="12" t="s">
        <v>55</v>
      </c>
      <c r="L129" s="12" t="s">
        <v>78</v>
      </c>
      <c r="M129" s="12">
        <v>2</v>
      </c>
      <c r="N129" s="25">
        <v>1</v>
      </c>
      <c r="O129" s="12" t="s">
        <v>34</v>
      </c>
      <c r="P129" s="12">
        <v>4</v>
      </c>
      <c r="Q129" s="28" t="s">
        <v>324</v>
      </c>
      <c r="R129" s="12">
        <v>110011</v>
      </c>
      <c r="S129" s="28" t="s">
        <v>322</v>
      </c>
      <c r="T129" s="12">
        <v>110009</v>
      </c>
      <c r="U129" s="28" t="s">
        <v>325</v>
      </c>
      <c r="V129" s="12">
        <v>110012</v>
      </c>
      <c r="W129" s="28" t="s">
        <v>58</v>
      </c>
      <c r="X129" s="12" t="s">
        <v>58</v>
      </c>
      <c r="Y129" s="12" t="s">
        <v>309</v>
      </c>
      <c r="Z129" s="12">
        <v>1000</v>
      </c>
      <c r="AD129" s="13"/>
    </row>
    <row r="130" spans="1:30" x14ac:dyDescent="0.2">
      <c r="A130" s="12">
        <v>125</v>
      </c>
      <c r="B130" s="12">
        <v>254</v>
      </c>
      <c r="C130" s="28">
        <v>2</v>
      </c>
      <c r="D130" s="28">
        <v>5</v>
      </c>
      <c r="E130" s="28" t="s">
        <v>41</v>
      </c>
      <c r="F130" s="28">
        <v>4</v>
      </c>
      <c r="G130" s="12" t="s">
        <v>69</v>
      </c>
      <c r="H130" s="12" t="s">
        <v>55</v>
      </c>
      <c r="I130" s="12" t="s">
        <v>32</v>
      </c>
      <c r="K130" s="12" t="s">
        <v>55</v>
      </c>
      <c r="L130" s="12" t="s">
        <v>79</v>
      </c>
      <c r="M130" s="12">
        <v>2</v>
      </c>
      <c r="N130" s="25">
        <v>1</v>
      </c>
      <c r="O130" s="12" t="s">
        <v>34</v>
      </c>
      <c r="P130" s="12">
        <v>4</v>
      </c>
      <c r="Q130" s="28" t="s">
        <v>324</v>
      </c>
      <c r="R130" s="12">
        <v>110011</v>
      </c>
      <c r="S130" s="28" t="s">
        <v>323</v>
      </c>
      <c r="T130" s="12">
        <v>110010</v>
      </c>
      <c r="U130" s="28" t="s">
        <v>325</v>
      </c>
      <c r="V130" s="12">
        <v>110012</v>
      </c>
      <c r="W130" s="28" t="s">
        <v>58</v>
      </c>
      <c r="X130" s="12" t="s">
        <v>58</v>
      </c>
      <c r="Y130" s="12" t="s">
        <v>309</v>
      </c>
      <c r="Z130" s="12">
        <v>1000</v>
      </c>
      <c r="AD130" s="13"/>
    </row>
    <row r="131" spans="1:30" x14ac:dyDescent="0.2">
      <c r="A131" s="12">
        <v>126</v>
      </c>
      <c r="B131" s="12">
        <v>314</v>
      </c>
      <c r="C131" s="28">
        <v>3</v>
      </c>
      <c r="D131" s="28">
        <v>1</v>
      </c>
      <c r="E131" s="28" t="s">
        <v>29</v>
      </c>
      <c r="F131" s="28">
        <v>4</v>
      </c>
      <c r="G131" s="12" t="s">
        <v>69</v>
      </c>
      <c r="H131" s="12" t="s">
        <v>55</v>
      </c>
      <c r="I131" s="12" t="s">
        <v>32</v>
      </c>
      <c r="K131" s="12" t="s">
        <v>55</v>
      </c>
      <c r="L131" s="12" t="s">
        <v>75</v>
      </c>
      <c r="M131" s="12">
        <v>3</v>
      </c>
      <c r="N131" s="25">
        <v>1</v>
      </c>
      <c r="O131" s="12" t="s">
        <v>34</v>
      </c>
      <c r="P131" s="12">
        <v>4</v>
      </c>
      <c r="Q131" s="28" t="s">
        <v>324</v>
      </c>
      <c r="R131" s="12">
        <v>110011</v>
      </c>
      <c r="S131" s="28" t="s">
        <v>319</v>
      </c>
      <c r="T131" s="12">
        <v>110006</v>
      </c>
      <c r="U131" s="28" t="s">
        <v>325</v>
      </c>
      <c r="V131" s="12">
        <v>110012</v>
      </c>
      <c r="W131" s="28" t="s">
        <v>58</v>
      </c>
      <c r="X131" s="12" t="s">
        <v>58</v>
      </c>
      <c r="Y131" s="12" t="s">
        <v>309</v>
      </c>
      <c r="Z131" s="12">
        <v>1000</v>
      </c>
      <c r="AD131" s="13"/>
    </row>
    <row r="132" spans="1:30" x14ac:dyDescent="0.2">
      <c r="A132" s="12">
        <v>127</v>
      </c>
      <c r="B132" s="12">
        <v>324</v>
      </c>
      <c r="C132" s="28">
        <v>3</v>
      </c>
      <c r="D132" s="28">
        <v>2</v>
      </c>
      <c r="E132" s="28" t="s">
        <v>35</v>
      </c>
      <c r="F132" s="28">
        <v>4</v>
      </c>
      <c r="G132" s="12" t="s">
        <v>69</v>
      </c>
      <c r="H132" s="12" t="s">
        <v>55</v>
      </c>
      <c r="I132" s="12" t="s">
        <v>32</v>
      </c>
      <c r="K132" s="12" t="s">
        <v>55</v>
      </c>
      <c r="L132" s="12" t="s">
        <v>76</v>
      </c>
      <c r="M132" s="12">
        <v>3</v>
      </c>
      <c r="N132" s="25">
        <v>1</v>
      </c>
      <c r="O132" s="12" t="s">
        <v>34</v>
      </c>
      <c r="P132" s="12">
        <v>4</v>
      </c>
      <c r="Q132" s="28" t="s">
        <v>324</v>
      </c>
      <c r="R132" s="12">
        <v>110011</v>
      </c>
      <c r="S132" s="28" t="s">
        <v>320</v>
      </c>
      <c r="T132" s="12">
        <v>110007</v>
      </c>
      <c r="U132" s="28" t="s">
        <v>325</v>
      </c>
      <c r="V132" s="12">
        <v>110012</v>
      </c>
      <c r="W132" s="28" t="s">
        <v>58</v>
      </c>
      <c r="X132" s="12" t="s">
        <v>58</v>
      </c>
      <c r="Y132" s="12" t="s">
        <v>309</v>
      </c>
      <c r="Z132" s="12">
        <v>1000</v>
      </c>
      <c r="AD132" s="13"/>
    </row>
    <row r="133" spans="1:30" x14ac:dyDescent="0.2">
      <c r="A133" s="12">
        <v>128</v>
      </c>
      <c r="B133" s="12">
        <v>334</v>
      </c>
      <c r="C133" s="28">
        <v>3</v>
      </c>
      <c r="D133" s="28">
        <v>3</v>
      </c>
      <c r="E133" s="28" t="s">
        <v>37</v>
      </c>
      <c r="F133" s="28">
        <v>4</v>
      </c>
      <c r="G133" s="12" t="s">
        <v>69</v>
      </c>
      <c r="H133" s="12" t="s">
        <v>55</v>
      </c>
      <c r="I133" s="12" t="s">
        <v>32</v>
      </c>
      <c r="K133" s="12" t="s">
        <v>55</v>
      </c>
      <c r="L133" s="12" t="s">
        <v>77</v>
      </c>
      <c r="M133" s="12">
        <v>3</v>
      </c>
      <c r="N133" s="25">
        <v>1</v>
      </c>
      <c r="O133" s="12" t="s">
        <v>34</v>
      </c>
      <c r="P133" s="12">
        <v>4</v>
      </c>
      <c r="Q133" s="28" t="s">
        <v>324</v>
      </c>
      <c r="R133" s="12">
        <v>110011</v>
      </c>
      <c r="S133" s="28" t="s">
        <v>321</v>
      </c>
      <c r="T133" s="12">
        <v>110008</v>
      </c>
      <c r="U133" s="28" t="s">
        <v>325</v>
      </c>
      <c r="V133" s="12">
        <v>110012</v>
      </c>
      <c r="W133" s="28" t="s">
        <v>58</v>
      </c>
      <c r="X133" s="12" t="s">
        <v>58</v>
      </c>
      <c r="Y133" s="12" t="s">
        <v>309</v>
      </c>
      <c r="Z133" s="12">
        <v>1000</v>
      </c>
      <c r="AD133" s="13"/>
    </row>
    <row r="134" spans="1:30" x14ac:dyDescent="0.2">
      <c r="A134" s="12">
        <v>129</v>
      </c>
      <c r="B134" s="12">
        <v>344</v>
      </c>
      <c r="C134" s="28">
        <v>3</v>
      </c>
      <c r="D134" s="28">
        <v>4</v>
      </c>
      <c r="E134" s="28" t="s">
        <v>39</v>
      </c>
      <c r="F134" s="28">
        <v>4</v>
      </c>
      <c r="G134" s="12" t="s">
        <v>69</v>
      </c>
      <c r="H134" s="12" t="s">
        <v>55</v>
      </c>
      <c r="I134" s="12" t="s">
        <v>32</v>
      </c>
      <c r="K134" s="12" t="s">
        <v>55</v>
      </c>
      <c r="L134" s="12" t="s">
        <v>78</v>
      </c>
      <c r="M134" s="12">
        <v>3</v>
      </c>
      <c r="N134" s="25">
        <v>1</v>
      </c>
      <c r="O134" s="12" t="s">
        <v>34</v>
      </c>
      <c r="P134" s="12">
        <v>4</v>
      </c>
      <c r="Q134" s="28" t="s">
        <v>324</v>
      </c>
      <c r="R134" s="12">
        <v>110011</v>
      </c>
      <c r="S134" s="28" t="s">
        <v>322</v>
      </c>
      <c r="T134" s="12">
        <v>110009</v>
      </c>
      <c r="U134" s="28" t="s">
        <v>325</v>
      </c>
      <c r="V134" s="12">
        <v>110012</v>
      </c>
      <c r="W134" s="28" t="s">
        <v>58</v>
      </c>
      <c r="X134" s="12" t="s">
        <v>58</v>
      </c>
      <c r="Y134" s="12" t="s">
        <v>309</v>
      </c>
      <c r="Z134" s="12">
        <v>1000</v>
      </c>
      <c r="AD134" s="13"/>
    </row>
    <row r="135" spans="1:30" x14ac:dyDescent="0.2">
      <c r="A135" s="12">
        <v>130</v>
      </c>
      <c r="B135" s="12">
        <v>354</v>
      </c>
      <c r="C135" s="28">
        <v>3</v>
      </c>
      <c r="D135" s="28">
        <v>5</v>
      </c>
      <c r="E135" s="28" t="s">
        <v>41</v>
      </c>
      <c r="F135" s="28">
        <v>4</v>
      </c>
      <c r="G135" s="12" t="s">
        <v>69</v>
      </c>
      <c r="H135" s="12" t="s">
        <v>55</v>
      </c>
      <c r="I135" s="12" t="s">
        <v>32</v>
      </c>
      <c r="K135" s="12" t="s">
        <v>55</v>
      </c>
      <c r="L135" s="12" t="s">
        <v>79</v>
      </c>
      <c r="M135" s="12">
        <v>3</v>
      </c>
      <c r="N135" s="25">
        <v>1</v>
      </c>
      <c r="O135" s="12" t="s">
        <v>34</v>
      </c>
      <c r="P135" s="12">
        <v>4</v>
      </c>
      <c r="Q135" s="28" t="s">
        <v>324</v>
      </c>
      <c r="R135" s="12">
        <v>110011</v>
      </c>
      <c r="S135" s="28" t="s">
        <v>323</v>
      </c>
      <c r="T135" s="12">
        <v>110010</v>
      </c>
      <c r="U135" s="28" t="s">
        <v>325</v>
      </c>
      <c r="V135" s="12">
        <v>110012</v>
      </c>
      <c r="W135" s="28" t="s">
        <v>58</v>
      </c>
      <c r="X135" s="12" t="s">
        <v>58</v>
      </c>
      <c r="Y135" s="12" t="s">
        <v>309</v>
      </c>
      <c r="Z135" s="12">
        <v>1000</v>
      </c>
      <c r="AD135" s="13"/>
    </row>
    <row r="136" spans="1:30" x14ac:dyDescent="0.2">
      <c r="A136" s="12">
        <v>131</v>
      </c>
      <c r="B136" s="12">
        <v>414</v>
      </c>
      <c r="C136" s="28">
        <v>4</v>
      </c>
      <c r="D136" s="28">
        <v>1</v>
      </c>
      <c r="E136" s="28" t="s">
        <v>29</v>
      </c>
      <c r="F136" s="28">
        <v>4</v>
      </c>
      <c r="G136" s="12" t="s">
        <v>69</v>
      </c>
      <c r="H136" s="12" t="s">
        <v>63</v>
      </c>
      <c r="I136" s="12" t="s">
        <v>32</v>
      </c>
      <c r="K136" s="12" t="s">
        <v>63</v>
      </c>
      <c r="L136" s="12" t="s">
        <v>80</v>
      </c>
      <c r="M136" s="12">
        <v>4</v>
      </c>
      <c r="N136" s="25">
        <v>1</v>
      </c>
      <c r="O136" s="12" t="s">
        <v>34</v>
      </c>
      <c r="P136" s="12">
        <v>4</v>
      </c>
      <c r="Q136" s="28" t="s">
        <v>302</v>
      </c>
      <c r="R136" s="12">
        <v>150003</v>
      </c>
      <c r="S136" s="28" t="s">
        <v>317</v>
      </c>
      <c r="T136" s="12">
        <v>150007</v>
      </c>
      <c r="U136" s="28" t="s">
        <v>301</v>
      </c>
      <c r="V136" s="12">
        <v>150007</v>
      </c>
      <c r="W136" s="28" t="s">
        <v>57</v>
      </c>
      <c r="X136" s="12" t="s">
        <v>57</v>
      </c>
      <c r="Y136" s="12" t="s">
        <v>57</v>
      </c>
      <c r="Z136" s="12">
        <v>800</v>
      </c>
      <c r="AD136" s="13"/>
    </row>
    <row r="137" spans="1:30" x14ac:dyDescent="0.2">
      <c r="A137" s="12">
        <v>132</v>
      </c>
      <c r="B137" s="12">
        <v>424</v>
      </c>
      <c r="C137" s="28">
        <v>4</v>
      </c>
      <c r="D137" s="28">
        <v>2</v>
      </c>
      <c r="E137" s="28" t="s">
        <v>35</v>
      </c>
      <c r="F137" s="28">
        <v>4</v>
      </c>
      <c r="G137" s="12" t="s">
        <v>69</v>
      </c>
      <c r="H137" s="12" t="s">
        <v>63</v>
      </c>
      <c r="I137" s="12" t="s">
        <v>32</v>
      </c>
      <c r="K137" s="12" t="s">
        <v>63</v>
      </c>
      <c r="L137" s="12" t="s">
        <v>81</v>
      </c>
      <c r="M137" s="12">
        <v>4</v>
      </c>
      <c r="N137" s="25">
        <v>1</v>
      </c>
      <c r="O137" s="12" t="s">
        <v>34</v>
      </c>
      <c r="P137" s="12">
        <v>4</v>
      </c>
      <c r="Q137" s="28" t="s">
        <v>302</v>
      </c>
      <c r="R137" s="12">
        <v>150003</v>
      </c>
      <c r="S137" s="28" t="s">
        <v>317</v>
      </c>
      <c r="T137" s="12">
        <v>150007</v>
      </c>
      <c r="U137" s="28" t="s">
        <v>301</v>
      </c>
      <c r="V137" s="12">
        <v>150007</v>
      </c>
      <c r="W137" s="28" t="s">
        <v>57</v>
      </c>
      <c r="X137" s="12" t="s">
        <v>57</v>
      </c>
      <c r="Y137" s="12" t="s">
        <v>57</v>
      </c>
      <c r="Z137" s="12">
        <v>800</v>
      </c>
      <c r="AD137" s="13"/>
    </row>
    <row r="138" spans="1:30" x14ac:dyDescent="0.2">
      <c r="A138" s="12">
        <v>133</v>
      </c>
      <c r="B138" s="12">
        <v>434</v>
      </c>
      <c r="C138" s="28">
        <v>4</v>
      </c>
      <c r="D138" s="28">
        <v>3</v>
      </c>
      <c r="E138" s="28" t="s">
        <v>37</v>
      </c>
      <c r="F138" s="28">
        <v>4</v>
      </c>
      <c r="G138" s="12" t="s">
        <v>69</v>
      </c>
      <c r="H138" s="12" t="s">
        <v>63</v>
      </c>
      <c r="I138" s="12" t="s">
        <v>32</v>
      </c>
      <c r="K138" s="12" t="s">
        <v>63</v>
      </c>
      <c r="L138" s="12" t="s">
        <v>82</v>
      </c>
      <c r="M138" s="12">
        <v>4</v>
      </c>
      <c r="N138" s="25">
        <v>1</v>
      </c>
      <c r="O138" s="12" t="s">
        <v>34</v>
      </c>
      <c r="P138" s="12">
        <v>4</v>
      </c>
      <c r="Q138" s="28" t="s">
        <v>302</v>
      </c>
      <c r="R138" s="12">
        <v>150003</v>
      </c>
      <c r="S138" s="28" t="s">
        <v>317</v>
      </c>
      <c r="T138" s="12">
        <v>150007</v>
      </c>
      <c r="U138" s="28" t="s">
        <v>301</v>
      </c>
      <c r="V138" s="12">
        <v>150007</v>
      </c>
      <c r="W138" s="28" t="s">
        <v>57</v>
      </c>
      <c r="X138" s="12" t="s">
        <v>57</v>
      </c>
      <c r="Y138" s="12" t="s">
        <v>57</v>
      </c>
      <c r="Z138" s="12">
        <v>800</v>
      </c>
      <c r="AD138" s="13"/>
    </row>
    <row r="139" spans="1:30" x14ac:dyDescent="0.2">
      <c r="A139" s="12">
        <v>134</v>
      </c>
      <c r="B139" s="12">
        <v>444</v>
      </c>
      <c r="C139" s="28">
        <v>4</v>
      </c>
      <c r="D139" s="28">
        <v>4</v>
      </c>
      <c r="E139" s="28" t="s">
        <v>39</v>
      </c>
      <c r="F139" s="28">
        <v>4</v>
      </c>
      <c r="G139" s="12" t="s">
        <v>69</v>
      </c>
      <c r="H139" s="12" t="s">
        <v>63</v>
      </c>
      <c r="I139" s="12" t="s">
        <v>32</v>
      </c>
      <c r="K139" s="12" t="s">
        <v>63</v>
      </c>
      <c r="L139" s="12" t="s">
        <v>83</v>
      </c>
      <c r="M139" s="12">
        <v>4</v>
      </c>
      <c r="N139" s="25">
        <v>1</v>
      </c>
      <c r="O139" s="12" t="s">
        <v>34</v>
      </c>
      <c r="P139" s="12">
        <v>4</v>
      </c>
      <c r="Q139" s="28" t="s">
        <v>302</v>
      </c>
      <c r="R139" s="12">
        <v>150003</v>
      </c>
      <c r="S139" s="28" t="s">
        <v>317</v>
      </c>
      <c r="T139" s="12">
        <v>150007</v>
      </c>
      <c r="U139" s="28" t="s">
        <v>301</v>
      </c>
      <c r="V139" s="12">
        <v>150007</v>
      </c>
      <c r="W139" s="28" t="s">
        <v>57</v>
      </c>
      <c r="X139" s="12" t="s">
        <v>57</v>
      </c>
      <c r="Y139" s="12" t="s">
        <v>57</v>
      </c>
      <c r="Z139" s="12">
        <v>800</v>
      </c>
      <c r="AD139" s="13"/>
    </row>
    <row r="140" spans="1:30" x14ac:dyDescent="0.2">
      <c r="A140" s="12">
        <v>135</v>
      </c>
      <c r="B140" s="12">
        <v>454</v>
      </c>
      <c r="C140" s="28">
        <v>4</v>
      </c>
      <c r="D140" s="28">
        <v>5</v>
      </c>
      <c r="E140" s="28" t="s">
        <v>41</v>
      </c>
      <c r="F140" s="28">
        <v>4</v>
      </c>
      <c r="G140" s="12" t="s">
        <v>69</v>
      </c>
      <c r="H140" s="12" t="s">
        <v>63</v>
      </c>
      <c r="I140" s="12" t="s">
        <v>32</v>
      </c>
      <c r="K140" s="12" t="s">
        <v>63</v>
      </c>
      <c r="L140" s="12" t="s">
        <v>84</v>
      </c>
      <c r="M140" s="12">
        <v>4</v>
      </c>
      <c r="N140" s="25">
        <v>1</v>
      </c>
      <c r="O140" s="12" t="s">
        <v>34</v>
      </c>
      <c r="P140" s="12">
        <v>4</v>
      </c>
      <c r="Q140" s="28" t="s">
        <v>302</v>
      </c>
      <c r="R140" s="12">
        <v>150003</v>
      </c>
      <c r="S140" s="28" t="s">
        <v>317</v>
      </c>
      <c r="T140" s="12">
        <v>150007</v>
      </c>
      <c r="U140" s="28" t="s">
        <v>301</v>
      </c>
      <c r="V140" s="12">
        <v>150007</v>
      </c>
      <c r="W140" s="28" t="s">
        <v>57</v>
      </c>
      <c r="X140" s="12" t="s">
        <v>57</v>
      </c>
      <c r="Y140" s="12" t="s">
        <v>57</v>
      </c>
      <c r="Z140" s="12">
        <v>800</v>
      </c>
      <c r="AD140" s="13"/>
    </row>
    <row r="141" spans="1:30" x14ac:dyDescent="0.2">
      <c r="A141" s="12">
        <v>136</v>
      </c>
      <c r="B141" s="12">
        <v>514</v>
      </c>
      <c r="C141" s="28">
        <v>5</v>
      </c>
      <c r="D141" s="28">
        <v>1</v>
      </c>
      <c r="E141" s="28" t="s">
        <v>29</v>
      </c>
      <c r="F141" s="28">
        <v>4</v>
      </c>
      <c r="G141" s="12" t="s">
        <v>69</v>
      </c>
      <c r="H141" s="12" t="s">
        <v>63</v>
      </c>
      <c r="I141" s="12" t="s">
        <v>32</v>
      </c>
      <c r="K141" s="12" t="s">
        <v>63</v>
      </c>
      <c r="L141" s="12" t="s">
        <v>80</v>
      </c>
      <c r="M141" s="12">
        <v>5</v>
      </c>
      <c r="N141" s="25">
        <v>1</v>
      </c>
      <c r="O141" s="12" t="s">
        <v>34</v>
      </c>
      <c r="P141" s="12">
        <v>4</v>
      </c>
      <c r="Q141" s="28" t="s">
        <v>302</v>
      </c>
      <c r="R141" s="12">
        <v>150003</v>
      </c>
      <c r="S141" s="28" t="s">
        <v>317</v>
      </c>
      <c r="T141" s="12">
        <v>150007</v>
      </c>
      <c r="U141" s="28" t="s">
        <v>301</v>
      </c>
      <c r="V141" s="12">
        <v>150007</v>
      </c>
      <c r="W141" s="28" t="s">
        <v>57</v>
      </c>
      <c r="X141" s="12" t="s">
        <v>57</v>
      </c>
      <c r="Y141" s="12" t="s">
        <v>57</v>
      </c>
      <c r="Z141" s="12">
        <v>800</v>
      </c>
      <c r="AD141" s="13"/>
    </row>
    <row r="142" spans="1:30" x14ac:dyDescent="0.2">
      <c r="A142" s="12">
        <v>137</v>
      </c>
      <c r="B142" s="12">
        <v>524</v>
      </c>
      <c r="C142" s="28">
        <v>5</v>
      </c>
      <c r="D142" s="28">
        <v>2</v>
      </c>
      <c r="E142" s="28" t="s">
        <v>35</v>
      </c>
      <c r="F142" s="28">
        <v>4</v>
      </c>
      <c r="G142" s="12" t="s">
        <v>69</v>
      </c>
      <c r="H142" s="12" t="s">
        <v>63</v>
      </c>
      <c r="I142" s="12" t="s">
        <v>32</v>
      </c>
      <c r="K142" s="12" t="s">
        <v>63</v>
      </c>
      <c r="L142" s="12" t="s">
        <v>81</v>
      </c>
      <c r="M142" s="12">
        <v>5</v>
      </c>
      <c r="N142" s="25">
        <v>1</v>
      </c>
      <c r="O142" s="12" t="s">
        <v>34</v>
      </c>
      <c r="P142" s="12">
        <v>4</v>
      </c>
      <c r="Q142" s="28" t="s">
        <v>302</v>
      </c>
      <c r="R142" s="12">
        <v>150003</v>
      </c>
      <c r="S142" s="28" t="s">
        <v>317</v>
      </c>
      <c r="T142" s="12">
        <v>150007</v>
      </c>
      <c r="U142" s="28" t="s">
        <v>301</v>
      </c>
      <c r="V142" s="12">
        <v>150007</v>
      </c>
      <c r="W142" s="28" t="s">
        <v>57</v>
      </c>
      <c r="X142" s="12" t="s">
        <v>57</v>
      </c>
      <c r="Y142" s="12" t="s">
        <v>57</v>
      </c>
      <c r="Z142" s="12">
        <v>800</v>
      </c>
      <c r="AD142" s="13"/>
    </row>
    <row r="143" spans="1:30" x14ac:dyDescent="0.2">
      <c r="A143" s="12">
        <v>138</v>
      </c>
      <c r="B143" s="12">
        <v>534</v>
      </c>
      <c r="C143" s="28">
        <v>5</v>
      </c>
      <c r="D143" s="28">
        <v>3</v>
      </c>
      <c r="E143" s="28" t="s">
        <v>37</v>
      </c>
      <c r="F143" s="28">
        <v>4</v>
      </c>
      <c r="G143" s="12" t="s">
        <v>69</v>
      </c>
      <c r="H143" s="12" t="s">
        <v>63</v>
      </c>
      <c r="I143" s="12" t="s">
        <v>32</v>
      </c>
      <c r="K143" s="12" t="s">
        <v>63</v>
      </c>
      <c r="L143" s="12" t="s">
        <v>82</v>
      </c>
      <c r="M143" s="12">
        <v>5</v>
      </c>
      <c r="N143" s="25">
        <v>1</v>
      </c>
      <c r="O143" s="12" t="s">
        <v>34</v>
      </c>
      <c r="P143" s="12">
        <v>4</v>
      </c>
      <c r="Q143" s="28" t="s">
        <v>302</v>
      </c>
      <c r="R143" s="12">
        <v>150003</v>
      </c>
      <c r="S143" s="28" t="s">
        <v>317</v>
      </c>
      <c r="T143" s="12">
        <v>150007</v>
      </c>
      <c r="U143" s="28" t="s">
        <v>301</v>
      </c>
      <c r="V143" s="12">
        <v>150007</v>
      </c>
      <c r="W143" s="28" t="s">
        <v>57</v>
      </c>
      <c r="X143" s="12" t="s">
        <v>57</v>
      </c>
      <c r="Y143" s="12" t="s">
        <v>57</v>
      </c>
      <c r="Z143" s="12">
        <v>800</v>
      </c>
      <c r="AD143" s="13"/>
    </row>
    <row r="144" spans="1:30" x14ac:dyDescent="0.2">
      <c r="A144" s="12">
        <v>139</v>
      </c>
      <c r="B144" s="12">
        <v>544</v>
      </c>
      <c r="C144" s="28">
        <v>5</v>
      </c>
      <c r="D144" s="28">
        <v>4</v>
      </c>
      <c r="E144" s="28" t="s">
        <v>39</v>
      </c>
      <c r="F144" s="28">
        <v>4</v>
      </c>
      <c r="G144" s="12" t="s">
        <v>69</v>
      </c>
      <c r="H144" s="12" t="s">
        <v>63</v>
      </c>
      <c r="I144" s="12" t="s">
        <v>32</v>
      </c>
      <c r="K144" s="12" t="s">
        <v>63</v>
      </c>
      <c r="L144" s="12" t="s">
        <v>83</v>
      </c>
      <c r="M144" s="12">
        <v>5</v>
      </c>
      <c r="N144" s="25">
        <v>1</v>
      </c>
      <c r="O144" s="12" t="s">
        <v>34</v>
      </c>
      <c r="P144" s="12">
        <v>4</v>
      </c>
      <c r="Q144" s="28" t="s">
        <v>302</v>
      </c>
      <c r="R144" s="12">
        <v>150003</v>
      </c>
      <c r="S144" s="28" t="s">
        <v>317</v>
      </c>
      <c r="T144" s="12">
        <v>150007</v>
      </c>
      <c r="U144" s="28" t="s">
        <v>301</v>
      </c>
      <c r="V144" s="12">
        <v>150007</v>
      </c>
      <c r="W144" s="28" t="s">
        <v>57</v>
      </c>
      <c r="X144" s="12" t="s">
        <v>57</v>
      </c>
      <c r="Y144" s="12" t="s">
        <v>57</v>
      </c>
      <c r="Z144" s="12">
        <v>800</v>
      </c>
      <c r="AD144" s="13"/>
    </row>
    <row r="145" spans="1:36" x14ac:dyDescent="0.2">
      <c r="A145" s="12">
        <v>140</v>
      </c>
      <c r="B145" s="12">
        <v>554</v>
      </c>
      <c r="C145" s="28">
        <v>5</v>
      </c>
      <c r="D145" s="28">
        <v>5</v>
      </c>
      <c r="E145" s="28" t="s">
        <v>41</v>
      </c>
      <c r="F145" s="28">
        <v>4</v>
      </c>
      <c r="G145" s="12" t="s">
        <v>69</v>
      </c>
      <c r="H145" s="12" t="s">
        <v>63</v>
      </c>
      <c r="I145" s="12" t="s">
        <v>32</v>
      </c>
      <c r="K145" s="12" t="s">
        <v>63</v>
      </c>
      <c r="L145" s="12" t="s">
        <v>84</v>
      </c>
      <c r="M145" s="12">
        <v>5</v>
      </c>
      <c r="N145" s="25">
        <v>1</v>
      </c>
      <c r="O145" s="12" t="s">
        <v>34</v>
      </c>
      <c r="P145" s="12">
        <v>4</v>
      </c>
      <c r="Q145" s="28" t="s">
        <v>302</v>
      </c>
      <c r="R145" s="12">
        <v>150003</v>
      </c>
      <c r="S145" s="28" t="s">
        <v>317</v>
      </c>
      <c r="T145" s="12">
        <v>150007</v>
      </c>
      <c r="U145" s="28" t="s">
        <v>301</v>
      </c>
      <c r="V145" s="12">
        <v>150007</v>
      </c>
      <c r="W145" s="28" t="s">
        <v>57</v>
      </c>
      <c r="X145" s="12" t="s">
        <v>57</v>
      </c>
      <c r="Y145" s="12" t="s">
        <v>57</v>
      </c>
      <c r="Z145" s="12">
        <v>800</v>
      </c>
      <c r="AD145" s="13"/>
    </row>
    <row r="146" spans="1:36" x14ac:dyDescent="0.2">
      <c r="A146" s="12">
        <v>141</v>
      </c>
      <c r="B146" s="12">
        <v>614</v>
      </c>
      <c r="C146" s="28">
        <v>6</v>
      </c>
      <c r="D146" s="28">
        <v>1</v>
      </c>
      <c r="E146" s="28" t="s">
        <v>29</v>
      </c>
      <c r="F146" s="28">
        <v>4</v>
      </c>
      <c r="G146" s="12" t="s">
        <v>69</v>
      </c>
      <c r="H146" s="12" t="s">
        <v>85</v>
      </c>
      <c r="I146" s="12" t="s">
        <v>32</v>
      </c>
      <c r="K146" s="12" t="s">
        <v>85</v>
      </c>
      <c r="L146" s="12" t="s">
        <v>86</v>
      </c>
      <c r="M146" s="12">
        <v>6</v>
      </c>
      <c r="N146" s="25">
        <v>1</v>
      </c>
      <c r="O146" s="12" t="s">
        <v>34</v>
      </c>
      <c r="P146" s="12">
        <v>4</v>
      </c>
      <c r="Q146" s="28" t="s">
        <v>303</v>
      </c>
      <c r="R146" s="12">
        <v>150004</v>
      </c>
      <c r="S146" s="28" t="s">
        <v>318</v>
      </c>
      <c r="T146" s="12">
        <v>150009</v>
      </c>
      <c r="U146" s="28" t="s">
        <v>304</v>
      </c>
      <c r="V146" s="12">
        <v>150009</v>
      </c>
      <c r="W146" s="28" t="s">
        <v>57</v>
      </c>
      <c r="X146" s="12" t="s">
        <v>57</v>
      </c>
      <c r="Y146" s="12" t="s">
        <v>57</v>
      </c>
      <c r="Z146" s="12">
        <v>1000</v>
      </c>
      <c r="AD146" s="13"/>
    </row>
    <row r="147" spans="1:36" x14ac:dyDescent="0.2">
      <c r="A147" s="12">
        <v>142</v>
      </c>
      <c r="B147" s="12">
        <v>624</v>
      </c>
      <c r="C147" s="28">
        <v>6</v>
      </c>
      <c r="D147" s="28">
        <v>2</v>
      </c>
      <c r="E147" s="28" t="s">
        <v>35</v>
      </c>
      <c r="F147" s="28">
        <v>4</v>
      </c>
      <c r="G147" s="12" t="s">
        <v>69</v>
      </c>
      <c r="H147" s="12" t="s">
        <v>85</v>
      </c>
      <c r="I147" s="12" t="s">
        <v>32</v>
      </c>
      <c r="K147" s="12" t="s">
        <v>85</v>
      </c>
      <c r="L147" s="12" t="s">
        <v>88</v>
      </c>
      <c r="M147" s="12">
        <v>6</v>
      </c>
      <c r="N147" s="25">
        <v>1</v>
      </c>
      <c r="O147" s="12" t="s">
        <v>34</v>
      </c>
      <c r="P147" s="12">
        <v>4</v>
      </c>
      <c r="Q147" s="28" t="s">
        <v>303</v>
      </c>
      <c r="R147" s="12">
        <v>150004</v>
      </c>
      <c r="S147" s="28" t="s">
        <v>318</v>
      </c>
      <c r="T147" s="12">
        <v>150009</v>
      </c>
      <c r="U147" s="28" t="s">
        <v>304</v>
      </c>
      <c r="V147" s="12">
        <v>150009</v>
      </c>
      <c r="W147" s="28" t="s">
        <v>57</v>
      </c>
      <c r="X147" s="12" t="s">
        <v>57</v>
      </c>
      <c r="Y147" s="12" t="s">
        <v>57</v>
      </c>
      <c r="Z147" s="12">
        <v>1000</v>
      </c>
      <c r="AD147" s="13"/>
    </row>
    <row r="148" spans="1:36" x14ac:dyDescent="0.2">
      <c r="A148" s="12">
        <v>143</v>
      </c>
      <c r="B148" s="12">
        <v>634</v>
      </c>
      <c r="C148" s="28">
        <v>6</v>
      </c>
      <c r="D148" s="28">
        <v>3</v>
      </c>
      <c r="E148" s="28" t="s">
        <v>37</v>
      </c>
      <c r="F148" s="28">
        <v>4</v>
      </c>
      <c r="G148" s="12" t="s">
        <v>69</v>
      </c>
      <c r="H148" s="12" t="s">
        <v>85</v>
      </c>
      <c r="I148" s="12" t="s">
        <v>32</v>
      </c>
      <c r="K148" s="12" t="s">
        <v>85</v>
      </c>
      <c r="L148" s="12" t="s">
        <v>89</v>
      </c>
      <c r="M148" s="12">
        <v>6</v>
      </c>
      <c r="N148" s="25">
        <v>1</v>
      </c>
      <c r="O148" s="12" t="s">
        <v>34</v>
      </c>
      <c r="P148" s="12">
        <v>4</v>
      </c>
      <c r="Q148" s="28" t="s">
        <v>303</v>
      </c>
      <c r="R148" s="12">
        <v>150004</v>
      </c>
      <c r="S148" s="28" t="s">
        <v>318</v>
      </c>
      <c r="T148" s="12">
        <v>150009</v>
      </c>
      <c r="U148" s="28" t="s">
        <v>304</v>
      </c>
      <c r="V148" s="12">
        <v>150009</v>
      </c>
      <c r="W148" s="28" t="s">
        <v>57</v>
      </c>
      <c r="X148" s="12" t="s">
        <v>57</v>
      </c>
      <c r="Y148" s="12" t="s">
        <v>57</v>
      </c>
      <c r="Z148" s="12">
        <v>1000</v>
      </c>
      <c r="AD148" s="13"/>
    </row>
    <row r="149" spans="1:36" x14ac:dyDescent="0.2">
      <c r="A149" s="12">
        <v>144</v>
      </c>
      <c r="B149" s="12">
        <v>644</v>
      </c>
      <c r="C149" s="28">
        <v>6</v>
      </c>
      <c r="D149" s="28">
        <v>4</v>
      </c>
      <c r="E149" s="28" t="s">
        <v>39</v>
      </c>
      <c r="F149" s="28">
        <v>4</v>
      </c>
      <c r="G149" s="12" t="s">
        <v>69</v>
      </c>
      <c r="H149" s="12" t="s">
        <v>85</v>
      </c>
      <c r="I149" s="12" t="s">
        <v>32</v>
      </c>
      <c r="K149" s="12" t="s">
        <v>85</v>
      </c>
      <c r="L149" s="12" t="s">
        <v>90</v>
      </c>
      <c r="M149" s="12">
        <v>6</v>
      </c>
      <c r="N149" s="25">
        <v>1</v>
      </c>
      <c r="O149" s="12" t="s">
        <v>34</v>
      </c>
      <c r="P149" s="12">
        <v>4</v>
      </c>
      <c r="Q149" s="28" t="s">
        <v>303</v>
      </c>
      <c r="R149" s="12">
        <v>150004</v>
      </c>
      <c r="S149" s="28" t="s">
        <v>318</v>
      </c>
      <c r="T149" s="12">
        <v>150009</v>
      </c>
      <c r="U149" s="28" t="s">
        <v>304</v>
      </c>
      <c r="V149" s="12">
        <v>150009</v>
      </c>
      <c r="W149" s="28" t="s">
        <v>57</v>
      </c>
      <c r="X149" s="12" t="s">
        <v>57</v>
      </c>
      <c r="Y149" s="12" t="s">
        <v>57</v>
      </c>
      <c r="Z149" s="12">
        <v>1000</v>
      </c>
      <c r="AD149" s="13"/>
    </row>
    <row r="150" spans="1:36" x14ac:dyDescent="0.2">
      <c r="A150" s="12">
        <v>145</v>
      </c>
      <c r="B150" s="12">
        <v>654</v>
      </c>
      <c r="C150" s="28">
        <v>6</v>
      </c>
      <c r="D150" s="28">
        <v>5</v>
      </c>
      <c r="E150" s="28" t="s">
        <v>41</v>
      </c>
      <c r="F150" s="28">
        <v>4</v>
      </c>
      <c r="G150" s="12" t="s">
        <v>69</v>
      </c>
      <c r="H150" s="12" t="s">
        <v>85</v>
      </c>
      <c r="I150" s="12" t="s">
        <v>32</v>
      </c>
      <c r="K150" s="12" t="s">
        <v>85</v>
      </c>
      <c r="L150" s="12" t="s">
        <v>91</v>
      </c>
      <c r="M150" s="12">
        <v>6</v>
      </c>
      <c r="N150" s="25">
        <v>1</v>
      </c>
      <c r="O150" s="12" t="s">
        <v>34</v>
      </c>
      <c r="P150" s="12">
        <v>4</v>
      </c>
      <c r="Q150" s="28" t="s">
        <v>303</v>
      </c>
      <c r="R150" s="12">
        <v>150004</v>
      </c>
      <c r="S150" s="28" t="s">
        <v>318</v>
      </c>
      <c r="T150" s="12">
        <v>150009</v>
      </c>
      <c r="U150" s="28" t="s">
        <v>304</v>
      </c>
      <c r="V150" s="12">
        <v>150009</v>
      </c>
      <c r="W150" s="28" t="s">
        <v>57</v>
      </c>
      <c r="X150" s="12" t="s">
        <v>57</v>
      </c>
      <c r="Y150" s="12" t="s">
        <v>57</v>
      </c>
      <c r="Z150" s="12">
        <v>1000</v>
      </c>
      <c r="AD150" s="13"/>
    </row>
    <row r="151" spans="1:36" x14ac:dyDescent="0.2">
      <c r="A151" s="12">
        <v>146</v>
      </c>
      <c r="B151" s="12">
        <v>714</v>
      </c>
      <c r="C151" s="28">
        <v>7</v>
      </c>
      <c r="D151" s="28">
        <v>1</v>
      </c>
      <c r="E151" s="28" t="s">
        <v>29</v>
      </c>
      <c r="F151" s="28">
        <v>4</v>
      </c>
      <c r="G151" s="12" t="s">
        <v>69</v>
      </c>
      <c r="H151" s="12" t="s">
        <v>92</v>
      </c>
      <c r="I151" s="12" t="s">
        <v>32</v>
      </c>
      <c r="K151" s="12" t="s">
        <v>92</v>
      </c>
      <c r="L151" s="12" t="s">
        <v>93</v>
      </c>
      <c r="M151" s="12">
        <v>7</v>
      </c>
      <c r="N151" s="25">
        <v>1</v>
      </c>
      <c r="O151" s="12" t="s">
        <v>34</v>
      </c>
      <c r="P151" s="12">
        <v>4</v>
      </c>
      <c r="Q151" s="28" t="s">
        <v>305</v>
      </c>
      <c r="R151" s="12">
        <v>150005</v>
      </c>
      <c r="S151" s="28" t="s">
        <v>306</v>
      </c>
      <c r="T151" s="12">
        <v>150006</v>
      </c>
      <c r="U151" s="28" t="s">
        <v>32</v>
      </c>
      <c r="V151" s="12" t="s">
        <v>32</v>
      </c>
      <c r="W151" s="28" t="s">
        <v>57</v>
      </c>
      <c r="X151" s="12" t="s">
        <v>57</v>
      </c>
      <c r="Y151" s="12" t="s">
        <v>32</v>
      </c>
      <c r="Z151" s="12">
        <v>300</v>
      </c>
      <c r="AD151" s="13"/>
    </row>
    <row r="152" spans="1:36" x14ac:dyDescent="0.2">
      <c r="A152" s="12">
        <v>147</v>
      </c>
      <c r="B152" s="12">
        <v>724</v>
      </c>
      <c r="C152" s="28">
        <v>7</v>
      </c>
      <c r="D152" s="28">
        <v>2</v>
      </c>
      <c r="E152" s="28" t="s">
        <v>35</v>
      </c>
      <c r="F152" s="28">
        <v>4</v>
      </c>
      <c r="G152" s="12" t="s">
        <v>69</v>
      </c>
      <c r="H152" s="12" t="s">
        <v>92</v>
      </c>
      <c r="I152" s="12" t="s">
        <v>32</v>
      </c>
      <c r="K152" s="12" t="s">
        <v>92</v>
      </c>
      <c r="L152" s="12" t="s">
        <v>94</v>
      </c>
      <c r="M152" s="12">
        <v>7</v>
      </c>
      <c r="N152" s="25">
        <v>1</v>
      </c>
      <c r="O152" s="12" t="s">
        <v>34</v>
      </c>
      <c r="P152" s="12">
        <v>4</v>
      </c>
      <c r="Q152" s="28" t="s">
        <v>305</v>
      </c>
      <c r="R152" s="12">
        <v>150005</v>
      </c>
      <c r="S152" s="28" t="s">
        <v>306</v>
      </c>
      <c r="T152" s="12">
        <v>150006</v>
      </c>
      <c r="U152" s="28" t="s">
        <v>32</v>
      </c>
      <c r="V152" s="12" t="s">
        <v>32</v>
      </c>
      <c r="W152" s="28" t="s">
        <v>57</v>
      </c>
      <c r="X152" s="12" t="s">
        <v>57</v>
      </c>
      <c r="Y152" s="12" t="s">
        <v>32</v>
      </c>
      <c r="Z152" s="12">
        <v>300</v>
      </c>
      <c r="AD152" s="13"/>
    </row>
    <row r="153" spans="1:36" x14ac:dyDescent="0.2">
      <c r="A153" s="12">
        <v>148</v>
      </c>
      <c r="B153" s="12">
        <v>734</v>
      </c>
      <c r="C153" s="28">
        <v>7</v>
      </c>
      <c r="D153" s="28">
        <v>3</v>
      </c>
      <c r="E153" s="28" t="s">
        <v>37</v>
      </c>
      <c r="F153" s="28">
        <v>4</v>
      </c>
      <c r="G153" s="12" t="s">
        <v>69</v>
      </c>
      <c r="H153" s="12" t="s">
        <v>92</v>
      </c>
      <c r="I153" s="12" t="s">
        <v>32</v>
      </c>
      <c r="K153" s="12" t="s">
        <v>92</v>
      </c>
      <c r="L153" s="12" t="s">
        <v>95</v>
      </c>
      <c r="M153" s="12">
        <v>7</v>
      </c>
      <c r="N153" s="25">
        <v>1</v>
      </c>
      <c r="O153" s="12" t="s">
        <v>34</v>
      </c>
      <c r="P153" s="12">
        <v>4</v>
      </c>
      <c r="Q153" s="28" t="s">
        <v>305</v>
      </c>
      <c r="R153" s="12">
        <v>150005</v>
      </c>
      <c r="S153" s="28" t="s">
        <v>306</v>
      </c>
      <c r="T153" s="12">
        <v>150006</v>
      </c>
      <c r="U153" s="28" t="s">
        <v>32</v>
      </c>
      <c r="V153" s="12" t="s">
        <v>32</v>
      </c>
      <c r="W153" s="28" t="s">
        <v>57</v>
      </c>
      <c r="X153" s="12" t="s">
        <v>57</v>
      </c>
      <c r="Y153" s="12" t="s">
        <v>32</v>
      </c>
      <c r="Z153" s="12">
        <v>300</v>
      </c>
      <c r="AD153" s="13"/>
    </row>
    <row r="154" spans="1:36" x14ac:dyDescent="0.2">
      <c r="A154" s="12">
        <v>149</v>
      </c>
      <c r="B154" s="12">
        <v>744</v>
      </c>
      <c r="C154" s="28">
        <v>7</v>
      </c>
      <c r="D154" s="28">
        <v>4</v>
      </c>
      <c r="E154" s="28" t="s">
        <v>39</v>
      </c>
      <c r="F154" s="28">
        <v>4</v>
      </c>
      <c r="G154" s="12" t="s">
        <v>69</v>
      </c>
      <c r="H154" s="12" t="s">
        <v>92</v>
      </c>
      <c r="I154" s="12" t="s">
        <v>32</v>
      </c>
      <c r="K154" s="12" t="s">
        <v>92</v>
      </c>
      <c r="L154" s="12" t="s">
        <v>96</v>
      </c>
      <c r="M154" s="12">
        <v>7</v>
      </c>
      <c r="N154" s="25">
        <v>1</v>
      </c>
      <c r="O154" s="12" t="s">
        <v>34</v>
      </c>
      <c r="P154" s="12">
        <v>4</v>
      </c>
      <c r="Q154" s="28" t="s">
        <v>305</v>
      </c>
      <c r="R154" s="12">
        <v>150005</v>
      </c>
      <c r="S154" s="28" t="s">
        <v>306</v>
      </c>
      <c r="T154" s="12">
        <v>150006</v>
      </c>
      <c r="U154" s="28" t="s">
        <v>32</v>
      </c>
      <c r="V154" s="12" t="s">
        <v>32</v>
      </c>
      <c r="W154" s="28" t="s">
        <v>57</v>
      </c>
      <c r="X154" s="12" t="s">
        <v>57</v>
      </c>
      <c r="Y154" s="12" t="s">
        <v>32</v>
      </c>
      <c r="Z154" s="12">
        <v>300</v>
      </c>
      <c r="AD154" s="13"/>
    </row>
    <row r="155" spans="1:36" x14ac:dyDescent="0.2">
      <c r="A155" s="12">
        <v>150</v>
      </c>
      <c r="B155" s="12">
        <v>754</v>
      </c>
      <c r="C155" s="28">
        <v>7</v>
      </c>
      <c r="D155" s="28">
        <v>5</v>
      </c>
      <c r="E155" s="28" t="s">
        <v>41</v>
      </c>
      <c r="F155" s="28">
        <v>4</v>
      </c>
      <c r="G155" s="12" t="s">
        <v>69</v>
      </c>
      <c r="H155" s="12" t="s">
        <v>92</v>
      </c>
      <c r="I155" s="12" t="s">
        <v>32</v>
      </c>
      <c r="K155" s="12" t="s">
        <v>92</v>
      </c>
      <c r="L155" s="12" t="s">
        <v>97</v>
      </c>
      <c r="M155" s="12">
        <v>7</v>
      </c>
      <c r="N155" s="25">
        <v>1</v>
      </c>
      <c r="O155" s="12" t="s">
        <v>34</v>
      </c>
      <c r="P155" s="12">
        <v>4</v>
      </c>
      <c r="Q155" s="28" t="s">
        <v>305</v>
      </c>
      <c r="R155" s="12">
        <v>150005</v>
      </c>
      <c r="S155" s="28" t="s">
        <v>306</v>
      </c>
      <c r="T155" s="12">
        <v>150006</v>
      </c>
      <c r="U155" s="28" t="s">
        <v>32</v>
      </c>
      <c r="V155" s="12" t="s">
        <v>32</v>
      </c>
      <c r="W155" s="28" t="s">
        <v>57</v>
      </c>
      <c r="X155" s="12" t="s">
        <v>57</v>
      </c>
      <c r="Y155" s="12" t="s">
        <v>32</v>
      </c>
      <c r="Z155" s="12">
        <v>300</v>
      </c>
      <c r="AD155" s="13"/>
    </row>
    <row r="156" spans="1:36" s="37" customFormat="1" ht="15" x14ac:dyDescent="0.2">
      <c r="A156" s="37">
        <v>151</v>
      </c>
      <c r="B156" s="37">
        <v>804</v>
      </c>
      <c r="C156" s="37">
        <v>8</v>
      </c>
      <c r="D156" s="37">
        <v>0</v>
      </c>
      <c r="E156" s="37" t="s">
        <v>294</v>
      </c>
      <c r="F156" s="37">
        <v>4</v>
      </c>
      <c r="G156" s="37" t="s">
        <v>69</v>
      </c>
      <c r="H156" s="37" t="s">
        <v>55</v>
      </c>
      <c r="I156" s="37" t="s">
        <v>125</v>
      </c>
      <c r="J156" s="37" t="s">
        <v>55</v>
      </c>
      <c r="K156" s="37" t="s">
        <v>126</v>
      </c>
      <c r="M156" s="37">
        <v>8</v>
      </c>
      <c r="N156" s="37">
        <v>2</v>
      </c>
      <c r="O156" s="37" t="s">
        <v>127</v>
      </c>
      <c r="P156" s="37">
        <v>4</v>
      </c>
      <c r="Q156" s="37" t="s">
        <v>128</v>
      </c>
      <c r="R156" s="37">
        <v>20001</v>
      </c>
      <c r="S156" s="37" t="s">
        <v>283</v>
      </c>
      <c r="T156" s="37">
        <v>4004</v>
      </c>
      <c r="U156" s="37" t="s">
        <v>189</v>
      </c>
      <c r="V156" s="37" t="s">
        <v>129</v>
      </c>
      <c r="W156" s="37" t="s">
        <v>250</v>
      </c>
      <c r="X156" s="37" t="s">
        <v>130</v>
      </c>
      <c r="Y156" s="37" t="s">
        <v>244</v>
      </c>
      <c r="Z156" s="37" t="s">
        <v>246</v>
      </c>
      <c r="AI156" s="38"/>
      <c r="AJ156" s="38"/>
    </row>
    <row r="157" spans="1:36" s="37" customFormat="1" ht="15" x14ac:dyDescent="0.2">
      <c r="A157" s="37">
        <v>152</v>
      </c>
      <c r="B157" s="37">
        <v>904</v>
      </c>
      <c r="C157" s="37">
        <v>9</v>
      </c>
      <c r="D157" s="37">
        <v>0</v>
      </c>
      <c r="E157" s="37" t="s">
        <v>294</v>
      </c>
      <c r="F157" s="37">
        <v>4</v>
      </c>
      <c r="G157" s="37" t="s">
        <v>69</v>
      </c>
      <c r="H157" s="37" t="s">
        <v>92</v>
      </c>
      <c r="I157" s="37" t="s">
        <v>125</v>
      </c>
      <c r="J157" s="37" t="s">
        <v>92</v>
      </c>
      <c r="K157" s="37" t="s">
        <v>131</v>
      </c>
      <c r="M157" s="37">
        <v>9</v>
      </c>
      <c r="N157" s="37">
        <v>2</v>
      </c>
      <c r="O157" s="37" t="s">
        <v>127</v>
      </c>
      <c r="P157" s="37">
        <v>4</v>
      </c>
      <c r="Q157" s="37" t="s">
        <v>132</v>
      </c>
      <c r="R157" s="37">
        <v>20002</v>
      </c>
      <c r="S157" s="37" t="s">
        <v>253</v>
      </c>
      <c r="T157" s="37">
        <v>21002</v>
      </c>
      <c r="U157" s="37" t="s">
        <v>133</v>
      </c>
      <c r="V157" s="37" t="s">
        <v>134</v>
      </c>
      <c r="W157" s="37" t="s">
        <v>251</v>
      </c>
      <c r="X157" s="37" t="s">
        <v>58</v>
      </c>
      <c r="Y157" s="37" t="s">
        <v>245</v>
      </c>
      <c r="Z157" s="37" t="s">
        <v>254</v>
      </c>
      <c r="AI157" s="38"/>
      <c r="AJ157" s="38"/>
    </row>
    <row r="158" spans="1:36" s="37" customFormat="1" ht="15" x14ac:dyDescent="0.2">
      <c r="A158" s="37">
        <v>153</v>
      </c>
      <c r="B158" s="37">
        <v>1004</v>
      </c>
      <c r="C158" s="37">
        <v>10</v>
      </c>
      <c r="D158" s="37">
        <v>0</v>
      </c>
      <c r="E158" s="37" t="s">
        <v>294</v>
      </c>
      <c r="F158" s="37">
        <v>4</v>
      </c>
      <c r="G158" s="37" t="s">
        <v>69</v>
      </c>
      <c r="H158" s="37" t="s">
        <v>85</v>
      </c>
      <c r="I158" s="37" t="s">
        <v>125</v>
      </c>
      <c r="J158" s="37" t="s">
        <v>85</v>
      </c>
      <c r="K158" s="37" t="s">
        <v>135</v>
      </c>
      <c r="M158" s="37">
        <v>10</v>
      </c>
      <c r="N158" s="37">
        <v>2</v>
      </c>
      <c r="O158" s="37" t="s">
        <v>127</v>
      </c>
      <c r="P158" s="37">
        <v>4</v>
      </c>
      <c r="Q158" s="37" t="s">
        <v>137</v>
      </c>
      <c r="R158" s="37">
        <v>20003</v>
      </c>
      <c r="S158" s="37" t="s">
        <v>138</v>
      </c>
      <c r="T158" s="37">
        <v>21003</v>
      </c>
      <c r="U158" s="37" t="s">
        <v>139</v>
      </c>
      <c r="V158" s="37" t="s">
        <v>140</v>
      </c>
      <c r="W158" s="37" t="s">
        <v>251</v>
      </c>
      <c r="X158" s="37" t="s">
        <v>58</v>
      </c>
      <c r="Y158" s="37" t="s">
        <v>245</v>
      </c>
      <c r="Z158" s="37" t="s">
        <v>248</v>
      </c>
      <c r="AI158" s="38"/>
      <c r="AJ158" s="38"/>
    </row>
    <row r="159" spans="1:36" s="37" customFormat="1" ht="15" x14ac:dyDescent="0.2">
      <c r="A159" s="37">
        <v>154</v>
      </c>
      <c r="B159" s="37">
        <v>1104</v>
      </c>
      <c r="C159" s="37">
        <v>11</v>
      </c>
      <c r="D159" s="37">
        <v>0</v>
      </c>
      <c r="E159" s="37" t="s">
        <v>294</v>
      </c>
      <c r="F159" s="37">
        <v>4</v>
      </c>
      <c r="G159" s="37" t="s">
        <v>69</v>
      </c>
      <c r="H159" s="37" t="s">
        <v>63</v>
      </c>
      <c r="I159" s="37" t="s">
        <v>125</v>
      </c>
      <c r="J159" s="37" t="s">
        <v>63</v>
      </c>
      <c r="K159" s="37" t="s">
        <v>141</v>
      </c>
      <c r="M159" s="37">
        <v>11</v>
      </c>
      <c r="N159" s="37">
        <v>2</v>
      </c>
      <c r="O159" s="37" t="s">
        <v>127</v>
      </c>
      <c r="P159" s="37">
        <v>4</v>
      </c>
      <c r="Q159" s="37" t="s">
        <v>142</v>
      </c>
      <c r="R159" s="37">
        <v>20004</v>
      </c>
      <c r="S159" s="37" t="s">
        <v>143</v>
      </c>
      <c r="T159" s="37">
        <v>21004</v>
      </c>
      <c r="U159" s="37" t="s">
        <v>144</v>
      </c>
      <c r="V159" s="37" t="s">
        <v>145</v>
      </c>
      <c r="W159" s="37" t="s">
        <v>251</v>
      </c>
      <c r="X159" s="37" t="s">
        <v>58</v>
      </c>
      <c r="Y159" s="37" t="s">
        <v>245</v>
      </c>
      <c r="Z159" s="37" t="s">
        <v>248</v>
      </c>
      <c r="AI159" s="38"/>
      <c r="AJ159" s="38"/>
    </row>
    <row r="160" spans="1:36" s="37" customFormat="1" ht="15" x14ac:dyDescent="0.2">
      <c r="A160" s="37">
        <v>155</v>
      </c>
      <c r="B160" s="37">
        <v>1204</v>
      </c>
      <c r="C160" s="37">
        <v>12</v>
      </c>
      <c r="D160" s="37">
        <v>0</v>
      </c>
      <c r="E160" s="37" t="s">
        <v>294</v>
      </c>
      <c r="F160" s="37">
        <v>4</v>
      </c>
      <c r="G160" s="37" t="s">
        <v>69</v>
      </c>
      <c r="H160" s="37" t="s">
        <v>55</v>
      </c>
      <c r="I160" s="37" t="s">
        <v>125</v>
      </c>
      <c r="J160" s="37" t="s">
        <v>92</v>
      </c>
      <c r="K160" s="37" t="s">
        <v>146</v>
      </c>
      <c r="M160" s="37">
        <v>12</v>
      </c>
      <c r="N160" s="37">
        <v>2</v>
      </c>
      <c r="O160" s="37" t="s">
        <v>127</v>
      </c>
      <c r="P160" s="37">
        <v>4</v>
      </c>
      <c r="Q160" s="37" t="s">
        <v>147</v>
      </c>
      <c r="R160" s="37">
        <v>20005</v>
      </c>
      <c r="S160" s="37" t="s">
        <v>288</v>
      </c>
      <c r="T160" s="37">
        <v>4005</v>
      </c>
      <c r="U160" s="37" t="s">
        <v>148</v>
      </c>
      <c r="V160" s="37" t="s">
        <v>149</v>
      </c>
      <c r="W160" s="37" t="s">
        <v>251</v>
      </c>
      <c r="X160" s="37" t="s">
        <v>58</v>
      </c>
      <c r="Y160" s="37" t="s">
        <v>32</v>
      </c>
      <c r="AI160" s="38"/>
      <c r="AJ160" s="38"/>
    </row>
    <row r="161" spans="1:36" s="37" customFormat="1" ht="15" x14ac:dyDescent="0.2">
      <c r="A161" s="37">
        <v>156</v>
      </c>
      <c r="B161" s="37">
        <v>1304</v>
      </c>
      <c r="C161" s="37">
        <v>13</v>
      </c>
      <c r="D161" s="37">
        <v>0</v>
      </c>
      <c r="E161" s="37" t="s">
        <v>294</v>
      </c>
      <c r="F161" s="37">
        <v>4</v>
      </c>
      <c r="G161" s="37" t="s">
        <v>69</v>
      </c>
      <c r="H161" s="37" t="s">
        <v>55</v>
      </c>
      <c r="I161" s="37" t="s">
        <v>125</v>
      </c>
      <c r="J161" s="37" t="s">
        <v>63</v>
      </c>
      <c r="K161" s="37" t="s">
        <v>150</v>
      </c>
      <c r="M161" s="37">
        <v>13</v>
      </c>
      <c r="N161" s="37">
        <v>2</v>
      </c>
      <c r="O161" s="37" t="s">
        <v>127</v>
      </c>
      <c r="P161" s="37">
        <v>4</v>
      </c>
      <c r="Q161" s="37" t="s">
        <v>151</v>
      </c>
      <c r="R161" s="37">
        <v>20006</v>
      </c>
      <c r="S161" s="37" t="s">
        <v>300</v>
      </c>
      <c r="T161" s="37">
        <v>4004</v>
      </c>
      <c r="U161" s="37" t="s">
        <v>152</v>
      </c>
      <c r="V161" s="37" t="s">
        <v>153</v>
      </c>
      <c r="W161" s="37" t="s">
        <v>251</v>
      </c>
      <c r="X161" s="37" t="s">
        <v>58</v>
      </c>
      <c r="Y161" s="37" t="s">
        <v>245</v>
      </c>
      <c r="Z161" s="37" t="s">
        <v>248</v>
      </c>
      <c r="AI161" s="38"/>
      <c r="AJ161" s="38"/>
    </row>
    <row r="162" spans="1:36" s="37" customFormat="1" ht="15" x14ac:dyDescent="0.2">
      <c r="A162" s="37">
        <v>157</v>
      </c>
      <c r="B162" s="37">
        <v>1404</v>
      </c>
      <c r="C162" s="37">
        <v>14</v>
      </c>
      <c r="D162" s="37">
        <v>0</v>
      </c>
      <c r="E162" s="37" t="s">
        <v>294</v>
      </c>
      <c r="F162" s="37">
        <v>4</v>
      </c>
      <c r="G162" s="37" t="s">
        <v>69</v>
      </c>
      <c r="H162" s="37" t="s">
        <v>55</v>
      </c>
      <c r="I162" s="37" t="s">
        <v>125</v>
      </c>
      <c r="J162" s="37" t="s">
        <v>85</v>
      </c>
      <c r="K162" s="37" t="s">
        <v>154</v>
      </c>
      <c r="M162" s="37">
        <v>14</v>
      </c>
      <c r="N162" s="37">
        <v>2</v>
      </c>
      <c r="O162" s="37" t="s">
        <v>127</v>
      </c>
      <c r="P162" s="37">
        <v>4</v>
      </c>
      <c r="Q162" s="37" t="s">
        <v>155</v>
      </c>
      <c r="R162" s="37">
        <v>20007</v>
      </c>
      <c r="S162" s="37" t="s">
        <v>269</v>
      </c>
      <c r="T162" s="37">
        <v>4004</v>
      </c>
      <c r="U162" s="37" t="s">
        <v>156</v>
      </c>
      <c r="V162" s="37" t="s">
        <v>157</v>
      </c>
      <c r="W162" s="37" t="s">
        <v>251</v>
      </c>
      <c r="X162" s="37" t="s">
        <v>58</v>
      </c>
      <c r="Y162" s="37" t="s">
        <v>245</v>
      </c>
      <c r="Z162" s="37" t="s">
        <v>248</v>
      </c>
      <c r="AI162" s="38"/>
      <c r="AJ162" s="38"/>
    </row>
    <row r="163" spans="1:36" s="37" customFormat="1" ht="15" x14ac:dyDescent="0.2">
      <c r="A163" s="37">
        <v>158</v>
      </c>
      <c r="B163" s="37">
        <v>1504</v>
      </c>
      <c r="C163" s="37">
        <v>15</v>
      </c>
      <c r="D163" s="37">
        <v>0</v>
      </c>
      <c r="E163" s="37" t="s">
        <v>294</v>
      </c>
      <c r="F163" s="37">
        <v>4</v>
      </c>
      <c r="G163" s="37" t="s">
        <v>69</v>
      </c>
      <c r="H163" s="37" t="s">
        <v>63</v>
      </c>
      <c r="I163" s="37" t="s">
        <v>125</v>
      </c>
      <c r="J163" s="37" t="s">
        <v>85</v>
      </c>
      <c r="K163" s="37" t="s">
        <v>158</v>
      </c>
      <c r="M163" s="37">
        <v>15</v>
      </c>
      <c r="N163" s="37">
        <v>2</v>
      </c>
      <c r="O163" s="37" t="s">
        <v>127</v>
      </c>
      <c r="P163" s="37">
        <v>4</v>
      </c>
      <c r="Q163" s="37" t="s">
        <v>159</v>
      </c>
      <c r="R163" s="37">
        <v>20008</v>
      </c>
      <c r="S163" s="37" t="s">
        <v>160</v>
      </c>
      <c r="T163" s="37">
        <v>21008</v>
      </c>
      <c r="U163" s="37" t="s">
        <v>161</v>
      </c>
      <c r="V163" s="37" t="s">
        <v>162</v>
      </c>
      <c r="W163" s="37" t="s">
        <v>251</v>
      </c>
      <c r="X163" s="37" t="s">
        <v>58</v>
      </c>
      <c r="Y163" s="37" t="s">
        <v>245</v>
      </c>
      <c r="Z163" s="37" t="s">
        <v>248</v>
      </c>
      <c r="AI163" s="38"/>
      <c r="AJ163" s="38"/>
    </row>
    <row r="164" spans="1:36" s="37" customFormat="1" ht="15" x14ac:dyDescent="0.2">
      <c r="A164" s="37">
        <v>159</v>
      </c>
      <c r="B164" s="37">
        <v>1604</v>
      </c>
      <c r="C164" s="37">
        <v>16</v>
      </c>
      <c r="D164" s="37">
        <v>0</v>
      </c>
      <c r="E164" s="37" t="s">
        <v>294</v>
      </c>
      <c r="F164" s="37">
        <v>4</v>
      </c>
      <c r="G164" s="37" t="s">
        <v>69</v>
      </c>
      <c r="H164" s="37" t="s">
        <v>63</v>
      </c>
      <c r="I164" s="37" t="s">
        <v>125</v>
      </c>
      <c r="J164" s="37" t="s">
        <v>92</v>
      </c>
      <c r="K164" s="37" t="s">
        <v>163</v>
      </c>
      <c r="M164" s="37">
        <v>16</v>
      </c>
      <c r="N164" s="37">
        <v>2</v>
      </c>
      <c r="O164" s="37" t="s">
        <v>127</v>
      </c>
      <c r="P164" s="37">
        <v>4</v>
      </c>
      <c r="Q164" s="37" t="s">
        <v>164</v>
      </c>
      <c r="R164" s="37">
        <v>20009</v>
      </c>
      <c r="S164" s="37" t="s">
        <v>289</v>
      </c>
      <c r="T164" s="37">
        <v>5005</v>
      </c>
      <c r="U164" s="37" t="s">
        <v>165</v>
      </c>
      <c r="V164" s="37" t="s">
        <v>166</v>
      </c>
      <c r="W164" s="37" t="s">
        <v>251</v>
      </c>
      <c r="X164" s="37" t="s">
        <v>58</v>
      </c>
      <c r="Y164" s="37" t="s">
        <v>32</v>
      </c>
      <c r="AI164" s="38"/>
      <c r="AJ164" s="38"/>
    </row>
    <row r="165" spans="1:36" s="37" customFormat="1" ht="15" x14ac:dyDescent="0.2">
      <c r="A165" s="37">
        <v>160</v>
      </c>
      <c r="B165" s="37">
        <v>1704</v>
      </c>
      <c r="C165" s="37">
        <v>17</v>
      </c>
      <c r="D165" s="37">
        <v>0</v>
      </c>
      <c r="E165" s="37" t="s">
        <v>294</v>
      </c>
      <c r="F165" s="37">
        <v>4</v>
      </c>
      <c r="G165" s="37" t="s">
        <v>69</v>
      </c>
      <c r="H165" s="37" t="s">
        <v>85</v>
      </c>
      <c r="I165" s="37" t="s">
        <v>125</v>
      </c>
      <c r="J165" s="37" t="s">
        <v>92</v>
      </c>
      <c r="K165" s="37" t="s">
        <v>167</v>
      </c>
      <c r="M165" s="37">
        <v>17</v>
      </c>
      <c r="N165" s="37">
        <v>2</v>
      </c>
      <c r="O165" s="37" t="s">
        <v>127</v>
      </c>
      <c r="P165" s="37">
        <v>4</v>
      </c>
      <c r="Q165" s="37" t="s">
        <v>168</v>
      </c>
      <c r="R165" s="37">
        <v>20010</v>
      </c>
      <c r="S165" s="37" t="s">
        <v>290</v>
      </c>
      <c r="T165" s="37">
        <v>4005</v>
      </c>
      <c r="U165" s="37" t="s">
        <v>169</v>
      </c>
      <c r="V165" s="37" t="s">
        <v>170</v>
      </c>
      <c r="W165" s="37" t="s">
        <v>251</v>
      </c>
      <c r="X165" s="37" t="s">
        <v>58</v>
      </c>
      <c r="Y165" s="37" t="s">
        <v>32</v>
      </c>
      <c r="AI165" s="38"/>
      <c r="AJ165" s="38"/>
    </row>
    <row r="166" spans="1:36" x14ac:dyDescent="0.2">
      <c r="A166" s="12">
        <v>161</v>
      </c>
      <c r="B166" s="12">
        <v>115</v>
      </c>
      <c r="C166" s="28">
        <v>1</v>
      </c>
      <c r="D166" s="28">
        <v>1</v>
      </c>
      <c r="E166" s="28" t="s">
        <v>29</v>
      </c>
      <c r="F166" s="28">
        <v>5</v>
      </c>
      <c r="G166" s="12" t="s">
        <v>98</v>
      </c>
      <c r="H166" s="12" t="s">
        <v>31</v>
      </c>
      <c r="I166" s="12" t="s">
        <v>32</v>
      </c>
      <c r="K166" s="12" t="s">
        <v>31</v>
      </c>
      <c r="L166" s="12" t="s">
        <v>99</v>
      </c>
      <c r="M166" s="12">
        <v>1</v>
      </c>
      <c r="N166" s="25">
        <v>1</v>
      </c>
      <c r="O166" s="12" t="s">
        <v>34</v>
      </c>
      <c r="P166" s="12">
        <v>5</v>
      </c>
      <c r="Q166" s="28" t="s">
        <v>32</v>
      </c>
      <c r="R166" s="12" t="s">
        <v>32</v>
      </c>
      <c r="S166" s="28" t="s">
        <v>32</v>
      </c>
      <c r="T166" s="12" t="s">
        <v>32</v>
      </c>
      <c r="U166" s="28" t="s">
        <v>312</v>
      </c>
      <c r="V166" s="12">
        <v>130001</v>
      </c>
      <c r="W166" s="28" t="s">
        <v>32</v>
      </c>
      <c r="X166" s="12" t="s">
        <v>32</v>
      </c>
      <c r="Y166" s="12" t="s">
        <v>32</v>
      </c>
      <c r="Z166" s="12">
        <v>300</v>
      </c>
      <c r="AD166" s="13"/>
    </row>
    <row r="167" spans="1:36" x14ac:dyDescent="0.2">
      <c r="A167" s="12">
        <v>162</v>
      </c>
      <c r="B167" s="12">
        <v>125</v>
      </c>
      <c r="C167" s="28">
        <v>1</v>
      </c>
      <c r="D167" s="28">
        <v>2</v>
      </c>
      <c r="E167" s="28" t="s">
        <v>35</v>
      </c>
      <c r="F167" s="28">
        <v>5</v>
      </c>
      <c r="G167" s="12" t="s">
        <v>98</v>
      </c>
      <c r="H167" s="12" t="s">
        <v>31</v>
      </c>
      <c r="I167" s="12" t="s">
        <v>32</v>
      </c>
      <c r="K167" s="12" t="s">
        <v>31</v>
      </c>
      <c r="L167" s="12" t="s">
        <v>100</v>
      </c>
      <c r="M167" s="12">
        <v>1</v>
      </c>
      <c r="N167" s="25">
        <v>1</v>
      </c>
      <c r="O167" s="12" t="s">
        <v>34</v>
      </c>
      <c r="P167" s="12">
        <v>5</v>
      </c>
      <c r="Q167" s="28" t="s">
        <v>32</v>
      </c>
      <c r="R167" s="12" t="s">
        <v>32</v>
      </c>
      <c r="S167" s="28" t="s">
        <v>32</v>
      </c>
      <c r="T167" s="12" t="s">
        <v>32</v>
      </c>
      <c r="U167" s="28" t="s">
        <v>313</v>
      </c>
      <c r="V167" s="12">
        <v>130002</v>
      </c>
      <c r="W167" s="28" t="s">
        <v>32</v>
      </c>
      <c r="X167" s="12" t="s">
        <v>32</v>
      </c>
      <c r="Y167" s="12" t="s">
        <v>32</v>
      </c>
      <c r="Z167" s="12">
        <v>300</v>
      </c>
      <c r="AD167" s="13"/>
    </row>
    <row r="168" spans="1:36" x14ac:dyDescent="0.2">
      <c r="A168" s="12">
        <v>163</v>
      </c>
      <c r="B168" s="12">
        <v>135</v>
      </c>
      <c r="C168" s="28">
        <v>1</v>
      </c>
      <c r="D168" s="28">
        <v>3</v>
      </c>
      <c r="E168" s="28" t="s">
        <v>37</v>
      </c>
      <c r="F168" s="28">
        <v>5</v>
      </c>
      <c r="G168" s="12" t="s">
        <v>98</v>
      </c>
      <c r="H168" s="12" t="s">
        <v>31</v>
      </c>
      <c r="I168" s="12" t="s">
        <v>32</v>
      </c>
      <c r="K168" s="12" t="s">
        <v>31</v>
      </c>
      <c r="L168" s="12" t="s">
        <v>101</v>
      </c>
      <c r="M168" s="12">
        <v>1</v>
      </c>
      <c r="N168" s="25">
        <v>1</v>
      </c>
      <c r="O168" s="12" t="s">
        <v>34</v>
      </c>
      <c r="P168" s="12">
        <v>5</v>
      </c>
      <c r="Q168" s="28" t="s">
        <v>32</v>
      </c>
      <c r="R168" s="12" t="s">
        <v>32</v>
      </c>
      <c r="S168" s="28" t="s">
        <v>32</v>
      </c>
      <c r="T168" s="12" t="s">
        <v>32</v>
      </c>
      <c r="U168" s="28" t="s">
        <v>314</v>
      </c>
      <c r="V168" s="12">
        <v>130003</v>
      </c>
      <c r="W168" s="28" t="s">
        <v>32</v>
      </c>
      <c r="X168" s="12" t="s">
        <v>32</v>
      </c>
      <c r="Y168" s="12" t="s">
        <v>32</v>
      </c>
      <c r="Z168" s="12">
        <v>300</v>
      </c>
      <c r="AD168" s="13"/>
    </row>
    <row r="169" spans="1:36" x14ac:dyDescent="0.2">
      <c r="A169" s="12">
        <v>164</v>
      </c>
      <c r="B169" s="12">
        <v>145</v>
      </c>
      <c r="C169" s="28">
        <v>1</v>
      </c>
      <c r="D169" s="28">
        <v>4</v>
      </c>
      <c r="E169" s="28" t="s">
        <v>39</v>
      </c>
      <c r="F169" s="28">
        <v>5</v>
      </c>
      <c r="G169" s="12" t="s">
        <v>98</v>
      </c>
      <c r="H169" s="12" t="s">
        <v>31</v>
      </c>
      <c r="I169" s="12" t="s">
        <v>32</v>
      </c>
      <c r="K169" s="12" t="s">
        <v>31</v>
      </c>
      <c r="L169" s="12" t="s">
        <v>102</v>
      </c>
      <c r="M169" s="12">
        <v>1</v>
      </c>
      <c r="N169" s="25">
        <v>1</v>
      </c>
      <c r="O169" s="12" t="s">
        <v>34</v>
      </c>
      <c r="P169" s="12">
        <v>5</v>
      </c>
      <c r="Q169" s="28" t="s">
        <v>32</v>
      </c>
      <c r="R169" s="12" t="s">
        <v>32</v>
      </c>
      <c r="S169" s="28" t="s">
        <v>32</v>
      </c>
      <c r="T169" s="12" t="s">
        <v>32</v>
      </c>
      <c r="U169" s="28" t="s">
        <v>315</v>
      </c>
      <c r="V169" s="12">
        <v>130004</v>
      </c>
      <c r="W169" s="28" t="s">
        <v>32</v>
      </c>
      <c r="X169" s="12" t="s">
        <v>32</v>
      </c>
      <c r="Y169" s="12" t="s">
        <v>32</v>
      </c>
      <c r="Z169" s="12">
        <v>300</v>
      </c>
      <c r="AD169" s="13"/>
    </row>
    <row r="170" spans="1:36" x14ac:dyDescent="0.2">
      <c r="A170" s="12">
        <v>165</v>
      </c>
      <c r="B170" s="12">
        <v>155</v>
      </c>
      <c r="C170" s="28">
        <v>1</v>
      </c>
      <c r="D170" s="28">
        <v>5</v>
      </c>
      <c r="E170" s="28" t="s">
        <v>41</v>
      </c>
      <c r="F170" s="28">
        <v>5</v>
      </c>
      <c r="G170" s="12" t="s">
        <v>98</v>
      </c>
      <c r="H170" s="12" t="s">
        <v>31</v>
      </c>
      <c r="I170" s="12" t="s">
        <v>32</v>
      </c>
      <c r="K170" s="12" t="s">
        <v>31</v>
      </c>
      <c r="L170" s="12" t="s">
        <v>103</v>
      </c>
      <c r="M170" s="12">
        <v>1</v>
      </c>
      <c r="N170" s="25">
        <v>1</v>
      </c>
      <c r="O170" s="12" t="s">
        <v>34</v>
      </c>
      <c r="P170" s="12">
        <v>5</v>
      </c>
      <c r="Q170" s="28" t="s">
        <v>32</v>
      </c>
      <c r="R170" s="12" t="s">
        <v>32</v>
      </c>
      <c r="S170" s="28" t="s">
        <v>32</v>
      </c>
      <c r="T170" s="12" t="s">
        <v>32</v>
      </c>
      <c r="U170" s="28" t="s">
        <v>316</v>
      </c>
      <c r="V170" s="12">
        <v>130005</v>
      </c>
      <c r="W170" s="28" t="s">
        <v>32</v>
      </c>
      <c r="X170" s="12" t="s">
        <v>32</v>
      </c>
      <c r="Y170" s="12" t="s">
        <v>32</v>
      </c>
      <c r="Z170" s="12">
        <v>300</v>
      </c>
      <c r="AD170" s="13"/>
    </row>
    <row r="171" spans="1:36" x14ac:dyDescent="0.2">
      <c r="A171" s="12">
        <v>166</v>
      </c>
      <c r="B171" s="12">
        <v>215</v>
      </c>
      <c r="C171" s="28">
        <v>2</v>
      </c>
      <c r="D171" s="28">
        <v>1</v>
      </c>
      <c r="E171" s="28" t="s">
        <v>29</v>
      </c>
      <c r="F171" s="28">
        <v>5</v>
      </c>
      <c r="G171" s="12" t="s">
        <v>98</v>
      </c>
      <c r="H171" s="12" t="s">
        <v>55</v>
      </c>
      <c r="I171" s="12" t="s">
        <v>32</v>
      </c>
      <c r="K171" s="12" t="s">
        <v>55</v>
      </c>
      <c r="L171" s="12" t="s">
        <v>104</v>
      </c>
      <c r="M171" s="12">
        <v>2</v>
      </c>
      <c r="N171" s="25">
        <v>1</v>
      </c>
      <c r="O171" s="12" t="s">
        <v>34</v>
      </c>
      <c r="P171" s="12">
        <v>5</v>
      </c>
      <c r="Q171" s="28" t="s">
        <v>324</v>
      </c>
      <c r="R171" s="12">
        <v>110011</v>
      </c>
      <c r="S171" s="28" t="s">
        <v>319</v>
      </c>
      <c r="T171" s="12">
        <v>110006</v>
      </c>
      <c r="U171" s="28" t="s">
        <v>325</v>
      </c>
      <c r="V171" s="12">
        <v>110012</v>
      </c>
      <c r="W171" s="28" t="s">
        <v>58</v>
      </c>
      <c r="X171" s="12" t="s">
        <v>58</v>
      </c>
      <c r="Y171" s="12" t="s">
        <v>309</v>
      </c>
      <c r="Z171" s="12">
        <v>1000</v>
      </c>
      <c r="AD171" s="13"/>
    </row>
    <row r="172" spans="1:36" x14ac:dyDescent="0.2">
      <c r="A172" s="12">
        <v>167</v>
      </c>
      <c r="B172" s="12">
        <v>225</v>
      </c>
      <c r="C172" s="28">
        <v>2</v>
      </c>
      <c r="D172" s="28">
        <v>2</v>
      </c>
      <c r="E172" s="28" t="s">
        <v>35</v>
      </c>
      <c r="F172" s="28">
        <v>5</v>
      </c>
      <c r="G172" s="12" t="s">
        <v>98</v>
      </c>
      <c r="H172" s="12" t="s">
        <v>55</v>
      </c>
      <c r="I172" s="12" t="s">
        <v>32</v>
      </c>
      <c r="K172" s="12" t="s">
        <v>55</v>
      </c>
      <c r="L172" s="12" t="s">
        <v>105</v>
      </c>
      <c r="M172" s="12">
        <v>2</v>
      </c>
      <c r="N172" s="25">
        <v>1</v>
      </c>
      <c r="O172" s="12" t="s">
        <v>34</v>
      </c>
      <c r="P172" s="12">
        <v>5</v>
      </c>
      <c r="Q172" s="28" t="s">
        <v>324</v>
      </c>
      <c r="R172" s="12">
        <v>110011</v>
      </c>
      <c r="S172" s="28" t="s">
        <v>320</v>
      </c>
      <c r="T172" s="12">
        <v>110007</v>
      </c>
      <c r="U172" s="28" t="s">
        <v>325</v>
      </c>
      <c r="V172" s="12">
        <v>110012</v>
      </c>
      <c r="W172" s="28" t="s">
        <v>58</v>
      </c>
      <c r="X172" s="12" t="s">
        <v>58</v>
      </c>
      <c r="Y172" s="12" t="s">
        <v>309</v>
      </c>
      <c r="Z172" s="12">
        <v>1000</v>
      </c>
      <c r="AD172" s="13"/>
    </row>
    <row r="173" spans="1:36" x14ac:dyDescent="0.2">
      <c r="A173" s="12">
        <v>168</v>
      </c>
      <c r="B173" s="12">
        <v>235</v>
      </c>
      <c r="C173" s="28">
        <v>2</v>
      </c>
      <c r="D173" s="28">
        <v>3</v>
      </c>
      <c r="E173" s="28" t="s">
        <v>37</v>
      </c>
      <c r="F173" s="28">
        <v>5</v>
      </c>
      <c r="G173" s="12" t="s">
        <v>98</v>
      </c>
      <c r="H173" s="12" t="s">
        <v>55</v>
      </c>
      <c r="I173" s="12" t="s">
        <v>32</v>
      </c>
      <c r="K173" s="12" t="s">
        <v>55</v>
      </c>
      <c r="L173" s="12" t="s">
        <v>106</v>
      </c>
      <c r="M173" s="12">
        <v>2</v>
      </c>
      <c r="N173" s="25">
        <v>1</v>
      </c>
      <c r="O173" s="12" t="s">
        <v>34</v>
      </c>
      <c r="P173" s="12">
        <v>5</v>
      </c>
      <c r="Q173" s="28" t="s">
        <v>324</v>
      </c>
      <c r="R173" s="12">
        <v>110011</v>
      </c>
      <c r="S173" s="28" t="s">
        <v>321</v>
      </c>
      <c r="T173" s="12">
        <v>110008</v>
      </c>
      <c r="U173" s="28" t="s">
        <v>325</v>
      </c>
      <c r="V173" s="12">
        <v>110012</v>
      </c>
      <c r="W173" s="28" t="s">
        <v>58</v>
      </c>
      <c r="X173" s="12" t="s">
        <v>58</v>
      </c>
      <c r="Y173" s="12" t="s">
        <v>309</v>
      </c>
      <c r="Z173" s="12">
        <v>1000</v>
      </c>
      <c r="AD173" s="13"/>
    </row>
    <row r="174" spans="1:36" x14ac:dyDescent="0.2">
      <c r="A174" s="12">
        <v>169</v>
      </c>
      <c r="B174" s="12">
        <v>245</v>
      </c>
      <c r="C174" s="28">
        <v>2</v>
      </c>
      <c r="D174" s="28">
        <v>4</v>
      </c>
      <c r="E174" s="28" t="s">
        <v>39</v>
      </c>
      <c r="F174" s="28">
        <v>5</v>
      </c>
      <c r="G174" s="12" t="s">
        <v>98</v>
      </c>
      <c r="H174" s="12" t="s">
        <v>55</v>
      </c>
      <c r="I174" s="12" t="s">
        <v>32</v>
      </c>
      <c r="K174" s="12" t="s">
        <v>55</v>
      </c>
      <c r="L174" s="12" t="s">
        <v>107</v>
      </c>
      <c r="M174" s="12">
        <v>2</v>
      </c>
      <c r="N174" s="25">
        <v>1</v>
      </c>
      <c r="O174" s="12" t="s">
        <v>34</v>
      </c>
      <c r="P174" s="12">
        <v>5</v>
      </c>
      <c r="Q174" s="28" t="s">
        <v>324</v>
      </c>
      <c r="R174" s="12">
        <v>110011</v>
      </c>
      <c r="S174" s="28" t="s">
        <v>322</v>
      </c>
      <c r="T174" s="12">
        <v>110009</v>
      </c>
      <c r="U174" s="28" t="s">
        <v>325</v>
      </c>
      <c r="V174" s="12">
        <v>110012</v>
      </c>
      <c r="W174" s="28" t="s">
        <v>58</v>
      </c>
      <c r="X174" s="12" t="s">
        <v>58</v>
      </c>
      <c r="Y174" s="12" t="s">
        <v>309</v>
      </c>
      <c r="Z174" s="12">
        <v>1000</v>
      </c>
      <c r="AD174" s="13"/>
    </row>
    <row r="175" spans="1:36" x14ac:dyDescent="0.2">
      <c r="A175" s="12">
        <v>170</v>
      </c>
      <c r="B175" s="12">
        <v>255</v>
      </c>
      <c r="C175" s="28">
        <v>2</v>
      </c>
      <c r="D175" s="28">
        <v>5</v>
      </c>
      <c r="E175" s="28" t="s">
        <v>41</v>
      </c>
      <c r="F175" s="28">
        <v>5</v>
      </c>
      <c r="G175" s="12" t="s">
        <v>98</v>
      </c>
      <c r="H175" s="12" t="s">
        <v>55</v>
      </c>
      <c r="I175" s="12" t="s">
        <v>32</v>
      </c>
      <c r="K175" s="12" t="s">
        <v>55</v>
      </c>
      <c r="L175" s="12" t="s">
        <v>108</v>
      </c>
      <c r="M175" s="12">
        <v>2</v>
      </c>
      <c r="N175" s="25">
        <v>1</v>
      </c>
      <c r="O175" s="12" t="s">
        <v>34</v>
      </c>
      <c r="P175" s="12">
        <v>5</v>
      </c>
      <c r="Q175" s="28" t="s">
        <v>324</v>
      </c>
      <c r="R175" s="12">
        <v>110011</v>
      </c>
      <c r="S175" s="28" t="s">
        <v>323</v>
      </c>
      <c r="T175" s="12">
        <v>110010</v>
      </c>
      <c r="U175" s="28" t="s">
        <v>325</v>
      </c>
      <c r="V175" s="12">
        <v>110012</v>
      </c>
      <c r="W175" s="28" t="s">
        <v>58</v>
      </c>
      <c r="X175" s="12" t="s">
        <v>58</v>
      </c>
      <c r="Y175" s="12" t="s">
        <v>309</v>
      </c>
      <c r="Z175" s="12">
        <v>1000</v>
      </c>
      <c r="AD175" s="13"/>
    </row>
    <row r="176" spans="1:36" x14ac:dyDescent="0.2">
      <c r="A176" s="12">
        <v>171</v>
      </c>
      <c r="B176" s="12">
        <v>315</v>
      </c>
      <c r="C176" s="28">
        <v>3</v>
      </c>
      <c r="D176" s="28">
        <v>1</v>
      </c>
      <c r="E176" s="28" t="s">
        <v>29</v>
      </c>
      <c r="F176" s="28">
        <v>5</v>
      </c>
      <c r="G176" s="12" t="s">
        <v>98</v>
      </c>
      <c r="H176" s="12" t="s">
        <v>55</v>
      </c>
      <c r="I176" s="12" t="s">
        <v>32</v>
      </c>
      <c r="K176" s="12" t="s">
        <v>55</v>
      </c>
      <c r="L176" s="12" t="s">
        <v>104</v>
      </c>
      <c r="M176" s="12">
        <v>3</v>
      </c>
      <c r="N176" s="25">
        <v>1</v>
      </c>
      <c r="O176" s="12" t="s">
        <v>34</v>
      </c>
      <c r="P176" s="12">
        <v>5</v>
      </c>
      <c r="Q176" s="28" t="s">
        <v>324</v>
      </c>
      <c r="R176" s="12">
        <v>110011</v>
      </c>
      <c r="S176" s="28" t="s">
        <v>319</v>
      </c>
      <c r="T176" s="12">
        <v>110006</v>
      </c>
      <c r="U176" s="28" t="s">
        <v>325</v>
      </c>
      <c r="V176" s="12">
        <v>110012</v>
      </c>
      <c r="W176" s="28" t="s">
        <v>58</v>
      </c>
      <c r="X176" s="12" t="s">
        <v>58</v>
      </c>
      <c r="Y176" s="12" t="s">
        <v>309</v>
      </c>
      <c r="Z176" s="12">
        <v>1000</v>
      </c>
      <c r="AD176" s="13"/>
    </row>
    <row r="177" spans="1:30" x14ac:dyDescent="0.2">
      <c r="A177" s="12">
        <v>172</v>
      </c>
      <c r="B177" s="12">
        <v>325</v>
      </c>
      <c r="C177" s="28">
        <v>3</v>
      </c>
      <c r="D177" s="28">
        <v>2</v>
      </c>
      <c r="E177" s="28" t="s">
        <v>35</v>
      </c>
      <c r="F177" s="28">
        <v>5</v>
      </c>
      <c r="G177" s="12" t="s">
        <v>98</v>
      </c>
      <c r="H177" s="12" t="s">
        <v>55</v>
      </c>
      <c r="I177" s="12" t="s">
        <v>32</v>
      </c>
      <c r="K177" s="12" t="s">
        <v>55</v>
      </c>
      <c r="L177" s="12" t="s">
        <v>105</v>
      </c>
      <c r="M177" s="12">
        <v>3</v>
      </c>
      <c r="N177" s="25">
        <v>1</v>
      </c>
      <c r="O177" s="12" t="s">
        <v>34</v>
      </c>
      <c r="P177" s="12">
        <v>5</v>
      </c>
      <c r="Q177" s="28" t="s">
        <v>324</v>
      </c>
      <c r="R177" s="12">
        <v>110011</v>
      </c>
      <c r="S177" s="28" t="s">
        <v>320</v>
      </c>
      <c r="T177" s="12">
        <v>110007</v>
      </c>
      <c r="U177" s="28" t="s">
        <v>325</v>
      </c>
      <c r="V177" s="12">
        <v>110012</v>
      </c>
      <c r="W177" s="28" t="s">
        <v>58</v>
      </c>
      <c r="X177" s="12" t="s">
        <v>58</v>
      </c>
      <c r="Y177" s="12" t="s">
        <v>309</v>
      </c>
      <c r="Z177" s="12">
        <v>1000</v>
      </c>
      <c r="AD177" s="13"/>
    </row>
    <row r="178" spans="1:30" x14ac:dyDescent="0.2">
      <c r="A178" s="12">
        <v>173</v>
      </c>
      <c r="B178" s="12">
        <v>335</v>
      </c>
      <c r="C178" s="28">
        <v>3</v>
      </c>
      <c r="D178" s="28">
        <v>3</v>
      </c>
      <c r="E178" s="28" t="s">
        <v>37</v>
      </c>
      <c r="F178" s="28">
        <v>5</v>
      </c>
      <c r="G178" s="12" t="s">
        <v>98</v>
      </c>
      <c r="H178" s="12" t="s">
        <v>55</v>
      </c>
      <c r="I178" s="12" t="s">
        <v>32</v>
      </c>
      <c r="K178" s="12" t="s">
        <v>55</v>
      </c>
      <c r="L178" s="12" t="s">
        <v>106</v>
      </c>
      <c r="M178" s="12">
        <v>3</v>
      </c>
      <c r="N178" s="25">
        <v>1</v>
      </c>
      <c r="O178" s="12" t="s">
        <v>34</v>
      </c>
      <c r="P178" s="12">
        <v>5</v>
      </c>
      <c r="Q178" s="28" t="s">
        <v>324</v>
      </c>
      <c r="R178" s="12">
        <v>110011</v>
      </c>
      <c r="S178" s="28" t="s">
        <v>321</v>
      </c>
      <c r="T178" s="12">
        <v>110008</v>
      </c>
      <c r="U178" s="28" t="s">
        <v>325</v>
      </c>
      <c r="V178" s="12">
        <v>110012</v>
      </c>
      <c r="W178" s="28" t="s">
        <v>58</v>
      </c>
      <c r="X178" s="12" t="s">
        <v>58</v>
      </c>
      <c r="Y178" s="12" t="s">
        <v>309</v>
      </c>
      <c r="Z178" s="12">
        <v>1000</v>
      </c>
      <c r="AD178" s="13"/>
    </row>
    <row r="179" spans="1:30" x14ac:dyDescent="0.2">
      <c r="A179" s="12">
        <v>174</v>
      </c>
      <c r="B179" s="12">
        <v>345</v>
      </c>
      <c r="C179" s="28">
        <v>3</v>
      </c>
      <c r="D179" s="28">
        <v>4</v>
      </c>
      <c r="E179" s="28" t="s">
        <v>39</v>
      </c>
      <c r="F179" s="28">
        <v>5</v>
      </c>
      <c r="G179" s="12" t="s">
        <v>98</v>
      </c>
      <c r="H179" s="12" t="s">
        <v>55</v>
      </c>
      <c r="I179" s="12" t="s">
        <v>32</v>
      </c>
      <c r="K179" s="12" t="s">
        <v>55</v>
      </c>
      <c r="L179" s="12" t="s">
        <v>107</v>
      </c>
      <c r="M179" s="12">
        <v>3</v>
      </c>
      <c r="N179" s="25">
        <v>1</v>
      </c>
      <c r="O179" s="12" t="s">
        <v>34</v>
      </c>
      <c r="P179" s="12">
        <v>5</v>
      </c>
      <c r="Q179" s="28" t="s">
        <v>324</v>
      </c>
      <c r="R179" s="12">
        <v>110011</v>
      </c>
      <c r="S179" s="28" t="s">
        <v>322</v>
      </c>
      <c r="T179" s="12">
        <v>110009</v>
      </c>
      <c r="U179" s="28" t="s">
        <v>325</v>
      </c>
      <c r="V179" s="12">
        <v>110012</v>
      </c>
      <c r="W179" s="28" t="s">
        <v>58</v>
      </c>
      <c r="X179" s="12" t="s">
        <v>58</v>
      </c>
      <c r="Y179" s="12" t="s">
        <v>309</v>
      </c>
      <c r="Z179" s="12">
        <v>1000</v>
      </c>
      <c r="AD179" s="13"/>
    </row>
    <row r="180" spans="1:30" x14ac:dyDescent="0.2">
      <c r="A180" s="12">
        <v>175</v>
      </c>
      <c r="B180" s="12">
        <v>355</v>
      </c>
      <c r="C180" s="28">
        <v>3</v>
      </c>
      <c r="D180" s="28">
        <v>5</v>
      </c>
      <c r="E180" s="28" t="s">
        <v>41</v>
      </c>
      <c r="F180" s="28">
        <v>5</v>
      </c>
      <c r="G180" s="12" t="s">
        <v>98</v>
      </c>
      <c r="H180" s="12" t="s">
        <v>55</v>
      </c>
      <c r="I180" s="12" t="s">
        <v>32</v>
      </c>
      <c r="K180" s="12" t="s">
        <v>55</v>
      </c>
      <c r="L180" s="12" t="s">
        <v>108</v>
      </c>
      <c r="M180" s="12">
        <v>3</v>
      </c>
      <c r="N180" s="25">
        <v>1</v>
      </c>
      <c r="O180" s="12" t="s">
        <v>34</v>
      </c>
      <c r="P180" s="12">
        <v>5</v>
      </c>
      <c r="Q180" s="28" t="s">
        <v>324</v>
      </c>
      <c r="R180" s="12">
        <v>110011</v>
      </c>
      <c r="S180" s="28" t="s">
        <v>323</v>
      </c>
      <c r="T180" s="12">
        <v>110010</v>
      </c>
      <c r="U180" s="28" t="s">
        <v>325</v>
      </c>
      <c r="V180" s="12">
        <v>110012</v>
      </c>
      <c r="W180" s="28" t="s">
        <v>58</v>
      </c>
      <c r="X180" s="12" t="s">
        <v>58</v>
      </c>
      <c r="Y180" s="12" t="s">
        <v>309</v>
      </c>
      <c r="Z180" s="12">
        <v>1000</v>
      </c>
      <c r="AD180" s="13"/>
    </row>
    <row r="181" spans="1:30" x14ac:dyDescent="0.2">
      <c r="A181" s="12">
        <v>176</v>
      </c>
      <c r="B181" s="12">
        <v>415</v>
      </c>
      <c r="C181" s="28">
        <v>4</v>
      </c>
      <c r="D181" s="28">
        <v>1</v>
      </c>
      <c r="E181" s="28" t="s">
        <v>29</v>
      </c>
      <c r="F181" s="28">
        <v>5</v>
      </c>
      <c r="G181" s="12" t="s">
        <v>98</v>
      </c>
      <c r="H181" s="12" t="s">
        <v>63</v>
      </c>
      <c r="I181" s="12" t="s">
        <v>32</v>
      </c>
      <c r="K181" s="12" t="s">
        <v>63</v>
      </c>
      <c r="L181" s="12" t="s">
        <v>109</v>
      </c>
      <c r="M181" s="12">
        <v>4</v>
      </c>
      <c r="N181" s="25">
        <v>1</v>
      </c>
      <c r="O181" s="12" t="s">
        <v>34</v>
      </c>
      <c r="P181" s="12">
        <v>5</v>
      </c>
      <c r="Q181" s="28" t="s">
        <v>302</v>
      </c>
      <c r="R181" s="12">
        <v>150003</v>
      </c>
      <c r="S181" s="28" t="s">
        <v>317</v>
      </c>
      <c r="T181" s="12">
        <v>150007</v>
      </c>
      <c r="U181" s="28" t="s">
        <v>301</v>
      </c>
      <c r="V181" s="12">
        <v>150007</v>
      </c>
      <c r="W181" s="28" t="s">
        <v>57</v>
      </c>
      <c r="X181" s="12" t="s">
        <v>57</v>
      </c>
      <c r="Y181" s="12" t="s">
        <v>57</v>
      </c>
      <c r="Z181" s="12">
        <v>800</v>
      </c>
      <c r="AD181" s="13"/>
    </row>
    <row r="182" spans="1:30" x14ac:dyDescent="0.2">
      <c r="A182" s="12">
        <v>177</v>
      </c>
      <c r="B182" s="12">
        <v>425</v>
      </c>
      <c r="C182" s="28">
        <v>4</v>
      </c>
      <c r="D182" s="28">
        <v>2</v>
      </c>
      <c r="E182" s="28" t="s">
        <v>35</v>
      </c>
      <c r="F182" s="28">
        <v>5</v>
      </c>
      <c r="G182" s="12" t="s">
        <v>98</v>
      </c>
      <c r="H182" s="12" t="s">
        <v>63</v>
      </c>
      <c r="I182" s="12" t="s">
        <v>32</v>
      </c>
      <c r="K182" s="12" t="s">
        <v>63</v>
      </c>
      <c r="L182" s="12" t="s">
        <v>110</v>
      </c>
      <c r="M182" s="12">
        <v>4</v>
      </c>
      <c r="N182" s="25">
        <v>1</v>
      </c>
      <c r="O182" s="12" t="s">
        <v>34</v>
      </c>
      <c r="P182" s="12">
        <v>5</v>
      </c>
      <c r="Q182" s="28" t="s">
        <v>302</v>
      </c>
      <c r="R182" s="12">
        <v>150003</v>
      </c>
      <c r="S182" s="28" t="s">
        <v>317</v>
      </c>
      <c r="T182" s="12">
        <v>150007</v>
      </c>
      <c r="U182" s="28" t="s">
        <v>301</v>
      </c>
      <c r="V182" s="12">
        <v>150007</v>
      </c>
      <c r="W182" s="28" t="s">
        <v>57</v>
      </c>
      <c r="X182" s="12" t="s">
        <v>57</v>
      </c>
      <c r="Y182" s="12" t="s">
        <v>57</v>
      </c>
      <c r="Z182" s="12">
        <v>800</v>
      </c>
      <c r="AD182" s="13"/>
    </row>
    <row r="183" spans="1:30" x14ac:dyDescent="0.2">
      <c r="A183" s="12">
        <v>178</v>
      </c>
      <c r="B183" s="12">
        <v>435</v>
      </c>
      <c r="C183" s="28">
        <v>4</v>
      </c>
      <c r="D183" s="28">
        <v>3</v>
      </c>
      <c r="E183" s="28" t="s">
        <v>37</v>
      </c>
      <c r="F183" s="28">
        <v>5</v>
      </c>
      <c r="G183" s="12" t="s">
        <v>98</v>
      </c>
      <c r="H183" s="12" t="s">
        <v>63</v>
      </c>
      <c r="I183" s="12" t="s">
        <v>32</v>
      </c>
      <c r="K183" s="12" t="s">
        <v>63</v>
      </c>
      <c r="L183" s="12" t="s">
        <v>111</v>
      </c>
      <c r="M183" s="12">
        <v>4</v>
      </c>
      <c r="N183" s="25">
        <v>1</v>
      </c>
      <c r="O183" s="12" t="s">
        <v>34</v>
      </c>
      <c r="P183" s="12">
        <v>5</v>
      </c>
      <c r="Q183" s="28" t="s">
        <v>302</v>
      </c>
      <c r="R183" s="12">
        <v>150003</v>
      </c>
      <c r="S183" s="28" t="s">
        <v>317</v>
      </c>
      <c r="T183" s="12">
        <v>150007</v>
      </c>
      <c r="U183" s="28" t="s">
        <v>301</v>
      </c>
      <c r="V183" s="12">
        <v>150007</v>
      </c>
      <c r="W183" s="28" t="s">
        <v>57</v>
      </c>
      <c r="X183" s="12" t="s">
        <v>57</v>
      </c>
      <c r="Y183" s="12" t="s">
        <v>57</v>
      </c>
      <c r="Z183" s="12">
        <v>800</v>
      </c>
      <c r="AD183" s="13"/>
    </row>
    <row r="184" spans="1:30" x14ac:dyDescent="0.2">
      <c r="A184" s="12">
        <v>179</v>
      </c>
      <c r="B184" s="12">
        <v>445</v>
      </c>
      <c r="C184" s="28">
        <v>4</v>
      </c>
      <c r="D184" s="28">
        <v>4</v>
      </c>
      <c r="E184" s="28" t="s">
        <v>39</v>
      </c>
      <c r="F184" s="28">
        <v>5</v>
      </c>
      <c r="G184" s="12" t="s">
        <v>98</v>
      </c>
      <c r="H184" s="12" t="s">
        <v>63</v>
      </c>
      <c r="I184" s="12" t="s">
        <v>32</v>
      </c>
      <c r="K184" s="12" t="s">
        <v>63</v>
      </c>
      <c r="L184" s="12" t="s">
        <v>112</v>
      </c>
      <c r="M184" s="12">
        <v>4</v>
      </c>
      <c r="N184" s="25">
        <v>1</v>
      </c>
      <c r="O184" s="12" t="s">
        <v>34</v>
      </c>
      <c r="P184" s="12">
        <v>5</v>
      </c>
      <c r="Q184" s="28" t="s">
        <v>302</v>
      </c>
      <c r="R184" s="12">
        <v>150003</v>
      </c>
      <c r="S184" s="28" t="s">
        <v>317</v>
      </c>
      <c r="T184" s="12">
        <v>150007</v>
      </c>
      <c r="U184" s="28" t="s">
        <v>301</v>
      </c>
      <c r="V184" s="12">
        <v>150007</v>
      </c>
      <c r="W184" s="28" t="s">
        <v>57</v>
      </c>
      <c r="X184" s="12" t="s">
        <v>57</v>
      </c>
      <c r="Y184" s="12" t="s">
        <v>57</v>
      </c>
      <c r="Z184" s="12">
        <v>800</v>
      </c>
      <c r="AD184" s="13"/>
    </row>
    <row r="185" spans="1:30" x14ac:dyDescent="0.2">
      <c r="A185" s="12">
        <v>180</v>
      </c>
      <c r="B185" s="12">
        <v>455</v>
      </c>
      <c r="C185" s="28">
        <v>4</v>
      </c>
      <c r="D185" s="28">
        <v>5</v>
      </c>
      <c r="E185" s="28" t="s">
        <v>41</v>
      </c>
      <c r="F185" s="28">
        <v>5</v>
      </c>
      <c r="G185" s="12" t="s">
        <v>98</v>
      </c>
      <c r="H185" s="12" t="s">
        <v>63</v>
      </c>
      <c r="I185" s="12" t="s">
        <v>32</v>
      </c>
      <c r="K185" s="12" t="s">
        <v>63</v>
      </c>
      <c r="L185" s="12" t="s">
        <v>113</v>
      </c>
      <c r="M185" s="12">
        <v>4</v>
      </c>
      <c r="N185" s="25">
        <v>1</v>
      </c>
      <c r="O185" s="12" t="s">
        <v>34</v>
      </c>
      <c r="P185" s="12">
        <v>5</v>
      </c>
      <c r="Q185" s="28" t="s">
        <v>302</v>
      </c>
      <c r="R185" s="12">
        <v>150003</v>
      </c>
      <c r="S185" s="28" t="s">
        <v>317</v>
      </c>
      <c r="T185" s="12">
        <v>150007</v>
      </c>
      <c r="U185" s="28" t="s">
        <v>301</v>
      </c>
      <c r="V185" s="12">
        <v>150007</v>
      </c>
      <c r="W185" s="28" t="s">
        <v>57</v>
      </c>
      <c r="X185" s="12" t="s">
        <v>57</v>
      </c>
      <c r="Y185" s="12" t="s">
        <v>57</v>
      </c>
      <c r="Z185" s="12">
        <v>800</v>
      </c>
      <c r="AD185" s="13"/>
    </row>
    <row r="186" spans="1:30" x14ac:dyDescent="0.2">
      <c r="A186" s="12">
        <v>181</v>
      </c>
      <c r="B186" s="12">
        <v>515</v>
      </c>
      <c r="C186" s="28">
        <v>5</v>
      </c>
      <c r="D186" s="28">
        <v>1</v>
      </c>
      <c r="E186" s="28" t="s">
        <v>29</v>
      </c>
      <c r="F186" s="28">
        <v>5</v>
      </c>
      <c r="G186" s="12" t="s">
        <v>98</v>
      </c>
      <c r="H186" s="12" t="s">
        <v>63</v>
      </c>
      <c r="I186" s="12" t="s">
        <v>32</v>
      </c>
      <c r="K186" s="12" t="s">
        <v>63</v>
      </c>
      <c r="L186" s="12" t="s">
        <v>109</v>
      </c>
      <c r="M186" s="12">
        <v>5</v>
      </c>
      <c r="N186" s="25">
        <v>1</v>
      </c>
      <c r="O186" s="12" t="s">
        <v>34</v>
      </c>
      <c r="P186" s="12">
        <v>5</v>
      </c>
      <c r="Q186" s="28" t="s">
        <v>302</v>
      </c>
      <c r="R186" s="12">
        <v>150003</v>
      </c>
      <c r="S186" s="28" t="s">
        <v>317</v>
      </c>
      <c r="T186" s="12">
        <v>150007</v>
      </c>
      <c r="U186" s="28" t="s">
        <v>301</v>
      </c>
      <c r="V186" s="12">
        <v>150007</v>
      </c>
      <c r="W186" s="28" t="s">
        <v>57</v>
      </c>
      <c r="X186" s="12" t="s">
        <v>57</v>
      </c>
      <c r="Y186" s="12" t="s">
        <v>57</v>
      </c>
      <c r="Z186" s="12">
        <v>800</v>
      </c>
      <c r="AD186" s="13"/>
    </row>
    <row r="187" spans="1:30" x14ac:dyDescent="0.2">
      <c r="A187" s="12">
        <v>182</v>
      </c>
      <c r="B187" s="12">
        <v>525</v>
      </c>
      <c r="C187" s="28">
        <v>5</v>
      </c>
      <c r="D187" s="28">
        <v>2</v>
      </c>
      <c r="E187" s="28" t="s">
        <v>35</v>
      </c>
      <c r="F187" s="28">
        <v>5</v>
      </c>
      <c r="G187" s="12" t="s">
        <v>98</v>
      </c>
      <c r="H187" s="12" t="s">
        <v>63</v>
      </c>
      <c r="I187" s="12" t="s">
        <v>32</v>
      </c>
      <c r="K187" s="12" t="s">
        <v>63</v>
      </c>
      <c r="L187" s="12" t="s">
        <v>110</v>
      </c>
      <c r="M187" s="12">
        <v>5</v>
      </c>
      <c r="N187" s="25">
        <v>1</v>
      </c>
      <c r="O187" s="12" t="s">
        <v>34</v>
      </c>
      <c r="P187" s="12">
        <v>5</v>
      </c>
      <c r="Q187" s="28" t="s">
        <v>302</v>
      </c>
      <c r="R187" s="12">
        <v>150003</v>
      </c>
      <c r="S187" s="28" t="s">
        <v>317</v>
      </c>
      <c r="T187" s="12">
        <v>150007</v>
      </c>
      <c r="U187" s="28" t="s">
        <v>301</v>
      </c>
      <c r="V187" s="12">
        <v>150007</v>
      </c>
      <c r="W187" s="28" t="s">
        <v>57</v>
      </c>
      <c r="X187" s="12" t="s">
        <v>57</v>
      </c>
      <c r="Y187" s="12" t="s">
        <v>57</v>
      </c>
      <c r="Z187" s="12">
        <v>800</v>
      </c>
      <c r="AD187" s="13"/>
    </row>
    <row r="188" spans="1:30" x14ac:dyDescent="0.2">
      <c r="A188" s="12">
        <v>183</v>
      </c>
      <c r="B188" s="12">
        <v>535</v>
      </c>
      <c r="C188" s="28">
        <v>5</v>
      </c>
      <c r="D188" s="28">
        <v>3</v>
      </c>
      <c r="E188" s="28" t="s">
        <v>37</v>
      </c>
      <c r="F188" s="28">
        <v>5</v>
      </c>
      <c r="G188" s="12" t="s">
        <v>98</v>
      </c>
      <c r="H188" s="12" t="s">
        <v>63</v>
      </c>
      <c r="I188" s="12" t="s">
        <v>32</v>
      </c>
      <c r="K188" s="12" t="s">
        <v>63</v>
      </c>
      <c r="L188" s="12" t="s">
        <v>111</v>
      </c>
      <c r="M188" s="12">
        <v>5</v>
      </c>
      <c r="N188" s="25">
        <v>1</v>
      </c>
      <c r="O188" s="12" t="s">
        <v>34</v>
      </c>
      <c r="P188" s="12">
        <v>5</v>
      </c>
      <c r="Q188" s="28" t="s">
        <v>302</v>
      </c>
      <c r="R188" s="12">
        <v>150003</v>
      </c>
      <c r="S188" s="28" t="s">
        <v>317</v>
      </c>
      <c r="T188" s="12">
        <v>150007</v>
      </c>
      <c r="U188" s="28" t="s">
        <v>301</v>
      </c>
      <c r="V188" s="12">
        <v>150007</v>
      </c>
      <c r="W188" s="28" t="s">
        <v>57</v>
      </c>
      <c r="X188" s="12" t="s">
        <v>57</v>
      </c>
      <c r="Y188" s="12" t="s">
        <v>57</v>
      </c>
      <c r="Z188" s="12">
        <v>800</v>
      </c>
      <c r="AD188" s="13"/>
    </row>
    <row r="189" spans="1:30" x14ac:dyDescent="0.2">
      <c r="A189" s="12">
        <v>184</v>
      </c>
      <c r="B189" s="12">
        <v>545</v>
      </c>
      <c r="C189" s="28">
        <v>5</v>
      </c>
      <c r="D189" s="28">
        <v>4</v>
      </c>
      <c r="E189" s="28" t="s">
        <v>39</v>
      </c>
      <c r="F189" s="28">
        <v>5</v>
      </c>
      <c r="G189" s="12" t="s">
        <v>98</v>
      </c>
      <c r="H189" s="12" t="s">
        <v>63</v>
      </c>
      <c r="I189" s="12" t="s">
        <v>32</v>
      </c>
      <c r="K189" s="12" t="s">
        <v>63</v>
      </c>
      <c r="L189" s="12" t="s">
        <v>112</v>
      </c>
      <c r="M189" s="12">
        <v>5</v>
      </c>
      <c r="N189" s="25">
        <v>1</v>
      </c>
      <c r="O189" s="12" t="s">
        <v>34</v>
      </c>
      <c r="P189" s="12">
        <v>5</v>
      </c>
      <c r="Q189" s="28" t="s">
        <v>302</v>
      </c>
      <c r="R189" s="12">
        <v>150003</v>
      </c>
      <c r="S189" s="28" t="s">
        <v>317</v>
      </c>
      <c r="T189" s="12">
        <v>150007</v>
      </c>
      <c r="U189" s="28" t="s">
        <v>301</v>
      </c>
      <c r="V189" s="12">
        <v>150007</v>
      </c>
      <c r="W189" s="28" t="s">
        <v>57</v>
      </c>
      <c r="X189" s="12" t="s">
        <v>57</v>
      </c>
      <c r="Y189" s="12" t="s">
        <v>57</v>
      </c>
      <c r="Z189" s="12">
        <v>800</v>
      </c>
      <c r="AD189" s="13"/>
    </row>
    <row r="190" spans="1:30" x14ac:dyDescent="0.2">
      <c r="A190" s="12">
        <v>185</v>
      </c>
      <c r="B190" s="12">
        <v>555</v>
      </c>
      <c r="C190" s="28">
        <v>5</v>
      </c>
      <c r="D190" s="28">
        <v>5</v>
      </c>
      <c r="E190" s="28" t="s">
        <v>41</v>
      </c>
      <c r="F190" s="28">
        <v>5</v>
      </c>
      <c r="G190" s="12" t="s">
        <v>98</v>
      </c>
      <c r="H190" s="12" t="s">
        <v>63</v>
      </c>
      <c r="I190" s="12" t="s">
        <v>32</v>
      </c>
      <c r="K190" s="12" t="s">
        <v>63</v>
      </c>
      <c r="L190" s="12" t="s">
        <v>113</v>
      </c>
      <c r="M190" s="12">
        <v>5</v>
      </c>
      <c r="N190" s="25">
        <v>1</v>
      </c>
      <c r="O190" s="12" t="s">
        <v>34</v>
      </c>
      <c r="P190" s="12">
        <v>5</v>
      </c>
      <c r="Q190" s="28" t="s">
        <v>302</v>
      </c>
      <c r="R190" s="12">
        <v>150003</v>
      </c>
      <c r="S190" s="28" t="s">
        <v>317</v>
      </c>
      <c r="T190" s="12">
        <v>150007</v>
      </c>
      <c r="U190" s="28" t="s">
        <v>301</v>
      </c>
      <c r="V190" s="12">
        <v>150007</v>
      </c>
      <c r="W190" s="28" t="s">
        <v>57</v>
      </c>
      <c r="X190" s="12" t="s">
        <v>57</v>
      </c>
      <c r="Y190" s="12" t="s">
        <v>57</v>
      </c>
      <c r="Z190" s="12">
        <v>800</v>
      </c>
      <c r="AD190" s="13"/>
    </row>
    <row r="191" spans="1:30" x14ac:dyDescent="0.2">
      <c r="A191" s="12">
        <v>186</v>
      </c>
      <c r="B191" s="12">
        <v>615</v>
      </c>
      <c r="C191" s="28">
        <v>6</v>
      </c>
      <c r="D191" s="28">
        <v>1</v>
      </c>
      <c r="E191" s="28" t="s">
        <v>29</v>
      </c>
      <c r="F191" s="28">
        <v>5</v>
      </c>
      <c r="G191" s="12" t="s">
        <v>98</v>
      </c>
      <c r="H191" s="12" t="s">
        <v>85</v>
      </c>
      <c r="I191" s="12" t="s">
        <v>32</v>
      </c>
      <c r="K191" s="12" t="s">
        <v>85</v>
      </c>
      <c r="L191" s="12" t="s">
        <v>115</v>
      </c>
      <c r="M191" s="12">
        <v>6</v>
      </c>
      <c r="N191" s="25">
        <v>1</v>
      </c>
      <c r="O191" s="12" t="s">
        <v>34</v>
      </c>
      <c r="P191" s="12">
        <v>5</v>
      </c>
      <c r="Q191" s="28" t="s">
        <v>303</v>
      </c>
      <c r="R191" s="12">
        <v>150004</v>
      </c>
      <c r="S191" s="28" t="s">
        <v>318</v>
      </c>
      <c r="T191" s="12">
        <v>150009</v>
      </c>
      <c r="U191" s="28" t="s">
        <v>304</v>
      </c>
      <c r="V191" s="12">
        <v>150009</v>
      </c>
      <c r="W191" s="28" t="s">
        <v>57</v>
      </c>
      <c r="X191" s="12" t="s">
        <v>57</v>
      </c>
      <c r="Y191" s="12" t="s">
        <v>57</v>
      </c>
      <c r="Z191" s="12">
        <v>1000</v>
      </c>
      <c r="AD191" s="13"/>
    </row>
    <row r="192" spans="1:30" x14ac:dyDescent="0.2">
      <c r="A192" s="12">
        <v>187</v>
      </c>
      <c r="B192" s="12">
        <v>625</v>
      </c>
      <c r="C192" s="28">
        <v>6</v>
      </c>
      <c r="D192" s="28">
        <v>2</v>
      </c>
      <c r="E192" s="28" t="s">
        <v>35</v>
      </c>
      <c r="F192" s="28">
        <v>5</v>
      </c>
      <c r="G192" s="12" t="s">
        <v>98</v>
      </c>
      <c r="H192" s="12" t="s">
        <v>85</v>
      </c>
      <c r="I192" s="12" t="s">
        <v>32</v>
      </c>
      <c r="K192" s="12" t="s">
        <v>85</v>
      </c>
      <c r="L192" s="12" t="s">
        <v>116</v>
      </c>
      <c r="M192" s="12">
        <v>6</v>
      </c>
      <c r="N192" s="25">
        <v>1</v>
      </c>
      <c r="O192" s="12" t="s">
        <v>34</v>
      </c>
      <c r="P192" s="12">
        <v>5</v>
      </c>
      <c r="Q192" s="28" t="s">
        <v>303</v>
      </c>
      <c r="R192" s="12">
        <v>150004</v>
      </c>
      <c r="S192" s="28" t="s">
        <v>318</v>
      </c>
      <c r="T192" s="12">
        <v>150009</v>
      </c>
      <c r="U192" s="28" t="s">
        <v>304</v>
      </c>
      <c r="V192" s="12">
        <v>150009</v>
      </c>
      <c r="W192" s="28" t="s">
        <v>57</v>
      </c>
      <c r="X192" s="12" t="s">
        <v>57</v>
      </c>
      <c r="Y192" s="12" t="s">
        <v>57</v>
      </c>
      <c r="Z192" s="12">
        <v>1000</v>
      </c>
      <c r="AD192" s="13"/>
    </row>
    <row r="193" spans="1:36" x14ac:dyDescent="0.2">
      <c r="A193" s="12">
        <v>188</v>
      </c>
      <c r="B193" s="12">
        <v>635</v>
      </c>
      <c r="C193" s="28">
        <v>6</v>
      </c>
      <c r="D193" s="28">
        <v>3</v>
      </c>
      <c r="E193" s="28" t="s">
        <v>37</v>
      </c>
      <c r="F193" s="28">
        <v>5</v>
      </c>
      <c r="G193" s="12" t="s">
        <v>98</v>
      </c>
      <c r="H193" s="12" t="s">
        <v>85</v>
      </c>
      <c r="I193" s="12" t="s">
        <v>32</v>
      </c>
      <c r="K193" s="12" t="s">
        <v>85</v>
      </c>
      <c r="L193" s="12" t="s">
        <v>117</v>
      </c>
      <c r="M193" s="12">
        <v>6</v>
      </c>
      <c r="N193" s="25">
        <v>1</v>
      </c>
      <c r="O193" s="12" t="s">
        <v>34</v>
      </c>
      <c r="P193" s="12">
        <v>5</v>
      </c>
      <c r="Q193" s="28" t="s">
        <v>303</v>
      </c>
      <c r="R193" s="12">
        <v>150004</v>
      </c>
      <c r="S193" s="28" t="s">
        <v>318</v>
      </c>
      <c r="T193" s="12">
        <v>150009</v>
      </c>
      <c r="U193" s="28" t="s">
        <v>304</v>
      </c>
      <c r="V193" s="12">
        <v>150009</v>
      </c>
      <c r="W193" s="28" t="s">
        <v>57</v>
      </c>
      <c r="X193" s="12" t="s">
        <v>57</v>
      </c>
      <c r="Y193" s="12" t="s">
        <v>57</v>
      </c>
      <c r="Z193" s="12">
        <v>1000</v>
      </c>
      <c r="AD193" s="13"/>
    </row>
    <row r="194" spans="1:36" x14ac:dyDescent="0.2">
      <c r="A194" s="12">
        <v>189</v>
      </c>
      <c r="B194" s="12">
        <v>645</v>
      </c>
      <c r="C194" s="28">
        <v>6</v>
      </c>
      <c r="D194" s="28">
        <v>4</v>
      </c>
      <c r="E194" s="28" t="s">
        <v>39</v>
      </c>
      <c r="F194" s="28">
        <v>5</v>
      </c>
      <c r="G194" s="12" t="s">
        <v>98</v>
      </c>
      <c r="H194" s="12" t="s">
        <v>85</v>
      </c>
      <c r="I194" s="12" t="s">
        <v>32</v>
      </c>
      <c r="K194" s="12" t="s">
        <v>85</v>
      </c>
      <c r="L194" s="12" t="s">
        <v>118</v>
      </c>
      <c r="M194" s="12">
        <v>6</v>
      </c>
      <c r="N194" s="25">
        <v>1</v>
      </c>
      <c r="O194" s="12" t="s">
        <v>34</v>
      </c>
      <c r="P194" s="12">
        <v>5</v>
      </c>
      <c r="Q194" s="28" t="s">
        <v>303</v>
      </c>
      <c r="R194" s="12">
        <v>150004</v>
      </c>
      <c r="S194" s="28" t="s">
        <v>318</v>
      </c>
      <c r="T194" s="12">
        <v>150009</v>
      </c>
      <c r="U194" s="28" t="s">
        <v>304</v>
      </c>
      <c r="V194" s="12">
        <v>150009</v>
      </c>
      <c r="W194" s="28" t="s">
        <v>57</v>
      </c>
      <c r="X194" s="12" t="s">
        <v>57</v>
      </c>
      <c r="Y194" s="12" t="s">
        <v>57</v>
      </c>
      <c r="Z194" s="12">
        <v>1000</v>
      </c>
      <c r="AD194" s="13"/>
    </row>
    <row r="195" spans="1:36" x14ac:dyDescent="0.2">
      <c r="A195" s="12">
        <v>190</v>
      </c>
      <c r="B195" s="12">
        <v>655</v>
      </c>
      <c r="C195" s="28">
        <v>6</v>
      </c>
      <c r="D195" s="28">
        <v>5</v>
      </c>
      <c r="E195" s="28" t="s">
        <v>41</v>
      </c>
      <c r="F195" s="28">
        <v>5</v>
      </c>
      <c r="G195" s="12" t="s">
        <v>98</v>
      </c>
      <c r="H195" s="12" t="s">
        <v>85</v>
      </c>
      <c r="I195" s="12" t="s">
        <v>32</v>
      </c>
      <c r="K195" s="12" t="s">
        <v>85</v>
      </c>
      <c r="L195" s="12" t="s">
        <v>119</v>
      </c>
      <c r="M195" s="12">
        <v>6</v>
      </c>
      <c r="N195" s="25">
        <v>1</v>
      </c>
      <c r="O195" s="12" t="s">
        <v>34</v>
      </c>
      <c r="P195" s="12">
        <v>5</v>
      </c>
      <c r="Q195" s="28" t="s">
        <v>303</v>
      </c>
      <c r="R195" s="12">
        <v>150004</v>
      </c>
      <c r="S195" s="28" t="s">
        <v>318</v>
      </c>
      <c r="T195" s="12">
        <v>150009</v>
      </c>
      <c r="U195" s="28" t="s">
        <v>304</v>
      </c>
      <c r="V195" s="12">
        <v>150009</v>
      </c>
      <c r="W195" s="28" t="s">
        <v>57</v>
      </c>
      <c r="X195" s="12" t="s">
        <v>57</v>
      </c>
      <c r="Y195" s="12" t="s">
        <v>57</v>
      </c>
      <c r="Z195" s="12">
        <v>1000</v>
      </c>
      <c r="AD195" s="13"/>
    </row>
    <row r="196" spans="1:36" x14ac:dyDescent="0.2">
      <c r="A196" s="12">
        <v>191</v>
      </c>
      <c r="B196" s="12">
        <v>715</v>
      </c>
      <c r="C196" s="28">
        <v>7</v>
      </c>
      <c r="D196" s="28">
        <v>1</v>
      </c>
      <c r="E196" s="28" t="s">
        <v>29</v>
      </c>
      <c r="F196" s="28">
        <v>5</v>
      </c>
      <c r="G196" s="12" t="s">
        <v>98</v>
      </c>
      <c r="H196" s="12" t="s">
        <v>92</v>
      </c>
      <c r="I196" s="12" t="s">
        <v>32</v>
      </c>
      <c r="K196" s="12" t="s">
        <v>92</v>
      </c>
      <c r="L196" s="12" t="s">
        <v>120</v>
      </c>
      <c r="M196" s="12">
        <v>7</v>
      </c>
      <c r="N196" s="25">
        <v>1</v>
      </c>
      <c r="O196" s="12" t="s">
        <v>34</v>
      </c>
      <c r="P196" s="12">
        <v>5</v>
      </c>
      <c r="Q196" s="28" t="s">
        <v>305</v>
      </c>
      <c r="R196" s="12">
        <v>150005</v>
      </c>
      <c r="S196" s="28" t="s">
        <v>306</v>
      </c>
      <c r="T196" s="12">
        <v>150006</v>
      </c>
      <c r="U196" s="28" t="s">
        <v>32</v>
      </c>
      <c r="V196" s="12" t="s">
        <v>32</v>
      </c>
      <c r="W196" s="28" t="s">
        <v>57</v>
      </c>
      <c r="X196" s="12" t="s">
        <v>57</v>
      </c>
      <c r="Y196" s="12" t="s">
        <v>32</v>
      </c>
      <c r="Z196" s="12">
        <v>300</v>
      </c>
      <c r="AD196" s="13"/>
    </row>
    <row r="197" spans="1:36" x14ac:dyDescent="0.2">
      <c r="A197" s="12">
        <v>192</v>
      </c>
      <c r="B197" s="12">
        <v>725</v>
      </c>
      <c r="C197" s="28">
        <v>7</v>
      </c>
      <c r="D197" s="28">
        <v>2</v>
      </c>
      <c r="E197" s="28" t="s">
        <v>35</v>
      </c>
      <c r="F197" s="28">
        <v>5</v>
      </c>
      <c r="G197" s="12" t="s">
        <v>98</v>
      </c>
      <c r="H197" s="12" t="s">
        <v>92</v>
      </c>
      <c r="I197" s="12" t="s">
        <v>32</v>
      </c>
      <c r="K197" s="12" t="s">
        <v>92</v>
      </c>
      <c r="L197" s="12" t="s">
        <v>121</v>
      </c>
      <c r="M197" s="12">
        <v>7</v>
      </c>
      <c r="N197" s="25">
        <v>1</v>
      </c>
      <c r="O197" s="12" t="s">
        <v>34</v>
      </c>
      <c r="P197" s="12">
        <v>5</v>
      </c>
      <c r="Q197" s="28" t="s">
        <v>305</v>
      </c>
      <c r="R197" s="12">
        <v>150005</v>
      </c>
      <c r="S197" s="28" t="s">
        <v>306</v>
      </c>
      <c r="T197" s="12">
        <v>150006</v>
      </c>
      <c r="U197" s="28" t="s">
        <v>32</v>
      </c>
      <c r="V197" s="12" t="s">
        <v>32</v>
      </c>
      <c r="W197" s="28" t="s">
        <v>57</v>
      </c>
      <c r="X197" s="12" t="s">
        <v>57</v>
      </c>
      <c r="Y197" s="12" t="s">
        <v>32</v>
      </c>
      <c r="Z197" s="12">
        <v>300</v>
      </c>
      <c r="AD197" s="13"/>
    </row>
    <row r="198" spans="1:36" x14ac:dyDescent="0.2">
      <c r="A198" s="12">
        <v>193</v>
      </c>
      <c r="B198" s="12">
        <v>735</v>
      </c>
      <c r="C198" s="28">
        <v>7</v>
      </c>
      <c r="D198" s="28">
        <v>3</v>
      </c>
      <c r="E198" s="28" t="s">
        <v>37</v>
      </c>
      <c r="F198" s="28">
        <v>5</v>
      </c>
      <c r="G198" s="12" t="s">
        <v>98</v>
      </c>
      <c r="H198" s="12" t="s">
        <v>92</v>
      </c>
      <c r="I198" s="12" t="s">
        <v>32</v>
      </c>
      <c r="K198" s="12" t="s">
        <v>92</v>
      </c>
      <c r="L198" s="12" t="s">
        <v>122</v>
      </c>
      <c r="M198" s="12">
        <v>7</v>
      </c>
      <c r="N198" s="25">
        <v>1</v>
      </c>
      <c r="O198" s="12" t="s">
        <v>34</v>
      </c>
      <c r="P198" s="12">
        <v>5</v>
      </c>
      <c r="Q198" s="28" t="s">
        <v>305</v>
      </c>
      <c r="R198" s="12">
        <v>150005</v>
      </c>
      <c r="S198" s="28" t="s">
        <v>306</v>
      </c>
      <c r="T198" s="12">
        <v>150006</v>
      </c>
      <c r="U198" s="28" t="s">
        <v>32</v>
      </c>
      <c r="V198" s="12" t="s">
        <v>32</v>
      </c>
      <c r="W198" s="28" t="s">
        <v>57</v>
      </c>
      <c r="X198" s="12" t="s">
        <v>57</v>
      </c>
      <c r="Y198" s="12" t="s">
        <v>32</v>
      </c>
      <c r="Z198" s="12">
        <v>300</v>
      </c>
      <c r="AD198" s="13"/>
    </row>
    <row r="199" spans="1:36" x14ac:dyDescent="0.2">
      <c r="A199" s="12">
        <v>194</v>
      </c>
      <c r="B199" s="12">
        <v>745</v>
      </c>
      <c r="C199" s="28">
        <v>7</v>
      </c>
      <c r="D199" s="28">
        <v>4</v>
      </c>
      <c r="E199" s="28" t="s">
        <v>39</v>
      </c>
      <c r="F199" s="28">
        <v>5</v>
      </c>
      <c r="G199" s="12" t="s">
        <v>98</v>
      </c>
      <c r="H199" s="12" t="s">
        <v>92</v>
      </c>
      <c r="I199" s="12" t="s">
        <v>32</v>
      </c>
      <c r="K199" s="12" t="s">
        <v>92</v>
      </c>
      <c r="L199" s="12" t="s">
        <v>123</v>
      </c>
      <c r="M199" s="12">
        <v>7</v>
      </c>
      <c r="N199" s="25">
        <v>1</v>
      </c>
      <c r="O199" s="12" t="s">
        <v>34</v>
      </c>
      <c r="P199" s="12">
        <v>5</v>
      </c>
      <c r="Q199" s="28" t="s">
        <v>305</v>
      </c>
      <c r="R199" s="12">
        <v>150005</v>
      </c>
      <c r="S199" s="28" t="s">
        <v>306</v>
      </c>
      <c r="T199" s="12">
        <v>150006</v>
      </c>
      <c r="U199" s="28" t="s">
        <v>32</v>
      </c>
      <c r="V199" s="12" t="s">
        <v>32</v>
      </c>
      <c r="W199" s="28" t="s">
        <v>57</v>
      </c>
      <c r="X199" s="12" t="s">
        <v>57</v>
      </c>
      <c r="Y199" s="12" t="s">
        <v>32</v>
      </c>
      <c r="Z199" s="12">
        <v>300</v>
      </c>
      <c r="AD199" s="13"/>
    </row>
    <row r="200" spans="1:36" x14ac:dyDescent="0.2">
      <c r="A200" s="12">
        <v>195</v>
      </c>
      <c r="B200" s="12">
        <v>755</v>
      </c>
      <c r="C200" s="28">
        <v>7</v>
      </c>
      <c r="D200" s="28">
        <v>5</v>
      </c>
      <c r="E200" s="28" t="s">
        <v>41</v>
      </c>
      <c r="F200" s="28">
        <v>5</v>
      </c>
      <c r="G200" s="12" t="s">
        <v>98</v>
      </c>
      <c r="H200" s="12" t="s">
        <v>92</v>
      </c>
      <c r="I200" s="12" t="s">
        <v>32</v>
      </c>
      <c r="K200" s="12" t="s">
        <v>92</v>
      </c>
      <c r="L200" s="12" t="s">
        <v>124</v>
      </c>
      <c r="M200" s="12">
        <v>7</v>
      </c>
      <c r="N200" s="25">
        <v>1</v>
      </c>
      <c r="O200" s="12" t="s">
        <v>34</v>
      </c>
      <c r="P200" s="12">
        <v>5</v>
      </c>
      <c r="Q200" s="28" t="s">
        <v>305</v>
      </c>
      <c r="R200" s="12">
        <v>150005</v>
      </c>
      <c r="S200" s="28" t="s">
        <v>306</v>
      </c>
      <c r="T200" s="12">
        <v>150006</v>
      </c>
      <c r="U200" s="28" t="s">
        <v>32</v>
      </c>
      <c r="V200" s="12" t="s">
        <v>32</v>
      </c>
      <c r="W200" s="28" t="s">
        <v>57</v>
      </c>
      <c r="X200" s="12" t="s">
        <v>57</v>
      </c>
      <c r="Y200" s="12" t="s">
        <v>32</v>
      </c>
      <c r="Z200" s="12">
        <v>300</v>
      </c>
      <c r="AD200" s="13"/>
    </row>
    <row r="201" spans="1:36" s="37" customFormat="1" ht="15" x14ac:dyDescent="0.2">
      <c r="A201" s="37">
        <v>196</v>
      </c>
      <c r="B201" s="37">
        <v>805</v>
      </c>
      <c r="C201" s="37">
        <v>8</v>
      </c>
      <c r="D201" s="37">
        <v>0</v>
      </c>
      <c r="E201" s="37" t="s">
        <v>294</v>
      </c>
      <c r="F201" s="37">
        <v>5</v>
      </c>
      <c r="G201" s="37" t="s">
        <v>98</v>
      </c>
      <c r="H201" s="37" t="s">
        <v>55</v>
      </c>
      <c r="I201" s="37" t="s">
        <v>125</v>
      </c>
      <c r="J201" s="37" t="s">
        <v>55</v>
      </c>
      <c r="K201" s="37" t="s">
        <v>126</v>
      </c>
      <c r="M201" s="37">
        <v>8</v>
      </c>
      <c r="N201" s="37">
        <v>2</v>
      </c>
      <c r="O201" s="37" t="s">
        <v>127</v>
      </c>
      <c r="P201" s="37">
        <v>5</v>
      </c>
      <c r="Q201" s="37" t="s">
        <v>128</v>
      </c>
      <c r="R201" s="37">
        <v>20001</v>
      </c>
      <c r="S201" s="37" t="s">
        <v>283</v>
      </c>
      <c r="T201" s="37">
        <v>4004</v>
      </c>
      <c r="U201" s="37" t="s">
        <v>189</v>
      </c>
      <c r="V201" s="37" t="s">
        <v>129</v>
      </c>
      <c r="W201" s="37" t="s">
        <v>250</v>
      </c>
      <c r="X201" s="37" t="s">
        <v>130</v>
      </c>
      <c r="Y201" s="37" t="s">
        <v>244</v>
      </c>
      <c r="Z201" s="37" t="s">
        <v>246</v>
      </c>
      <c r="AI201" s="38"/>
      <c r="AJ201" s="38"/>
    </row>
    <row r="202" spans="1:36" s="37" customFormat="1" ht="15" x14ac:dyDescent="0.2">
      <c r="A202" s="37">
        <v>197</v>
      </c>
      <c r="B202" s="37">
        <v>905</v>
      </c>
      <c r="C202" s="37">
        <v>9</v>
      </c>
      <c r="D202" s="37">
        <v>0</v>
      </c>
      <c r="E202" s="37" t="s">
        <v>294</v>
      </c>
      <c r="F202" s="37">
        <v>5</v>
      </c>
      <c r="G202" s="37" t="s">
        <v>98</v>
      </c>
      <c r="H202" s="37" t="s">
        <v>92</v>
      </c>
      <c r="I202" s="37" t="s">
        <v>125</v>
      </c>
      <c r="J202" s="37" t="s">
        <v>92</v>
      </c>
      <c r="K202" s="37" t="s">
        <v>131</v>
      </c>
      <c r="M202" s="37">
        <v>9</v>
      </c>
      <c r="N202" s="37">
        <v>2</v>
      </c>
      <c r="O202" s="37" t="s">
        <v>127</v>
      </c>
      <c r="P202" s="37">
        <v>5</v>
      </c>
      <c r="Q202" s="37" t="s">
        <v>132</v>
      </c>
      <c r="R202" s="37">
        <v>20002</v>
      </c>
      <c r="S202" s="37" t="s">
        <v>253</v>
      </c>
      <c r="T202" s="37">
        <v>21002</v>
      </c>
      <c r="U202" s="37" t="s">
        <v>133</v>
      </c>
      <c r="V202" s="37" t="s">
        <v>134</v>
      </c>
      <c r="W202" s="37" t="s">
        <v>251</v>
      </c>
      <c r="X202" s="37" t="s">
        <v>58</v>
      </c>
      <c r="Y202" s="37" t="s">
        <v>245</v>
      </c>
      <c r="Z202" s="37" t="s">
        <v>254</v>
      </c>
      <c r="AI202" s="38"/>
      <c r="AJ202" s="38"/>
    </row>
    <row r="203" spans="1:36" s="37" customFormat="1" ht="15" x14ac:dyDescent="0.2">
      <c r="A203" s="37">
        <v>198</v>
      </c>
      <c r="B203" s="37">
        <v>1005</v>
      </c>
      <c r="C203" s="37">
        <v>10</v>
      </c>
      <c r="D203" s="37">
        <v>0</v>
      </c>
      <c r="E203" s="37" t="s">
        <v>294</v>
      </c>
      <c r="F203" s="37">
        <v>5</v>
      </c>
      <c r="G203" s="37" t="s">
        <v>98</v>
      </c>
      <c r="H203" s="37" t="s">
        <v>85</v>
      </c>
      <c r="I203" s="37" t="s">
        <v>125</v>
      </c>
      <c r="J203" s="37" t="s">
        <v>85</v>
      </c>
      <c r="K203" s="37" t="s">
        <v>135</v>
      </c>
      <c r="M203" s="37">
        <v>10</v>
      </c>
      <c r="N203" s="37">
        <v>2</v>
      </c>
      <c r="O203" s="37" t="s">
        <v>127</v>
      </c>
      <c r="P203" s="37">
        <v>5</v>
      </c>
      <c r="Q203" s="37" t="s">
        <v>137</v>
      </c>
      <c r="R203" s="37">
        <v>20003</v>
      </c>
      <c r="S203" s="37" t="s">
        <v>138</v>
      </c>
      <c r="T203" s="37">
        <v>21003</v>
      </c>
      <c r="U203" s="37" t="s">
        <v>139</v>
      </c>
      <c r="V203" s="37" t="s">
        <v>140</v>
      </c>
      <c r="W203" s="37" t="s">
        <v>251</v>
      </c>
      <c r="X203" s="37" t="s">
        <v>58</v>
      </c>
      <c r="Y203" s="37" t="s">
        <v>245</v>
      </c>
      <c r="Z203" s="37" t="s">
        <v>248</v>
      </c>
      <c r="AI203" s="38"/>
      <c r="AJ203" s="38"/>
    </row>
    <row r="204" spans="1:36" s="37" customFormat="1" ht="15" x14ac:dyDescent="0.2">
      <c r="A204" s="37">
        <v>199</v>
      </c>
      <c r="B204" s="37">
        <v>1105</v>
      </c>
      <c r="C204" s="37">
        <v>11</v>
      </c>
      <c r="D204" s="37">
        <v>0</v>
      </c>
      <c r="E204" s="37" t="s">
        <v>294</v>
      </c>
      <c r="F204" s="37">
        <v>5</v>
      </c>
      <c r="G204" s="37" t="s">
        <v>98</v>
      </c>
      <c r="H204" s="37" t="s">
        <v>63</v>
      </c>
      <c r="I204" s="37" t="s">
        <v>125</v>
      </c>
      <c r="J204" s="37" t="s">
        <v>63</v>
      </c>
      <c r="K204" s="37" t="s">
        <v>141</v>
      </c>
      <c r="M204" s="37">
        <v>11</v>
      </c>
      <c r="N204" s="37">
        <v>2</v>
      </c>
      <c r="O204" s="37" t="s">
        <v>127</v>
      </c>
      <c r="P204" s="37">
        <v>5</v>
      </c>
      <c r="Q204" s="37" t="s">
        <v>142</v>
      </c>
      <c r="R204" s="37">
        <v>20004</v>
      </c>
      <c r="S204" s="37" t="s">
        <v>143</v>
      </c>
      <c r="T204" s="37">
        <v>21004</v>
      </c>
      <c r="U204" s="37" t="s">
        <v>144</v>
      </c>
      <c r="V204" s="37" t="s">
        <v>145</v>
      </c>
      <c r="W204" s="37" t="s">
        <v>251</v>
      </c>
      <c r="X204" s="37" t="s">
        <v>58</v>
      </c>
      <c r="Y204" s="37" t="s">
        <v>245</v>
      </c>
      <c r="Z204" s="37" t="s">
        <v>248</v>
      </c>
      <c r="AI204" s="38"/>
      <c r="AJ204" s="38"/>
    </row>
    <row r="205" spans="1:36" s="37" customFormat="1" ht="15" x14ac:dyDescent="0.2">
      <c r="A205" s="37">
        <v>200</v>
      </c>
      <c r="B205" s="37">
        <v>1205</v>
      </c>
      <c r="C205" s="37">
        <v>12</v>
      </c>
      <c r="D205" s="37">
        <v>0</v>
      </c>
      <c r="E205" s="37" t="s">
        <v>294</v>
      </c>
      <c r="F205" s="37">
        <v>5</v>
      </c>
      <c r="G205" s="37" t="s">
        <v>98</v>
      </c>
      <c r="H205" s="37" t="s">
        <v>55</v>
      </c>
      <c r="I205" s="37" t="s">
        <v>125</v>
      </c>
      <c r="J205" s="37" t="s">
        <v>92</v>
      </c>
      <c r="K205" s="37" t="s">
        <v>146</v>
      </c>
      <c r="M205" s="37">
        <v>12</v>
      </c>
      <c r="N205" s="37">
        <v>2</v>
      </c>
      <c r="O205" s="37" t="s">
        <v>127</v>
      </c>
      <c r="P205" s="37">
        <v>5</v>
      </c>
      <c r="Q205" s="37" t="s">
        <v>147</v>
      </c>
      <c r="R205" s="37">
        <v>20005</v>
      </c>
      <c r="S205" s="37" t="s">
        <v>288</v>
      </c>
      <c r="T205" s="37">
        <v>4005</v>
      </c>
      <c r="U205" s="37" t="s">
        <v>148</v>
      </c>
      <c r="V205" s="37" t="s">
        <v>149</v>
      </c>
      <c r="W205" s="37" t="s">
        <v>251</v>
      </c>
      <c r="X205" s="37" t="s">
        <v>58</v>
      </c>
      <c r="Y205" s="37" t="s">
        <v>32</v>
      </c>
      <c r="AI205" s="38"/>
      <c r="AJ205" s="38"/>
    </row>
    <row r="206" spans="1:36" s="37" customFormat="1" ht="15" x14ac:dyDescent="0.2">
      <c r="A206" s="37">
        <v>201</v>
      </c>
      <c r="B206" s="37">
        <v>1305</v>
      </c>
      <c r="C206" s="37">
        <v>13</v>
      </c>
      <c r="D206" s="37">
        <v>0</v>
      </c>
      <c r="E206" s="37" t="s">
        <v>294</v>
      </c>
      <c r="F206" s="37">
        <v>5</v>
      </c>
      <c r="G206" s="37" t="s">
        <v>98</v>
      </c>
      <c r="H206" s="37" t="s">
        <v>55</v>
      </c>
      <c r="I206" s="37" t="s">
        <v>125</v>
      </c>
      <c r="J206" s="37" t="s">
        <v>63</v>
      </c>
      <c r="K206" s="37" t="s">
        <v>150</v>
      </c>
      <c r="M206" s="37">
        <v>13</v>
      </c>
      <c r="N206" s="37">
        <v>2</v>
      </c>
      <c r="O206" s="37" t="s">
        <v>127</v>
      </c>
      <c r="P206" s="37">
        <v>5</v>
      </c>
      <c r="Q206" s="37" t="s">
        <v>151</v>
      </c>
      <c r="R206" s="37">
        <v>20006</v>
      </c>
      <c r="S206" s="37" t="s">
        <v>300</v>
      </c>
      <c r="T206" s="37">
        <v>4004</v>
      </c>
      <c r="U206" s="37" t="s">
        <v>152</v>
      </c>
      <c r="V206" s="37" t="s">
        <v>153</v>
      </c>
      <c r="W206" s="37" t="s">
        <v>251</v>
      </c>
      <c r="X206" s="37" t="s">
        <v>58</v>
      </c>
      <c r="Y206" s="37" t="s">
        <v>245</v>
      </c>
      <c r="Z206" s="37" t="s">
        <v>248</v>
      </c>
      <c r="AI206" s="38"/>
      <c r="AJ206" s="38"/>
    </row>
    <row r="207" spans="1:36" s="37" customFormat="1" ht="15" x14ac:dyDescent="0.2">
      <c r="A207" s="37">
        <v>202</v>
      </c>
      <c r="B207" s="37">
        <v>1405</v>
      </c>
      <c r="C207" s="37">
        <v>14</v>
      </c>
      <c r="D207" s="37">
        <v>0</v>
      </c>
      <c r="E207" s="37" t="s">
        <v>294</v>
      </c>
      <c r="F207" s="37">
        <v>5</v>
      </c>
      <c r="G207" s="37" t="s">
        <v>98</v>
      </c>
      <c r="H207" s="37" t="s">
        <v>55</v>
      </c>
      <c r="I207" s="37" t="s">
        <v>125</v>
      </c>
      <c r="J207" s="37" t="s">
        <v>85</v>
      </c>
      <c r="K207" s="37" t="s">
        <v>154</v>
      </c>
      <c r="M207" s="37">
        <v>14</v>
      </c>
      <c r="N207" s="37">
        <v>2</v>
      </c>
      <c r="O207" s="37" t="s">
        <v>127</v>
      </c>
      <c r="P207" s="37">
        <v>5</v>
      </c>
      <c r="Q207" s="37" t="s">
        <v>155</v>
      </c>
      <c r="R207" s="37">
        <v>20007</v>
      </c>
      <c r="S207" s="37" t="s">
        <v>269</v>
      </c>
      <c r="T207" s="37">
        <v>4004</v>
      </c>
      <c r="U207" s="37" t="s">
        <v>156</v>
      </c>
      <c r="V207" s="37" t="s">
        <v>157</v>
      </c>
      <c r="W207" s="37" t="s">
        <v>251</v>
      </c>
      <c r="X207" s="37" t="s">
        <v>58</v>
      </c>
      <c r="Y207" s="37" t="s">
        <v>245</v>
      </c>
      <c r="Z207" s="37" t="s">
        <v>248</v>
      </c>
      <c r="AI207" s="38"/>
      <c r="AJ207" s="38"/>
    </row>
    <row r="208" spans="1:36" s="37" customFormat="1" ht="15" x14ac:dyDescent="0.2">
      <c r="A208" s="37">
        <v>203</v>
      </c>
      <c r="B208" s="37">
        <v>1505</v>
      </c>
      <c r="C208" s="37">
        <v>15</v>
      </c>
      <c r="D208" s="37">
        <v>0</v>
      </c>
      <c r="E208" s="37" t="s">
        <v>294</v>
      </c>
      <c r="F208" s="37">
        <v>5</v>
      </c>
      <c r="G208" s="37" t="s">
        <v>98</v>
      </c>
      <c r="H208" s="37" t="s">
        <v>63</v>
      </c>
      <c r="I208" s="37" t="s">
        <v>125</v>
      </c>
      <c r="J208" s="37" t="s">
        <v>85</v>
      </c>
      <c r="K208" s="37" t="s">
        <v>158</v>
      </c>
      <c r="M208" s="37">
        <v>15</v>
      </c>
      <c r="N208" s="37">
        <v>2</v>
      </c>
      <c r="O208" s="37" t="s">
        <v>127</v>
      </c>
      <c r="P208" s="37">
        <v>5</v>
      </c>
      <c r="Q208" s="37" t="s">
        <v>159</v>
      </c>
      <c r="R208" s="37">
        <v>20008</v>
      </c>
      <c r="S208" s="37" t="s">
        <v>160</v>
      </c>
      <c r="T208" s="37">
        <v>21008</v>
      </c>
      <c r="U208" s="37" t="s">
        <v>161</v>
      </c>
      <c r="V208" s="37" t="s">
        <v>162</v>
      </c>
      <c r="W208" s="37" t="s">
        <v>251</v>
      </c>
      <c r="X208" s="37" t="s">
        <v>58</v>
      </c>
      <c r="Y208" s="37" t="s">
        <v>245</v>
      </c>
      <c r="Z208" s="37" t="s">
        <v>248</v>
      </c>
      <c r="AI208" s="38"/>
      <c r="AJ208" s="38"/>
    </row>
    <row r="209" spans="1:36" s="37" customFormat="1" ht="15" x14ac:dyDescent="0.2">
      <c r="A209" s="37">
        <v>204</v>
      </c>
      <c r="B209" s="37">
        <v>1605</v>
      </c>
      <c r="C209" s="37">
        <v>16</v>
      </c>
      <c r="D209" s="37">
        <v>0</v>
      </c>
      <c r="E209" s="37" t="s">
        <v>294</v>
      </c>
      <c r="F209" s="37">
        <v>5</v>
      </c>
      <c r="G209" s="37" t="s">
        <v>98</v>
      </c>
      <c r="H209" s="37" t="s">
        <v>63</v>
      </c>
      <c r="I209" s="37" t="s">
        <v>125</v>
      </c>
      <c r="J209" s="37" t="s">
        <v>92</v>
      </c>
      <c r="K209" s="37" t="s">
        <v>163</v>
      </c>
      <c r="M209" s="37">
        <v>16</v>
      </c>
      <c r="N209" s="37">
        <v>2</v>
      </c>
      <c r="O209" s="37" t="s">
        <v>127</v>
      </c>
      <c r="P209" s="37">
        <v>5</v>
      </c>
      <c r="Q209" s="37" t="s">
        <v>164</v>
      </c>
      <c r="R209" s="37">
        <v>20009</v>
      </c>
      <c r="S209" s="37" t="s">
        <v>289</v>
      </c>
      <c r="T209" s="37">
        <v>5005</v>
      </c>
      <c r="U209" s="37" t="s">
        <v>165</v>
      </c>
      <c r="V209" s="37" t="s">
        <v>166</v>
      </c>
      <c r="W209" s="37" t="s">
        <v>251</v>
      </c>
      <c r="X209" s="37" t="s">
        <v>58</v>
      </c>
      <c r="Y209" s="37" t="s">
        <v>32</v>
      </c>
      <c r="AI209" s="38"/>
      <c r="AJ209" s="38"/>
    </row>
    <row r="210" spans="1:36" s="37" customFormat="1" ht="15" x14ac:dyDescent="0.2">
      <c r="A210" s="37">
        <v>205</v>
      </c>
      <c r="B210" s="37">
        <v>1705</v>
      </c>
      <c r="C210" s="37">
        <v>17</v>
      </c>
      <c r="D210" s="37">
        <v>0</v>
      </c>
      <c r="E210" s="37" t="s">
        <v>294</v>
      </c>
      <c r="F210" s="37">
        <v>5</v>
      </c>
      <c r="G210" s="37" t="s">
        <v>98</v>
      </c>
      <c r="H210" s="37" t="s">
        <v>85</v>
      </c>
      <c r="I210" s="37" t="s">
        <v>125</v>
      </c>
      <c r="J210" s="37" t="s">
        <v>92</v>
      </c>
      <c r="K210" s="37" t="s">
        <v>167</v>
      </c>
      <c r="M210" s="37">
        <v>17</v>
      </c>
      <c r="N210" s="37">
        <v>2</v>
      </c>
      <c r="O210" s="37" t="s">
        <v>127</v>
      </c>
      <c r="P210" s="37">
        <v>5</v>
      </c>
      <c r="Q210" s="37" t="s">
        <v>168</v>
      </c>
      <c r="R210" s="37">
        <v>20010</v>
      </c>
      <c r="S210" s="37" t="s">
        <v>290</v>
      </c>
      <c r="T210" s="37">
        <v>4005</v>
      </c>
      <c r="U210" s="37" t="s">
        <v>169</v>
      </c>
      <c r="V210" s="37" t="s">
        <v>170</v>
      </c>
      <c r="W210" s="37" t="s">
        <v>251</v>
      </c>
      <c r="X210" s="37" t="s">
        <v>58</v>
      </c>
      <c r="Y210" s="37" t="s">
        <v>32</v>
      </c>
      <c r="AI210" s="38"/>
      <c r="AJ210" s="38"/>
    </row>
  </sheetData>
  <phoneticPr fontId="15" type="noConversion"/>
  <conditionalFormatting sqref="A1:A1048576">
    <cfRule type="duplicateValues" dxfId="39" priority="5"/>
  </conditionalFormatting>
  <conditionalFormatting sqref="A211:A1048576 A1:A5">
    <cfRule type="duplicateValues" dxfId="38" priority="6"/>
  </conditionalFormatting>
  <conditionalFormatting sqref="B1:B1048576">
    <cfRule type="duplicateValues" dxfId="37" priority="3"/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5">
    <cfRule type="containsText" dxfId="36" priority="12" operator="containsText" text="5">
      <formula>NOT(ISERROR(SEARCH("5",F1)))</formula>
    </cfRule>
    <cfRule type="containsText" dxfId="35" priority="13" operator="containsText" text="4">
      <formula>NOT(ISERROR(SEARCH("4",F1)))</formula>
    </cfRule>
    <cfRule type="containsText" dxfId="34" priority="14" operator="containsText" text="3">
      <formula>NOT(ISERROR(SEARCH("3",F1)))</formula>
    </cfRule>
    <cfRule type="containsText" dxfId="33" priority="15" operator="containsText" text="2">
      <formula>NOT(ISERROR(SEARCH("2",F1)))</formula>
    </cfRule>
    <cfRule type="containsText" dxfId="32" priority="16" operator="containsText" text="1">
      <formula>NOT(ISERROR(SEARCH("1",F1)))</formula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048576 E41">
    <cfRule type="containsText" dxfId="31" priority="7" operator="containsText" text="5">
      <formula>NOT(ISERROR(SEARCH("5",E11)))</formula>
    </cfRule>
    <cfRule type="containsText" dxfId="30" priority="8" operator="containsText" text="4">
      <formula>NOT(ISERROR(SEARCH("4",E11)))</formula>
    </cfRule>
    <cfRule type="containsText" dxfId="29" priority="9" operator="containsText" text="3">
      <formula>NOT(ISERROR(SEARCH("3",E11)))</formula>
    </cfRule>
    <cfRule type="containsText" dxfId="28" priority="10" operator="containsText" text="2">
      <formula>NOT(ISERROR(SEARCH("2",E11)))</formula>
    </cfRule>
    <cfRule type="containsText" dxfId="27" priority="11" operator="containsText" text="1">
      <formula>NOT(ISERROR(SEARCH("1",E11)))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0"/>
  <sheetViews>
    <sheetView zoomScale="80" zoomScaleNormal="80" workbookViewId="0">
      <pane xSplit="11" ySplit="5" topLeftCell="Q6" activePane="bottomRight" state="frozen"/>
      <selection pane="topRight"/>
      <selection pane="bottomLeft"/>
      <selection pane="bottomRight" sqref="A1:XFD1048576"/>
    </sheetView>
  </sheetViews>
  <sheetFormatPr defaultColWidth="9" defaultRowHeight="16.5" x14ac:dyDescent="0.2"/>
  <cols>
    <col min="1" max="1" width="7.625" style="12" bestFit="1" customWidth="1"/>
    <col min="2" max="2" width="16.625" style="12" customWidth="1"/>
    <col min="3" max="3" width="25.25" style="28" customWidth="1"/>
    <col min="4" max="4" width="16.375" style="28" customWidth="1"/>
    <col min="5" max="5" width="6.125" style="28" customWidth="1"/>
    <col min="6" max="6" width="16.125" style="28" customWidth="1"/>
    <col min="7" max="7" width="10.875" style="12" customWidth="1"/>
    <col min="8" max="8" width="10.25" style="12" customWidth="1"/>
    <col min="9" max="9" width="3.25" style="12" bestFit="1" customWidth="1"/>
    <col min="10" max="10" width="7.375" style="12" customWidth="1"/>
    <col min="11" max="11" width="15.125" style="12" bestFit="1" customWidth="1"/>
    <col min="12" max="12" width="20.875" style="12" customWidth="1"/>
    <col min="13" max="13" width="8.25" style="12" customWidth="1"/>
    <col min="14" max="14" width="20.5" style="25" bestFit="1" customWidth="1"/>
    <col min="15" max="15" width="9.875" style="12" customWidth="1"/>
    <col min="16" max="16" width="8.875" style="12" customWidth="1"/>
    <col min="17" max="17" width="36.125" style="28" bestFit="1" customWidth="1"/>
    <col min="18" max="18" width="8.75" style="12" bestFit="1" customWidth="1"/>
    <col min="19" max="19" width="39.5" style="28" bestFit="1" customWidth="1"/>
    <col min="20" max="20" width="12.25" style="12" customWidth="1"/>
    <col min="21" max="21" width="44.625" style="28" bestFit="1" customWidth="1"/>
    <col min="22" max="22" width="7.375" style="12" bestFit="1" customWidth="1"/>
    <col min="23" max="23" width="30.75" style="28" bestFit="1" customWidth="1"/>
    <col min="24" max="24" width="32" style="28" bestFit="1" customWidth="1"/>
    <col min="25" max="25" width="24.25" style="28" customWidth="1"/>
    <col min="26" max="26" width="28" style="28" bestFit="1" customWidth="1"/>
    <col min="27" max="16384" width="9" style="12"/>
  </cols>
  <sheetData>
    <row r="1" spans="1:26" x14ac:dyDescent="0.2">
      <c r="A1" s="12">
        <v>1</v>
      </c>
      <c r="C1" s="27"/>
      <c r="D1" s="27"/>
      <c r="E1" s="27"/>
      <c r="F1" s="27"/>
    </row>
    <row r="2" spans="1:26" x14ac:dyDescent="0.2">
      <c r="A2" s="12" t="s">
        <v>0</v>
      </c>
      <c r="B2" s="12" t="s">
        <v>1</v>
      </c>
      <c r="C2" s="28" t="s">
        <v>2</v>
      </c>
      <c r="D2" s="28" t="s">
        <v>3</v>
      </c>
      <c r="F2" s="28" t="s">
        <v>4</v>
      </c>
      <c r="N2" s="25" t="s">
        <v>5</v>
      </c>
      <c r="Q2" s="29" t="s">
        <v>6</v>
      </c>
      <c r="R2" s="14"/>
      <c r="S2" s="31" t="s">
        <v>7</v>
      </c>
      <c r="T2" s="15"/>
      <c r="U2" s="31" t="s">
        <v>8</v>
      </c>
      <c r="V2" s="15"/>
      <c r="W2" s="28" t="s">
        <v>9</v>
      </c>
      <c r="X2" s="28" t="s">
        <v>10</v>
      </c>
      <c r="Y2" s="32" t="s">
        <v>11</v>
      </c>
      <c r="Z2" s="32" t="s">
        <v>12</v>
      </c>
    </row>
    <row r="3" spans="1:26" x14ac:dyDescent="0.2">
      <c r="Q3" s="28" t="s">
        <v>13</v>
      </c>
      <c r="S3" s="28" t="s">
        <v>13</v>
      </c>
      <c r="U3" s="28" t="s">
        <v>13</v>
      </c>
      <c r="W3" s="28" t="s">
        <v>13</v>
      </c>
      <c r="X3" s="28" t="s">
        <v>13</v>
      </c>
      <c r="Y3" s="28" t="s">
        <v>13</v>
      </c>
    </row>
    <row r="4" spans="1:26" x14ac:dyDescent="0.2">
      <c r="A4" s="12" t="s">
        <v>14</v>
      </c>
    </row>
    <row r="5" spans="1:26" ht="98.25" customHeight="1" x14ac:dyDescent="0.2">
      <c r="A5" s="12" t="s">
        <v>15</v>
      </c>
      <c r="B5" s="36" t="s">
        <v>240</v>
      </c>
      <c r="C5" s="30" t="s">
        <v>268</v>
      </c>
      <c r="D5" s="30" t="s">
        <v>285</v>
      </c>
      <c r="E5" s="28" t="s">
        <v>17</v>
      </c>
      <c r="F5" s="28" t="s">
        <v>18</v>
      </c>
      <c r="G5" s="12" t="s">
        <v>18</v>
      </c>
      <c r="K5" s="12" t="s">
        <v>19</v>
      </c>
      <c r="L5" s="12" t="s">
        <v>20</v>
      </c>
      <c r="M5" s="16" t="s">
        <v>21</v>
      </c>
      <c r="N5" s="26" t="s">
        <v>22</v>
      </c>
      <c r="O5" s="16"/>
      <c r="P5" s="12" t="s">
        <v>23</v>
      </c>
      <c r="Q5" s="30" t="s">
        <v>293</v>
      </c>
      <c r="R5" s="16"/>
      <c r="S5" s="30" t="s">
        <v>291</v>
      </c>
      <c r="T5" s="16"/>
      <c r="U5" s="30" t="s">
        <v>292</v>
      </c>
      <c r="V5" s="16"/>
      <c r="W5" s="30" t="s">
        <v>25</v>
      </c>
      <c r="X5" s="30" t="s">
        <v>26</v>
      </c>
      <c r="Y5" s="30" t="s">
        <v>27</v>
      </c>
      <c r="Z5" s="30" t="s">
        <v>28</v>
      </c>
    </row>
    <row r="6" spans="1:26" x14ac:dyDescent="0.2">
      <c r="A6" s="12">
        <f t="shared" ref="A6:A121" si="0">ROW()-5</f>
        <v>1</v>
      </c>
      <c r="B6" s="12">
        <f>C6*100+D6*10+F6</f>
        <v>111</v>
      </c>
      <c r="C6" s="28">
        <v>1</v>
      </c>
      <c r="D6" s="28">
        <v>1</v>
      </c>
      <c r="E6" s="28" t="str">
        <f>VLOOKUP($D6,说明表2!$A$53:$B$58,2,0)</f>
        <v>蓝色</v>
      </c>
      <c r="F6" s="28">
        <v>1</v>
      </c>
      <c r="G6" s="12" t="str">
        <f>VLOOKUP(F6,说明表2!$A$12:$B$16,2,0)</f>
        <v>石器时代</v>
      </c>
      <c r="H6" s="12" t="s">
        <v>31</v>
      </c>
      <c r="I6" s="12" t="str">
        <f>IF(J6="","","+")</f>
        <v/>
      </c>
      <c r="K6" s="12" t="str">
        <f>CONCATENATE(H6,I6,J6)</f>
        <v>普通棋子</v>
      </c>
      <c r="L6" s="12" t="str">
        <f>_xlfn.CONCAT(G6,E6,K6)</f>
        <v>石器时代蓝色普通棋子</v>
      </c>
      <c r="M6" s="12">
        <f>C6</f>
        <v>1</v>
      </c>
      <c r="N6" s="25">
        <v>1</v>
      </c>
      <c r="O6" s="12" t="str">
        <f>VLOOKUP(N6,说明表2!$A$1:$B$2,2,0)</f>
        <v>单个消除</v>
      </c>
      <c r="P6" s="12">
        <f>F6</f>
        <v>1</v>
      </c>
      <c r="Q6" s="28" t="str">
        <f>IF(R6="","",SUBSTITUTE(VLOOKUP($K6,说明表3!$A$3:$D$17,说明表3!$B$1,0),"x",R6))</f>
        <v/>
      </c>
      <c r="R6" s="12" t="str">
        <f>IF(VLOOKUP($E6&amp;$H6,说明表2!$D$24:$H$48,说明表2!$F$22-3,0)="","",VLOOKUP($E6&amp;$H6,说明表2!$D$24:$H$48,说明表2!$F$22-3,0))</f>
        <v/>
      </c>
      <c r="S6" s="28" t="str">
        <f>IF(T6="","",SUBSTITUTE(VLOOKUP($K6,说明表3!$A$3:$D$17,说明表3!$C$1,0),"x",T6))</f>
        <v/>
      </c>
      <c r="T6" s="12" t="str">
        <f>IF(VLOOKUP($E6&amp;$H6,说明表2!$D$24:$H$48,说明表2!$G$22-3,0)="","",VLOOKUP($E6&amp;$H6,说明表2!$D$24:$H$48,说明表2!$G$22-3,0))</f>
        <v/>
      </c>
      <c r="U6" s="28" t="str">
        <f>IF(V6="","",SUBSTITUTE(VLOOKUP($K6,说明表3!$A$3:$D$17,说明表3!$D$1,0),"x",V6))</f>
        <v>130001,-1,-1,-1</v>
      </c>
      <c r="V6" s="12">
        <f>IF(VLOOKUP($E6&amp;$H6,说明表2!$D$24:$H$48,说明表2!$H$22-3,0)="","",VLOOKUP($E6&amp;$H6,说明表2!$D$24:$H$48,说明表2!$H$22-3,0))</f>
        <v>130001</v>
      </c>
      <c r="W6" s="28" t="str">
        <f>VLOOKUP($K6,说明表4!$A$2:$U$17,说明表4!$B$1,0)</f>
        <v/>
      </c>
      <c r="X6" s="28" t="str">
        <f>VLOOKUP($K6,说明表4!$A$2:$U$17,说明表4!$H$1,0)</f>
        <v/>
      </c>
      <c r="Y6" s="28" t="str">
        <f>VLOOKUP($K6,说明表4!$A$2:$U$17,说明表4!$N$1,0)</f>
        <v/>
      </c>
      <c r="Z6" s="28" t="str">
        <f>VLOOKUP($K6,说明表4!$A$2:$U$17,说明表4!$T$1,0)</f>
        <v>500</v>
      </c>
    </row>
    <row r="7" spans="1:26" x14ac:dyDescent="0.2">
      <c r="A7" s="12">
        <f t="shared" si="0"/>
        <v>2</v>
      </c>
      <c r="B7" s="12">
        <f t="shared" ref="B7:B95" si="1">C7*100+D7*10+F7</f>
        <v>121</v>
      </c>
      <c r="C7" s="28">
        <v>1</v>
      </c>
      <c r="D7" s="28">
        <v>2</v>
      </c>
      <c r="E7" s="28" t="str">
        <f>VLOOKUP($D7,说明表2!$A$53:$B$58,2,0)</f>
        <v>绿色</v>
      </c>
      <c r="F7" s="28">
        <v>1</v>
      </c>
      <c r="G7" s="12" t="str">
        <f>VLOOKUP(F7,说明表2!$A$12:$B$16,2,0)</f>
        <v>石器时代</v>
      </c>
      <c r="H7" s="12" t="s">
        <v>31</v>
      </c>
      <c r="I7" s="12" t="str">
        <f>IF(J7="","","+")</f>
        <v/>
      </c>
      <c r="K7" s="12" t="str">
        <f>CONCATENATE(H7,I7,J7)</f>
        <v>普通棋子</v>
      </c>
      <c r="L7" s="12" t="str">
        <f t="shared" ref="L7:L95" si="2">_xlfn.CONCAT(G7,E7,K7)</f>
        <v>石器时代绿色普通棋子</v>
      </c>
      <c r="M7" s="12">
        <f t="shared" ref="M7:M95" si="3">C7</f>
        <v>1</v>
      </c>
      <c r="N7" s="25">
        <v>1</v>
      </c>
      <c r="O7" s="12" t="str">
        <f>VLOOKUP(N7,说明表2!$A$1:$B$2,2,0)</f>
        <v>单个消除</v>
      </c>
      <c r="P7" s="12">
        <f t="shared" ref="P7:P70" si="4">F7</f>
        <v>1</v>
      </c>
      <c r="Q7" s="28" t="str">
        <f>IF(R7="","",SUBSTITUTE(VLOOKUP($K7,说明表3!$A$3:$D$17,说明表3!$B$1,0),"x",R7))</f>
        <v/>
      </c>
      <c r="R7" s="12" t="str">
        <f>IF(VLOOKUP($E7&amp;$H7,说明表2!$D$24:$H$48,说明表2!$F$22-3,0)="","",VLOOKUP($E7&amp;$H7,说明表2!$D$24:$H$48,说明表2!$F$22-3,0))</f>
        <v/>
      </c>
      <c r="S7" s="28" t="str">
        <f>IF(T7="","",SUBSTITUTE(VLOOKUP($K7,说明表3!$A$3:$D$17,说明表3!$C$1,0),"x",T7))</f>
        <v/>
      </c>
      <c r="T7" s="12" t="str">
        <f>IF(VLOOKUP($E7&amp;$H7,说明表2!$D$24:$H$48,说明表2!$G$22-3,0)="","",VLOOKUP($E7&amp;$H7,说明表2!$D$24:$H$48,说明表2!$G$22-3,0))</f>
        <v/>
      </c>
      <c r="U7" s="28" t="str">
        <f>IF(V7="","",SUBSTITUTE(VLOOKUP($K7,说明表3!$A$3:$D$17,说明表3!$D$1,0),"x",V7))</f>
        <v>130002,-1,-1,-1</v>
      </c>
      <c r="V7" s="12">
        <f>IF(VLOOKUP($E7&amp;$H7,说明表2!$D$24:$H$48,说明表2!$H$22-3,0)="","",VLOOKUP($E7&amp;$H7,说明表2!$D$24:$H$48,说明表2!$H$22-3,0))</f>
        <v>130002</v>
      </c>
      <c r="W7" s="28" t="str">
        <f>VLOOKUP($K7,说明表4!$A$2:$U$17,说明表4!$B$1,0)</f>
        <v/>
      </c>
      <c r="X7" s="28" t="str">
        <f>VLOOKUP($K7,说明表4!$A$2:$U$17,说明表4!$H$1,0)</f>
        <v/>
      </c>
      <c r="Y7" s="28" t="str">
        <f>VLOOKUP($K7,说明表4!$A$2:$U$17,说明表4!$N$1,0)</f>
        <v/>
      </c>
      <c r="Z7" s="28" t="str">
        <f>VLOOKUP($K7,说明表4!$A$2:$U$17,说明表4!$T$1,0)</f>
        <v>500</v>
      </c>
    </row>
    <row r="8" spans="1:26" x14ac:dyDescent="0.2">
      <c r="A8" s="12">
        <f t="shared" si="0"/>
        <v>3</v>
      </c>
      <c r="B8" s="12">
        <f t="shared" si="1"/>
        <v>131</v>
      </c>
      <c r="C8" s="28">
        <v>1</v>
      </c>
      <c r="D8" s="28">
        <v>3</v>
      </c>
      <c r="E8" s="28" t="str">
        <f>VLOOKUP($D8,说明表2!$A$53:$B$58,2,0)</f>
        <v>红色</v>
      </c>
      <c r="F8" s="28">
        <v>1</v>
      </c>
      <c r="G8" s="12" t="str">
        <f>VLOOKUP(F8,说明表2!$A$12:$B$16,2,0)</f>
        <v>石器时代</v>
      </c>
      <c r="H8" s="12" t="s">
        <v>31</v>
      </c>
      <c r="I8" s="12" t="str">
        <f>IF(J8="","","+")</f>
        <v/>
      </c>
      <c r="K8" s="12" t="str">
        <f>CONCATENATE(H8,I8,J8)</f>
        <v>普通棋子</v>
      </c>
      <c r="L8" s="12" t="str">
        <f t="shared" si="2"/>
        <v>石器时代红色普通棋子</v>
      </c>
      <c r="M8" s="12">
        <f t="shared" si="3"/>
        <v>1</v>
      </c>
      <c r="N8" s="25">
        <v>1</v>
      </c>
      <c r="O8" s="12" t="str">
        <f>VLOOKUP(N8,说明表2!$A$1:$B$2,2,0)</f>
        <v>单个消除</v>
      </c>
      <c r="P8" s="12">
        <f t="shared" si="4"/>
        <v>1</v>
      </c>
      <c r="Q8" s="28" t="str">
        <f>IF(R8="","",SUBSTITUTE(VLOOKUP($K8,说明表3!$A$3:$D$17,说明表3!$B$1,0),"x",R8))</f>
        <v/>
      </c>
      <c r="R8" s="12" t="str">
        <f>IF(VLOOKUP($E8&amp;$H8,说明表2!$D$24:$H$48,说明表2!$F$22-3,0)="","",VLOOKUP($E8&amp;$H8,说明表2!$D$24:$H$48,说明表2!$F$22-3,0))</f>
        <v/>
      </c>
      <c r="S8" s="28" t="str">
        <f>IF(T8="","",SUBSTITUTE(VLOOKUP($K8,说明表3!$A$3:$D$17,说明表3!$C$1,0),"x",T8))</f>
        <v/>
      </c>
      <c r="T8" s="12" t="str">
        <f>IF(VLOOKUP($E8&amp;$H8,说明表2!$D$24:$H$48,说明表2!$G$22-3,0)="","",VLOOKUP($E8&amp;$H8,说明表2!$D$24:$H$48,说明表2!$G$22-3,0))</f>
        <v/>
      </c>
      <c r="U8" s="28" t="str">
        <f>IF(V8="","",SUBSTITUTE(VLOOKUP($K8,说明表3!$A$3:$D$17,说明表3!$D$1,0),"x",V8))</f>
        <v>130003,-1,-1,-1</v>
      </c>
      <c r="V8" s="12">
        <f>IF(VLOOKUP($E8&amp;$H8,说明表2!$D$24:$H$48,说明表2!$H$22-3,0)="","",VLOOKUP($E8&amp;$H8,说明表2!$D$24:$H$48,说明表2!$H$22-3,0))</f>
        <v>130003</v>
      </c>
      <c r="W8" s="28" t="str">
        <f>VLOOKUP($K8,说明表4!$A$2:$U$17,说明表4!$B$1,0)</f>
        <v/>
      </c>
      <c r="X8" s="28" t="str">
        <f>VLOOKUP($K8,说明表4!$A$2:$U$17,说明表4!$H$1,0)</f>
        <v/>
      </c>
      <c r="Y8" s="28" t="str">
        <f>VLOOKUP($K8,说明表4!$A$2:$U$17,说明表4!$N$1,0)</f>
        <v/>
      </c>
      <c r="Z8" s="28" t="str">
        <f>VLOOKUP($K8,说明表4!$A$2:$U$17,说明表4!$T$1,0)</f>
        <v>500</v>
      </c>
    </row>
    <row r="9" spans="1:26" x14ac:dyDescent="0.2">
      <c r="A9" s="12">
        <f t="shared" si="0"/>
        <v>4</v>
      </c>
      <c r="B9" s="12">
        <f t="shared" si="1"/>
        <v>141</v>
      </c>
      <c r="C9" s="28">
        <v>1</v>
      </c>
      <c r="D9" s="28">
        <v>4</v>
      </c>
      <c r="E9" s="28" t="str">
        <f>VLOOKUP($D9,说明表2!$A$53:$B$58,2,0)</f>
        <v>金色</v>
      </c>
      <c r="F9" s="28">
        <v>1</v>
      </c>
      <c r="G9" s="12" t="str">
        <f>VLOOKUP(F9,说明表2!$A$12:$B$16,2,0)</f>
        <v>石器时代</v>
      </c>
      <c r="H9" s="12" t="s">
        <v>31</v>
      </c>
      <c r="I9" s="12" t="str">
        <f>IF(J9="","","+")</f>
        <v/>
      </c>
      <c r="K9" s="12" t="str">
        <f>CONCATENATE(H9,I9,J9)</f>
        <v>普通棋子</v>
      </c>
      <c r="L9" s="12" t="str">
        <f t="shared" si="2"/>
        <v>石器时代金色普通棋子</v>
      </c>
      <c r="M9" s="12">
        <f t="shared" si="3"/>
        <v>1</v>
      </c>
      <c r="N9" s="25">
        <v>1</v>
      </c>
      <c r="O9" s="12" t="str">
        <f>VLOOKUP(N9,说明表2!$A$1:$B$2,2,0)</f>
        <v>单个消除</v>
      </c>
      <c r="P9" s="12">
        <f t="shared" si="4"/>
        <v>1</v>
      </c>
      <c r="Q9" s="28" t="str">
        <f>IF(R9="","",SUBSTITUTE(VLOOKUP($K9,说明表3!$A$3:$D$17,说明表3!$B$1,0),"x",R9))</f>
        <v/>
      </c>
      <c r="R9" s="12" t="str">
        <f>IF(VLOOKUP($E9&amp;$H9,说明表2!$D$24:$H$48,说明表2!$F$22-3,0)="","",VLOOKUP($E9&amp;$H9,说明表2!$D$24:$H$48,说明表2!$F$22-3,0))</f>
        <v/>
      </c>
      <c r="S9" s="28" t="str">
        <f>IF(T9="","",SUBSTITUTE(VLOOKUP($K9,说明表3!$A$3:$D$17,说明表3!$C$1,0),"x",T9))</f>
        <v/>
      </c>
      <c r="T9" s="12" t="str">
        <f>IF(VLOOKUP($E9&amp;$H9,说明表2!$D$24:$H$48,说明表2!$G$22-3,0)="","",VLOOKUP($E9&amp;$H9,说明表2!$D$24:$H$48,说明表2!$G$22-3,0))</f>
        <v/>
      </c>
      <c r="U9" s="28" t="str">
        <f>IF(V9="","",SUBSTITUTE(VLOOKUP($K9,说明表3!$A$3:$D$17,说明表3!$D$1,0),"x",V9))</f>
        <v>130004,-1,-1,-1</v>
      </c>
      <c r="V9" s="12">
        <f>IF(VLOOKUP($E9&amp;$H9,说明表2!$D$24:$H$48,说明表2!$H$22-3,0)="","",VLOOKUP($E9&amp;$H9,说明表2!$D$24:$H$48,说明表2!$H$22-3,0))</f>
        <v>130004</v>
      </c>
      <c r="W9" s="28" t="str">
        <f>VLOOKUP($K9,说明表4!$A$2:$U$17,说明表4!$B$1,0)</f>
        <v/>
      </c>
      <c r="X9" s="28" t="str">
        <f>VLOOKUP($K9,说明表4!$A$2:$U$17,说明表4!$H$1,0)</f>
        <v/>
      </c>
      <c r="Y9" s="28" t="str">
        <f>VLOOKUP($K9,说明表4!$A$2:$U$17,说明表4!$N$1,0)</f>
        <v/>
      </c>
      <c r="Z9" s="28" t="str">
        <f>VLOOKUP($K9,说明表4!$A$2:$U$17,说明表4!$T$1,0)</f>
        <v>500</v>
      </c>
    </row>
    <row r="10" spans="1:26" x14ac:dyDescent="0.2">
      <c r="A10" s="12">
        <f t="shared" si="0"/>
        <v>5</v>
      </c>
      <c r="B10" s="12">
        <f t="shared" si="1"/>
        <v>151</v>
      </c>
      <c r="C10" s="28">
        <v>1</v>
      </c>
      <c r="D10" s="28">
        <v>5</v>
      </c>
      <c r="E10" s="28" t="str">
        <f>VLOOKUP($D10,说明表2!$A$53:$B$58,2,0)</f>
        <v>紫色</v>
      </c>
      <c r="F10" s="28">
        <v>1</v>
      </c>
      <c r="G10" s="12" t="str">
        <f>VLOOKUP(F10,说明表2!$A$12:$B$16,2,0)</f>
        <v>石器时代</v>
      </c>
      <c r="H10" s="12" t="s">
        <v>31</v>
      </c>
      <c r="I10" s="12" t="str">
        <f>IF(J10="","","+")</f>
        <v/>
      </c>
      <c r="K10" s="12" t="str">
        <f>CONCATENATE(H10,I10,J10)</f>
        <v>普通棋子</v>
      </c>
      <c r="L10" s="12" t="str">
        <f t="shared" si="2"/>
        <v>石器时代紫色普通棋子</v>
      </c>
      <c r="M10" s="12">
        <f t="shared" si="3"/>
        <v>1</v>
      </c>
      <c r="N10" s="25">
        <v>1</v>
      </c>
      <c r="O10" s="12" t="str">
        <f>VLOOKUP(N10,说明表2!$A$1:$B$2,2,0)</f>
        <v>单个消除</v>
      </c>
      <c r="P10" s="12">
        <f t="shared" si="4"/>
        <v>1</v>
      </c>
      <c r="Q10" s="28" t="str">
        <f>IF(R10="","",SUBSTITUTE(VLOOKUP($K10,说明表3!$A$3:$D$17,说明表3!$B$1,0),"x",R10))</f>
        <v/>
      </c>
      <c r="R10" s="12" t="str">
        <f>IF(VLOOKUP($E10&amp;$H10,说明表2!$D$24:$H$48,说明表2!$F$22-3,0)="","",VLOOKUP($E10&amp;$H10,说明表2!$D$24:$H$48,说明表2!$F$22-3,0))</f>
        <v/>
      </c>
      <c r="S10" s="28" t="str">
        <f>IF(T10="","",SUBSTITUTE(VLOOKUP($K10,说明表3!$A$3:$D$17,说明表3!$C$1,0),"x",T10))</f>
        <v/>
      </c>
      <c r="T10" s="12" t="str">
        <f>IF(VLOOKUP($E10&amp;$H10,说明表2!$D$24:$H$48,说明表2!$G$22-3,0)="","",VLOOKUP($E10&amp;$H10,说明表2!$D$24:$H$48,说明表2!$G$22-3,0))</f>
        <v/>
      </c>
      <c r="U10" s="28" t="str">
        <f>IF(V10="","",SUBSTITUTE(VLOOKUP($K10,说明表3!$A$3:$D$17,说明表3!$D$1,0),"x",V10))</f>
        <v>130005,-1,-1,-1</v>
      </c>
      <c r="V10" s="12">
        <f>IF(VLOOKUP($E10&amp;$H10,说明表2!$D$24:$H$48,说明表2!$H$22-3,0)="","",VLOOKUP($E10&amp;$H10,说明表2!$D$24:$H$48,说明表2!$H$22-3,0))</f>
        <v>130005</v>
      </c>
      <c r="W10" s="28" t="str">
        <f>VLOOKUP($K10,说明表4!$A$2:$U$17,说明表4!$B$1,0)</f>
        <v/>
      </c>
      <c r="X10" s="28" t="str">
        <f>VLOOKUP($K10,说明表4!$A$2:$U$17,说明表4!$H$1,0)</f>
        <v/>
      </c>
      <c r="Y10" s="28" t="str">
        <f>VLOOKUP($K10,说明表4!$A$2:$U$17,说明表4!$N$1,0)</f>
        <v/>
      </c>
      <c r="Z10" s="28" t="str">
        <f>VLOOKUP($K10,说明表4!$A$2:$U$17,说明表4!$T$1,0)</f>
        <v>500</v>
      </c>
    </row>
    <row r="11" spans="1:26" x14ac:dyDescent="0.2">
      <c r="A11" s="12">
        <f t="shared" si="0"/>
        <v>6</v>
      </c>
      <c r="B11" s="12">
        <f t="shared" si="1"/>
        <v>211</v>
      </c>
      <c r="C11" s="28">
        <f>C6+1</f>
        <v>2</v>
      </c>
      <c r="D11" s="28">
        <f t="shared" ref="D11:D20" si="5">D6</f>
        <v>1</v>
      </c>
      <c r="E11" s="28" t="str">
        <f>VLOOKUP($D11,说明表2!$A$53:$B$58,2,0)</f>
        <v>蓝色</v>
      </c>
      <c r="F11" s="28">
        <v>1</v>
      </c>
      <c r="G11" s="12" t="str">
        <f>VLOOKUP(F11,说明表2!$A$12:$B$16,2,0)</f>
        <v>石器时代</v>
      </c>
      <c r="H11" s="12" t="s">
        <v>55</v>
      </c>
      <c r="I11" s="12" t="str">
        <f t="shared" ref="I11:I40" si="6">IF(J11="","","+")</f>
        <v/>
      </c>
      <c r="K11" s="12" t="str">
        <f t="shared" ref="K11:K40" si="7">CONCATENATE(H11,I11,J11)</f>
        <v>小飞机</v>
      </c>
      <c r="L11" s="12" t="str">
        <f t="shared" si="2"/>
        <v>石器时代蓝色小飞机</v>
      </c>
      <c r="M11" s="12">
        <f t="shared" si="3"/>
        <v>2</v>
      </c>
      <c r="N11" s="25">
        <v>1</v>
      </c>
      <c r="O11" s="12" t="str">
        <f>VLOOKUP(N11,说明表2!$A$1:$B$2,2,0)</f>
        <v>单个消除</v>
      </c>
      <c r="P11" s="12">
        <f t="shared" si="4"/>
        <v>1</v>
      </c>
      <c r="Q11" s="28" t="str">
        <f>IF(R11="","",SUBSTITUTE(VLOOKUP($K11,说明表3!$A$3:$D$17,说明表3!$B$1,0),"x",R11))</f>
        <v>110011,0,1,1</v>
      </c>
      <c r="R11" s="12">
        <f>IF(VLOOKUP($E11&amp;$H11,说明表2!$D$24:$H$48,说明表2!$F$22-3,0)="","",VLOOKUP($E11&amp;$H11,说明表2!$D$24:$H$48,说明表2!$F$22-3,0))</f>
        <v>110011</v>
      </c>
      <c r="S11" s="28" t="str">
        <f>IF(T11="","",SUBSTITUTE(VLOOKUP($K11,说明表3!$A$3:$D$17,说明表3!$C$1,0),"x",T11))</f>
        <v>110006,2,1,8</v>
      </c>
      <c r="T11" s="12">
        <f>IF(VLOOKUP($E11&amp;$H11,说明表2!$D$24:$H$48,说明表2!$G$22-3,0)="","",VLOOKUP($E11&amp;$H11,说明表2!$D$24:$H$48,说明表2!$G$22-3,0))</f>
        <v>110006</v>
      </c>
      <c r="U11" s="28" t="str">
        <f>IF(V11="","",SUBSTITUTE(VLOOKUP($K11,说明表3!$A$3:$D$17,说明表3!$D$1,0),"x",V11))</f>
        <v>110012,-1,-1,-1</v>
      </c>
      <c r="V11" s="12">
        <f>IF(VLOOKUP($E11&amp;$H11,说明表2!$D$24:$H$48,说明表2!$H$22-3,0)="","",VLOOKUP($E11&amp;$H11,说明表2!$D$24:$H$48,说明表2!$H$22-3,0))</f>
        <v>110012</v>
      </c>
      <c r="W11" s="28" t="str">
        <f>VLOOKUP($K11,说明表4!$A$2:$U$17,说明表4!$B$1,0)</f>
        <v>500</v>
      </c>
      <c r="X11" s="28" t="str">
        <f>VLOOKUP($K11,说明表4!$A$2:$U$17,说明表4!$H$1,0)</f>
        <v>500</v>
      </c>
      <c r="Y11" s="28" t="str">
        <f>VLOOKUP($K11,说明表4!$A$2:$U$17,说明表4!$N$1,0)</f>
        <v>1000</v>
      </c>
      <c r="Z11" s="28" t="str">
        <f>VLOOKUP($K11,说明表4!$A$2:$U$17,说明表4!$T$1,0)</f>
        <v>1300</v>
      </c>
    </row>
    <row r="12" spans="1:26" x14ac:dyDescent="0.2">
      <c r="A12" s="12">
        <f t="shared" si="0"/>
        <v>7</v>
      </c>
      <c r="B12" s="12">
        <f t="shared" si="1"/>
        <v>221</v>
      </c>
      <c r="C12" s="28">
        <f t="shared" ref="C12:C15" si="8">C7+1</f>
        <v>2</v>
      </c>
      <c r="D12" s="28">
        <f t="shared" si="5"/>
        <v>2</v>
      </c>
      <c r="E12" s="28" t="str">
        <f>VLOOKUP($D12,说明表2!$A$53:$B$58,2,0)</f>
        <v>绿色</v>
      </c>
      <c r="F12" s="28">
        <v>1</v>
      </c>
      <c r="G12" s="12" t="str">
        <f>VLOOKUP(F12,说明表2!$A$12:$B$16,2,0)</f>
        <v>石器时代</v>
      </c>
      <c r="H12" s="12" t="s">
        <v>55</v>
      </c>
      <c r="I12" s="12" t="str">
        <f t="shared" si="6"/>
        <v/>
      </c>
      <c r="K12" s="12" t="str">
        <f t="shared" si="7"/>
        <v>小飞机</v>
      </c>
      <c r="L12" s="12" t="str">
        <f t="shared" si="2"/>
        <v>石器时代绿色小飞机</v>
      </c>
      <c r="M12" s="12">
        <f t="shared" si="3"/>
        <v>2</v>
      </c>
      <c r="N12" s="25">
        <v>1</v>
      </c>
      <c r="O12" s="12" t="str">
        <f>VLOOKUP(N12,说明表2!$A$1:$B$2,2,0)</f>
        <v>单个消除</v>
      </c>
      <c r="P12" s="12">
        <f t="shared" si="4"/>
        <v>1</v>
      </c>
      <c r="Q12" s="28" t="str">
        <f>IF(R12="","",SUBSTITUTE(VLOOKUP($K12,说明表3!$A$3:$D$17,说明表3!$B$1,0),"x",R12))</f>
        <v>110011,0,1,1</v>
      </c>
      <c r="R12" s="12">
        <f>IF(VLOOKUP($E12&amp;$H12,说明表2!$D$24:$H$48,说明表2!$F$22-3,0)="","",VLOOKUP($E12&amp;$H12,说明表2!$D$24:$H$48,说明表2!$F$22-3,0))</f>
        <v>110011</v>
      </c>
      <c r="S12" s="28" t="str">
        <f>IF(T12="","",SUBSTITUTE(VLOOKUP($K12,说明表3!$A$3:$D$17,说明表3!$C$1,0),"x",T12))</f>
        <v>110007,2,1,8</v>
      </c>
      <c r="T12" s="12">
        <f>IF(VLOOKUP($E12&amp;$H12,说明表2!$D$24:$H$48,说明表2!$G$22-3,0)="","",VLOOKUP($E12&amp;$H12,说明表2!$D$24:$H$48,说明表2!$G$22-3,0))</f>
        <v>110007</v>
      </c>
      <c r="U12" s="28" t="str">
        <f>IF(V12="","",SUBSTITUTE(VLOOKUP($K12,说明表3!$A$3:$D$17,说明表3!$D$1,0),"x",V12))</f>
        <v>110012,-1,-1,-1</v>
      </c>
      <c r="V12" s="12">
        <f>IF(VLOOKUP($E12&amp;$H12,说明表2!$D$24:$H$48,说明表2!$H$22-3,0)="","",VLOOKUP($E12&amp;$H12,说明表2!$D$24:$H$48,说明表2!$H$22-3,0))</f>
        <v>110012</v>
      </c>
      <c r="W12" s="28" t="str">
        <f>VLOOKUP($K12,说明表4!$A$2:$U$17,说明表4!$B$1,0)</f>
        <v>500</v>
      </c>
      <c r="X12" s="28" t="str">
        <f>VLOOKUP($K12,说明表4!$A$2:$U$17,说明表4!$H$1,0)</f>
        <v>500</v>
      </c>
      <c r="Y12" s="28" t="str">
        <f>VLOOKUP($K12,说明表4!$A$2:$U$17,说明表4!$N$1,0)</f>
        <v>1000</v>
      </c>
      <c r="Z12" s="28" t="str">
        <f>VLOOKUP($K12,说明表4!$A$2:$U$17,说明表4!$T$1,0)</f>
        <v>1300</v>
      </c>
    </row>
    <row r="13" spans="1:26" x14ac:dyDescent="0.2">
      <c r="A13" s="12">
        <f t="shared" si="0"/>
        <v>8</v>
      </c>
      <c r="B13" s="12">
        <f t="shared" si="1"/>
        <v>231</v>
      </c>
      <c r="C13" s="28">
        <f t="shared" si="8"/>
        <v>2</v>
      </c>
      <c r="D13" s="28">
        <f t="shared" si="5"/>
        <v>3</v>
      </c>
      <c r="E13" s="28" t="str">
        <f>VLOOKUP($D13,说明表2!$A$53:$B$58,2,0)</f>
        <v>红色</v>
      </c>
      <c r="F13" s="28">
        <v>1</v>
      </c>
      <c r="G13" s="12" t="str">
        <f>VLOOKUP(F13,说明表2!$A$12:$B$16,2,0)</f>
        <v>石器时代</v>
      </c>
      <c r="H13" s="12" t="s">
        <v>55</v>
      </c>
      <c r="I13" s="12" t="str">
        <f t="shared" si="6"/>
        <v/>
      </c>
      <c r="K13" s="12" t="str">
        <f t="shared" si="7"/>
        <v>小飞机</v>
      </c>
      <c r="L13" s="12" t="str">
        <f t="shared" si="2"/>
        <v>石器时代红色小飞机</v>
      </c>
      <c r="M13" s="12">
        <f t="shared" si="3"/>
        <v>2</v>
      </c>
      <c r="N13" s="25">
        <v>1</v>
      </c>
      <c r="O13" s="12" t="str">
        <f>VLOOKUP(N13,说明表2!$A$1:$B$2,2,0)</f>
        <v>单个消除</v>
      </c>
      <c r="P13" s="12">
        <f t="shared" si="4"/>
        <v>1</v>
      </c>
      <c r="Q13" s="28" t="str">
        <f>IF(R13="","",SUBSTITUTE(VLOOKUP($K13,说明表3!$A$3:$D$17,说明表3!$B$1,0),"x",R13))</f>
        <v>110011,0,1,1</v>
      </c>
      <c r="R13" s="12">
        <f>IF(VLOOKUP($E13&amp;$H13,说明表2!$D$24:$H$48,说明表2!$F$22-3,0)="","",VLOOKUP($E13&amp;$H13,说明表2!$D$24:$H$48,说明表2!$F$22-3,0))</f>
        <v>110011</v>
      </c>
      <c r="S13" s="28" t="str">
        <f>IF(T13="","",SUBSTITUTE(VLOOKUP($K13,说明表3!$A$3:$D$17,说明表3!$C$1,0),"x",T13))</f>
        <v>110008,2,1,8</v>
      </c>
      <c r="T13" s="12">
        <f>IF(VLOOKUP($E13&amp;$H13,说明表2!$D$24:$H$48,说明表2!$G$22-3,0)="","",VLOOKUP($E13&amp;$H13,说明表2!$D$24:$H$48,说明表2!$G$22-3,0))</f>
        <v>110008</v>
      </c>
      <c r="U13" s="28" t="str">
        <f>IF(V13="","",SUBSTITUTE(VLOOKUP($K13,说明表3!$A$3:$D$17,说明表3!$D$1,0),"x",V13))</f>
        <v>110012,-1,-1,-1</v>
      </c>
      <c r="V13" s="12">
        <f>IF(VLOOKUP($E13&amp;$H13,说明表2!$D$24:$H$48,说明表2!$H$22-3,0)="","",VLOOKUP($E13&amp;$H13,说明表2!$D$24:$H$48,说明表2!$H$22-3,0))</f>
        <v>110012</v>
      </c>
      <c r="W13" s="28" t="str">
        <f>VLOOKUP($K13,说明表4!$A$2:$U$17,说明表4!$B$1,0)</f>
        <v>500</v>
      </c>
      <c r="X13" s="28" t="str">
        <f>VLOOKUP($K13,说明表4!$A$2:$U$17,说明表4!$H$1,0)</f>
        <v>500</v>
      </c>
      <c r="Y13" s="28" t="str">
        <f>VLOOKUP($K13,说明表4!$A$2:$U$17,说明表4!$N$1,0)</f>
        <v>1000</v>
      </c>
      <c r="Z13" s="28" t="str">
        <f>VLOOKUP($K13,说明表4!$A$2:$U$17,说明表4!$T$1,0)</f>
        <v>1300</v>
      </c>
    </row>
    <row r="14" spans="1:26" x14ac:dyDescent="0.2">
      <c r="A14" s="12">
        <f t="shared" si="0"/>
        <v>9</v>
      </c>
      <c r="B14" s="12">
        <f t="shared" si="1"/>
        <v>241</v>
      </c>
      <c r="C14" s="28">
        <f t="shared" si="8"/>
        <v>2</v>
      </c>
      <c r="D14" s="28">
        <f t="shared" si="5"/>
        <v>4</v>
      </c>
      <c r="E14" s="28" t="str">
        <f>VLOOKUP($D14,说明表2!$A$53:$B$58,2,0)</f>
        <v>金色</v>
      </c>
      <c r="F14" s="28">
        <v>1</v>
      </c>
      <c r="G14" s="12" t="str">
        <f>VLOOKUP(F14,说明表2!$A$12:$B$16,2,0)</f>
        <v>石器时代</v>
      </c>
      <c r="H14" s="12" t="s">
        <v>55</v>
      </c>
      <c r="I14" s="12" t="str">
        <f t="shared" si="6"/>
        <v/>
      </c>
      <c r="K14" s="12" t="str">
        <f t="shared" si="7"/>
        <v>小飞机</v>
      </c>
      <c r="L14" s="12" t="str">
        <f t="shared" si="2"/>
        <v>石器时代金色小飞机</v>
      </c>
      <c r="M14" s="12">
        <f t="shared" si="3"/>
        <v>2</v>
      </c>
      <c r="N14" s="25">
        <v>1</v>
      </c>
      <c r="O14" s="12" t="str">
        <f>VLOOKUP(N14,说明表2!$A$1:$B$2,2,0)</f>
        <v>单个消除</v>
      </c>
      <c r="P14" s="12">
        <f t="shared" si="4"/>
        <v>1</v>
      </c>
      <c r="Q14" s="28" t="str">
        <f>IF(R14="","",SUBSTITUTE(VLOOKUP($K14,说明表3!$A$3:$D$17,说明表3!$B$1,0),"x",R14))</f>
        <v>110011,0,1,1</v>
      </c>
      <c r="R14" s="12">
        <f>IF(VLOOKUP($E14&amp;$H14,说明表2!$D$24:$H$48,说明表2!$F$22-3,0)="","",VLOOKUP($E14&amp;$H14,说明表2!$D$24:$H$48,说明表2!$F$22-3,0))</f>
        <v>110011</v>
      </c>
      <c r="S14" s="28" t="str">
        <f>IF(T14="","",SUBSTITUTE(VLOOKUP($K14,说明表3!$A$3:$D$17,说明表3!$C$1,0),"x",T14))</f>
        <v>110009,2,1,8</v>
      </c>
      <c r="T14" s="12">
        <f>IF(VLOOKUP($E14&amp;$H14,说明表2!$D$24:$H$48,说明表2!$G$22-3,0)="","",VLOOKUP($E14&amp;$H14,说明表2!$D$24:$H$48,说明表2!$G$22-3,0))</f>
        <v>110009</v>
      </c>
      <c r="U14" s="28" t="str">
        <f>IF(V14="","",SUBSTITUTE(VLOOKUP($K14,说明表3!$A$3:$D$17,说明表3!$D$1,0),"x",V14))</f>
        <v>110012,-1,-1,-1</v>
      </c>
      <c r="V14" s="12">
        <f>IF(VLOOKUP($E14&amp;$H14,说明表2!$D$24:$H$48,说明表2!$H$22-3,0)="","",VLOOKUP($E14&amp;$H14,说明表2!$D$24:$H$48,说明表2!$H$22-3,0))</f>
        <v>110012</v>
      </c>
      <c r="W14" s="28" t="str">
        <f>VLOOKUP($K14,说明表4!$A$2:$U$17,说明表4!$B$1,0)</f>
        <v>500</v>
      </c>
      <c r="X14" s="28" t="str">
        <f>VLOOKUP($K14,说明表4!$A$2:$U$17,说明表4!$H$1,0)</f>
        <v>500</v>
      </c>
      <c r="Y14" s="28" t="str">
        <f>VLOOKUP($K14,说明表4!$A$2:$U$17,说明表4!$N$1,0)</f>
        <v>1000</v>
      </c>
      <c r="Z14" s="28" t="str">
        <f>VLOOKUP($K14,说明表4!$A$2:$U$17,说明表4!$T$1,0)</f>
        <v>1300</v>
      </c>
    </row>
    <row r="15" spans="1:26" x14ac:dyDescent="0.2">
      <c r="A15" s="12">
        <f t="shared" si="0"/>
        <v>10</v>
      </c>
      <c r="B15" s="12">
        <f t="shared" si="1"/>
        <v>251</v>
      </c>
      <c r="C15" s="28">
        <f t="shared" si="8"/>
        <v>2</v>
      </c>
      <c r="D15" s="28">
        <f t="shared" si="5"/>
        <v>5</v>
      </c>
      <c r="E15" s="28" t="str">
        <f>VLOOKUP($D15,说明表2!$A$53:$B$58,2,0)</f>
        <v>紫色</v>
      </c>
      <c r="F15" s="28">
        <v>1</v>
      </c>
      <c r="G15" s="12" t="str">
        <f>VLOOKUP(F15,说明表2!$A$12:$B$16,2,0)</f>
        <v>石器时代</v>
      </c>
      <c r="H15" s="12" t="s">
        <v>55</v>
      </c>
      <c r="I15" s="12" t="str">
        <f t="shared" si="6"/>
        <v/>
      </c>
      <c r="K15" s="12" t="str">
        <f t="shared" si="7"/>
        <v>小飞机</v>
      </c>
      <c r="L15" s="12" t="str">
        <f t="shared" si="2"/>
        <v>石器时代紫色小飞机</v>
      </c>
      <c r="M15" s="12">
        <f t="shared" si="3"/>
        <v>2</v>
      </c>
      <c r="N15" s="25">
        <v>1</v>
      </c>
      <c r="O15" s="12" t="str">
        <f>VLOOKUP(N15,说明表2!$A$1:$B$2,2,0)</f>
        <v>单个消除</v>
      </c>
      <c r="P15" s="12">
        <f t="shared" si="4"/>
        <v>1</v>
      </c>
      <c r="Q15" s="28" t="str">
        <f>IF(R15="","",SUBSTITUTE(VLOOKUP($K15,说明表3!$A$3:$D$17,说明表3!$B$1,0),"x",R15))</f>
        <v>110011,0,1,1</v>
      </c>
      <c r="R15" s="12">
        <f>IF(VLOOKUP($E15&amp;$H15,说明表2!$D$24:$H$48,说明表2!$F$22-3,0)="","",VLOOKUP($E15&amp;$H15,说明表2!$D$24:$H$48,说明表2!$F$22-3,0))</f>
        <v>110011</v>
      </c>
      <c r="S15" s="28" t="str">
        <f>IF(T15="","",SUBSTITUTE(VLOOKUP($K15,说明表3!$A$3:$D$17,说明表3!$C$1,0),"x",T15))</f>
        <v>110010,2,1,8</v>
      </c>
      <c r="T15" s="12">
        <f>IF(VLOOKUP($E15&amp;$H15,说明表2!$D$24:$H$48,说明表2!$G$22-3,0)="","",VLOOKUP($E15&amp;$H15,说明表2!$D$24:$H$48,说明表2!$G$22-3,0))</f>
        <v>110010</v>
      </c>
      <c r="U15" s="28" t="str">
        <f>IF(V15="","",SUBSTITUTE(VLOOKUP($K15,说明表3!$A$3:$D$17,说明表3!$D$1,0),"x",V15))</f>
        <v>110012,-1,-1,-1</v>
      </c>
      <c r="V15" s="12">
        <f>IF(VLOOKUP($E15&amp;$H15,说明表2!$D$24:$H$48,说明表2!$H$22-3,0)="","",VLOOKUP($E15&amp;$H15,说明表2!$D$24:$H$48,说明表2!$H$22-3,0))</f>
        <v>110012</v>
      </c>
      <c r="W15" s="28" t="str">
        <f>VLOOKUP($K15,说明表4!$A$2:$U$17,说明表4!$B$1,0)</f>
        <v>500</v>
      </c>
      <c r="X15" s="28" t="str">
        <f>VLOOKUP($K15,说明表4!$A$2:$U$17,说明表4!$H$1,0)</f>
        <v>500</v>
      </c>
      <c r="Y15" s="28" t="str">
        <f>VLOOKUP($K15,说明表4!$A$2:$U$17,说明表4!$N$1,0)</f>
        <v>1000</v>
      </c>
      <c r="Z15" s="28" t="str">
        <f>VLOOKUP($K15,说明表4!$A$2:$U$17,说明表4!$T$1,0)</f>
        <v>1300</v>
      </c>
    </row>
    <row r="16" spans="1:26" x14ac:dyDescent="0.2">
      <c r="A16" s="12">
        <f t="shared" si="0"/>
        <v>11</v>
      </c>
      <c r="B16" s="12">
        <f t="shared" ref="B16:B20" si="9">C16*100+D16*10+F16</f>
        <v>311</v>
      </c>
      <c r="C16" s="28">
        <f>C11+1</f>
        <v>3</v>
      </c>
      <c r="D16" s="28">
        <f t="shared" si="5"/>
        <v>1</v>
      </c>
      <c r="E16" s="28" t="str">
        <f>VLOOKUP($D16,说明表2!$A$53:$B$58,2,0)</f>
        <v>蓝色</v>
      </c>
      <c r="F16" s="28">
        <v>1</v>
      </c>
      <c r="G16" s="12" t="str">
        <f>VLOOKUP(F16,说明表2!$A$12:$B$16,2,0)</f>
        <v>石器时代</v>
      </c>
      <c r="H16" s="12" t="s">
        <v>55</v>
      </c>
      <c r="I16" s="12" t="str">
        <f t="shared" ref="I16:I20" si="10">IF(J16="","","+")</f>
        <v/>
      </c>
      <c r="K16" s="12" t="str">
        <f t="shared" ref="K16:K20" si="11">CONCATENATE(H16,I16,J16)</f>
        <v>小飞机</v>
      </c>
      <c r="L16" s="12" t="str">
        <f t="shared" ref="L16:L20" si="12">_xlfn.CONCAT(G16,E16,K16)</f>
        <v>石器时代蓝色小飞机</v>
      </c>
      <c r="M16" s="12">
        <f t="shared" ref="M16:M20" si="13">C16</f>
        <v>3</v>
      </c>
      <c r="N16" s="25">
        <v>1</v>
      </c>
      <c r="O16" s="12" t="str">
        <f>VLOOKUP(N16,说明表2!$A$1:$B$2,2,0)</f>
        <v>单个消除</v>
      </c>
      <c r="P16" s="12">
        <f t="shared" si="4"/>
        <v>1</v>
      </c>
      <c r="Q16" s="28" t="str">
        <f>IF(R16="","",SUBSTITUTE(VLOOKUP($K16,说明表3!$A$3:$D$17,说明表3!$B$1,0),"x",R16))</f>
        <v>110011,0,1,1</v>
      </c>
      <c r="R16" s="12">
        <f>IF(VLOOKUP($E16&amp;$H16,说明表2!$D$24:$H$48,说明表2!$F$22-3,0)="","",VLOOKUP($E16&amp;$H16,说明表2!$D$24:$H$48,说明表2!$F$22-3,0))</f>
        <v>110011</v>
      </c>
      <c r="S16" s="28" t="str">
        <f>IF(T16="","",SUBSTITUTE(VLOOKUP($K16,说明表3!$A$3:$D$17,说明表3!$C$1,0),"x",T16))</f>
        <v>110006,2,1,8</v>
      </c>
      <c r="T16" s="12">
        <f>IF(VLOOKUP($E16&amp;$H16,说明表2!$D$24:$H$48,说明表2!$G$22-3,0)="","",VLOOKUP($E16&amp;$H16,说明表2!$D$24:$H$48,说明表2!$G$22-3,0))</f>
        <v>110006</v>
      </c>
      <c r="U16" s="28" t="str">
        <f>IF(V16="","",SUBSTITUTE(VLOOKUP($K16,说明表3!$A$3:$D$17,说明表3!$D$1,0),"x",V16))</f>
        <v>110012,-1,-1,-1</v>
      </c>
      <c r="V16" s="12">
        <f>IF(VLOOKUP($E16&amp;$H16,说明表2!$D$24:$H$48,说明表2!$H$22-3,0)="","",VLOOKUP($E16&amp;$H16,说明表2!$D$24:$H$48,说明表2!$H$22-3,0))</f>
        <v>110012</v>
      </c>
      <c r="W16" s="28" t="str">
        <f>VLOOKUP($K16,说明表4!$A$2:$U$17,说明表4!$B$1,0)</f>
        <v>500</v>
      </c>
      <c r="X16" s="28" t="str">
        <f>VLOOKUP($K16,说明表4!$A$2:$U$17,说明表4!$H$1,0)</f>
        <v>500</v>
      </c>
      <c r="Y16" s="28" t="str">
        <f>VLOOKUP($K16,说明表4!$A$2:$U$17,说明表4!$N$1,0)</f>
        <v>1000</v>
      </c>
      <c r="Z16" s="28" t="str">
        <f>VLOOKUP($K16,说明表4!$A$2:$U$17,说明表4!$T$1,0)</f>
        <v>1300</v>
      </c>
    </row>
    <row r="17" spans="1:26" x14ac:dyDescent="0.2">
      <c r="A17" s="12">
        <f t="shared" si="0"/>
        <v>12</v>
      </c>
      <c r="B17" s="12">
        <f t="shared" si="9"/>
        <v>321</v>
      </c>
      <c r="C17" s="28">
        <f t="shared" ref="C17:C40" si="14">C12+1</f>
        <v>3</v>
      </c>
      <c r="D17" s="28">
        <f t="shared" si="5"/>
        <v>2</v>
      </c>
      <c r="E17" s="28" t="str">
        <f>VLOOKUP($D17,说明表2!$A$53:$B$58,2,0)</f>
        <v>绿色</v>
      </c>
      <c r="F17" s="28">
        <v>1</v>
      </c>
      <c r="G17" s="12" t="str">
        <f>VLOOKUP(F17,说明表2!$A$12:$B$16,2,0)</f>
        <v>石器时代</v>
      </c>
      <c r="H17" s="12" t="s">
        <v>55</v>
      </c>
      <c r="I17" s="12" t="str">
        <f t="shared" si="10"/>
        <v/>
      </c>
      <c r="K17" s="12" t="str">
        <f t="shared" si="11"/>
        <v>小飞机</v>
      </c>
      <c r="L17" s="12" t="str">
        <f t="shared" si="12"/>
        <v>石器时代绿色小飞机</v>
      </c>
      <c r="M17" s="12">
        <f t="shared" si="13"/>
        <v>3</v>
      </c>
      <c r="N17" s="25">
        <v>1</v>
      </c>
      <c r="O17" s="12" t="str">
        <f>VLOOKUP(N17,说明表2!$A$1:$B$2,2,0)</f>
        <v>单个消除</v>
      </c>
      <c r="P17" s="12">
        <f t="shared" si="4"/>
        <v>1</v>
      </c>
      <c r="Q17" s="28" t="str">
        <f>IF(R17="","",SUBSTITUTE(VLOOKUP($K17,说明表3!$A$3:$D$17,说明表3!$B$1,0),"x",R17))</f>
        <v>110011,0,1,1</v>
      </c>
      <c r="R17" s="12">
        <f>IF(VLOOKUP($E17&amp;$H17,说明表2!$D$24:$H$48,说明表2!$F$22-3,0)="","",VLOOKUP($E17&amp;$H17,说明表2!$D$24:$H$48,说明表2!$F$22-3,0))</f>
        <v>110011</v>
      </c>
      <c r="S17" s="28" t="str">
        <f>IF(T17="","",SUBSTITUTE(VLOOKUP($K17,说明表3!$A$3:$D$17,说明表3!$C$1,0),"x",T17))</f>
        <v>110007,2,1,8</v>
      </c>
      <c r="T17" s="12">
        <f>IF(VLOOKUP($E17&amp;$H17,说明表2!$D$24:$H$48,说明表2!$G$22-3,0)="","",VLOOKUP($E17&amp;$H17,说明表2!$D$24:$H$48,说明表2!$G$22-3,0))</f>
        <v>110007</v>
      </c>
      <c r="U17" s="28" t="str">
        <f>IF(V17="","",SUBSTITUTE(VLOOKUP($K17,说明表3!$A$3:$D$17,说明表3!$D$1,0),"x",V17))</f>
        <v>110012,-1,-1,-1</v>
      </c>
      <c r="V17" s="12">
        <f>IF(VLOOKUP($E17&amp;$H17,说明表2!$D$24:$H$48,说明表2!$H$22-3,0)="","",VLOOKUP($E17&amp;$H17,说明表2!$D$24:$H$48,说明表2!$H$22-3,0))</f>
        <v>110012</v>
      </c>
      <c r="W17" s="28" t="str">
        <f>VLOOKUP($K17,说明表4!$A$2:$U$17,说明表4!$B$1,0)</f>
        <v>500</v>
      </c>
      <c r="X17" s="28" t="str">
        <f>VLOOKUP($K17,说明表4!$A$2:$U$17,说明表4!$H$1,0)</f>
        <v>500</v>
      </c>
      <c r="Y17" s="28" t="str">
        <f>VLOOKUP($K17,说明表4!$A$2:$U$17,说明表4!$N$1,0)</f>
        <v>1000</v>
      </c>
      <c r="Z17" s="28" t="str">
        <f>VLOOKUP($K17,说明表4!$A$2:$U$17,说明表4!$T$1,0)</f>
        <v>1300</v>
      </c>
    </row>
    <row r="18" spans="1:26" x14ac:dyDescent="0.2">
      <c r="A18" s="12">
        <f t="shared" si="0"/>
        <v>13</v>
      </c>
      <c r="B18" s="12">
        <f t="shared" si="9"/>
        <v>331</v>
      </c>
      <c r="C18" s="28">
        <f t="shared" si="14"/>
        <v>3</v>
      </c>
      <c r="D18" s="28">
        <f t="shared" si="5"/>
        <v>3</v>
      </c>
      <c r="E18" s="28" t="str">
        <f>VLOOKUP($D18,说明表2!$A$53:$B$58,2,0)</f>
        <v>红色</v>
      </c>
      <c r="F18" s="28">
        <v>1</v>
      </c>
      <c r="G18" s="12" t="str">
        <f>VLOOKUP(F18,说明表2!$A$12:$B$16,2,0)</f>
        <v>石器时代</v>
      </c>
      <c r="H18" s="12" t="s">
        <v>55</v>
      </c>
      <c r="I18" s="12" t="str">
        <f t="shared" si="10"/>
        <v/>
      </c>
      <c r="K18" s="12" t="str">
        <f t="shared" si="11"/>
        <v>小飞机</v>
      </c>
      <c r="L18" s="12" t="str">
        <f t="shared" si="12"/>
        <v>石器时代红色小飞机</v>
      </c>
      <c r="M18" s="12">
        <f t="shared" si="13"/>
        <v>3</v>
      </c>
      <c r="N18" s="25">
        <v>1</v>
      </c>
      <c r="O18" s="12" t="str">
        <f>VLOOKUP(N18,说明表2!$A$1:$B$2,2,0)</f>
        <v>单个消除</v>
      </c>
      <c r="P18" s="12">
        <f t="shared" si="4"/>
        <v>1</v>
      </c>
      <c r="Q18" s="28" t="str">
        <f>IF(R18="","",SUBSTITUTE(VLOOKUP($K18,说明表3!$A$3:$D$17,说明表3!$B$1,0),"x",R18))</f>
        <v>110011,0,1,1</v>
      </c>
      <c r="R18" s="12">
        <f>IF(VLOOKUP($E18&amp;$H18,说明表2!$D$24:$H$48,说明表2!$F$22-3,0)="","",VLOOKUP($E18&amp;$H18,说明表2!$D$24:$H$48,说明表2!$F$22-3,0))</f>
        <v>110011</v>
      </c>
      <c r="S18" s="28" t="str">
        <f>IF(T18="","",SUBSTITUTE(VLOOKUP($K18,说明表3!$A$3:$D$17,说明表3!$C$1,0),"x",T18))</f>
        <v>110008,2,1,8</v>
      </c>
      <c r="T18" s="12">
        <f>IF(VLOOKUP($E18&amp;$H18,说明表2!$D$24:$H$48,说明表2!$G$22-3,0)="","",VLOOKUP($E18&amp;$H18,说明表2!$D$24:$H$48,说明表2!$G$22-3,0))</f>
        <v>110008</v>
      </c>
      <c r="U18" s="28" t="str">
        <f>IF(V18="","",SUBSTITUTE(VLOOKUP($K18,说明表3!$A$3:$D$17,说明表3!$D$1,0),"x",V18))</f>
        <v>110012,-1,-1,-1</v>
      </c>
      <c r="V18" s="12">
        <f>IF(VLOOKUP($E18&amp;$H18,说明表2!$D$24:$H$48,说明表2!$H$22-3,0)="","",VLOOKUP($E18&amp;$H18,说明表2!$D$24:$H$48,说明表2!$H$22-3,0))</f>
        <v>110012</v>
      </c>
      <c r="W18" s="28" t="str">
        <f>VLOOKUP($K18,说明表4!$A$2:$U$17,说明表4!$B$1,0)</f>
        <v>500</v>
      </c>
      <c r="X18" s="28" t="str">
        <f>VLOOKUP($K18,说明表4!$A$2:$U$17,说明表4!$H$1,0)</f>
        <v>500</v>
      </c>
      <c r="Y18" s="28" t="str">
        <f>VLOOKUP($K18,说明表4!$A$2:$U$17,说明表4!$N$1,0)</f>
        <v>1000</v>
      </c>
      <c r="Z18" s="28" t="str">
        <f>VLOOKUP($K18,说明表4!$A$2:$U$17,说明表4!$T$1,0)</f>
        <v>1300</v>
      </c>
    </row>
    <row r="19" spans="1:26" x14ac:dyDescent="0.2">
      <c r="A19" s="12">
        <f t="shared" si="0"/>
        <v>14</v>
      </c>
      <c r="B19" s="12">
        <f t="shared" si="9"/>
        <v>341</v>
      </c>
      <c r="C19" s="28">
        <f t="shared" si="14"/>
        <v>3</v>
      </c>
      <c r="D19" s="28">
        <f t="shared" si="5"/>
        <v>4</v>
      </c>
      <c r="E19" s="28" t="str">
        <f>VLOOKUP($D19,说明表2!$A$53:$B$58,2,0)</f>
        <v>金色</v>
      </c>
      <c r="F19" s="28">
        <v>1</v>
      </c>
      <c r="G19" s="12" t="str">
        <f>VLOOKUP(F19,说明表2!$A$12:$B$16,2,0)</f>
        <v>石器时代</v>
      </c>
      <c r="H19" s="12" t="s">
        <v>55</v>
      </c>
      <c r="I19" s="12" t="str">
        <f t="shared" si="10"/>
        <v/>
      </c>
      <c r="K19" s="12" t="str">
        <f t="shared" si="11"/>
        <v>小飞机</v>
      </c>
      <c r="L19" s="12" t="str">
        <f t="shared" si="12"/>
        <v>石器时代金色小飞机</v>
      </c>
      <c r="M19" s="12">
        <f t="shared" si="13"/>
        <v>3</v>
      </c>
      <c r="N19" s="25">
        <v>1</v>
      </c>
      <c r="O19" s="12" t="str">
        <f>VLOOKUP(N19,说明表2!$A$1:$B$2,2,0)</f>
        <v>单个消除</v>
      </c>
      <c r="P19" s="12">
        <f t="shared" si="4"/>
        <v>1</v>
      </c>
      <c r="Q19" s="28" t="str">
        <f>IF(R19="","",SUBSTITUTE(VLOOKUP($K19,说明表3!$A$3:$D$17,说明表3!$B$1,0),"x",R19))</f>
        <v>110011,0,1,1</v>
      </c>
      <c r="R19" s="12">
        <f>IF(VLOOKUP($E19&amp;$H19,说明表2!$D$24:$H$48,说明表2!$F$22-3,0)="","",VLOOKUP($E19&amp;$H19,说明表2!$D$24:$H$48,说明表2!$F$22-3,0))</f>
        <v>110011</v>
      </c>
      <c r="S19" s="28" t="str">
        <f>IF(T19="","",SUBSTITUTE(VLOOKUP($K19,说明表3!$A$3:$D$17,说明表3!$C$1,0),"x",T19))</f>
        <v>110009,2,1,8</v>
      </c>
      <c r="T19" s="12">
        <f>IF(VLOOKUP($E19&amp;$H19,说明表2!$D$24:$H$48,说明表2!$G$22-3,0)="","",VLOOKUP($E19&amp;$H19,说明表2!$D$24:$H$48,说明表2!$G$22-3,0))</f>
        <v>110009</v>
      </c>
      <c r="U19" s="28" t="str">
        <f>IF(V19="","",SUBSTITUTE(VLOOKUP($K19,说明表3!$A$3:$D$17,说明表3!$D$1,0),"x",V19))</f>
        <v>110012,-1,-1,-1</v>
      </c>
      <c r="V19" s="12">
        <f>IF(VLOOKUP($E19&amp;$H19,说明表2!$D$24:$H$48,说明表2!$H$22-3,0)="","",VLOOKUP($E19&amp;$H19,说明表2!$D$24:$H$48,说明表2!$H$22-3,0))</f>
        <v>110012</v>
      </c>
      <c r="W19" s="28" t="str">
        <f>VLOOKUP($K19,说明表4!$A$2:$U$17,说明表4!$B$1,0)</f>
        <v>500</v>
      </c>
      <c r="X19" s="28" t="str">
        <f>VLOOKUP($K19,说明表4!$A$2:$U$17,说明表4!$H$1,0)</f>
        <v>500</v>
      </c>
      <c r="Y19" s="28" t="str">
        <f>VLOOKUP($K19,说明表4!$A$2:$U$17,说明表4!$N$1,0)</f>
        <v>1000</v>
      </c>
      <c r="Z19" s="28" t="str">
        <f>VLOOKUP($K19,说明表4!$A$2:$U$17,说明表4!$T$1,0)</f>
        <v>1300</v>
      </c>
    </row>
    <row r="20" spans="1:26" x14ac:dyDescent="0.2">
      <c r="A20" s="12">
        <f t="shared" si="0"/>
        <v>15</v>
      </c>
      <c r="B20" s="12">
        <f t="shared" si="9"/>
        <v>351</v>
      </c>
      <c r="C20" s="28">
        <f t="shared" si="14"/>
        <v>3</v>
      </c>
      <c r="D20" s="28">
        <f t="shared" si="5"/>
        <v>5</v>
      </c>
      <c r="E20" s="28" t="str">
        <f>VLOOKUP($D20,说明表2!$A$53:$B$58,2,0)</f>
        <v>紫色</v>
      </c>
      <c r="F20" s="28">
        <v>1</v>
      </c>
      <c r="G20" s="12" t="str">
        <f>VLOOKUP(F20,说明表2!$A$12:$B$16,2,0)</f>
        <v>石器时代</v>
      </c>
      <c r="H20" s="12" t="s">
        <v>55</v>
      </c>
      <c r="I20" s="12" t="str">
        <f t="shared" si="10"/>
        <v/>
      </c>
      <c r="K20" s="12" t="str">
        <f t="shared" si="11"/>
        <v>小飞机</v>
      </c>
      <c r="L20" s="12" t="str">
        <f t="shared" si="12"/>
        <v>石器时代紫色小飞机</v>
      </c>
      <c r="M20" s="12">
        <f t="shared" si="13"/>
        <v>3</v>
      </c>
      <c r="N20" s="25">
        <v>1</v>
      </c>
      <c r="O20" s="12" t="str">
        <f>VLOOKUP(N20,说明表2!$A$1:$B$2,2,0)</f>
        <v>单个消除</v>
      </c>
      <c r="P20" s="12">
        <f t="shared" si="4"/>
        <v>1</v>
      </c>
      <c r="Q20" s="28" t="str">
        <f>IF(R20="","",SUBSTITUTE(VLOOKUP($K20,说明表3!$A$3:$D$17,说明表3!$B$1,0),"x",R20))</f>
        <v>110011,0,1,1</v>
      </c>
      <c r="R20" s="12">
        <f>IF(VLOOKUP($E20&amp;$H20,说明表2!$D$24:$H$48,说明表2!$F$22-3,0)="","",VLOOKUP($E20&amp;$H20,说明表2!$D$24:$H$48,说明表2!$F$22-3,0))</f>
        <v>110011</v>
      </c>
      <c r="S20" s="28" t="str">
        <f>IF(T20="","",SUBSTITUTE(VLOOKUP($K20,说明表3!$A$3:$D$17,说明表3!$C$1,0),"x",T20))</f>
        <v>110010,2,1,8</v>
      </c>
      <c r="T20" s="12">
        <f>IF(VLOOKUP($E20&amp;$H20,说明表2!$D$24:$H$48,说明表2!$G$22-3,0)="","",VLOOKUP($E20&amp;$H20,说明表2!$D$24:$H$48,说明表2!$G$22-3,0))</f>
        <v>110010</v>
      </c>
      <c r="U20" s="28" t="str">
        <f>IF(V20="","",SUBSTITUTE(VLOOKUP($K20,说明表3!$A$3:$D$17,说明表3!$D$1,0),"x",V20))</f>
        <v>110012,-1,-1,-1</v>
      </c>
      <c r="V20" s="12">
        <f>IF(VLOOKUP($E20&amp;$H20,说明表2!$D$24:$H$48,说明表2!$H$22-3,0)="","",VLOOKUP($E20&amp;$H20,说明表2!$D$24:$H$48,说明表2!$H$22-3,0))</f>
        <v>110012</v>
      </c>
      <c r="W20" s="28" t="str">
        <f>VLOOKUP($K20,说明表4!$A$2:$U$17,说明表4!$B$1,0)</f>
        <v>500</v>
      </c>
      <c r="X20" s="28" t="str">
        <f>VLOOKUP($K20,说明表4!$A$2:$U$17,说明表4!$H$1,0)</f>
        <v>500</v>
      </c>
      <c r="Y20" s="28" t="str">
        <f>VLOOKUP($K20,说明表4!$A$2:$U$17,说明表4!$N$1,0)</f>
        <v>1000</v>
      </c>
      <c r="Z20" s="28" t="str">
        <f>VLOOKUP($K20,说明表4!$A$2:$U$17,说明表4!$T$1,0)</f>
        <v>1300</v>
      </c>
    </row>
    <row r="21" spans="1:26" x14ac:dyDescent="0.2">
      <c r="A21" s="12">
        <f t="shared" si="0"/>
        <v>16</v>
      </c>
      <c r="B21" s="12">
        <f t="shared" si="1"/>
        <v>411</v>
      </c>
      <c r="C21" s="28">
        <f t="shared" si="14"/>
        <v>4</v>
      </c>
      <c r="D21" s="28">
        <f t="shared" ref="D21:D35" si="15">D11</f>
        <v>1</v>
      </c>
      <c r="E21" s="28" t="str">
        <f>VLOOKUP($D21,说明表2!$A$53:$B$58,2,0)</f>
        <v>蓝色</v>
      </c>
      <c r="F21" s="28">
        <v>1</v>
      </c>
      <c r="G21" s="12" t="str">
        <f>VLOOKUP(F21,说明表2!$A$12:$B$16,2,0)</f>
        <v>石器时代</v>
      </c>
      <c r="H21" s="12" t="s">
        <v>63</v>
      </c>
      <c r="I21" s="12" t="str">
        <f t="shared" si="6"/>
        <v/>
      </c>
      <c r="K21" s="12" t="str">
        <f t="shared" si="7"/>
        <v>一字消</v>
      </c>
      <c r="L21" s="12" t="str">
        <f t="shared" si="2"/>
        <v>石器时代蓝色一字消</v>
      </c>
      <c r="M21" s="12">
        <f t="shared" si="3"/>
        <v>4</v>
      </c>
      <c r="N21" s="25">
        <v>1</v>
      </c>
      <c r="O21" s="12" t="str">
        <f>VLOOKUP(N21,说明表2!$A$1:$B$2,2,0)</f>
        <v>单个消除</v>
      </c>
      <c r="P21" s="12">
        <f t="shared" si="4"/>
        <v>1</v>
      </c>
      <c r="Q21" s="28" t="str">
        <f>IF(R21="","",SUBSTITUTE(VLOOKUP($K21,说明表3!$A$3:$D$17,说明表3!$B$1,0),"x",R21))</f>
        <v>150003,-1,-1,-1</v>
      </c>
      <c r="R21" s="12">
        <f>IF(VLOOKUP($E21&amp;$H21,说明表2!$D$24:$H$48,说明表2!$F$22-3,0)="","",VLOOKUP($E21&amp;$H21,说明表2!$D$24:$H$48,说明表2!$F$22-3,0))</f>
        <v>150003</v>
      </c>
      <c r="S21" s="28" t="str">
        <f>IF(T21="","",SUBSTITUTE(VLOOKUP($K21,说明表3!$A$3:$D$17,说明表3!$C$1,0),"x",T21))</f>
        <v>150007,0,1,2</v>
      </c>
      <c r="T21" s="12">
        <f>IF(VLOOKUP($E21&amp;$H21,说明表2!$D$24:$H$48,说明表2!$H$22-3,0)="","",VLOOKUP($E21&amp;$H21,说明表2!$D$24:$H$48,说明表2!$H$22-3,0))</f>
        <v>150007</v>
      </c>
      <c r="U21" s="28" t="str">
        <f>IF(V21="","",SUBSTITUTE(VLOOKUP($K21,说明表3!$A$3:$D$17,说明表3!$D$1,0),"x",V21))</f>
        <v>150007,-1,-1,-1</v>
      </c>
      <c r="V21" s="12">
        <f>IF(VLOOKUP($E21&amp;$H21,说明表2!$D$24:$H$48,说明表2!$H$22-3,0)="","",VLOOKUP($E21&amp;$H21,说明表2!$D$24:$H$48,说明表2!$H$22-3,0))</f>
        <v>150007</v>
      </c>
      <c r="W21" s="28" t="str">
        <f>VLOOKUP($K21,说明表4!$A$2:$U$17,说明表4!$B$1,0)</f>
        <v>300</v>
      </c>
      <c r="X21" s="28" t="str">
        <f>VLOOKUP($K21,说明表4!$A$2:$U$17,说明表4!$H$1,0)</f>
        <v>300</v>
      </c>
      <c r="Y21" s="28" t="str">
        <f>VLOOKUP($K21,说明表4!$A$2:$U$17,说明表4!$N$1,0)</f>
        <v>300</v>
      </c>
      <c r="Z21" s="28" t="str">
        <f>VLOOKUP($K21,说明表4!$A$2:$U$17,说明表4!$T$1,0)</f>
        <v>800</v>
      </c>
    </row>
    <row r="22" spans="1:26" x14ac:dyDescent="0.2">
      <c r="A22" s="12">
        <f t="shared" si="0"/>
        <v>17</v>
      </c>
      <c r="B22" s="12">
        <f t="shared" si="1"/>
        <v>421</v>
      </c>
      <c r="C22" s="28">
        <f t="shared" si="14"/>
        <v>4</v>
      </c>
      <c r="D22" s="28">
        <f t="shared" si="15"/>
        <v>2</v>
      </c>
      <c r="E22" s="28" t="str">
        <f>VLOOKUP($D22,说明表2!$A$53:$B$58,2,0)</f>
        <v>绿色</v>
      </c>
      <c r="F22" s="28">
        <v>1</v>
      </c>
      <c r="G22" s="12" t="str">
        <f>VLOOKUP(F22,说明表2!$A$12:$B$16,2,0)</f>
        <v>石器时代</v>
      </c>
      <c r="H22" s="12" t="s">
        <v>63</v>
      </c>
      <c r="I22" s="12" t="str">
        <f t="shared" si="6"/>
        <v/>
      </c>
      <c r="K22" s="12" t="str">
        <f t="shared" si="7"/>
        <v>一字消</v>
      </c>
      <c r="L22" s="12" t="str">
        <f t="shared" si="2"/>
        <v>石器时代绿色一字消</v>
      </c>
      <c r="M22" s="12">
        <f t="shared" si="3"/>
        <v>4</v>
      </c>
      <c r="N22" s="25">
        <v>1</v>
      </c>
      <c r="O22" s="12" t="str">
        <f>VLOOKUP(N22,说明表2!$A$1:$B$2,2,0)</f>
        <v>单个消除</v>
      </c>
      <c r="P22" s="12">
        <f t="shared" si="4"/>
        <v>1</v>
      </c>
      <c r="Q22" s="28" t="str">
        <f>IF(R22="","",SUBSTITUTE(VLOOKUP($K22,说明表3!$A$3:$D$17,说明表3!$B$1,0),"x",R22))</f>
        <v>150003,-1,-1,-1</v>
      </c>
      <c r="R22" s="12">
        <f>IF(VLOOKUP($E22&amp;$H22,说明表2!$D$24:$H$48,说明表2!$F$22-3,0)="","",VLOOKUP($E22&amp;$H22,说明表2!$D$24:$H$48,说明表2!$F$22-3,0))</f>
        <v>150003</v>
      </c>
      <c r="S22" s="28" t="str">
        <f>IF(T22="","",SUBSTITUTE(VLOOKUP($K22,说明表3!$A$3:$D$17,说明表3!$C$1,0),"x",T22))</f>
        <v>150007,0,1,2</v>
      </c>
      <c r="T22" s="12">
        <f>IF(VLOOKUP($E22&amp;$H22,说明表2!$D$24:$H$48,说明表2!$H$22-3,0)="","",VLOOKUP($E22&amp;$H22,说明表2!$D$24:$H$48,说明表2!$H$22-3,0))</f>
        <v>150007</v>
      </c>
      <c r="U22" s="28" t="str">
        <f>IF(V22="","",SUBSTITUTE(VLOOKUP($K22,说明表3!$A$3:$D$17,说明表3!$D$1,0),"x",V22))</f>
        <v>150007,-1,-1,-1</v>
      </c>
      <c r="V22" s="12">
        <f>IF(VLOOKUP($E22&amp;$H22,说明表2!$D$24:$H$48,说明表2!$H$22-3,0)="","",VLOOKUP($E22&amp;$H22,说明表2!$D$24:$H$48,说明表2!$H$22-3,0))</f>
        <v>150007</v>
      </c>
      <c r="W22" s="28" t="str">
        <f>VLOOKUP($K22,说明表4!$A$2:$U$17,说明表4!$B$1,0)</f>
        <v>300</v>
      </c>
      <c r="X22" s="28" t="str">
        <f>VLOOKUP($K22,说明表4!$A$2:$U$17,说明表4!$H$1,0)</f>
        <v>300</v>
      </c>
      <c r="Y22" s="28" t="str">
        <f>VLOOKUP($K22,说明表4!$A$2:$U$17,说明表4!$N$1,0)</f>
        <v>300</v>
      </c>
      <c r="Z22" s="28" t="str">
        <f>VLOOKUP($K22,说明表4!$A$2:$U$17,说明表4!$T$1,0)</f>
        <v>800</v>
      </c>
    </row>
    <row r="23" spans="1:26" x14ac:dyDescent="0.2">
      <c r="A23" s="12">
        <f t="shared" si="0"/>
        <v>18</v>
      </c>
      <c r="B23" s="12">
        <f t="shared" si="1"/>
        <v>431</v>
      </c>
      <c r="C23" s="28">
        <f t="shared" si="14"/>
        <v>4</v>
      </c>
      <c r="D23" s="28">
        <f t="shared" si="15"/>
        <v>3</v>
      </c>
      <c r="E23" s="28" t="str">
        <f>VLOOKUP($D23,说明表2!$A$53:$B$58,2,0)</f>
        <v>红色</v>
      </c>
      <c r="F23" s="28">
        <v>1</v>
      </c>
      <c r="G23" s="12" t="str">
        <f>VLOOKUP(F23,说明表2!$A$12:$B$16,2,0)</f>
        <v>石器时代</v>
      </c>
      <c r="H23" s="12" t="s">
        <v>63</v>
      </c>
      <c r="I23" s="12" t="str">
        <f t="shared" si="6"/>
        <v/>
      </c>
      <c r="K23" s="12" t="str">
        <f t="shared" si="7"/>
        <v>一字消</v>
      </c>
      <c r="L23" s="12" t="str">
        <f t="shared" si="2"/>
        <v>石器时代红色一字消</v>
      </c>
      <c r="M23" s="12">
        <f t="shared" si="3"/>
        <v>4</v>
      </c>
      <c r="N23" s="25">
        <v>1</v>
      </c>
      <c r="O23" s="12" t="str">
        <f>VLOOKUP(N23,说明表2!$A$1:$B$2,2,0)</f>
        <v>单个消除</v>
      </c>
      <c r="P23" s="12">
        <f t="shared" si="4"/>
        <v>1</v>
      </c>
      <c r="Q23" s="28" t="str">
        <f>IF(R23="","",SUBSTITUTE(VLOOKUP($K23,说明表3!$A$3:$D$17,说明表3!$B$1,0),"x",R23))</f>
        <v>150003,-1,-1,-1</v>
      </c>
      <c r="R23" s="12">
        <f>IF(VLOOKUP($E23&amp;$H23,说明表2!$D$24:$H$48,说明表2!$F$22-3,0)="","",VLOOKUP($E23&amp;$H23,说明表2!$D$24:$H$48,说明表2!$F$22-3,0))</f>
        <v>150003</v>
      </c>
      <c r="S23" s="28" t="str">
        <f>IF(T23="","",SUBSTITUTE(VLOOKUP($K23,说明表3!$A$3:$D$17,说明表3!$C$1,0),"x",T23))</f>
        <v>150007,0,1,2</v>
      </c>
      <c r="T23" s="12">
        <f>IF(VLOOKUP($E23&amp;$H23,说明表2!$D$24:$H$48,说明表2!$H$22-3,0)="","",VLOOKUP($E23&amp;$H23,说明表2!$D$24:$H$48,说明表2!$H$22-3,0))</f>
        <v>150007</v>
      </c>
      <c r="U23" s="28" t="str">
        <f>IF(V23="","",SUBSTITUTE(VLOOKUP($K23,说明表3!$A$3:$D$17,说明表3!$D$1,0),"x",V23))</f>
        <v>150007,-1,-1,-1</v>
      </c>
      <c r="V23" s="12">
        <f>IF(VLOOKUP($E23&amp;$H23,说明表2!$D$24:$H$48,说明表2!$H$22-3,0)="","",VLOOKUP($E23&amp;$H23,说明表2!$D$24:$H$48,说明表2!$H$22-3,0))</f>
        <v>150007</v>
      </c>
      <c r="W23" s="28" t="str">
        <f>VLOOKUP($K23,说明表4!$A$2:$U$17,说明表4!$B$1,0)</f>
        <v>300</v>
      </c>
      <c r="X23" s="28" t="str">
        <f>VLOOKUP($K23,说明表4!$A$2:$U$17,说明表4!$H$1,0)</f>
        <v>300</v>
      </c>
      <c r="Y23" s="28" t="str">
        <f>VLOOKUP($K23,说明表4!$A$2:$U$17,说明表4!$N$1,0)</f>
        <v>300</v>
      </c>
      <c r="Z23" s="28" t="str">
        <f>VLOOKUP($K23,说明表4!$A$2:$U$17,说明表4!$T$1,0)</f>
        <v>800</v>
      </c>
    </row>
    <row r="24" spans="1:26" x14ac:dyDescent="0.2">
      <c r="A24" s="12">
        <f t="shared" si="0"/>
        <v>19</v>
      </c>
      <c r="B24" s="12">
        <f t="shared" si="1"/>
        <v>441</v>
      </c>
      <c r="C24" s="28">
        <f t="shared" si="14"/>
        <v>4</v>
      </c>
      <c r="D24" s="28">
        <f t="shared" si="15"/>
        <v>4</v>
      </c>
      <c r="E24" s="28" t="str">
        <f>VLOOKUP($D24,说明表2!$A$53:$B$58,2,0)</f>
        <v>金色</v>
      </c>
      <c r="F24" s="28">
        <v>1</v>
      </c>
      <c r="G24" s="12" t="str">
        <f>VLOOKUP(F24,说明表2!$A$12:$B$16,2,0)</f>
        <v>石器时代</v>
      </c>
      <c r="H24" s="12" t="s">
        <v>63</v>
      </c>
      <c r="I24" s="12" t="str">
        <f t="shared" si="6"/>
        <v/>
      </c>
      <c r="K24" s="12" t="str">
        <f t="shared" si="7"/>
        <v>一字消</v>
      </c>
      <c r="L24" s="12" t="str">
        <f t="shared" si="2"/>
        <v>石器时代金色一字消</v>
      </c>
      <c r="M24" s="12">
        <f t="shared" si="3"/>
        <v>4</v>
      </c>
      <c r="N24" s="25">
        <v>1</v>
      </c>
      <c r="O24" s="12" t="str">
        <f>VLOOKUP(N24,说明表2!$A$1:$B$2,2,0)</f>
        <v>单个消除</v>
      </c>
      <c r="P24" s="12">
        <f t="shared" si="4"/>
        <v>1</v>
      </c>
      <c r="Q24" s="28" t="str">
        <f>IF(R24="","",SUBSTITUTE(VLOOKUP($K24,说明表3!$A$3:$D$17,说明表3!$B$1,0),"x",R24))</f>
        <v>150003,-1,-1,-1</v>
      </c>
      <c r="R24" s="12">
        <f>IF(VLOOKUP($E24&amp;$H24,说明表2!$D$24:$H$48,说明表2!$F$22-3,0)="","",VLOOKUP($E24&amp;$H24,说明表2!$D$24:$H$48,说明表2!$F$22-3,0))</f>
        <v>150003</v>
      </c>
      <c r="S24" s="28" t="str">
        <f>IF(T24="","",SUBSTITUTE(VLOOKUP($K24,说明表3!$A$3:$D$17,说明表3!$C$1,0),"x",T24))</f>
        <v>150007,0,1,2</v>
      </c>
      <c r="T24" s="12">
        <f>IF(VLOOKUP($E24&amp;$H24,说明表2!$D$24:$H$48,说明表2!$H$22-3,0)="","",VLOOKUP($E24&amp;$H24,说明表2!$D$24:$H$48,说明表2!$H$22-3,0))</f>
        <v>150007</v>
      </c>
      <c r="U24" s="28" t="str">
        <f>IF(V24="","",SUBSTITUTE(VLOOKUP($K24,说明表3!$A$3:$D$17,说明表3!$D$1,0),"x",V24))</f>
        <v>150007,-1,-1,-1</v>
      </c>
      <c r="V24" s="12">
        <f>IF(VLOOKUP($E24&amp;$H24,说明表2!$D$24:$H$48,说明表2!$H$22-3,0)="","",VLOOKUP($E24&amp;$H24,说明表2!$D$24:$H$48,说明表2!$H$22-3,0))</f>
        <v>150007</v>
      </c>
      <c r="W24" s="28" t="str">
        <f>VLOOKUP($K24,说明表4!$A$2:$U$17,说明表4!$B$1,0)</f>
        <v>300</v>
      </c>
      <c r="X24" s="28" t="str">
        <f>VLOOKUP($K24,说明表4!$A$2:$U$17,说明表4!$H$1,0)</f>
        <v>300</v>
      </c>
      <c r="Y24" s="28" t="str">
        <f>VLOOKUP($K24,说明表4!$A$2:$U$17,说明表4!$N$1,0)</f>
        <v>300</v>
      </c>
      <c r="Z24" s="28" t="str">
        <f>VLOOKUP($K24,说明表4!$A$2:$U$17,说明表4!$T$1,0)</f>
        <v>800</v>
      </c>
    </row>
    <row r="25" spans="1:26" x14ac:dyDescent="0.2">
      <c r="A25" s="12">
        <f t="shared" si="0"/>
        <v>20</v>
      </c>
      <c r="B25" s="12">
        <f t="shared" si="1"/>
        <v>451</v>
      </c>
      <c r="C25" s="28">
        <f t="shared" si="14"/>
        <v>4</v>
      </c>
      <c r="D25" s="28">
        <f t="shared" si="15"/>
        <v>5</v>
      </c>
      <c r="E25" s="28" t="str">
        <f>VLOOKUP($D25,说明表2!$A$53:$B$58,2,0)</f>
        <v>紫色</v>
      </c>
      <c r="F25" s="28">
        <v>1</v>
      </c>
      <c r="G25" s="12" t="str">
        <f>VLOOKUP(F25,说明表2!$A$12:$B$16,2,0)</f>
        <v>石器时代</v>
      </c>
      <c r="H25" s="12" t="s">
        <v>63</v>
      </c>
      <c r="I25" s="12" t="str">
        <f t="shared" si="6"/>
        <v/>
      </c>
      <c r="K25" s="12" t="str">
        <f t="shared" si="7"/>
        <v>一字消</v>
      </c>
      <c r="L25" s="12" t="str">
        <f t="shared" si="2"/>
        <v>石器时代紫色一字消</v>
      </c>
      <c r="M25" s="12">
        <f t="shared" si="3"/>
        <v>4</v>
      </c>
      <c r="N25" s="25">
        <v>1</v>
      </c>
      <c r="O25" s="12" t="str">
        <f>VLOOKUP(N25,说明表2!$A$1:$B$2,2,0)</f>
        <v>单个消除</v>
      </c>
      <c r="P25" s="12">
        <f t="shared" si="4"/>
        <v>1</v>
      </c>
      <c r="Q25" s="28" t="str">
        <f>IF(R25="","",SUBSTITUTE(VLOOKUP($K25,说明表3!$A$3:$D$17,说明表3!$B$1,0),"x",R25))</f>
        <v>150003,-1,-1,-1</v>
      </c>
      <c r="R25" s="12">
        <f>IF(VLOOKUP($E25&amp;$H25,说明表2!$D$24:$H$48,说明表2!$F$22-3,0)="","",VLOOKUP($E25&amp;$H25,说明表2!$D$24:$H$48,说明表2!$F$22-3,0))</f>
        <v>150003</v>
      </c>
      <c r="S25" s="28" t="str">
        <f>IF(T25="","",SUBSTITUTE(VLOOKUP($K25,说明表3!$A$3:$D$17,说明表3!$C$1,0),"x",T25))</f>
        <v>150007,0,1,2</v>
      </c>
      <c r="T25" s="12">
        <f>IF(VLOOKUP($E25&amp;$H25,说明表2!$D$24:$H$48,说明表2!$H$22-3,0)="","",VLOOKUP($E25&amp;$H25,说明表2!$D$24:$H$48,说明表2!$H$22-3,0))</f>
        <v>150007</v>
      </c>
      <c r="U25" s="28" t="str">
        <f>IF(V25="","",SUBSTITUTE(VLOOKUP($K25,说明表3!$A$3:$D$17,说明表3!$D$1,0),"x",V25))</f>
        <v>150007,-1,-1,-1</v>
      </c>
      <c r="V25" s="12">
        <f>IF(VLOOKUP($E25&amp;$H25,说明表2!$D$24:$H$48,说明表2!$H$22-3,0)="","",VLOOKUP($E25&amp;$H25,说明表2!$D$24:$H$48,说明表2!$H$22-3,0))</f>
        <v>150007</v>
      </c>
      <c r="W25" s="28" t="str">
        <f>VLOOKUP($K25,说明表4!$A$2:$U$17,说明表4!$B$1,0)</f>
        <v>300</v>
      </c>
      <c r="X25" s="28" t="str">
        <f>VLOOKUP($K25,说明表4!$A$2:$U$17,说明表4!$H$1,0)</f>
        <v>300</v>
      </c>
      <c r="Y25" s="28" t="str">
        <f>VLOOKUP($K25,说明表4!$A$2:$U$17,说明表4!$N$1,0)</f>
        <v>300</v>
      </c>
      <c r="Z25" s="28" t="str">
        <f>VLOOKUP($K25,说明表4!$A$2:$U$17,说明表4!$T$1,0)</f>
        <v>800</v>
      </c>
    </row>
    <row r="26" spans="1:26" x14ac:dyDescent="0.2">
      <c r="A26" s="12">
        <f t="shared" si="0"/>
        <v>21</v>
      </c>
      <c r="B26" s="12">
        <f t="shared" ref="B26:B30" si="16">C26*100+D26*10+F26</f>
        <v>511</v>
      </c>
      <c r="C26" s="28">
        <f t="shared" si="14"/>
        <v>5</v>
      </c>
      <c r="D26" s="28">
        <f t="shared" si="15"/>
        <v>1</v>
      </c>
      <c r="E26" s="28" t="str">
        <f>VLOOKUP($D26,说明表2!$A$53:$B$58,2,0)</f>
        <v>蓝色</v>
      </c>
      <c r="F26" s="28">
        <v>1</v>
      </c>
      <c r="G26" s="12" t="str">
        <f>VLOOKUP(F26,说明表2!$A$12:$B$16,2,0)</f>
        <v>石器时代</v>
      </c>
      <c r="H26" s="12" t="s">
        <v>63</v>
      </c>
      <c r="I26" s="12" t="str">
        <f t="shared" ref="I26:I30" si="17">IF(J26="","","+")</f>
        <v/>
      </c>
      <c r="K26" s="12" t="str">
        <f t="shared" ref="K26:K30" si="18">CONCATENATE(H26,I26,J26)</f>
        <v>一字消</v>
      </c>
      <c r="L26" s="12" t="str">
        <f t="shared" ref="L26:L30" si="19">_xlfn.CONCAT(G26,E26,K26)</f>
        <v>石器时代蓝色一字消</v>
      </c>
      <c r="M26" s="12">
        <f t="shared" ref="M26:M30" si="20">C26</f>
        <v>5</v>
      </c>
      <c r="N26" s="25">
        <v>1</v>
      </c>
      <c r="O26" s="12" t="str">
        <f>VLOOKUP(N26,说明表2!$A$1:$B$2,2,0)</f>
        <v>单个消除</v>
      </c>
      <c r="P26" s="12">
        <f t="shared" si="4"/>
        <v>1</v>
      </c>
      <c r="Q26" s="28" t="str">
        <f>IF(R26="","",SUBSTITUTE(VLOOKUP($K26,说明表3!$A$3:$D$17,说明表3!$B$1,0),"x",R26))</f>
        <v>150003,-1,-1,-1</v>
      </c>
      <c r="R26" s="12">
        <f>IF(VLOOKUP($E26&amp;$H26,说明表2!$D$24:$H$48,说明表2!$F$22-3,0)="","",VLOOKUP($E26&amp;$H26,说明表2!$D$24:$H$48,说明表2!$F$22-3,0))</f>
        <v>150003</v>
      </c>
      <c r="S26" s="28" t="str">
        <f>IF(T26="","",SUBSTITUTE(VLOOKUP($K26,说明表3!$A$3:$D$17,说明表3!$C$1,0),"x",T26))</f>
        <v>150007,0,1,2</v>
      </c>
      <c r="T26" s="12">
        <f>IF(VLOOKUP($E26&amp;$H26,说明表2!$D$24:$H$48,说明表2!$H$22-3,0)="","",VLOOKUP($E26&amp;$H26,说明表2!$D$24:$H$48,说明表2!$H$22-3,0))</f>
        <v>150007</v>
      </c>
      <c r="U26" s="28" t="str">
        <f>IF(V26="","",SUBSTITUTE(VLOOKUP($K26,说明表3!$A$3:$D$17,说明表3!$D$1,0),"x",V26))</f>
        <v>150007,-1,-1,-1</v>
      </c>
      <c r="V26" s="12">
        <f>IF(VLOOKUP($E26&amp;$H26,说明表2!$D$24:$H$48,说明表2!$H$22-3,0)="","",VLOOKUP($E26&amp;$H26,说明表2!$D$24:$H$48,说明表2!$H$22-3,0))</f>
        <v>150007</v>
      </c>
      <c r="W26" s="28" t="str">
        <f>VLOOKUP($K26,说明表4!$A$2:$U$17,说明表4!$B$1,0)</f>
        <v>300</v>
      </c>
      <c r="X26" s="28" t="str">
        <f>VLOOKUP($K26,说明表4!$A$2:$U$17,说明表4!$H$1,0)</f>
        <v>300</v>
      </c>
      <c r="Y26" s="28" t="str">
        <f>VLOOKUP($K26,说明表4!$A$2:$U$17,说明表4!$N$1,0)</f>
        <v>300</v>
      </c>
      <c r="Z26" s="28" t="str">
        <f>VLOOKUP($K26,说明表4!$A$2:$U$17,说明表4!$T$1,0)</f>
        <v>800</v>
      </c>
    </row>
    <row r="27" spans="1:26" x14ac:dyDescent="0.2">
      <c r="A27" s="12">
        <f t="shared" si="0"/>
        <v>22</v>
      </c>
      <c r="B27" s="12">
        <f t="shared" si="16"/>
        <v>521</v>
      </c>
      <c r="C27" s="28">
        <f t="shared" si="14"/>
        <v>5</v>
      </c>
      <c r="D27" s="28">
        <f t="shared" si="15"/>
        <v>2</v>
      </c>
      <c r="E27" s="28" t="str">
        <f>VLOOKUP($D27,说明表2!$A$53:$B$58,2,0)</f>
        <v>绿色</v>
      </c>
      <c r="F27" s="28">
        <v>1</v>
      </c>
      <c r="G27" s="12" t="str">
        <f>VLOOKUP(F27,说明表2!$A$12:$B$16,2,0)</f>
        <v>石器时代</v>
      </c>
      <c r="H27" s="12" t="s">
        <v>63</v>
      </c>
      <c r="I27" s="12" t="str">
        <f t="shared" si="17"/>
        <v/>
      </c>
      <c r="K27" s="12" t="str">
        <f t="shared" si="18"/>
        <v>一字消</v>
      </c>
      <c r="L27" s="12" t="str">
        <f t="shared" si="19"/>
        <v>石器时代绿色一字消</v>
      </c>
      <c r="M27" s="12">
        <f t="shared" si="20"/>
        <v>5</v>
      </c>
      <c r="N27" s="25">
        <v>1</v>
      </c>
      <c r="O27" s="12" t="str">
        <f>VLOOKUP(N27,说明表2!$A$1:$B$2,2,0)</f>
        <v>单个消除</v>
      </c>
      <c r="P27" s="12">
        <f t="shared" si="4"/>
        <v>1</v>
      </c>
      <c r="Q27" s="28" t="str">
        <f>IF(R27="","",SUBSTITUTE(VLOOKUP($K27,说明表3!$A$3:$D$17,说明表3!$B$1,0),"x",R27))</f>
        <v>150003,-1,-1,-1</v>
      </c>
      <c r="R27" s="12">
        <f>IF(VLOOKUP($E27&amp;$H27,说明表2!$D$24:$H$48,说明表2!$F$22-3,0)="","",VLOOKUP($E27&amp;$H27,说明表2!$D$24:$H$48,说明表2!$F$22-3,0))</f>
        <v>150003</v>
      </c>
      <c r="S27" s="28" t="str">
        <f>IF(T27="","",SUBSTITUTE(VLOOKUP($K27,说明表3!$A$3:$D$17,说明表3!$C$1,0),"x",T27))</f>
        <v>150007,0,1,2</v>
      </c>
      <c r="T27" s="12">
        <f>IF(VLOOKUP($E27&amp;$H27,说明表2!$D$24:$H$48,说明表2!$H$22-3,0)="","",VLOOKUP($E27&amp;$H27,说明表2!$D$24:$H$48,说明表2!$H$22-3,0))</f>
        <v>150007</v>
      </c>
      <c r="U27" s="28" t="str">
        <f>IF(V27="","",SUBSTITUTE(VLOOKUP($K27,说明表3!$A$3:$D$17,说明表3!$D$1,0),"x",V27))</f>
        <v>150007,-1,-1,-1</v>
      </c>
      <c r="V27" s="12">
        <f>IF(VLOOKUP($E27&amp;$H27,说明表2!$D$24:$H$48,说明表2!$H$22-3,0)="","",VLOOKUP($E27&amp;$H27,说明表2!$D$24:$H$48,说明表2!$H$22-3,0))</f>
        <v>150007</v>
      </c>
      <c r="W27" s="28" t="str">
        <f>VLOOKUP($K27,说明表4!$A$2:$U$17,说明表4!$B$1,0)</f>
        <v>300</v>
      </c>
      <c r="X27" s="28" t="str">
        <f>VLOOKUP($K27,说明表4!$A$2:$U$17,说明表4!$H$1,0)</f>
        <v>300</v>
      </c>
      <c r="Y27" s="28" t="str">
        <f>VLOOKUP($K27,说明表4!$A$2:$U$17,说明表4!$N$1,0)</f>
        <v>300</v>
      </c>
      <c r="Z27" s="28" t="str">
        <f>VLOOKUP($K27,说明表4!$A$2:$U$17,说明表4!$T$1,0)</f>
        <v>800</v>
      </c>
    </row>
    <row r="28" spans="1:26" x14ac:dyDescent="0.2">
      <c r="A28" s="12">
        <f t="shared" si="0"/>
        <v>23</v>
      </c>
      <c r="B28" s="12">
        <f t="shared" si="16"/>
        <v>531</v>
      </c>
      <c r="C28" s="28">
        <f t="shared" si="14"/>
        <v>5</v>
      </c>
      <c r="D28" s="28">
        <f t="shared" si="15"/>
        <v>3</v>
      </c>
      <c r="E28" s="28" t="str">
        <f>VLOOKUP($D28,说明表2!$A$53:$B$58,2,0)</f>
        <v>红色</v>
      </c>
      <c r="F28" s="28">
        <v>1</v>
      </c>
      <c r="G28" s="12" t="str">
        <f>VLOOKUP(F28,说明表2!$A$12:$B$16,2,0)</f>
        <v>石器时代</v>
      </c>
      <c r="H28" s="12" t="s">
        <v>63</v>
      </c>
      <c r="I28" s="12" t="str">
        <f t="shared" si="17"/>
        <v/>
      </c>
      <c r="K28" s="12" t="str">
        <f t="shared" si="18"/>
        <v>一字消</v>
      </c>
      <c r="L28" s="12" t="str">
        <f t="shared" si="19"/>
        <v>石器时代红色一字消</v>
      </c>
      <c r="M28" s="12">
        <f t="shared" si="20"/>
        <v>5</v>
      </c>
      <c r="N28" s="25">
        <v>1</v>
      </c>
      <c r="O28" s="12" t="str">
        <f>VLOOKUP(N28,说明表2!$A$1:$B$2,2,0)</f>
        <v>单个消除</v>
      </c>
      <c r="P28" s="12">
        <f t="shared" si="4"/>
        <v>1</v>
      </c>
      <c r="Q28" s="28" t="str">
        <f>IF(R28="","",SUBSTITUTE(VLOOKUP($K28,说明表3!$A$3:$D$17,说明表3!$B$1,0),"x",R28))</f>
        <v>150003,-1,-1,-1</v>
      </c>
      <c r="R28" s="12">
        <f>IF(VLOOKUP($E28&amp;$H28,说明表2!$D$24:$H$48,说明表2!$F$22-3,0)="","",VLOOKUP($E28&amp;$H28,说明表2!$D$24:$H$48,说明表2!$F$22-3,0))</f>
        <v>150003</v>
      </c>
      <c r="S28" s="28" t="str">
        <f>IF(T28="","",SUBSTITUTE(VLOOKUP($K28,说明表3!$A$3:$D$17,说明表3!$C$1,0),"x",T28))</f>
        <v>150007,0,1,2</v>
      </c>
      <c r="T28" s="12">
        <f>IF(VLOOKUP($E28&amp;$H28,说明表2!$D$24:$H$48,说明表2!$H$22-3,0)="","",VLOOKUP($E28&amp;$H28,说明表2!$D$24:$H$48,说明表2!$H$22-3,0))</f>
        <v>150007</v>
      </c>
      <c r="U28" s="28" t="str">
        <f>IF(V28="","",SUBSTITUTE(VLOOKUP($K28,说明表3!$A$3:$D$17,说明表3!$D$1,0),"x",V28))</f>
        <v>150007,-1,-1,-1</v>
      </c>
      <c r="V28" s="12">
        <f>IF(VLOOKUP($E28&amp;$H28,说明表2!$D$24:$H$48,说明表2!$H$22-3,0)="","",VLOOKUP($E28&amp;$H28,说明表2!$D$24:$H$48,说明表2!$H$22-3,0))</f>
        <v>150007</v>
      </c>
      <c r="W28" s="28" t="str">
        <f>VLOOKUP($K28,说明表4!$A$2:$U$17,说明表4!$B$1,0)</f>
        <v>300</v>
      </c>
      <c r="X28" s="28" t="str">
        <f>VLOOKUP($K28,说明表4!$A$2:$U$17,说明表4!$H$1,0)</f>
        <v>300</v>
      </c>
      <c r="Y28" s="28" t="str">
        <f>VLOOKUP($K28,说明表4!$A$2:$U$17,说明表4!$N$1,0)</f>
        <v>300</v>
      </c>
      <c r="Z28" s="28" t="str">
        <f>VLOOKUP($K28,说明表4!$A$2:$U$17,说明表4!$T$1,0)</f>
        <v>800</v>
      </c>
    </row>
    <row r="29" spans="1:26" x14ac:dyDescent="0.2">
      <c r="A29" s="12">
        <f t="shared" si="0"/>
        <v>24</v>
      </c>
      <c r="B29" s="12">
        <f t="shared" si="16"/>
        <v>541</v>
      </c>
      <c r="C29" s="28">
        <f t="shared" si="14"/>
        <v>5</v>
      </c>
      <c r="D29" s="28">
        <f t="shared" si="15"/>
        <v>4</v>
      </c>
      <c r="E29" s="28" t="str">
        <f>VLOOKUP($D29,说明表2!$A$53:$B$58,2,0)</f>
        <v>金色</v>
      </c>
      <c r="F29" s="28">
        <v>1</v>
      </c>
      <c r="G29" s="12" t="str">
        <f>VLOOKUP(F29,说明表2!$A$12:$B$16,2,0)</f>
        <v>石器时代</v>
      </c>
      <c r="H29" s="12" t="s">
        <v>63</v>
      </c>
      <c r="I29" s="12" t="str">
        <f t="shared" si="17"/>
        <v/>
      </c>
      <c r="K29" s="12" t="str">
        <f t="shared" si="18"/>
        <v>一字消</v>
      </c>
      <c r="L29" s="12" t="str">
        <f t="shared" si="19"/>
        <v>石器时代金色一字消</v>
      </c>
      <c r="M29" s="12">
        <f t="shared" si="20"/>
        <v>5</v>
      </c>
      <c r="N29" s="25">
        <v>1</v>
      </c>
      <c r="O29" s="12" t="str">
        <f>VLOOKUP(N29,说明表2!$A$1:$B$2,2,0)</f>
        <v>单个消除</v>
      </c>
      <c r="P29" s="12">
        <f t="shared" si="4"/>
        <v>1</v>
      </c>
      <c r="Q29" s="28" t="str">
        <f>IF(R29="","",SUBSTITUTE(VLOOKUP($K29,说明表3!$A$3:$D$17,说明表3!$B$1,0),"x",R29))</f>
        <v>150003,-1,-1,-1</v>
      </c>
      <c r="R29" s="12">
        <f>IF(VLOOKUP($E29&amp;$H29,说明表2!$D$24:$H$48,说明表2!$F$22-3,0)="","",VLOOKUP($E29&amp;$H29,说明表2!$D$24:$H$48,说明表2!$F$22-3,0))</f>
        <v>150003</v>
      </c>
      <c r="S29" s="28" t="str">
        <f>IF(T29="","",SUBSTITUTE(VLOOKUP($K29,说明表3!$A$3:$D$17,说明表3!$C$1,0),"x",T29))</f>
        <v>150007,0,1,2</v>
      </c>
      <c r="T29" s="12">
        <f>IF(VLOOKUP($E29&amp;$H29,说明表2!$D$24:$H$48,说明表2!$H$22-3,0)="","",VLOOKUP($E29&amp;$H29,说明表2!$D$24:$H$48,说明表2!$H$22-3,0))</f>
        <v>150007</v>
      </c>
      <c r="U29" s="28" t="str">
        <f>IF(V29="","",SUBSTITUTE(VLOOKUP($K29,说明表3!$A$3:$D$17,说明表3!$D$1,0),"x",V29))</f>
        <v>150007,-1,-1,-1</v>
      </c>
      <c r="V29" s="12">
        <f>IF(VLOOKUP($E29&amp;$H29,说明表2!$D$24:$H$48,说明表2!$H$22-3,0)="","",VLOOKUP($E29&amp;$H29,说明表2!$D$24:$H$48,说明表2!$H$22-3,0))</f>
        <v>150007</v>
      </c>
      <c r="W29" s="28" t="str">
        <f>VLOOKUP($K29,说明表4!$A$2:$U$17,说明表4!$B$1,0)</f>
        <v>300</v>
      </c>
      <c r="X29" s="28" t="str">
        <f>VLOOKUP($K29,说明表4!$A$2:$U$17,说明表4!$H$1,0)</f>
        <v>300</v>
      </c>
      <c r="Y29" s="28" t="str">
        <f>VLOOKUP($K29,说明表4!$A$2:$U$17,说明表4!$N$1,0)</f>
        <v>300</v>
      </c>
      <c r="Z29" s="28" t="str">
        <f>VLOOKUP($K29,说明表4!$A$2:$U$17,说明表4!$T$1,0)</f>
        <v>800</v>
      </c>
    </row>
    <row r="30" spans="1:26" x14ac:dyDescent="0.2">
      <c r="A30" s="12">
        <f t="shared" si="0"/>
        <v>25</v>
      </c>
      <c r="B30" s="12">
        <f t="shared" si="16"/>
        <v>551</v>
      </c>
      <c r="C30" s="28">
        <f t="shared" si="14"/>
        <v>5</v>
      </c>
      <c r="D30" s="28">
        <f t="shared" si="15"/>
        <v>5</v>
      </c>
      <c r="E30" s="28" t="str">
        <f>VLOOKUP($D30,说明表2!$A$53:$B$58,2,0)</f>
        <v>紫色</v>
      </c>
      <c r="F30" s="28">
        <v>1</v>
      </c>
      <c r="G30" s="12" t="str">
        <f>VLOOKUP(F30,说明表2!$A$12:$B$16,2,0)</f>
        <v>石器时代</v>
      </c>
      <c r="H30" s="12" t="s">
        <v>63</v>
      </c>
      <c r="I30" s="12" t="str">
        <f t="shared" si="17"/>
        <v/>
      </c>
      <c r="K30" s="12" t="str">
        <f t="shared" si="18"/>
        <v>一字消</v>
      </c>
      <c r="L30" s="12" t="str">
        <f t="shared" si="19"/>
        <v>石器时代紫色一字消</v>
      </c>
      <c r="M30" s="12">
        <f t="shared" si="20"/>
        <v>5</v>
      </c>
      <c r="N30" s="25">
        <v>1</v>
      </c>
      <c r="O30" s="12" t="str">
        <f>VLOOKUP(N30,说明表2!$A$1:$B$2,2,0)</f>
        <v>单个消除</v>
      </c>
      <c r="P30" s="12">
        <f t="shared" si="4"/>
        <v>1</v>
      </c>
      <c r="Q30" s="28" t="str">
        <f>IF(R30="","",SUBSTITUTE(VLOOKUP($K30,说明表3!$A$3:$D$17,说明表3!$B$1,0),"x",R30))</f>
        <v>150003,-1,-1,-1</v>
      </c>
      <c r="R30" s="12">
        <f>IF(VLOOKUP($E30&amp;$H30,说明表2!$D$24:$H$48,说明表2!$F$22-3,0)="","",VLOOKUP($E30&amp;$H30,说明表2!$D$24:$H$48,说明表2!$F$22-3,0))</f>
        <v>150003</v>
      </c>
      <c r="S30" s="28" t="str">
        <f>IF(T30="","",SUBSTITUTE(VLOOKUP($K30,说明表3!$A$3:$D$17,说明表3!$C$1,0),"x",T30))</f>
        <v>150007,0,1,2</v>
      </c>
      <c r="T30" s="12">
        <f>IF(VLOOKUP($E30&amp;$H30,说明表2!$D$24:$H$48,说明表2!$H$22-3,0)="","",VLOOKUP($E30&amp;$H30,说明表2!$D$24:$H$48,说明表2!$H$22-3,0))</f>
        <v>150007</v>
      </c>
      <c r="U30" s="28" t="str">
        <f>IF(V30="","",SUBSTITUTE(VLOOKUP($K30,说明表3!$A$3:$D$17,说明表3!$D$1,0),"x",V30))</f>
        <v>150007,-1,-1,-1</v>
      </c>
      <c r="V30" s="12">
        <f>IF(VLOOKUP($E30&amp;$H30,说明表2!$D$24:$H$48,说明表2!$H$22-3,0)="","",VLOOKUP($E30&amp;$H30,说明表2!$D$24:$H$48,说明表2!$H$22-3,0))</f>
        <v>150007</v>
      </c>
      <c r="W30" s="28" t="str">
        <f>VLOOKUP($K30,说明表4!$A$2:$U$17,说明表4!$B$1,0)</f>
        <v>300</v>
      </c>
      <c r="X30" s="28" t="str">
        <f>VLOOKUP($K30,说明表4!$A$2:$U$17,说明表4!$H$1,0)</f>
        <v>300</v>
      </c>
      <c r="Y30" s="28" t="str">
        <f>VLOOKUP($K30,说明表4!$A$2:$U$17,说明表4!$N$1,0)</f>
        <v>300</v>
      </c>
      <c r="Z30" s="28" t="str">
        <f>VLOOKUP($K30,说明表4!$A$2:$U$17,说明表4!$T$1,0)</f>
        <v>800</v>
      </c>
    </row>
    <row r="31" spans="1:26" x14ac:dyDescent="0.2">
      <c r="A31" s="12">
        <f t="shared" si="0"/>
        <v>26</v>
      </c>
      <c r="B31" s="12">
        <f t="shared" si="1"/>
        <v>611</v>
      </c>
      <c r="C31" s="28">
        <f t="shared" si="14"/>
        <v>6</v>
      </c>
      <c r="D31" s="28">
        <f t="shared" si="15"/>
        <v>1</v>
      </c>
      <c r="E31" s="28" t="str">
        <f>VLOOKUP($D31,说明表2!$A$53:$B$58,2,0)</f>
        <v>蓝色</v>
      </c>
      <c r="F31" s="28">
        <v>1</v>
      </c>
      <c r="G31" s="12" t="str">
        <f>VLOOKUP(F31,说明表2!$A$12:$B$16,2,0)</f>
        <v>石器时代</v>
      </c>
      <c r="H31" s="12" t="s">
        <v>85</v>
      </c>
      <c r="I31" s="12" t="str">
        <f t="shared" si="6"/>
        <v/>
      </c>
      <c r="K31" s="12" t="str">
        <f t="shared" si="7"/>
        <v>小炸弹</v>
      </c>
      <c r="L31" s="12" t="str">
        <f t="shared" si="2"/>
        <v>石器时代蓝色小炸弹</v>
      </c>
      <c r="M31" s="12">
        <f t="shared" si="3"/>
        <v>6</v>
      </c>
      <c r="N31" s="25">
        <v>1</v>
      </c>
      <c r="O31" s="12" t="str">
        <f>VLOOKUP(N31,说明表2!$A$1:$B$2,2,0)</f>
        <v>单个消除</v>
      </c>
      <c r="P31" s="12">
        <f t="shared" si="4"/>
        <v>1</v>
      </c>
      <c r="Q31" s="28" t="str">
        <f>IF(R31="","",SUBSTITUTE(VLOOKUP($K31,说明表3!$A$3:$D$17,说明表3!$B$1,0),"x",R31))</f>
        <v>150004,-1,-1,-1</v>
      </c>
      <c r="R31" s="12">
        <f>IF(VLOOKUP($E31&amp;$H31,说明表2!$D$24:$H$48,说明表2!$F$22-3,0)="","",VLOOKUP($E31&amp;$H31,说明表2!$D$24:$H$48,说明表2!$F$22-3,0))</f>
        <v>150004</v>
      </c>
      <c r="S31" s="28" t="str">
        <f>IF(T31="","",SUBSTITUTE(VLOOKUP($K31,说明表3!$A$3:$D$17,说明表3!$C$1,0),"x",T31))</f>
        <v>150009,0,1,3</v>
      </c>
      <c r="T31" s="12">
        <f>IF(VLOOKUP($E31&amp;$H31,说明表2!$D$24:$H$48,说明表2!$H$22-3,0)="","",VLOOKUP($E31&amp;$H31,说明表2!$D$24:$H$48,说明表2!$H$22-3,0))</f>
        <v>150009</v>
      </c>
      <c r="U31" s="28" t="str">
        <f>IF(V31="","",SUBSTITUTE(VLOOKUP($K31,说明表3!$A$3:$D$17,说明表3!$D$1,0),"x",V31))</f>
        <v>150009,-1,-1,-1</v>
      </c>
      <c r="V31" s="12">
        <f>IF(VLOOKUP($E31&amp;$H31,说明表2!$D$24:$H$48,说明表2!$H$22-3,0)="","",VLOOKUP($E31&amp;$H31,说明表2!$D$24:$H$48,说明表2!$H$22-3,0))</f>
        <v>150009</v>
      </c>
      <c r="W31" s="28" t="str">
        <f>VLOOKUP($K31,说明表4!$A$2:$U$17,说明表4!$B$1,0)</f>
        <v>300</v>
      </c>
      <c r="X31" s="28" t="str">
        <f>VLOOKUP($K31,说明表4!$A$2:$U$17,说明表4!$H$1,0)</f>
        <v>300</v>
      </c>
      <c r="Y31" s="28" t="str">
        <f>VLOOKUP($K31,说明表4!$A$2:$U$17,说明表4!$N$1,0)</f>
        <v>300</v>
      </c>
      <c r="Z31" s="28" t="str">
        <f>VLOOKUP($K31,说明表4!$A$2:$U$17,说明表4!$T$1,0)</f>
        <v>1000</v>
      </c>
    </row>
    <row r="32" spans="1:26" x14ac:dyDescent="0.2">
      <c r="A32" s="12">
        <f t="shared" si="0"/>
        <v>27</v>
      </c>
      <c r="B32" s="12">
        <f t="shared" si="1"/>
        <v>621</v>
      </c>
      <c r="C32" s="28">
        <f t="shared" si="14"/>
        <v>6</v>
      </c>
      <c r="D32" s="28">
        <f t="shared" si="15"/>
        <v>2</v>
      </c>
      <c r="E32" s="28" t="str">
        <f>VLOOKUP($D32,说明表2!$A$53:$B$58,2,0)</f>
        <v>绿色</v>
      </c>
      <c r="F32" s="28">
        <v>1</v>
      </c>
      <c r="G32" s="12" t="str">
        <f>VLOOKUP(F32,说明表2!$A$12:$B$16,2,0)</f>
        <v>石器时代</v>
      </c>
      <c r="H32" s="12" t="s">
        <v>85</v>
      </c>
      <c r="I32" s="12" t="str">
        <f t="shared" si="6"/>
        <v/>
      </c>
      <c r="K32" s="12" t="str">
        <f t="shared" si="7"/>
        <v>小炸弹</v>
      </c>
      <c r="L32" s="12" t="str">
        <f t="shared" si="2"/>
        <v>石器时代绿色小炸弹</v>
      </c>
      <c r="M32" s="12">
        <f t="shared" si="3"/>
        <v>6</v>
      </c>
      <c r="N32" s="25">
        <v>1</v>
      </c>
      <c r="O32" s="12" t="str">
        <f>VLOOKUP(N32,说明表2!$A$1:$B$2,2,0)</f>
        <v>单个消除</v>
      </c>
      <c r="P32" s="12">
        <f t="shared" si="4"/>
        <v>1</v>
      </c>
      <c r="Q32" s="28" t="str">
        <f>IF(R32="","",SUBSTITUTE(VLOOKUP($K32,说明表3!$A$3:$D$17,说明表3!$B$1,0),"x",R32))</f>
        <v>150004,-1,-1,-1</v>
      </c>
      <c r="R32" s="12">
        <f>IF(VLOOKUP($E32&amp;$H32,说明表2!$D$24:$H$48,说明表2!$F$22-3,0)="","",VLOOKUP($E32&amp;$H32,说明表2!$D$24:$H$48,说明表2!$F$22-3,0))</f>
        <v>150004</v>
      </c>
      <c r="S32" s="28" t="str">
        <f>IF(T32="","",SUBSTITUTE(VLOOKUP($K32,说明表3!$A$3:$D$17,说明表3!$C$1,0),"x",T32))</f>
        <v>150009,0,1,3</v>
      </c>
      <c r="T32" s="12">
        <f>IF(VLOOKUP($E32&amp;$H32,说明表2!$D$24:$H$48,说明表2!$H$22-3,0)="","",VLOOKUP($E32&amp;$H32,说明表2!$D$24:$H$48,说明表2!$H$22-3,0))</f>
        <v>150009</v>
      </c>
      <c r="U32" s="28" t="str">
        <f>IF(V32="","",SUBSTITUTE(VLOOKUP($K32,说明表3!$A$3:$D$17,说明表3!$D$1,0),"x",V32))</f>
        <v>150009,-1,-1,-1</v>
      </c>
      <c r="V32" s="12">
        <f>IF(VLOOKUP($E32&amp;$H32,说明表2!$D$24:$H$48,说明表2!$H$22-3,0)="","",VLOOKUP($E32&amp;$H32,说明表2!$D$24:$H$48,说明表2!$H$22-3,0))</f>
        <v>150009</v>
      </c>
      <c r="W32" s="28" t="str">
        <f>VLOOKUP($K32,说明表4!$A$2:$U$17,说明表4!$B$1,0)</f>
        <v>300</v>
      </c>
      <c r="X32" s="28" t="str">
        <f>VLOOKUP($K32,说明表4!$A$2:$U$17,说明表4!$H$1,0)</f>
        <v>300</v>
      </c>
      <c r="Y32" s="28" t="str">
        <f>VLOOKUP($K32,说明表4!$A$2:$U$17,说明表4!$N$1,0)</f>
        <v>300</v>
      </c>
      <c r="Z32" s="28" t="str">
        <f>VLOOKUP($K32,说明表4!$A$2:$U$17,说明表4!$T$1,0)</f>
        <v>1000</v>
      </c>
    </row>
    <row r="33" spans="1:26" x14ac:dyDescent="0.2">
      <c r="A33" s="12">
        <f t="shared" si="0"/>
        <v>28</v>
      </c>
      <c r="B33" s="12">
        <f t="shared" si="1"/>
        <v>631</v>
      </c>
      <c r="C33" s="28">
        <f t="shared" si="14"/>
        <v>6</v>
      </c>
      <c r="D33" s="28">
        <f t="shared" si="15"/>
        <v>3</v>
      </c>
      <c r="E33" s="28" t="str">
        <f>VLOOKUP($D33,说明表2!$A$53:$B$58,2,0)</f>
        <v>红色</v>
      </c>
      <c r="F33" s="28">
        <v>1</v>
      </c>
      <c r="G33" s="12" t="str">
        <f>VLOOKUP(F33,说明表2!$A$12:$B$16,2,0)</f>
        <v>石器时代</v>
      </c>
      <c r="H33" s="12" t="s">
        <v>85</v>
      </c>
      <c r="I33" s="12" t="str">
        <f t="shared" si="6"/>
        <v/>
      </c>
      <c r="K33" s="12" t="str">
        <f t="shared" si="7"/>
        <v>小炸弹</v>
      </c>
      <c r="L33" s="12" t="str">
        <f t="shared" si="2"/>
        <v>石器时代红色小炸弹</v>
      </c>
      <c r="M33" s="12">
        <f t="shared" si="3"/>
        <v>6</v>
      </c>
      <c r="N33" s="25">
        <v>1</v>
      </c>
      <c r="O33" s="12" t="str">
        <f>VLOOKUP(N33,说明表2!$A$1:$B$2,2,0)</f>
        <v>单个消除</v>
      </c>
      <c r="P33" s="12">
        <f t="shared" si="4"/>
        <v>1</v>
      </c>
      <c r="Q33" s="28" t="str">
        <f>IF(R33="","",SUBSTITUTE(VLOOKUP($K33,说明表3!$A$3:$D$17,说明表3!$B$1,0),"x",R33))</f>
        <v>150004,-1,-1,-1</v>
      </c>
      <c r="R33" s="12">
        <f>IF(VLOOKUP($E33&amp;$H33,说明表2!$D$24:$H$48,说明表2!$F$22-3,0)="","",VLOOKUP($E33&amp;$H33,说明表2!$D$24:$H$48,说明表2!$F$22-3,0))</f>
        <v>150004</v>
      </c>
      <c r="S33" s="28" t="str">
        <f>IF(T33="","",SUBSTITUTE(VLOOKUP($K33,说明表3!$A$3:$D$17,说明表3!$C$1,0),"x",T33))</f>
        <v>150009,0,1,3</v>
      </c>
      <c r="T33" s="12">
        <f>IF(VLOOKUP($E33&amp;$H33,说明表2!$D$24:$H$48,说明表2!$H$22-3,0)="","",VLOOKUP($E33&amp;$H33,说明表2!$D$24:$H$48,说明表2!$H$22-3,0))</f>
        <v>150009</v>
      </c>
      <c r="U33" s="28" t="str">
        <f>IF(V33="","",SUBSTITUTE(VLOOKUP($K33,说明表3!$A$3:$D$17,说明表3!$D$1,0),"x",V33))</f>
        <v>150009,-1,-1,-1</v>
      </c>
      <c r="V33" s="12">
        <f>IF(VLOOKUP($E33&amp;$H33,说明表2!$D$24:$H$48,说明表2!$H$22-3,0)="","",VLOOKUP($E33&amp;$H33,说明表2!$D$24:$H$48,说明表2!$H$22-3,0))</f>
        <v>150009</v>
      </c>
      <c r="W33" s="28" t="str">
        <f>VLOOKUP($K33,说明表4!$A$2:$U$17,说明表4!$B$1,0)</f>
        <v>300</v>
      </c>
      <c r="X33" s="28" t="str">
        <f>VLOOKUP($K33,说明表4!$A$2:$U$17,说明表4!$H$1,0)</f>
        <v>300</v>
      </c>
      <c r="Y33" s="28" t="str">
        <f>VLOOKUP($K33,说明表4!$A$2:$U$17,说明表4!$N$1,0)</f>
        <v>300</v>
      </c>
      <c r="Z33" s="28" t="str">
        <f>VLOOKUP($K33,说明表4!$A$2:$U$17,说明表4!$T$1,0)</f>
        <v>1000</v>
      </c>
    </row>
    <row r="34" spans="1:26" x14ac:dyDescent="0.2">
      <c r="A34" s="12">
        <f t="shared" si="0"/>
        <v>29</v>
      </c>
      <c r="B34" s="12">
        <f t="shared" si="1"/>
        <v>641</v>
      </c>
      <c r="C34" s="28">
        <f t="shared" si="14"/>
        <v>6</v>
      </c>
      <c r="D34" s="28">
        <f t="shared" si="15"/>
        <v>4</v>
      </c>
      <c r="E34" s="28" t="str">
        <f>VLOOKUP($D34,说明表2!$A$53:$B$58,2,0)</f>
        <v>金色</v>
      </c>
      <c r="F34" s="28">
        <v>1</v>
      </c>
      <c r="G34" s="12" t="str">
        <f>VLOOKUP(F34,说明表2!$A$12:$B$16,2,0)</f>
        <v>石器时代</v>
      </c>
      <c r="H34" s="12" t="s">
        <v>85</v>
      </c>
      <c r="I34" s="12" t="str">
        <f t="shared" si="6"/>
        <v/>
      </c>
      <c r="K34" s="12" t="str">
        <f t="shared" si="7"/>
        <v>小炸弹</v>
      </c>
      <c r="L34" s="12" t="str">
        <f t="shared" si="2"/>
        <v>石器时代金色小炸弹</v>
      </c>
      <c r="M34" s="12">
        <f t="shared" si="3"/>
        <v>6</v>
      </c>
      <c r="N34" s="25">
        <v>1</v>
      </c>
      <c r="O34" s="12" t="str">
        <f>VLOOKUP(N34,说明表2!$A$1:$B$2,2,0)</f>
        <v>单个消除</v>
      </c>
      <c r="P34" s="12">
        <f t="shared" si="4"/>
        <v>1</v>
      </c>
      <c r="Q34" s="28" t="str">
        <f>IF(R34="","",SUBSTITUTE(VLOOKUP($K34,说明表3!$A$3:$D$17,说明表3!$B$1,0),"x",R34))</f>
        <v>150004,-1,-1,-1</v>
      </c>
      <c r="R34" s="12">
        <f>IF(VLOOKUP($E34&amp;$H34,说明表2!$D$24:$H$48,说明表2!$F$22-3,0)="","",VLOOKUP($E34&amp;$H34,说明表2!$D$24:$H$48,说明表2!$F$22-3,0))</f>
        <v>150004</v>
      </c>
      <c r="S34" s="28" t="str">
        <f>IF(T34="","",SUBSTITUTE(VLOOKUP($K34,说明表3!$A$3:$D$17,说明表3!$C$1,0),"x",T34))</f>
        <v>150009,0,1,3</v>
      </c>
      <c r="T34" s="12">
        <f>IF(VLOOKUP($E34&amp;$H34,说明表2!$D$24:$H$48,说明表2!$H$22-3,0)="","",VLOOKUP($E34&amp;$H34,说明表2!$D$24:$H$48,说明表2!$H$22-3,0))</f>
        <v>150009</v>
      </c>
      <c r="U34" s="28" t="str">
        <f>IF(V34="","",SUBSTITUTE(VLOOKUP($K34,说明表3!$A$3:$D$17,说明表3!$D$1,0),"x",V34))</f>
        <v>150009,-1,-1,-1</v>
      </c>
      <c r="V34" s="12">
        <f>IF(VLOOKUP($E34&amp;$H34,说明表2!$D$24:$H$48,说明表2!$H$22-3,0)="","",VLOOKUP($E34&amp;$H34,说明表2!$D$24:$H$48,说明表2!$H$22-3,0))</f>
        <v>150009</v>
      </c>
      <c r="W34" s="28" t="str">
        <f>VLOOKUP($K34,说明表4!$A$2:$U$17,说明表4!$B$1,0)</f>
        <v>300</v>
      </c>
      <c r="X34" s="28" t="str">
        <f>VLOOKUP($K34,说明表4!$A$2:$U$17,说明表4!$H$1,0)</f>
        <v>300</v>
      </c>
      <c r="Y34" s="28" t="str">
        <f>VLOOKUP($K34,说明表4!$A$2:$U$17,说明表4!$N$1,0)</f>
        <v>300</v>
      </c>
      <c r="Z34" s="28" t="str">
        <f>VLOOKUP($K34,说明表4!$A$2:$U$17,说明表4!$T$1,0)</f>
        <v>1000</v>
      </c>
    </row>
    <row r="35" spans="1:26" x14ac:dyDescent="0.2">
      <c r="A35" s="12">
        <f t="shared" si="0"/>
        <v>30</v>
      </c>
      <c r="B35" s="12">
        <f t="shared" si="1"/>
        <v>651</v>
      </c>
      <c r="C35" s="28">
        <f t="shared" si="14"/>
        <v>6</v>
      </c>
      <c r="D35" s="28">
        <f t="shared" si="15"/>
        <v>5</v>
      </c>
      <c r="E35" s="28" t="str">
        <f>VLOOKUP($D35,说明表2!$A$53:$B$58,2,0)</f>
        <v>紫色</v>
      </c>
      <c r="F35" s="28">
        <v>1</v>
      </c>
      <c r="G35" s="12" t="str">
        <f>VLOOKUP(F35,说明表2!$A$12:$B$16,2,0)</f>
        <v>石器时代</v>
      </c>
      <c r="H35" s="12" t="s">
        <v>85</v>
      </c>
      <c r="I35" s="12" t="str">
        <f t="shared" si="6"/>
        <v/>
      </c>
      <c r="K35" s="12" t="str">
        <f t="shared" si="7"/>
        <v>小炸弹</v>
      </c>
      <c r="L35" s="12" t="str">
        <f t="shared" si="2"/>
        <v>石器时代紫色小炸弹</v>
      </c>
      <c r="M35" s="12">
        <f t="shared" si="3"/>
        <v>6</v>
      </c>
      <c r="N35" s="25">
        <v>1</v>
      </c>
      <c r="O35" s="12" t="str">
        <f>VLOOKUP(N35,说明表2!$A$1:$B$2,2,0)</f>
        <v>单个消除</v>
      </c>
      <c r="P35" s="12">
        <f t="shared" si="4"/>
        <v>1</v>
      </c>
      <c r="Q35" s="28" t="str">
        <f>IF(R35="","",SUBSTITUTE(VLOOKUP($K35,说明表3!$A$3:$D$17,说明表3!$B$1,0),"x",R35))</f>
        <v>150004,-1,-1,-1</v>
      </c>
      <c r="R35" s="12">
        <f>IF(VLOOKUP($E35&amp;$H35,说明表2!$D$24:$H$48,说明表2!$F$22-3,0)="","",VLOOKUP($E35&amp;$H35,说明表2!$D$24:$H$48,说明表2!$F$22-3,0))</f>
        <v>150004</v>
      </c>
      <c r="S35" s="28" t="str">
        <f>IF(T35="","",SUBSTITUTE(VLOOKUP($K35,说明表3!$A$3:$D$17,说明表3!$C$1,0),"x",T35))</f>
        <v>150009,0,1,3</v>
      </c>
      <c r="T35" s="12">
        <f>IF(VLOOKUP($E35&amp;$H35,说明表2!$D$24:$H$48,说明表2!$H$22-3,0)="","",VLOOKUP($E35&amp;$H35,说明表2!$D$24:$H$48,说明表2!$H$22-3,0))</f>
        <v>150009</v>
      </c>
      <c r="U35" s="28" t="str">
        <f>IF(V35="","",SUBSTITUTE(VLOOKUP($K35,说明表3!$A$3:$D$17,说明表3!$D$1,0),"x",V35))</f>
        <v>150009,-1,-1,-1</v>
      </c>
      <c r="V35" s="12">
        <f>IF(VLOOKUP($E35&amp;$H35,说明表2!$D$24:$H$48,说明表2!$H$22-3,0)="","",VLOOKUP($E35&amp;$H35,说明表2!$D$24:$H$48,说明表2!$H$22-3,0))</f>
        <v>150009</v>
      </c>
      <c r="W35" s="28" t="str">
        <f>VLOOKUP($K35,说明表4!$A$2:$U$17,说明表4!$B$1,0)</f>
        <v>300</v>
      </c>
      <c r="X35" s="28" t="str">
        <f>VLOOKUP($K35,说明表4!$A$2:$U$17,说明表4!$H$1,0)</f>
        <v>300</v>
      </c>
      <c r="Y35" s="28" t="str">
        <f>VLOOKUP($K35,说明表4!$A$2:$U$17,说明表4!$N$1,0)</f>
        <v>300</v>
      </c>
      <c r="Z35" s="28" t="str">
        <f>VLOOKUP($K35,说明表4!$A$2:$U$17,说明表4!$T$1,0)</f>
        <v>1000</v>
      </c>
    </row>
    <row r="36" spans="1:26" x14ac:dyDescent="0.2">
      <c r="A36" s="12">
        <f t="shared" si="0"/>
        <v>31</v>
      </c>
      <c r="B36" s="12">
        <f t="shared" si="1"/>
        <v>711</v>
      </c>
      <c r="C36" s="28">
        <f t="shared" si="14"/>
        <v>7</v>
      </c>
      <c r="D36" s="28">
        <f t="shared" ref="D36:D110" si="21">D31</f>
        <v>1</v>
      </c>
      <c r="E36" s="28" t="str">
        <f>VLOOKUP($D36,说明表2!$A$53:$B$58,2,0)</f>
        <v>蓝色</v>
      </c>
      <c r="F36" s="28">
        <v>1</v>
      </c>
      <c r="G36" s="12" t="str">
        <f>VLOOKUP(F36,说明表2!$A$12:$B$16,2,0)</f>
        <v>石器时代</v>
      </c>
      <c r="H36" s="12" t="s">
        <v>92</v>
      </c>
      <c r="I36" s="12" t="str">
        <f t="shared" si="6"/>
        <v/>
      </c>
      <c r="K36" s="12" t="str">
        <f t="shared" si="7"/>
        <v>同色消</v>
      </c>
      <c r="L36" s="12" t="str">
        <f t="shared" si="2"/>
        <v>石器时代蓝色同色消</v>
      </c>
      <c r="M36" s="12">
        <f t="shared" si="3"/>
        <v>7</v>
      </c>
      <c r="N36" s="25">
        <v>1</v>
      </c>
      <c r="O36" s="12" t="str">
        <f>VLOOKUP(N36,说明表2!$A$1:$B$2,2,0)</f>
        <v>单个消除</v>
      </c>
      <c r="P36" s="12">
        <f t="shared" si="4"/>
        <v>1</v>
      </c>
      <c r="Q36" s="28" t="str">
        <f>IF(R36="","",SUBSTITUTE(VLOOKUP($K36,说明表3!$A$3:$D$17,说明表3!$B$1,0),"x",R36))</f>
        <v>150005,0,1,1</v>
      </c>
      <c r="R36" s="12">
        <f>IF(VLOOKUP($E36&amp;$H36,说明表2!$D$24:$H$48,说明表2!$F$22-3,0)="","",VLOOKUP($E36&amp;$H36,说明表2!$D$24:$H$48,说明表2!$F$22-3,0))</f>
        <v>150005</v>
      </c>
      <c r="S36" s="28" t="str">
        <f>IF(T36="","",SUBSTITUTE(VLOOKUP($K36,说明表3!$A$3:$D$17,说明表3!$C$1,0),"x",T36))</f>
        <v>150006,3,3,1</v>
      </c>
      <c r="T36" s="12">
        <f>IF(VLOOKUP($E36&amp;$H36,说明表2!$D$24:$H$48,说明表2!$G$22-3,0)="","",VLOOKUP($E36&amp;$H36,说明表2!$D$24:$H$48,说明表2!$G$22-3,0))</f>
        <v>150006</v>
      </c>
      <c r="U36" s="28" t="str">
        <f>IF(V36="","",SUBSTITUTE(VLOOKUP($K36,说明表3!$A$3:$D$17,说明表3!$D$1,0),"x",V36))</f>
        <v/>
      </c>
      <c r="V36" s="12" t="str">
        <f>IF(VLOOKUP($E36&amp;$H36,说明表2!$D$24:$H$48,说明表2!$H$22-3,0)="","",VLOOKUP($E36&amp;$H36,说明表2!$D$24:$H$48,说明表2!$H$22-3,0))</f>
        <v/>
      </c>
      <c r="W36" s="28" t="str">
        <f>VLOOKUP($K36,说明表4!$A$2:$U$17,说明表4!$B$1,0)</f>
        <v>300</v>
      </c>
      <c r="X36" s="28" t="str">
        <f>VLOOKUP($K36,说明表4!$A$2:$U$17,说明表4!$H$1,0)</f>
        <v>300</v>
      </c>
      <c r="Y36" s="28" t="str">
        <f>VLOOKUP($K36,说明表4!$A$2:$U$17,说明表4!$N$1,0)</f>
        <v/>
      </c>
      <c r="Z36" s="28" t="str">
        <f>VLOOKUP($K36,说明表4!$A$2:$U$17,说明表4!$T$1,0)</f>
        <v>300</v>
      </c>
    </row>
    <row r="37" spans="1:26" x14ac:dyDescent="0.2">
      <c r="A37" s="12">
        <f t="shared" si="0"/>
        <v>32</v>
      </c>
      <c r="B37" s="12">
        <f t="shared" si="1"/>
        <v>721</v>
      </c>
      <c r="C37" s="28">
        <f t="shared" si="14"/>
        <v>7</v>
      </c>
      <c r="D37" s="28">
        <f t="shared" si="21"/>
        <v>2</v>
      </c>
      <c r="E37" s="28" t="str">
        <f>VLOOKUP($D37,说明表2!$A$53:$B$58,2,0)</f>
        <v>绿色</v>
      </c>
      <c r="F37" s="28">
        <v>1</v>
      </c>
      <c r="G37" s="12" t="str">
        <f>VLOOKUP(F37,说明表2!$A$12:$B$16,2,0)</f>
        <v>石器时代</v>
      </c>
      <c r="H37" s="12" t="s">
        <v>92</v>
      </c>
      <c r="I37" s="12" t="str">
        <f t="shared" si="6"/>
        <v/>
      </c>
      <c r="K37" s="12" t="str">
        <f t="shared" si="7"/>
        <v>同色消</v>
      </c>
      <c r="L37" s="12" t="str">
        <f t="shared" si="2"/>
        <v>石器时代绿色同色消</v>
      </c>
      <c r="M37" s="12">
        <f t="shared" si="3"/>
        <v>7</v>
      </c>
      <c r="N37" s="25">
        <v>1</v>
      </c>
      <c r="O37" s="12" t="str">
        <f>VLOOKUP(N37,说明表2!$A$1:$B$2,2,0)</f>
        <v>单个消除</v>
      </c>
      <c r="P37" s="12">
        <f t="shared" si="4"/>
        <v>1</v>
      </c>
      <c r="Q37" s="28" t="str">
        <f>IF(R37="","",SUBSTITUTE(VLOOKUP($K37,说明表3!$A$3:$D$17,说明表3!$B$1,0),"x",R37))</f>
        <v>150005,0,1,1</v>
      </c>
      <c r="R37" s="12">
        <f>IF(VLOOKUP($E37&amp;$H37,说明表2!$D$24:$H$48,说明表2!$F$22-3,0)="","",VLOOKUP($E37&amp;$H37,说明表2!$D$24:$H$48,说明表2!$F$22-3,0))</f>
        <v>150005</v>
      </c>
      <c r="S37" s="28" t="str">
        <f>IF(T37="","",SUBSTITUTE(VLOOKUP($K37,说明表3!$A$3:$D$17,说明表3!$C$1,0),"x",T37))</f>
        <v>150006,3,3,1</v>
      </c>
      <c r="T37" s="12">
        <f>IF(VLOOKUP($E37&amp;$H37,说明表2!$D$24:$H$48,说明表2!$G$22-3,0)="","",VLOOKUP($E37&amp;$H37,说明表2!$D$24:$H$48,说明表2!$G$22-3,0))</f>
        <v>150006</v>
      </c>
      <c r="U37" s="28" t="str">
        <f>IF(V37="","",SUBSTITUTE(VLOOKUP($K37,说明表3!$A$3:$D$17,说明表3!$D$1,0),"x",V37))</f>
        <v/>
      </c>
      <c r="V37" s="12" t="str">
        <f>IF(VLOOKUP($E37&amp;$H37,说明表2!$D$24:$H$48,说明表2!$H$22-3,0)="","",VLOOKUP($E37&amp;$H37,说明表2!$D$24:$H$48,说明表2!$H$22-3,0))</f>
        <v/>
      </c>
      <c r="W37" s="28" t="str">
        <f>VLOOKUP($K37,说明表4!$A$2:$U$17,说明表4!$B$1,0)</f>
        <v>300</v>
      </c>
      <c r="X37" s="28" t="str">
        <f>VLOOKUP($K37,说明表4!$A$2:$U$17,说明表4!$H$1,0)</f>
        <v>300</v>
      </c>
      <c r="Y37" s="28" t="str">
        <f>VLOOKUP($K37,说明表4!$A$2:$U$17,说明表4!$N$1,0)</f>
        <v/>
      </c>
      <c r="Z37" s="28" t="str">
        <f>VLOOKUP($K37,说明表4!$A$2:$U$17,说明表4!$T$1,0)</f>
        <v>300</v>
      </c>
    </row>
    <row r="38" spans="1:26" x14ac:dyDescent="0.2">
      <c r="A38" s="12">
        <f t="shared" si="0"/>
        <v>33</v>
      </c>
      <c r="B38" s="12">
        <f t="shared" si="1"/>
        <v>731</v>
      </c>
      <c r="C38" s="28">
        <f t="shared" si="14"/>
        <v>7</v>
      </c>
      <c r="D38" s="28">
        <f t="shared" si="21"/>
        <v>3</v>
      </c>
      <c r="E38" s="28" t="str">
        <f>VLOOKUP($D38,说明表2!$A$53:$B$58,2,0)</f>
        <v>红色</v>
      </c>
      <c r="F38" s="28">
        <v>1</v>
      </c>
      <c r="G38" s="12" t="str">
        <f>VLOOKUP(F38,说明表2!$A$12:$B$16,2,0)</f>
        <v>石器时代</v>
      </c>
      <c r="H38" s="12" t="s">
        <v>92</v>
      </c>
      <c r="I38" s="12" t="str">
        <f t="shared" si="6"/>
        <v/>
      </c>
      <c r="K38" s="12" t="str">
        <f t="shared" si="7"/>
        <v>同色消</v>
      </c>
      <c r="L38" s="12" t="str">
        <f t="shared" si="2"/>
        <v>石器时代红色同色消</v>
      </c>
      <c r="M38" s="12">
        <f t="shared" si="3"/>
        <v>7</v>
      </c>
      <c r="N38" s="25">
        <v>1</v>
      </c>
      <c r="O38" s="12" t="str">
        <f>VLOOKUP(N38,说明表2!$A$1:$B$2,2,0)</f>
        <v>单个消除</v>
      </c>
      <c r="P38" s="12">
        <f t="shared" si="4"/>
        <v>1</v>
      </c>
      <c r="Q38" s="28" t="str">
        <f>IF(R38="","",SUBSTITUTE(VLOOKUP($K38,说明表3!$A$3:$D$17,说明表3!$B$1,0),"x",R38))</f>
        <v>150005,0,1,1</v>
      </c>
      <c r="R38" s="12">
        <f>IF(VLOOKUP($E38&amp;$H38,说明表2!$D$24:$H$48,说明表2!$F$22-3,0)="","",VLOOKUP($E38&amp;$H38,说明表2!$D$24:$H$48,说明表2!$F$22-3,0))</f>
        <v>150005</v>
      </c>
      <c r="S38" s="28" t="str">
        <f>IF(T38="","",SUBSTITUTE(VLOOKUP($K38,说明表3!$A$3:$D$17,说明表3!$C$1,0),"x",T38))</f>
        <v>150006,3,3,1</v>
      </c>
      <c r="T38" s="12">
        <f>IF(VLOOKUP($E38&amp;$H38,说明表2!$D$24:$H$48,说明表2!$G$22-3,0)="","",VLOOKUP($E38&amp;$H38,说明表2!$D$24:$H$48,说明表2!$G$22-3,0))</f>
        <v>150006</v>
      </c>
      <c r="U38" s="28" t="str">
        <f>IF(V38="","",SUBSTITUTE(VLOOKUP($K38,说明表3!$A$3:$D$17,说明表3!$D$1,0),"x",V38))</f>
        <v/>
      </c>
      <c r="V38" s="12" t="str">
        <f>IF(VLOOKUP($E38&amp;$H38,说明表2!$D$24:$H$48,说明表2!$H$22-3,0)="","",VLOOKUP($E38&amp;$H38,说明表2!$D$24:$H$48,说明表2!$H$22-3,0))</f>
        <v/>
      </c>
      <c r="W38" s="28" t="str">
        <f>VLOOKUP($K38,说明表4!$A$2:$U$17,说明表4!$B$1,0)</f>
        <v>300</v>
      </c>
      <c r="X38" s="28" t="str">
        <f>VLOOKUP($K38,说明表4!$A$2:$U$17,说明表4!$H$1,0)</f>
        <v>300</v>
      </c>
      <c r="Y38" s="28" t="str">
        <f>VLOOKUP($K38,说明表4!$A$2:$U$17,说明表4!$N$1,0)</f>
        <v/>
      </c>
      <c r="Z38" s="28" t="str">
        <f>VLOOKUP($K38,说明表4!$A$2:$U$17,说明表4!$T$1,0)</f>
        <v>300</v>
      </c>
    </row>
    <row r="39" spans="1:26" x14ac:dyDescent="0.2">
      <c r="A39" s="12">
        <f t="shared" si="0"/>
        <v>34</v>
      </c>
      <c r="B39" s="12">
        <f t="shared" si="1"/>
        <v>741</v>
      </c>
      <c r="C39" s="28">
        <f t="shared" si="14"/>
        <v>7</v>
      </c>
      <c r="D39" s="28">
        <f t="shared" si="21"/>
        <v>4</v>
      </c>
      <c r="E39" s="28" t="str">
        <f>VLOOKUP($D39,说明表2!$A$53:$B$58,2,0)</f>
        <v>金色</v>
      </c>
      <c r="F39" s="28">
        <v>1</v>
      </c>
      <c r="G39" s="12" t="str">
        <f>VLOOKUP(F39,说明表2!$A$12:$B$16,2,0)</f>
        <v>石器时代</v>
      </c>
      <c r="H39" s="12" t="s">
        <v>92</v>
      </c>
      <c r="I39" s="12" t="str">
        <f t="shared" si="6"/>
        <v/>
      </c>
      <c r="K39" s="12" t="str">
        <f t="shared" si="7"/>
        <v>同色消</v>
      </c>
      <c r="L39" s="12" t="str">
        <f t="shared" si="2"/>
        <v>石器时代金色同色消</v>
      </c>
      <c r="M39" s="12">
        <f t="shared" si="3"/>
        <v>7</v>
      </c>
      <c r="N39" s="25">
        <v>1</v>
      </c>
      <c r="O39" s="12" t="str">
        <f>VLOOKUP(N39,说明表2!$A$1:$B$2,2,0)</f>
        <v>单个消除</v>
      </c>
      <c r="P39" s="12">
        <f t="shared" si="4"/>
        <v>1</v>
      </c>
      <c r="Q39" s="28" t="str">
        <f>IF(R39="","",SUBSTITUTE(VLOOKUP($K39,说明表3!$A$3:$D$17,说明表3!$B$1,0),"x",R39))</f>
        <v>150005,0,1,1</v>
      </c>
      <c r="R39" s="12">
        <f>IF(VLOOKUP($E39&amp;$H39,说明表2!$D$24:$H$48,说明表2!$F$22-3,0)="","",VLOOKUP($E39&amp;$H39,说明表2!$D$24:$H$48,说明表2!$F$22-3,0))</f>
        <v>150005</v>
      </c>
      <c r="S39" s="28" t="str">
        <f>IF(T39="","",SUBSTITUTE(VLOOKUP($K39,说明表3!$A$3:$D$17,说明表3!$C$1,0),"x",T39))</f>
        <v>150006,3,3,1</v>
      </c>
      <c r="T39" s="12">
        <f>IF(VLOOKUP($E39&amp;$H39,说明表2!$D$24:$H$48,说明表2!$G$22-3,0)="","",VLOOKUP($E39&amp;$H39,说明表2!$D$24:$H$48,说明表2!$G$22-3,0))</f>
        <v>150006</v>
      </c>
      <c r="U39" s="28" t="str">
        <f>IF(V39="","",SUBSTITUTE(VLOOKUP($K39,说明表3!$A$3:$D$17,说明表3!$D$1,0),"x",V39))</f>
        <v/>
      </c>
      <c r="V39" s="12" t="str">
        <f>IF(VLOOKUP($E39&amp;$H39,说明表2!$D$24:$H$48,说明表2!$H$22-3,0)="","",VLOOKUP($E39&amp;$H39,说明表2!$D$24:$H$48,说明表2!$H$22-3,0))</f>
        <v/>
      </c>
      <c r="W39" s="28" t="str">
        <f>VLOOKUP($K39,说明表4!$A$2:$U$17,说明表4!$B$1,0)</f>
        <v>300</v>
      </c>
      <c r="X39" s="28" t="str">
        <f>VLOOKUP($K39,说明表4!$A$2:$U$17,说明表4!$H$1,0)</f>
        <v>300</v>
      </c>
      <c r="Y39" s="28" t="str">
        <f>VLOOKUP($K39,说明表4!$A$2:$U$17,说明表4!$N$1,0)</f>
        <v/>
      </c>
      <c r="Z39" s="28" t="str">
        <f>VLOOKUP($K39,说明表4!$A$2:$U$17,说明表4!$T$1,0)</f>
        <v>300</v>
      </c>
    </row>
    <row r="40" spans="1:26" x14ac:dyDescent="0.2">
      <c r="A40" s="12">
        <f t="shared" si="0"/>
        <v>35</v>
      </c>
      <c r="B40" s="12">
        <f t="shared" si="1"/>
        <v>751</v>
      </c>
      <c r="C40" s="28">
        <f t="shared" si="14"/>
        <v>7</v>
      </c>
      <c r="D40" s="28">
        <f t="shared" si="21"/>
        <v>5</v>
      </c>
      <c r="E40" s="28" t="str">
        <f>VLOOKUP($D40,说明表2!$A$53:$B$58,2,0)</f>
        <v>紫色</v>
      </c>
      <c r="F40" s="28">
        <v>1</v>
      </c>
      <c r="G40" s="12" t="str">
        <f>VLOOKUP(F40,说明表2!$A$12:$B$16,2,0)</f>
        <v>石器时代</v>
      </c>
      <c r="H40" s="12" t="s">
        <v>92</v>
      </c>
      <c r="I40" s="12" t="str">
        <f t="shared" si="6"/>
        <v/>
      </c>
      <c r="K40" s="12" t="str">
        <f t="shared" si="7"/>
        <v>同色消</v>
      </c>
      <c r="L40" s="12" t="str">
        <f t="shared" si="2"/>
        <v>石器时代紫色同色消</v>
      </c>
      <c r="M40" s="12">
        <f t="shared" si="3"/>
        <v>7</v>
      </c>
      <c r="N40" s="25">
        <v>1</v>
      </c>
      <c r="O40" s="12" t="str">
        <f>VLOOKUP(N40,说明表2!$A$1:$B$2,2,0)</f>
        <v>单个消除</v>
      </c>
      <c r="P40" s="12">
        <f t="shared" si="4"/>
        <v>1</v>
      </c>
      <c r="Q40" s="28" t="str">
        <f>IF(R40="","",SUBSTITUTE(VLOOKUP($K40,说明表3!$A$3:$D$17,说明表3!$B$1,0),"x",R40))</f>
        <v>150005,0,1,1</v>
      </c>
      <c r="R40" s="12">
        <f>IF(VLOOKUP($E40&amp;$H40,说明表2!$D$24:$H$48,说明表2!$F$22-3,0)="","",VLOOKUP($E40&amp;$H40,说明表2!$D$24:$H$48,说明表2!$F$22-3,0))</f>
        <v>150005</v>
      </c>
      <c r="S40" s="28" t="str">
        <f>IF(T40="","",SUBSTITUTE(VLOOKUP($K40,说明表3!$A$3:$D$17,说明表3!$C$1,0),"x",T40))</f>
        <v>150006,3,3,1</v>
      </c>
      <c r="T40" s="12">
        <f>IF(VLOOKUP($E40&amp;$H40,说明表2!$D$24:$H$48,说明表2!$G$22-3,0)="","",VLOOKUP($E40&amp;$H40,说明表2!$D$24:$H$48,说明表2!$G$22-3,0))</f>
        <v>150006</v>
      </c>
      <c r="U40" s="28" t="str">
        <f>IF(V40="","",SUBSTITUTE(VLOOKUP($K40,说明表3!$A$3:$D$17,说明表3!$D$1,0),"x",V40))</f>
        <v/>
      </c>
      <c r="V40" s="12" t="str">
        <f>IF(VLOOKUP($E40&amp;$H40,说明表2!$D$24:$H$48,说明表2!$H$22-3,0)="","",VLOOKUP($E40&amp;$H40,说明表2!$D$24:$H$48,说明表2!$H$22-3,0))</f>
        <v/>
      </c>
      <c r="W40" s="28" t="str">
        <f>VLOOKUP($K40,说明表4!$A$2:$U$17,说明表4!$B$1,0)</f>
        <v>300</v>
      </c>
      <c r="X40" s="28" t="str">
        <f>VLOOKUP($K40,说明表4!$A$2:$U$17,说明表4!$H$1,0)</f>
        <v>300</v>
      </c>
      <c r="Y40" s="28" t="str">
        <f>VLOOKUP($K40,说明表4!$A$2:$U$17,说明表4!$N$1,0)</f>
        <v/>
      </c>
      <c r="Z40" s="28" t="str">
        <f>VLOOKUP($K40,说明表4!$A$2:$U$17,说明表4!$T$1,0)</f>
        <v>300</v>
      </c>
    </row>
    <row r="41" spans="1:26" x14ac:dyDescent="0.2">
      <c r="A41" s="12">
        <f t="shared" si="0"/>
        <v>36</v>
      </c>
      <c r="B41" s="12">
        <f>C41*100+D41*10+F41</f>
        <v>112</v>
      </c>
      <c r="C41" s="28">
        <v>1</v>
      </c>
      <c r="D41" s="28">
        <f t="shared" si="21"/>
        <v>1</v>
      </c>
      <c r="E41" s="28" t="str">
        <f>VLOOKUP($D41,说明表2!$A$53:$B$58,2,0)</f>
        <v>蓝色</v>
      </c>
      <c r="F41" s="28">
        <v>2</v>
      </c>
      <c r="G41" s="12" t="str">
        <f>VLOOKUP(F41,说明表2!$A$12:$B$16,2,0)</f>
        <v>青铜时代</v>
      </c>
      <c r="H41" s="12" t="s">
        <v>31</v>
      </c>
      <c r="I41" s="12" t="str">
        <f>IF(J41="","","+")</f>
        <v/>
      </c>
      <c r="K41" s="12" t="str">
        <f>CONCATENATE(H41,I41,J41)</f>
        <v>普通棋子</v>
      </c>
      <c r="L41" s="12" t="str">
        <f>_xlfn.CONCAT(G41,E41,K41)</f>
        <v>青铜时代蓝色普通棋子</v>
      </c>
      <c r="M41" s="12">
        <f t="shared" si="3"/>
        <v>1</v>
      </c>
      <c r="N41" s="25">
        <v>1</v>
      </c>
      <c r="O41" s="12" t="str">
        <f>VLOOKUP(N41,说明表2!$A$1:$B$2,2,0)</f>
        <v>单个消除</v>
      </c>
      <c r="P41" s="12">
        <f t="shared" si="4"/>
        <v>2</v>
      </c>
      <c r="Q41" s="28" t="str">
        <f>IF(R41="","",SUBSTITUTE(VLOOKUP($K41,说明表3!$A$3:$D$17,说明表3!$B$1,0),"x",R41))</f>
        <v/>
      </c>
      <c r="R41" s="12" t="str">
        <f>IF(VLOOKUP($E41&amp;$H41,说明表2!$D$24:$H$48,说明表2!$F$22-3,0)="","",VLOOKUP($E41&amp;$H41,说明表2!$D$24:$H$48,说明表2!$F$22-3,0))</f>
        <v/>
      </c>
      <c r="S41" s="28" t="str">
        <f>IF(T41="","",SUBSTITUTE(VLOOKUP($K41,说明表3!$A$3:$D$17,说明表3!$C$1,0),"x",T41))</f>
        <v/>
      </c>
      <c r="T41" s="12" t="str">
        <f>IF(VLOOKUP($E41&amp;$H41,说明表2!$D$24:$H$48,说明表2!$G$22-3,0)="","",VLOOKUP($E41&amp;$H41,说明表2!$D$24:$H$48,说明表2!$G$22-3,0))</f>
        <v/>
      </c>
      <c r="U41" s="28" t="str">
        <f>IF(V41="","",SUBSTITUTE(VLOOKUP($K41,说明表3!$A$3:$D$17,说明表3!$D$1,0),"x",V41))</f>
        <v>130001,-1,-1,-1</v>
      </c>
      <c r="V41" s="12">
        <f>IF(VLOOKUP($E41&amp;$H41,说明表2!$D$24:$H$48,说明表2!$H$22-3,0)="","",VLOOKUP($E41&amp;$H41,说明表2!$D$24:$H$48,说明表2!$H$22-3,0))</f>
        <v>130001</v>
      </c>
      <c r="W41" s="28" t="str">
        <f>VLOOKUP($K41,说明表4!$A$2:$U$17,说明表4!$B$1,0)</f>
        <v/>
      </c>
      <c r="X41" s="28" t="str">
        <f>VLOOKUP($K41,说明表4!$A$2:$U$17,说明表4!$H$1,0)</f>
        <v/>
      </c>
      <c r="Y41" s="28" t="str">
        <f>VLOOKUP($K41,说明表4!$A$2:$U$17,说明表4!$N$1,0)</f>
        <v/>
      </c>
      <c r="Z41" s="28" t="str">
        <f>VLOOKUP($K41,说明表4!$A$2:$U$17,说明表4!$T$1,0)</f>
        <v>500</v>
      </c>
    </row>
    <row r="42" spans="1:26" x14ac:dyDescent="0.2">
      <c r="A42" s="12">
        <f t="shared" si="0"/>
        <v>37</v>
      </c>
      <c r="B42" s="12">
        <f>C42*100+D42*10+F42</f>
        <v>122</v>
      </c>
      <c r="C42" s="28">
        <v>1</v>
      </c>
      <c r="D42" s="28">
        <f t="shared" si="21"/>
        <v>2</v>
      </c>
      <c r="E42" s="28" t="str">
        <f>VLOOKUP($D42,说明表2!$A$53:$B$58,2,0)</f>
        <v>绿色</v>
      </c>
      <c r="F42" s="28">
        <v>2</v>
      </c>
      <c r="G42" s="12" t="str">
        <f>VLOOKUP(F42,说明表2!$A$12:$B$16,2,0)</f>
        <v>青铜时代</v>
      </c>
      <c r="H42" s="12" t="s">
        <v>31</v>
      </c>
      <c r="I42" s="12" t="str">
        <f t="shared" ref="I42:I44" si="22">IF(J42="","","+")</f>
        <v/>
      </c>
      <c r="K42" s="12" t="str">
        <f t="shared" ref="K42:K44" si="23">CONCATENATE(H42,I42,J42)</f>
        <v>普通棋子</v>
      </c>
      <c r="L42" s="12" t="str">
        <f>_xlfn.CONCAT(G42,E42,K42)</f>
        <v>青铜时代绿色普通棋子</v>
      </c>
      <c r="M42" s="12">
        <f t="shared" si="3"/>
        <v>1</v>
      </c>
      <c r="N42" s="25">
        <v>1</v>
      </c>
      <c r="O42" s="12" t="str">
        <f>VLOOKUP(N42,说明表2!$A$1:$B$2,2,0)</f>
        <v>单个消除</v>
      </c>
      <c r="P42" s="12">
        <f t="shared" si="4"/>
        <v>2</v>
      </c>
      <c r="Q42" s="28" t="str">
        <f>IF(R42="","",SUBSTITUTE(VLOOKUP($K42,说明表3!$A$3:$D$17,说明表3!$B$1,0),"x",R42))</f>
        <v/>
      </c>
      <c r="R42" s="12" t="str">
        <f>IF(VLOOKUP($E42&amp;$H42,说明表2!$D$24:$H$48,说明表2!$F$22-3,0)="","",VLOOKUP($E42&amp;$H42,说明表2!$D$24:$H$48,说明表2!$F$22-3,0))</f>
        <v/>
      </c>
      <c r="S42" s="28" t="str">
        <f>IF(T42="","",SUBSTITUTE(VLOOKUP($K42,说明表3!$A$3:$D$17,说明表3!$C$1,0),"x",T42))</f>
        <v/>
      </c>
      <c r="T42" s="12" t="str">
        <f>IF(VLOOKUP($E42&amp;$H42,说明表2!$D$24:$H$48,说明表2!$G$22-3,0)="","",VLOOKUP($E42&amp;$H42,说明表2!$D$24:$H$48,说明表2!$G$22-3,0))</f>
        <v/>
      </c>
      <c r="U42" s="28" t="str">
        <f>IF(V42="","",SUBSTITUTE(VLOOKUP($K42,说明表3!$A$3:$D$17,说明表3!$D$1,0),"x",V42))</f>
        <v>130002,-1,-1,-1</v>
      </c>
      <c r="V42" s="12">
        <f>IF(VLOOKUP($E42&amp;$H42,说明表2!$D$24:$H$48,说明表2!$H$22-3,0)="","",VLOOKUP($E42&amp;$H42,说明表2!$D$24:$H$48,说明表2!$H$22-3,0))</f>
        <v>130002</v>
      </c>
      <c r="W42" s="28" t="str">
        <f>VLOOKUP($K42,说明表4!$A$2:$U$17,说明表4!$B$1,0)</f>
        <v/>
      </c>
      <c r="X42" s="28" t="str">
        <f>VLOOKUP($K42,说明表4!$A$2:$U$17,说明表4!$H$1,0)</f>
        <v/>
      </c>
      <c r="Y42" s="28" t="str">
        <f>VLOOKUP($K42,说明表4!$A$2:$U$17,说明表4!$N$1,0)</f>
        <v/>
      </c>
      <c r="Z42" s="28" t="str">
        <f>VLOOKUP($K42,说明表4!$A$2:$U$17,说明表4!$T$1,0)</f>
        <v>500</v>
      </c>
    </row>
    <row r="43" spans="1:26" x14ac:dyDescent="0.2">
      <c r="A43" s="12">
        <f t="shared" si="0"/>
        <v>38</v>
      </c>
      <c r="B43" s="12">
        <f>C43*100+D43*10+F43</f>
        <v>132</v>
      </c>
      <c r="C43" s="28">
        <v>1</v>
      </c>
      <c r="D43" s="28">
        <f t="shared" si="21"/>
        <v>3</v>
      </c>
      <c r="E43" s="28" t="str">
        <f>VLOOKUP($D43,说明表2!$A$53:$B$58,2,0)</f>
        <v>红色</v>
      </c>
      <c r="F43" s="28">
        <v>2</v>
      </c>
      <c r="G43" s="12" t="str">
        <f>VLOOKUP(F43,说明表2!$A$12:$B$16,2,0)</f>
        <v>青铜时代</v>
      </c>
      <c r="H43" s="12" t="s">
        <v>31</v>
      </c>
      <c r="I43" s="12" t="str">
        <f t="shared" si="22"/>
        <v/>
      </c>
      <c r="K43" s="12" t="str">
        <f t="shared" si="23"/>
        <v>普通棋子</v>
      </c>
      <c r="L43" s="12" t="str">
        <f>_xlfn.CONCAT(G43,E43,K43)</f>
        <v>青铜时代红色普通棋子</v>
      </c>
      <c r="M43" s="12">
        <f t="shared" si="3"/>
        <v>1</v>
      </c>
      <c r="N43" s="25">
        <v>1</v>
      </c>
      <c r="O43" s="12" t="str">
        <f>VLOOKUP(N43,说明表2!$A$1:$B$2,2,0)</f>
        <v>单个消除</v>
      </c>
      <c r="P43" s="12">
        <f t="shared" si="4"/>
        <v>2</v>
      </c>
      <c r="Q43" s="28" t="str">
        <f>IF(R43="","",SUBSTITUTE(VLOOKUP($K43,说明表3!$A$3:$D$17,说明表3!$B$1,0),"x",R43))</f>
        <v/>
      </c>
      <c r="R43" s="12" t="str">
        <f>IF(VLOOKUP($E43&amp;$H43,说明表2!$D$24:$H$48,说明表2!$F$22-3,0)="","",VLOOKUP($E43&amp;$H43,说明表2!$D$24:$H$48,说明表2!$F$22-3,0))</f>
        <v/>
      </c>
      <c r="S43" s="28" t="str">
        <f>IF(T43="","",SUBSTITUTE(VLOOKUP($K43,说明表3!$A$3:$D$17,说明表3!$C$1,0),"x",T43))</f>
        <v/>
      </c>
      <c r="T43" s="12" t="str">
        <f>IF(VLOOKUP($E43&amp;$H43,说明表2!$D$24:$H$48,说明表2!$G$22-3,0)="","",VLOOKUP($E43&amp;$H43,说明表2!$D$24:$H$48,说明表2!$G$22-3,0))</f>
        <v/>
      </c>
      <c r="U43" s="28" t="str">
        <f>IF(V43="","",SUBSTITUTE(VLOOKUP($K43,说明表3!$A$3:$D$17,说明表3!$D$1,0),"x",V43))</f>
        <v>130003,-1,-1,-1</v>
      </c>
      <c r="V43" s="12">
        <f>IF(VLOOKUP($E43&amp;$H43,说明表2!$D$24:$H$48,说明表2!$H$22-3,0)="","",VLOOKUP($E43&amp;$H43,说明表2!$D$24:$H$48,说明表2!$H$22-3,0))</f>
        <v>130003</v>
      </c>
      <c r="W43" s="28" t="str">
        <f>VLOOKUP($K43,说明表4!$A$2:$U$17,说明表4!$B$1,0)</f>
        <v/>
      </c>
      <c r="X43" s="28" t="str">
        <f>VLOOKUP($K43,说明表4!$A$2:$U$17,说明表4!$H$1,0)</f>
        <v/>
      </c>
      <c r="Y43" s="28" t="str">
        <f>VLOOKUP($K43,说明表4!$A$2:$U$17,说明表4!$N$1,0)</f>
        <v/>
      </c>
      <c r="Z43" s="28" t="str">
        <f>VLOOKUP($K43,说明表4!$A$2:$U$17,说明表4!$T$1,0)</f>
        <v>500</v>
      </c>
    </row>
    <row r="44" spans="1:26" x14ac:dyDescent="0.2">
      <c r="A44" s="12">
        <f t="shared" si="0"/>
        <v>39</v>
      </c>
      <c r="B44" s="12">
        <f>C44*100+D44*10+F44</f>
        <v>142</v>
      </c>
      <c r="C44" s="28">
        <v>1</v>
      </c>
      <c r="D44" s="28">
        <f t="shared" si="21"/>
        <v>4</v>
      </c>
      <c r="E44" s="28" t="str">
        <f>VLOOKUP($D44,说明表2!$A$53:$B$58,2,0)</f>
        <v>金色</v>
      </c>
      <c r="F44" s="28">
        <v>2</v>
      </c>
      <c r="G44" s="12" t="str">
        <f>VLOOKUP(F44,说明表2!$A$12:$B$16,2,0)</f>
        <v>青铜时代</v>
      </c>
      <c r="H44" s="12" t="s">
        <v>31</v>
      </c>
      <c r="I44" s="12" t="str">
        <f t="shared" si="22"/>
        <v/>
      </c>
      <c r="K44" s="12" t="str">
        <f t="shared" si="23"/>
        <v>普通棋子</v>
      </c>
      <c r="L44" s="12" t="str">
        <f>_xlfn.CONCAT(G44,E44,K44)</f>
        <v>青铜时代金色普通棋子</v>
      </c>
      <c r="M44" s="12">
        <f t="shared" si="3"/>
        <v>1</v>
      </c>
      <c r="N44" s="25">
        <v>1</v>
      </c>
      <c r="O44" s="12" t="str">
        <f>VLOOKUP(N44,说明表2!$A$1:$B$2,2,0)</f>
        <v>单个消除</v>
      </c>
      <c r="P44" s="12">
        <f t="shared" si="4"/>
        <v>2</v>
      </c>
      <c r="Q44" s="28" t="str">
        <f>IF(R44="","",SUBSTITUTE(VLOOKUP($K44,说明表3!$A$3:$D$17,说明表3!$B$1,0),"x",R44))</f>
        <v/>
      </c>
      <c r="R44" s="12" t="str">
        <f>IF(VLOOKUP($E44&amp;$H44,说明表2!$D$24:$H$48,说明表2!$F$22-3,0)="","",VLOOKUP($E44&amp;$H44,说明表2!$D$24:$H$48,说明表2!$F$22-3,0))</f>
        <v/>
      </c>
      <c r="S44" s="28" t="str">
        <f>IF(T44="","",SUBSTITUTE(VLOOKUP($K44,说明表3!$A$3:$D$17,说明表3!$C$1,0),"x",T44))</f>
        <v/>
      </c>
      <c r="T44" s="12" t="str">
        <f>IF(VLOOKUP($E44&amp;$H44,说明表2!$D$24:$H$48,说明表2!$G$22-3,0)="","",VLOOKUP($E44&amp;$H44,说明表2!$D$24:$H$48,说明表2!$G$22-3,0))</f>
        <v/>
      </c>
      <c r="U44" s="28" t="str">
        <f>IF(V44="","",SUBSTITUTE(VLOOKUP($K44,说明表3!$A$3:$D$17,说明表3!$D$1,0),"x",V44))</f>
        <v>130004,-1,-1,-1</v>
      </c>
      <c r="V44" s="12">
        <f>IF(VLOOKUP($E44&amp;$H44,说明表2!$D$24:$H$48,说明表2!$H$22-3,0)="","",VLOOKUP($E44&amp;$H44,说明表2!$D$24:$H$48,说明表2!$H$22-3,0))</f>
        <v>130004</v>
      </c>
      <c r="W44" s="28" t="str">
        <f>VLOOKUP($K44,说明表4!$A$2:$U$17,说明表4!$B$1,0)</f>
        <v/>
      </c>
      <c r="X44" s="28" t="str">
        <f>VLOOKUP($K44,说明表4!$A$2:$U$17,说明表4!$H$1,0)</f>
        <v/>
      </c>
      <c r="Y44" s="28" t="str">
        <f>VLOOKUP($K44,说明表4!$A$2:$U$17,说明表4!$N$1,0)</f>
        <v/>
      </c>
      <c r="Z44" s="28" t="str">
        <f>VLOOKUP($K44,说明表4!$A$2:$U$17,说明表4!$T$1,0)</f>
        <v>500</v>
      </c>
    </row>
    <row r="45" spans="1:26" x14ac:dyDescent="0.2">
      <c r="A45" s="12">
        <f t="shared" si="0"/>
        <v>40</v>
      </c>
      <c r="B45" s="12">
        <f>C45*100+D45*10+F45</f>
        <v>152</v>
      </c>
      <c r="C45" s="28">
        <v>1</v>
      </c>
      <c r="D45" s="28">
        <f t="shared" si="21"/>
        <v>5</v>
      </c>
      <c r="E45" s="28" t="str">
        <f>VLOOKUP($D45,说明表2!$A$53:$B$58,2,0)</f>
        <v>紫色</v>
      </c>
      <c r="F45" s="28">
        <v>2</v>
      </c>
      <c r="G45" s="12" t="str">
        <f>VLOOKUP(F45,说明表2!$A$12:$B$16,2,0)</f>
        <v>青铜时代</v>
      </c>
      <c r="H45" s="12" t="s">
        <v>31</v>
      </c>
      <c r="I45" s="12" t="str">
        <f>IF(J45="","","+")</f>
        <v/>
      </c>
      <c r="K45" s="12" t="str">
        <f>CONCATENATE(H45,I45,J45)</f>
        <v>普通棋子</v>
      </c>
      <c r="L45" s="12" t="str">
        <f>_xlfn.CONCAT(G45,E45,K45)</f>
        <v>青铜时代紫色普通棋子</v>
      </c>
      <c r="M45" s="12">
        <f t="shared" si="3"/>
        <v>1</v>
      </c>
      <c r="N45" s="25">
        <v>1</v>
      </c>
      <c r="O45" s="12" t="str">
        <f>VLOOKUP(N45,说明表2!$A$1:$B$2,2,0)</f>
        <v>单个消除</v>
      </c>
      <c r="P45" s="12">
        <f t="shared" si="4"/>
        <v>2</v>
      </c>
      <c r="Q45" s="28" t="str">
        <f>IF(R45="","",SUBSTITUTE(VLOOKUP($K45,说明表3!$A$3:$D$17,说明表3!$B$1,0),"x",R45))</f>
        <v/>
      </c>
      <c r="R45" s="12" t="str">
        <f>IF(VLOOKUP($E45&amp;$H45,说明表2!$D$24:$H$48,说明表2!$F$22-3,0)="","",VLOOKUP($E45&amp;$H45,说明表2!$D$24:$H$48,说明表2!$F$22-3,0))</f>
        <v/>
      </c>
      <c r="S45" s="28" t="str">
        <f>IF(T45="","",SUBSTITUTE(VLOOKUP($K45,说明表3!$A$3:$D$17,说明表3!$C$1,0),"x",T45))</f>
        <v/>
      </c>
      <c r="T45" s="12" t="str">
        <f>IF(VLOOKUP($E45&amp;$H45,说明表2!$D$24:$H$48,说明表2!$G$22-3,0)="","",VLOOKUP($E45&amp;$H45,说明表2!$D$24:$H$48,说明表2!$G$22-3,0))</f>
        <v/>
      </c>
      <c r="U45" s="28" t="str">
        <f>IF(V45="","",SUBSTITUTE(VLOOKUP($K45,说明表3!$A$3:$D$17,说明表3!$D$1,0),"x",V45))</f>
        <v>130005,-1,-1,-1</v>
      </c>
      <c r="V45" s="12">
        <f>IF(VLOOKUP($E45&amp;$H45,说明表2!$D$24:$H$48,说明表2!$H$22-3,0)="","",VLOOKUP($E45&amp;$H45,说明表2!$D$24:$H$48,说明表2!$H$22-3,0))</f>
        <v>130005</v>
      </c>
      <c r="W45" s="28" t="str">
        <f>VLOOKUP($K45,说明表4!$A$2:$U$17,说明表4!$B$1,0)</f>
        <v/>
      </c>
      <c r="X45" s="28" t="str">
        <f>VLOOKUP($K45,说明表4!$A$2:$U$17,说明表4!$H$1,0)</f>
        <v/>
      </c>
      <c r="Y45" s="28" t="str">
        <f>VLOOKUP($K45,说明表4!$A$2:$U$17,说明表4!$N$1,0)</f>
        <v/>
      </c>
      <c r="Z45" s="28" t="str">
        <f>VLOOKUP($K45,说明表4!$A$2:$U$17,说明表4!$T$1,0)</f>
        <v>500</v>
      </c>
    </row>
    <row r="46" spans="1:26" x14ac:dyDescent="0.2">
      <c r="A46" s="12">
        <f t="shared" si="0"/>
        <v>41</v>
      </c>
      <c r="B46" s="12">
        <f t="shared" ref="B46:B75" si="24">C46*100+D46*10+F46</f>
        <v>212</v>
      </c>
      <c r="C46" s="28">
        <f>C41+1</f>
        <v>2</v>
      </c>
      <c r="D46" s="28">
        <f t="shared" si="21"/>
        <v>1</v>
      </c>
      <c r="E46" s="28" t="str">
        <f>VLOOKUP($D46,说明表2!$A$53:$B$58,2,0)</f>
        <v>蓝色</v>
      </c>
      <c r="F46" s="28">
        <v>2</v>
      </c>
      <c r="G46" s="12" t="str">
        <f>VLOOKUP(F46,说明表2!$A$12:$B$16,2,0)</f>
        <v>青铜时代</v>
      </c>
      <c r="H46" s="12" t="s">
        <v>55</v>
      </c>
      <c r="I46" s="12" t="str">
        <f t="shared" ref="I46:I75" si="25">IF(J46="","","+")</f>
        <v/>
      </c>
      <c r="K46" s="12" t="str">
        <f t="shared" ref="K46:K75" si="26">CONCATENATE(H46,I46,J46)</f>
        <v>小飞机</v>
      </c>
      <c r="L46" s="12" t="str">
        <f t="shared" ref="L46:L75" si="27">_xlfn.CONCAT(G46,E46,K46)</f>
        <v>青铜时代蓝色小飞机</v>
      </c>
      <c r="M46" s="12">
        <f t="shared" si="3"/>
        <v>2</v>
      </c>
      <c r="N46" s="25">
        <v>1</v>
      </c>
      <c r="O46" s="12" t="str">
        <f>VLOOKUP(N46,说明表2!$A$1:$B$2,2,0)</f>
        <v>单个消除</v>
      </c>
      <c r="P46" s="12">
        <f t="shared" si="4"/>
        <v>2</v>
      </c>
      <c r="Q46" s="28" t="str">
        <f>IF(R46="","",SUBSTITUTE(VLOOKUP($K46,说明表3!$A$3:$D$17,说明表3!$B$1,0),"x",R46))</f>
        <v>110011,0,1,1</v>
      </c>
      <c r="R46" s="12">
        <f>IF(VLOOKUP($E46&amp;$H46,说明表2!$D$24:$H$48,说明表2!$F$22-3,0)="","",VLOOKUP($E46&amp;$H46,说明表2!$D$24:$H$48,说明表2!$F$22-3,0))</f>
        <v>110011</v>
      </c>
      <c r="S46" s="28" t="str">
        <f>IF(T46="","",SUBSTITUTE(VLOOKUP($K46,说明表3!$A$3:$D$17,说明表3!$C$1,0),"x",T46))</f>
        <v>110006,2,1,8</v>
      </c>
      <c r="T46" s="12">
        <f>IF(VLOOKUP($E46&amp;$H46,说明表2!$D$24:$H$48,说明表2!$G$22-3,0)="","",VLOOKUP($E46&amp;$H46,说明表2!$D$24:$H$48,说明表2!$G$22-3,0))</f>
        <v>110006</v>
      </c>
      <c r="U46" s="28" t="str">
        <f>IF(V46="","",SUBSTITUTE(VLOOKUP($K46,说明表3!$A$3:$D$17,说明表3!$D$1,0),"x",V46))</f>
        <v>110012,-1,-1,-1</v>
      </c>
      <c r="V46" s="12">
        <f>IF(VLOOKUP($E46&amp;$H46,说明表2!$D$24:$H$48,说明表2!$H$22-3,0)="","",VLOOKUP($E46&amp;$H46,说明表2!$D$24:$H$48,说明表2!$H$22-3,0))</f>
        <v>110012</v>
      </c>
      <c r="W46" s="28" t="str">
        <f>VLOOKUP($K46,说明表4!$A$2:$U$17,说明表4!$B$1,0)</f>
        <v>500</v>
      </c>
      <c r="X46" s="28" t="str">
        <f>VLOOKUP($K46,说明表4!$A$2:$U$17,说明表4!$H$1,0)</f>
        <v>500</v>
      </c>
      <c r="Y46" s="28" t="str">
        <f>VLOOKUP($K46,说明表4!$A$2:$U$17,说明表4!$N$1,0)</f>
        <v>1000</v>
      </c>
      <c r="Z46" s="28" t="str">
        <f>VLOOKUP($K46,说明表4!$A$2:$U$17,说明表4!$T$1,0)</f>
        <v>1300</v>
      </c>
    </row>
    <row r="47" spans="1:26" x14ac:dyDescent="0.2">
      <c r="A47" s="12">
        <f t="shared" si="0"/>
        <v>42</v>
      </c>
      <c r="B47" s="12">
        <f t="shared" si="24"/>
        <v>222</v>
      </c>
      <c r="C47" s="28">
        <f t="shared" ref="C47:C75" si="28">C42+1</f>
        <v>2</v>
      </c>
      <c r="D47" s="28">
        <f t="shared" si="21"/>
        <v>2</v>
      </c>
      <c r="E47" s="28" t="str">
        <f>VLOOKUP($D47,说明表2!$A$53:$B$58,2,0)</f>
        <v>绿色</v>
      </c>
      <c r="F47" s="28">
        <v>2</v>
      </c>
      <c r="G47" s="12" t="str">
        <f>VLOOKUP(F47,说明表2!$A$12:$B$16,2,0)</f>
        <v>青铜时代</v>
      </c>
      <c r="H47" s="12" t="s">
        <v>55</v>
      </c>
      <c r="I47" s="12" t="str">
        <f t="shared" si="25"/>
        <v/>
      </c>
      <c r="K47" s="12" t="str">
        <f t="shared" si="26"/>
        <v>小飞机</v>
      </c>
      <c r="L47" s="12" t="str">
        <f t="shared" si="27"/>
        <v>青铜时代绿色小飞机</v>
      </c>
      <c r="M47" s="12">
        <f t="shared" si="3"/>
        <v>2</v>
      </c>
      <c r="N47" s="25">
        <v>1</v>
      </c>
      <c r="O47" s="12" t="str">
        <f>VLOOKUP(N47,说明表2!$A$1:$B$2,2,0)</f>
        <v>单个消除</v>
      </c>
      <c r="P47" s="12">
        <f t="shared" si="4"/>
        <v>2</v>
      </c>
      <c r="Q47" s="28" t="str">
        <f>IF(R47="","",SUBSTITUTE(VLOOKUP($K47,说明表3!$A$3:$D$17,说明表3!$B$1,0),"x",R47))</f>
        <v>110011,0,1,1</v>
      </c>
      <c r="R47" s="12">
        <f>IF(VLOOKUP($E47&amp;$H47,说明表2!$D$24:$H$48,说明表2!$F$22-3,0)="","",VLOOKUP($E47&amp;$H47,说明表2!$D$24:$H$48,说明表2!$F$22-3,0))</f>
        <v>110011</v>
      </c>
      <c r="S47" s="28" t="str">
        <f>IF(T47="","",SUBSTITUTE(VLOOKUP($K47,说明表3!$A$3:$D$17,说明表3!$C$1,0),"x",T47))</f>
        <v>110007,2,1,8</v>
      </c>
      <c r="T47" s="12">
        <f>IF(VLOOKUP($E47&amp;$H47,说明表2!$D$24:$H$48,说明表2!$G$22-3,0)="","",VLOOKUP($E47&amp;$H47,说明表2!$D$24:$H$48,说明表2!$G$22-3,0))</f>
        <v>110007</v>
      </c>
      <c r="U47" s="28" t="str">
        <f>IF(V47="","",SUBSTITUTE(VLOOKUP($K47,说明表3!$A$3:$D$17,说明表3!$D$1,0),"x",V47))</f>
        <v>110012,-1,-1,-1</v>
      </c>
      <c r="V47" s="12">
        <f>IF(VLOOKUP($E47&amp;$H47,说明表2!$D$24:$H$48,说明表2!$H$22-3,0)="","",VLOOKUP($E47&amp;$H47,说明表2!$D$24:$H$48,说明表2!$H$22-3,0))</f>
        <v>110012</v>
      </c>
      <c r="W47" s="28" t="str">
        <f>VLOOKUP($K47,说明表4!$A$2:$U$17,说明表4!$B$1,0)</f>
        <v>500</v>
      </c>
      <c r="X47" s="28" t="str">
        <f>VLOOKUP($K47,说明表4!$A$2:$U$17,说明表4!$H$1,0)</f>
        <v>500</v>
      </c>
      <c r="Y47" s="28" t="str">
        <f>VLOOKUP($K47,说明表4!$A$2:$U$17,说明表4!$N$1,0)</f>
        <v>1000</v>
      </c>
      <c r="Z47" s="28" t="str">
        <f>VLOOKUP($K47,说明表4!$A$2:$U$17,说明表4!$T$1,0)</f>
        <v>1300</v>
      </c>
    </row>
    <row r="48" spans="1:26" x14ac:dyDescent="0.2">
      <c r="A48" s="12">
        <f t="shared" si="0"/>
        <v>43</v>
      </c>
      <c r="B48" s="12">
        <f t="shared" si="24"/>
        <v>232</v>
      </c>
      <c r="C48" s="28">
        <f t="shared" si="28"/>
        <v>2</v>
      </c>
      <c r="D48" s="28">
        <f t="shared" si="21"/>
        <v>3</v>
      </c>
      <c r="E48" s="28" t="str">
        <f>VLOOKUP($D48,说明表2!$A$53:$B$58,2,0)</f>
        <v>红色</v>
      </c>
      <c r="F48" s="28">
        <v>2</v>
      </c>
      <c r="G48" s="12" t="str">
        <f>VLOOKUP(F48,说明表2!$A$12:$B$16,2,0)</f>
        <v>青铜时代</v>
      </c>
      <c r="H48" s="12" t="s">
        <v>55</v>
      </c>
      <c r="I48" s="12" t="str">
        <f t="shared" si="25"/>
        <v/>
      </c>
      <c r="K48" s="12" t="str">
        <f t="shared" si="26"/>
        <v>小飞机</v>
      </c>
      <c r="L48" s="12" t="str">
        <f t="shared" si="27"/>
        <v>青铜时代红色小飞机</v>
      </c>
      <c r="M48" s="12">
        <f t="shared" si="3"/>
        <v>2</v>
      </c>
      <c r="N48" s="25">
        <v>1</v>
      </c>
      <c r="O48" s="12" t="str">
        <f>VLOOKUP(N48,说明表2!$A$1:$B$2,2,0)</f>
        <v>单个消除</v>
      </c>
      <c r="P48" s="12">
        <f t="shared" si="4"/>
        <v>2</v>
      </c>
      <c r="Q48" s="28" t="str">
        <f>IF(R48="","",SUBSTITUTE(VLOOKUP($K48,说明表3!$A$3:$D$17,说明表3!$B$1,0),"x",R48))</f>
        <v>110011,0,1,1</v>
      </c>
      <c r="R48" s="12">
        <f>IF(VLOOKUP($E48&amp;$H48,说明表2!$D$24:$H$48,说明表2!$F$22-3,0)="","",VLOOKUP($E48&amp;$H48,说明表2!$D$24:$H$48,说明表2!$F$22-3,0))</f>
        <v>110011</v>
      </c>
      <c r="S48" s="28" t="str">
        <f>IF(T48="","",SUBSTITUTE(VLOOKUP($K48,说明表3!$A$3:$D$17,说明表3!$C$1,0),"x",T48))</f>
        <v>110008,2,1,8</v>
      </c>
      <c r="T48" s="12">
        <f>IF(VLOOKUP($E48&amp;$H48,说明表2!$D$24:$H$48,说明表2!$G$22-3,0)="","",VLOOKUP($E48&amp;$H48,说明表2!$D$24:$H$48,说明表2!$G$22-3,0))</f>
        <v>110008</v>
      </c>
      <c r="U48" s="28" t="str">
        <f>IF(V48="","",SUBSTITUTE(VLOOKUP($K48,说明表3!$A$3:$D$17,说明表3!$D$1,0),"x",V48))</f>
        <v>110012,-1,-1,-1</v>
      </c>
      <c r="V48" s="12">
        <f>IF(VLOOKUP($E48&amp;$H48,说明表2!$D$24:$H$48,说明表2!$H$22-3,0)="","",VLOOKUP($E48&amp;$H48,说明表2!$D$24:$H$48,说明表2!$H$22-3,0))</f>
        <v>110012</v>
      </c>
      <c r="W48" s="28" t="str">
        <f>VLOOKUP($K48,说明表4!$A$2:$U$17,说明表4!$B$1,0)</f>
        <v>500</v>
      </c>
      <c r="X48" s="28" t="str">
        <f>VLOOKUP($K48,说明表4!$A$2:$U$17,说明表4!$H$1,0)</f>
        <v>500</v>
      </c>
      <c r="Y48" s="28" t="str">
        <f>VLOOKUP($K48,说明表4!$A$2:$U$17,说明表4!$N$1,0)</f>
        <v>1000</v>
      </c>
      <c r="Z48" s="28" t="str">
        <f>VLOOKUP($K48,说明表4!$A$2:$U$17,说明表4!$T$1,0)</f>
        <v>1300</v>
      </c>
    </row>
    <row r="49" spans="1:26" x14ac:dyDescent="0.2">
      <c r="A49" s="12">
        <f t="shared" si="0"/>
        <v>44</v>
      </c>
      <c r="B49" s="12">
        <f t="shared" si="24"/>
        <v>242</v>
      </c>
      <c r="C49" s="28">
        <f t="shared" si="28"/>
        <v>2</v>
      </c>
      <c r="D49" s="28">
        <f t="shared" si="21"/>
        <v>4</v>
      </c>
      <c r="E49" s="28" t="str">
        <f>VLOOKUP($D49,说明表2!$A$53:$B$58,2,0)</f>
        <v>金色</v>
      </c>
      <c r="F49" s="28">
        <v>2</v>
      </c>
      <c r="G49" s="12" t="str">
        <f>VLOOKUP(F49,说明表2!$A$12:$B$16,2,0)</f>
        <v>青铜时代</v>
      </c>
      <c r="H49" s="12" t="s">
        <v>55</v>
      </c>
      <c r="I49" s="12" t="str">
        <f t="shared" si="25"/>
        <v/>
      </c>
      <c r="K49" s="12" t="str">
        <f t="shared" si="26"/>
        <v>小飞机</v>
      </c>
      <c r="L49" s="12" t="str">
        <f t="shared" si="27"/>
        <v>青铜时代金色小飞机</v>
      </c>
      <c r="M49" s="12">
        <f t="shared" si="3"/>
        <v>2</v>
      </c>
      <c r="N49" s="25">
        <v>1</v>
      </c>
      <c r="O49" s="12" t="str">
        <f>VLOOKUP(N49,说明表2!$A$1:$B$2,2,0)</f>
        <v>单个消除</v>
      </c>
      <c r="P49" s="12">
        <f t="shared" si="4"/>
        <v>2</v>
      </c>
      <c r="Q49" s="28" t="str">
        <f>IF(R49="","",SUBSTITUTE(VLOOKUP($K49,说明表3!$A$3:$D$17,说明表3!$B$1,0),"x",R49))</f>
        <v>110011,0,1,1</v>
      </c>
      <c r="R49" s="12">
        <f>IF(VLOOKUP($E49&amp;$H49,说明表2!$D$24:$H$48,说明表2!$F$22-3,0)="","",VLOOKUP($E49&amp;$H49,说明表2!$D$24:$H$48,说明表2!$F$22-3,0))</f>
        <v>110011</v>
      </c>
      <c r="S49" s="28" t="str">
        <f>IF(T49="","",SUBSTITUTE(VLOOKUP($K49,说明表3!$A$3:$D$17,说明表3!$C$1,0),"x",T49))</f>
        <v>110009,2,1,8</v>
      </c>
      <c r="T49" s="12">
        <f>IF(VLOOKUP($E49&amp;$H49,说明表2!$D$24:$H$48,说明表2!$G$22-3,0)="","",VLOOKUP($E49&amp;$H49,说明表2!$D$24:$H$48,说明表2!$G$22-3,0))</f>
        <v>110009</v>
      </c>
      <c r="U49" s="28" t="str">
        <f>IF(V49="","",SUBSTITUTE(VLOOKUP($K49,说明表3!$A$3:$D$17,说明表3!$D$1,0),"x",V49))</f>
        <v>110012,-1,-1,-1</v>
      </c>
      <c r="V49" s="12">
        <f>IF(VLOOKUP($E49&amp;$H49,说明表2!$D$24:$H$48,说明表2!$H$22-3,0)="","",VLOOKUP($E49&amp;$H49,说明表2!$D$24:$H$48,说明表2!$H$22-3,0))</f>
        <v>110012</v>
      </c>
      <c r="W49" s="28" t="str">
        <f>VLOOKUP($K49,说明表4!$A$2:$U$17,说明表4!$B$1,0)</f>
        <v>500</v>
      </c>
      <c r="X49" s="28" t="str">
        <f>VLOOKUP($K49,说明表4!$A$2:$U$17,说明表4!$H$1,0)</f>
        <v>500</v>
      </c>
      <c r="Y49" s="28" t="str">
        <f>VLOOKUP($K49,说明表4!$A$2:$U$17,说明表4!$N$1,0)</f>
        <v>1000</v>
      </c>
      <c r="Z49" s="28" t="str">
        <f>VLOOKUP($K49,说明表4!$A$2:$U$17,说明表4!$T$1,0)</f>
        <v>1300</v>
      </c>
    </row>
    <row r="50" spans="1:26" x14ac:dyDescent="0.2">
      <c r="A50" s="12">
        <f t="shared" si="0"/>
        <v>45</v>
      </c>
      <c r="B50" s="12">
        <f t="shared" si="24"/>
        <v>252</v>
      </c>
      <c r="C50" s="28">
        <f t="shared" si="28"/>
        <v>2</v>
      </c>
      <c r="D50" s="28">
        <f t="shared" si="21"/>
        <v>5</v>
      </c>
      <c r="E50" s="28" t="str">
        <f>VLOOKUP($D50,说明表2!$A$53:$B$58,2,0)</f>
        <v>紫色</v>
      </c>
      <c r="F50" s="28">
        <v>2</v>
      </c>
      <c r="G50" s="12" t="str">
        <f>VLOOKUP(F50,说明表2!$A$12:$B$16,2,0)</f>
        <v>青铜时代</v>
      </c>
      <c r="H50" s="12" t="s">
        <v>55</v>
      </c>
      <c r="I50" s="12" t="str">
        <f t="shared" si="25"/>
        <v/>
      </c>
      <c r="K50" s="12" t="str">
        <f t="shared" si="26"/>
        <v>小飞机</v>
      </c>
      <c r="L50" s="12" t="str">
        <f t="shared" si="27"/>
        <v>青铜时代紫色小飞机</v>
      </c>
      <c r="M50" s="12">
        <f t="shared" si="3"/>
        <v>2</v>
      </c>
      <c r="N50" s="25">
        <v>1</v>
      </c>
      <c r="O50" s="12" t="str">
        <f>VLOOKUP(N50,说明表2!$A$1:$B$2,2,0)</f>
        <v>单个消除</v>
      </c>
      <c r="P50" s="12">
        <f t="shared" si="4"/>
        <v>2</v>
      </c>
      <c r="Q50" s="28" t="str">
        <f>IF(R50="","",SUBSTITUTE(VLOOKUP($K50,说明表3!$A$3:$D$17,说明表3!$B$1,0),"x",R50))</f>
        <v>110011,0,1,1</v>
      </c>
      <c r="R50" s="12">
        <f>IF(VLOOKUP($E50&amp;$H50,说明表2!$D$24:$H$48,说明表2!$F$22-3,0)="","",VLOOKUP($E50&amp;$H50,说明表2!$D$24:$H$48,说明表2!$F$22-3,0))</f>
        <v>110011</v>
      </c>
      <c r="S50" s="28" t="str">
        <f>IF(T50="","",SUBSTITUTE(VLOOKUP($K50,说明表3!$A$3:$D$17,说明表3!$C$1,0),"x",T50))</f>
        <v>110010,2,1,8</v>
      </c>
      <c r="T50" s="12">
        <f>IF(VLOOKUP($E50&amp;$H50,说明表2!$D$24:$H$48,说明表2!$G$22-3,0)="","",VLOOKUP($E50&amp;$H50,说明表2!$D$24:$H$48,说明表2!$G$22-3,0))</f>
        <v>110010</v>
      </c>
      <c r="U50" s="28" t="str">
        <f>IF(V50="","",SUBSTITUTE(VLOOKUP($K50,说明表3!$A$3:$D$17,说明表3!$D$1,0),"x",V50))</f>
        <v>110012,-1,-1,-1</v>
      </c>
      <c r="V50" s="12">
        <f>IF(VLOOKUP($E50&amp;$H50,说明表2!$D$24:$H$48,说明表2!$H$22-3,0)="","",VLOOKUP($E50&amp;$H50,说明表2!$D$24:$H$48,说明表2!$H$22-3,0))</f>
        <v>110012</v>
      </c>
      <c r="W50" s="28" t="str">
        <f>VLOOKUP($K50,说明表4!$A$2:$U$17,说明表4!$B$1,0)</f>
        <v>500</v>
      </c>
      <c r="X50" s="28" t="str">
        <f>VLOOKUP($K50,说明表4!$A$2:$U$17,说明表4!$H$1,0)</f>
        <v>500</v>
      </c>
      <c r="Y50" s="28" t="str">
        <f>VLOOKUP($K50,说明表4!$A$2:$U$17,说明表4!$N$1,0)</f>
        <v>1000</v>
      </c>
      <c r="Z50" s="28" t="str">
        <f>VLOOKUP($K50,说明表4!$A$2:$U$17,说明表4!$T$1,0)</f>
        <v>1300</v>
      </c>
    </row>
    <row r="51" spans="1:26" x14ac:dyDescent="0.2">
      <c r="A51" s="12">
        <f t="shared" si="0"/>
        <v>46</v>
      </c>
      <c r="B51" s="12">
        <f t="shared" ref="B51:B55" si="29">C51*100+D51*10+F51</f>
        <v>312</v>
      </c>
      <c r="C51" s="28">
        <f t="shared" si="28"/>
        <v>3</v>
      </c>
      <c r="D51" s="28">
        <f t="shared" si="21"/>
        <v>1</v>
      </c>
      <c r="E51" s="28" t="str">
        <f>VLOOKUP($D51,说明表2!$A$53:$B$58,2,0)</f>
        <v>蓝色</v>
      </c>
      <c r="F51" s="28">
        <v>2</v>
      </c>
      <c r="G51" s="12" t="str">
        <f>VLOOKUP(F51,说明表2!$A$12:$B$16,2,0)</f>
        <v>青铜时代</v>
      </c>
      <c r="H51" s="12" t="s">
        <v>55</v>
      </c>
      <c r="I51" s="12" t="str">
        <f t="shared" ref="I51:I55" si="30">IF(J51="","","+")</f>
        <v/>
      </c>
      <c r="K51" s="12" t="str">
        <f t="shared" ref="K51:K55" si="31">CONCATENATE(H51,I51,J51)</f>
        <v>小飞机</v>
      </c>
      <c r="L51" s="12" t="str">
        <f t="shared" ref="L51:L55" si="32">_xlfn.CONCAT(G51,E51,K51)</f>
        <v>青铜时代蓝色小飞机</v>
      </c>
      <c r="M51" s="12">
        <f t="shared" ref="M51:M55" si="33">C51</f>
        <v>3</v>
      </c>
      <c r="N51" s="25">
        <v>1</v>
      </c>
      <c r="O51" s="12" t="str">
        <f>VLOOKUP(N51,说明表2!$A$1:$B$2,2,0)</f>
        <v>单个消除</v>
      </c>
      <c r="P51" s="12">
        <f t="shared" si="4"/>
        <v>2</v>
      </c>
      <c r="Q51" s="28" t="str">
        <f>IF(R51="","",SUBSTITUTE(VLOOKUP($K51,说明表3!$A$3:$D$17,说明表3!$B$1,0),"x",R51))</f>
        <v>110011,0,1,1</v>
      </c>
      <c r="R51" s="12">
        <f>IF(VLOOKUP($E51&amp;$H51,说明表2!$D$24:$H$48,说明表2!$F$22-3,0)="","",VLOOKUP($E51&amp;$H51,说明表2!$D$24:$H$48,说明表2!$F$22-3,0))</f>
        <v>110011</v>
      </c>
      <c r="S51" s="28" t="str">
        <f>IF(T51="","",SUBSTITUTE(VLOOKUP($K51,说明表3!$A$3:$D$17,说明表3!$C$1,0),"x",T51))</f>
        <v>110006,2,1,8</v>
      </c>
      <c r="T51" s="12">
        <f>IF(VLOOKUP($E51&amp;$H51,说明表2!$D$24:$H$48,说明表2!$G$22-3,0)="","",VLOOKUP($E51&amp;$H51,说明表2!$D$24:$H$48,说明表2!$G$22-3,0))</f>
        <v>110006</v>
      </c>
      <c r="U51" s="28" t="str">
        <f>IF(V51="","",SUBSTITUTE(VLOOKUP($K51,说明表3!$A$3:$D$17,说明表3!$D$1,0),"x",V51))</f>
        <v>110012,-1,-1,-1</v>
      </c>
      <c r="V51" s="12">
        <f>IF(VLOOKUP($E51&amp;$H51,说明表2!$D$24:$H$48,说明表2!$H$22-3,0)="","",VLOOKUP($E51&amp;$H51,说明表2!$D$24:$H$48,说明表2!$H$22-3,0))</f>
        <v>110012</v>
      </c>
      <c r="W51" s="28" t="str">
        <f>VLOOKUP($K51,说明表4!$A$2:$U$17,说明表4!$B$1,0)</f>
        <v>500</v>
      </c>
      <c r="X51" s="28" t="str">
        <f>VLOOKUP($K51,说明表4!$A$2:$U$17,说明表4!$H$1,0)</f>
        <v>500</v>
      </c>
      <c r="Y51" s="28" t="str">
        <f>VLOOKUP($K51,说明表4!$A$2:$U$17,说明表4!$N$1,0)</f>
        <v>1000</v>
      </c>
      <c r="Z51" s="28" t="str">
        <f>VLOOKUP($K51,说明表4!$A$2:$U$17,说明表4!$T$1,0)</f>
        <v>1300</v>
      </c>
    </row>
    <row r="52" spans="1:26" x14ac:dyDescent="0.2">
      <c r="A52" s="12">
        <f t="shared" si="0"/>
        <v>47</v>
      </c>
      <c r="B52" s="12">
        <f t="shared" si="29"/>
        <v>322</v>
      </c>
      <c r="C52" s="28">
        <f t="shared" si="28"/>
        <v>3</v>
      </c>
      <c r="D52" s="28">
        <f t="shared" si="21"/>
        <v>2</v>
      </c>
      <c r="E52" s="28" t="str">
        <f>VLOOKUP($D52,说明表2!$A$53:$B$58,2,0)</f>
        <v>绿色</v>
      </c>
      <c r="F52" s="28">
        <v>2</v>
      </c>
      <c r="G52" s="12" t="str">
        <f>VLOOKUP(F52,说明表2!$A$12:$B$16,2,0)</f>
        <v>青铜时代</v>
      </c>
      <c r="H52" s="12" t="s">
        <v>55</v>
      </c>
      <c r="I52" s="12" t="str">
        <f t="shared" si="30"/>
        <v/>
      </c>
      <c r="K52" s="12" t="str">
        <f t="shared" si="31"/>
        <v>小飞机</v>
      </c>
      <c r="L52" s="12" t="str">
        <f t="shared" si="32"/>
        <v>青铜时代绿色小飞机</v>
      </c>
      <c r="M52" s="12">
        <f t="shared" si="33"/>
        <v>3</v>
      </c>
      <c r="N52" s="25">
        <v>1</v>
      </c>
      <c r="O52" s="12" t="str">
        <f>VLOOKUP(N52,说明表2!$A$1:$B$2,2,0)</f>
        <v>单个消除</v>
      </c>
      <c r="P52" s="12">
        <f t="shared" si="4"/>
        <v>2</v>
      </c>
      <c r="Q52" s="28" t="str">
        <f>IF(R52="","",SUBSTITUTE(VLOOKUP($K52,说明表3!$A$3:$D$17,说明表3!$B$1,0),"x",R52))</f>
        <v>110011,0,1,1</v>
      </c>
      <c r="R52" s="12">
        <f>IF(VLOOKUP($E52&amp;$H52,说明表2!$D$24:$H$48,说明表2!$F$22-3,0)="","",VLOOKUP($E52&amp;$H52,说明表2!$D$24:$H$48,说明表2!$F$22-3,0))</f>
        <v>110011</v>
      </c>
      <c r="S52" s="28" t="str">
        <f>IF(T52="","",SUBSTITUTE(VLOOKUP($K52,说明表3!$A$3:$D$17,说明表3!$C$1,0),"x",T52))</f>
        <v>110007,2,1,8</v>
      </c>
      <c r="T52" s="12">
        <f>IF(VLOOKUP($E52&amp;$H52,说明表2!$D$24:$H$48,说明表2!$G$22-3,0)="","",VLOOKUP($E52&amp;$H52,说明表2!$D$24:$H$48,说明表2!$G$22-3,0))</f>
        <v>110007</v>
      </c>
      <c r="U52" s="28" t="str">
        <f>IF(V52="","",SUBSTITUTE(VLOOKUP($K52,说明表3!$A$3:$D$17,说明表3!$D$1,0),"x",V52))</f>
        <v>110012,-1,-1,-1</v>
      </c>
      <c r="V52" s="12">
        <f>IF(VLOOKUP($E52&amp;$H52,说明表2!$D$24:$H$48,说明表2!$H$22-3,0)="","",VLOOKUP($E52&amp;$H52,说明表2!$D$24:$H$48,说明表2!$H$22-3,0))</f>
        <v>110012</v>
      </c>
      <c r="W52" s="28" t="str">
        <f>VLOOKUP($K52,说明表4!$A$2:$U$17,说明表4!$B$1,0)</f>
        <v>500</v>
      </c>
      <c r="X52" s="28" t="str">
        <f>VLOOKUP($K52,说明表4!$A$2:$U$17,说明表4!$H$1,0)</f>
        <v>500</v>
      </c>
      <c r="Y52" s="28" t="str">
        <f>VLOOKUP($K52,说明表4!$A$2:$U$17,说明表4!$N$1,0)</f>
        <v>1000</v>
      </c>
      <c r="Z52" s="28" t="str">
        <f>VLOOKUP($K52,说明表4!$A$2:$U$17,说明表4!$T$1,0)</f>
        <v>1300</v>
      </c>
    </row>
    <row r="53" spans="1:26" x14ac:dyDescent="0.2">
      <c r="A53" s="12">
        <f t="shared" si="0"/>
        <v>48</v>
      </c>
      <c r="B53" s="12">
        <f t="shared" si="29"/>
        <v>332</v>
      </c>
      <c r="C53" s="28">
        <f t="shared" si="28"/>
        <v>3</v>
      </c>
      <c r="D53" s="28">
        <f t="shared" si="21"/>
        <v>3</v>
      </c>
      <c r="E53" s="28" t="str">
        <f>VLOOKUP($D53,说明表2!$A$53:$B$58,2,0)</f>
        <v>红色</v>
      </c>
      <c r="F53" s="28">
        <v>2</v>
      </c>
      <c r="G53" s="12" t="str">
        <f>VLOOKUP(F53,说明表2!$A$12:$B$16,2,0)</f>
        <v>青铜时代</v>
      </c>
      <c r="H53" s="12" t="s">
        <v>55</v>
      </c>
      <c r="I53" s="12" t="str">
        <f t="shared" si="30"/>
        <v/>
      </c>
      <c r="K53" s="12" t="str">
        <f t="shared" si="31"/>
        <v>小飞机</v>
      </c>
      <c r="L53" s="12" t="str">
        <f t="shared" si="32"/>
        <v>青铜时代红色小飞机</v>
      </c>
      <c r="M53" s="12">
        <f t="shared" si="33"/>
        <v>3</v>
      </c>
      <c r="N53" s="25">
        <v>1</v>
      </c>
      <c r="O53" s="12" t="str">
        <f>VLOOKUP(N53,说明表2!$A$1:$B$2,2,0)</f>
        <v>单个消除</v>
      </c>
      <c r="P53" s="12">
        <f t="shared" si="4"/>
        <v>2</v>
      </c>
      <c r="Q53" s="28" t="str">
        <f>IF(R53="","",SUBSTITUTE(VLOOKUP($K53,说明表3!$A$3:$D$17,说明表3!$B$1,0),"x",R53))</f>
        <v>110011,0,1,1</v>
      </c>
      <c r="R53" s="12">
        <f>IF(VLOOKUP($E53&amp;$H53,说明表2!$D$24:$H$48,说明表2!$F$22-3,0)="","",VLOOKUP($E53&amp;$H53,说明表2!$D$24:$H$48,说明表2!$F$22-3,0))</f>
        <v>110011</v>
      </c>
      <c r="S53" s="28" t="str">
        <f>IF(T53="","",SUBSTITUTE(VLOOKUP($K53,说明表3!$A$3:$D$17,说明表3!$C$1,0),"x",T53))</f>
        <v>110008,2,1,8</v>
      </c>
      <c r="T53" s="12">
        <f>IF(VLOOKUP($E53&amp;$H53,说明表2!$D$24:$H$48,说明表2!$G$22-3,0)="","",VLOOKUP($E53&amp;$H53,说明表2!$D$24:$H$48,说明表2!$G$22-3,0))</f>
        <v>110008</v>
      </c>
      <c r="U53" s="28" t="str">
        <f>IF(V53="","",SUBSTITUTE(VLOOKUP($K53,说明表3!$A$3:$D$17,说明表3!$D$1,0),"x",V53))</f>
        <v>110012,-1,-1,-1</v>
      </c>
      <c r="V53" s="12">
        <f>IF(VLOOKUP($E53&amp;$H53,说明表2!$D$24:$H$48,说明表2!$H$22-3,0)="","",VLOOKUP($E53&amp;$H53,说明表2!$D$24:$H$48,说明表2!$H$22-3,0))</f>
        <v>110012</v>
      </c>
      <c r="W53" s="28" t="str">
        <f>VLOOKUP($K53,说明表4!$A$2:$U$17,说明表4!$B$1,0)</f>
        <v>500</v>
      </c>
      <c r="X53" s="28" t="str">
        <f>VLOOKUP($K53,说明表4!$A$2:$U$17,说明表4!$H$1,0)</f>
        <v>500</v>
      </c>
      <c r="Y53" s="28" t="str">
        <f>VLOOKUP($K53,说明表4!$A$2:$U$17,说明表4!$N$1,0)</f>
        <v>1000</v>
      </c>
      <c r="Z53" s="28" t="str">
        <f>VLOOKUP($K53,说明表4!$A$2:$U$17,说明表4!$T$1,0)</f>
        <v>1300</v>
      </c>
    </row>
    <row r="54" spans="1:26" x14ac:dyDescent="0.2">
      <c r="A54" s="12">
        <f t="shared" si="0"/>
        <v>49</v>
      </c>
      <c r="B54" s="12">
        <f t="shared" si="29"/>
        <v>342</v>
      </c>
      <c r="C54" s="28">
        <f t="shared" si="28"/>
        <v>3</v>
      </c>
      <c r="D54" s="28">
        <f t="shared" si="21"/>
        <v>4</v>
      </c>
      <c r="E54" s="28" t="str">
        <f>VLOOKUP($D54,说明表2!$A$53:$B$58,2,0)</f>
        <v>金色</v>
      </c>
      <c r="F54" s="28">
        <v>2</v>
      </c>
      <c r="G54" s="12" t="str">
        <f>VLOOKUP(F54,说明表2!$A$12:$B$16,2,0)</f>
        <v>青铜时代</v>
      </c>
      <c r="H54" s="12" t="s">
        <v>55</v>
      </c>
      <c r="I54" s="12" t="str">
        <f t="shared" si="30"/>
        <v/>
      </c>
      <c r="K54" s="12" t="str">
        <f t="shared" si="31"/>
        <v>小飞机</v>
      </c>
      <c r="L54" s="12" t="str">
        <f t="shared" si="32"/>
        <v>青铜时代金色小飞机</v>
      </c>
      <c r="M54" s="12">
        <f t="shared" si="33"/>
        <v>3</v>
      </c>
      <c r="N54" s="25">
        <v>1</v>
      </c>
      <c r="O54" s="12" t="str">
        <f>VLOOKUP(N54,说明表2!$A$1:$B$2,2,0)</f>
        <v>单个消除</v>
      </c>
      <c r="P54" s="12">
        <f t="shared" si="4"/>
        <v>2</v>
      </c>
      <c r="Q54" s="28" t="str">
        <f>IF(R54="","",SUBSTITUTE(VLOOKUP($K54,说明表3!$A$3:$D$17,说明表3!$B$1,0),"x",R54))</f>
        <v>110011,0,1,1</v>
      </c>
      <c r="R54" s="12">
        <f>IF(VLOOKUP($E54&amp;$H54,说明表2!$D$24:$H$48,说明表2!$F$22-3,0)="","",VLOOKUP($E54&amp;$H54,说明表2!$D$24:$H$48,说明表2!$F$22-3,0))</f>
        <v>110011</v>
      </c>
      <c r="S54" s="28" t="str">
        <f>IF(T54="","",SUBSTITUTE(VLOOKUP($K54,说明表3!$A$3:$D$17,说明表3!$C$1,0),"x",T54))</f>
        <v>110009,2,1,8</v>
      </c>
      <c r="T54" s="12">
        <f>IF(VLOOKUP($E54&amp;$H54,说明表2!$D$24:$H$48,说明表2!$G$22-3,0)="","",VLOOKUP($E54&amp;$H54,说明表2!$D$24:$H$48,说明表2!$G$22-3,0))</f>
        <v>110009</v>
      </c>
      <c r="U54" s="28" t="str">
        <f>IF(V54="","",SUBSTITUTE(VLOOKUP($K54,说明表3!$A$3:$D$17,说明表3!$D$1,0),"x",V54))</f>
        <v>110012,-1,-1,-1</v>
      </c>
      <c r="V54" s="12">
        <f>IF(VLOOKUP($E54&amp;$H54,说明表2!$D$24:$H$48,说明表2!$H$22-3,0)="","",VLOOKUP($E54&amp;$H54,说明表2!$D$24:$H$48,说明表2!$H$22-3,0))</f>
        <v>110012</v>
      </c>
      <c r="W54" s="28" t="str">
        <f>VLOOKUP($K54,说明表4!$A$2:$U$17,说明表4!$B$1,0)</f>
        <v>500</v>
      </c>
      <c r="X54" s="28" t="str">
        <f>VLOOKUP($K54,说明表4!$A$2:$U$17,说明表4!$H$1,0)</f>
        <v>500</v>
      </c>
      <c r="Y54" s="28" t="str">
        <f>VLOOKUP($K54,说明表4!$A$2:$U$17,说明表4!$N$1,0)</f>
        <v>1000</v>
      </c>
      <c r="Z54" s="28" t="str">
        <f>VLOOKUP($K54,说明表4!$A$2:$U$17,说明表4!$T$1,0)</f>
        <v>1300</v>
      </c>
    </row>
    <row r="55" spans="1:26" x14ac:dyDescent="0.2">
      <c r="A55" s="12">
        <f t="shared" si="0"/>
        <v>50</v>
      </c>
      <c r="B55" s="12">
        <f t="shared" si="29"/>
        <v>352</v>
      </c>
      <c r="C55" s="28">
        <f t="shared" si="28"/>
        <v>3</v>
      </c>
      <c r="D55" s="28">
        <f t="shared" si="21"/>
        <v>5</v>
      </c>
      <c r="E55" s="28" t="str">
        <f>VLOOKUP($D55,说明表2!$A$53:$B$58,2,0)</f>
        <v>紫色</v>
      </c>
      <c r="F55" s="28">
        <v>2</v>
      </c>
      <c r="G55" s="12" t="str">
        <f>VLOOKUP(F55,说明表2!$A$12:$B$16,2,0)</f>
        <v>青铜时代</v>
      </c>
      <c r="H55" s="12" t="s">
        <v>55</v>
      </c>
      <c r="I55" s="12" t="str">
        <f t="shared" si="30"/>
        <v/>
      </c>
      <c r="K55" s="12" t="str">
        <f t="shared" si="31"/>
        <v>小飞机</v>
      </c>
      <c r="L55" s="12" t="str">
        <f t="shared" si="32"/>
        <v>青铜时代紫色小飞机</v>
      </c>
      <c r="M55" s="12">
        <f t="shared" si="33"/>
        <v>3</v>
      </c>
      <c r="N55" s="25">
        <v>1</v>
      </c>
      <c r="O55" s="12" t="str">
        <f>VLOOKUP(N55,说明表2!$A$1:$B$2,2,0)</f>
        <v>单个消除</v>
      </c>
      <c r="P55" s="12">
        <f t="shared" si="4"/>
        <v>2</v>
      </c>
      <c r="Q55" s="28" t="str">
        <f>IF(R55="","",SUBSTITUTE(VLOOKUP($K55,说明表3!$A$3:$D$17,说明表3!$B$1,0),"x",R55))</f>
        <v>110011,0,1,1</v>
      </c>
      <c r="R55" s="12">
        <f>IF(VLOOKUP($E55&amp;$H55,说明表2!$D$24:$H$48,说明表2!$F$22-3,0)="","",VLOOKUP($E55&amp;$H55,说明表2!$D$24:$H$48,说明表2!$F$22-3,0))</f>
        <v>110011</v>
      </c>
      <c r="S55" s="28" t="str">
        <f>IF(T55="","",SUBSTITUTE(VLOOKUP($K55,说明表3!$A$3:$D$17,说明表3!$C$1,0),"x",T55))</f>
        <v>110010,2,1,8</v>
      </c>
      <c r="T55" s="12">
        <f>IF(VLOOKUP($E55&amp;$H55,说明表2!$D$24:$H$48,说明表2!$G$22-3,0)="","",VLOOKUP($E55&amp;$H55,说明表2!$D$24:$H$48,说明表2!$G$22-3,0))</f>
        <v>110010</v>
      </c>
      <c r="U55" s="28" t="str">
        <f>IF(V55="","",SUBSTITUTE(VLOOKUP($K55,说明表3!$A$3:$D$17,说明表3!$D$1,0),"x",V55))</f>
        <v>110012,-1,-1,-1</v>
      </c>
      <c r="V55" s="12">
        <f>IF(VLOOKUP($E55&amp;$H55,说明表2!$D$24:$H$48,说明表2!$H$22-3,0)="","",VLOOKUP($E55&amp;$H55,说明表2!$D$24:$H$48,说明表2!$H$22-3,0))</f>
        <v>110012</v>
      </c>
      <c r="W55" s="28" t="str">
        <f>VLOOKUP($K55,说明表4!$A$2:$U$17,说明表4!$B$1,0)</f>
        <v>500</v>
      </c>
      <c r="X55" s="28" t="str">
        <f>VLOOKUP($K55,说明表4!$A$2:$U$17,说明表4!$H$1,0)</f>
        <v>500</v>
      </c>
      <c r="Y55" s="28" t="str">
        <f>VLOOKUP($K55,说明表4!$A$2:$U$17,说明表4!$N$1,0)</f>
        <v>1000</v>
      </c>
      <c r="Z55" s="28" t="str">
        <f>VLOOKUP($K55,说明表4!$A$2:$U$17,说明表4!$T$1,0)</f>
        <v>1300</v>
      </c>
    </row>
    <row r="56" spans="1:26" x14ac:dyDescent="0.2">
      <c r="A56" s="12">
        <f t="shared" si="0"/>
        <v>51</v>
      </c>
      <c r="B56" s="12">
        <f t="shared" si="24"/>
        <v>412</v>
      </c>
      <c r="C56" s="28">
        <f t="shared" si="28"/>
        <v>4</v>
      </c>
      <c r="D56" s="28">
        <f t="shared" ref="D56:D70" si="34">D46</f>
        <v>1</v>
      </c>
      <c r="E56" s="28" t="str">
        <f>VLOOKUP($D56,说明表2!$A$53:$B$58,2,0)</f>
        <v>蓝色</v>
      </c>
      <c r="F56" s="28">
        <v>2</v>
      </c>
      <c r="G56" s="12" t="str">
        <f>VLOOKUP(F56,说明表2!$A$12:$B$16,2,0)</f>
        <v>青铜时代</v>
      </c>
      <c r="H56" s="12" t="s">
        <v>63</v>
      </c>
      <c r="I56" s="12" t="str">
        <f t="shared" si="25"/>
        <v/>
      </c>
      <c r="K56" s="12" t="str">
        <f t="shared" si="26"/>
        <v>一字消</v>
      </c>
      <c r="L56" s="12" t="str">
        <f t="shared" si="27"/>
        <v>青铜时代蓝色一字消</v>
      </c>
      <c r="M56" s="12">
        <f t="shared" si="3"/>
        <v>4</v>
      </c>
      <c r="N56" s="25">
        <v>1</v>
      </c>
      <c r="O56" s="12" t="str">
        <f>VLOOKUP(N56,说明表2!$A$1:$B$2,2,0)</f>
        <v>单个消除</v>
      </c>
      <c r="P56" s="12">
        <f t="shared" si="4"/>
        <v>2</v>
      </c>
      <c r="Q56" s="28" t="str">
        <f>IF(R56="","",SUBSTITUTE(VLOOKUP($K56,说明表3!$A$3:$D$17,说明表3!$B$1,0),"x",R56))</f>
        <v>150003,-1,-1,-1</v>
      </c>
      <c r="R56" s="12">
        <f>IF(VLOOKUP($E56&amp;$H56,说明表2!$D$24:$H$48,说明表2!$F$22-3,0)="","",VLOOKUP($E56&amp;$H56,说明表2!$D$24:$H$48,说明表2!$F$22-3,0))</f>
        <v>150003</v>
      </c>
      <c r="S56" s="28" t="str">
        <f>IF(T56="","",SUBSTITUTE(VLOOKUP($K56,说明表3!$A$3:$D$17,说明表3!$C$1,0),"x",T56))</f>
        <v>150007,0,1,2</v>
      </c>
      <c r="T56" s="12">
        <f>IF(VLOOKUP($E56&amp;$H56,说明表2!$D$24:$H$48,说明表2!$H$22-3,0)="","",VLOOKUP($E56&amp;$H56,说明表2!$D$24:$H$48,说明表2!$H$22-3,0))</f>
        <v>150007</v>
      </c>
      <c r="U56" s="28" t="str">
        <f>IF(V56="","",SUBSTITUTE(VLOOKUP($K56,说明表3!$A$3:$D$17,说明表3!$D$1,0),"x",V56))</f>
        <v>150007,-1,-1,-1</v>
      </c>
      <c r="V56" s="12">
        <f>IF(VLOOKUP($E56&amp;$H56,说明表2!$D$24:$H$48,说明表2!$H$22-3,0)="","",VLOOKUP($E56&amp;$H56,说明表2!$D$24:$H$48,说明表2!$H$22-3,0))</f>
        <v>150007</v>
      </c>
      <c r="W56" s="28" t="str">
        <f>VLOOKUP($K56,说明表4!$A$2:$U$17,说明表4!$B$1,0)</f>
        <v>300</v>
      </c>
      <c r="X56" s="28" t="str">
        <f>VLOOKUP($K56,说明表4!$A$2:$U$17,说明表4!$H$1,0)</f>
        <v>300</v>
      </c>
      <c r="Y56" s="28" t="str">
        <f>VLOOKUP($K56,说明表4!$A$2:$U$17,说明表4!$N$1,0)</f>
        <v>300</v>
      </c>
      <c r="Z56" s="28" t="str">
        <f>VLOOKUP($K56,说明表4!$A$2:$U$17,说明表4!$T$1,0)</f>
        <v>800</v>
      </c>
    </row>
    <row r="57" spans="1:26" x14ac:dyDescent="0.2">
      <c r="A57" s="12">
        <f t="shared" si="0"/>
        <v>52</v>
      </c>
      <c r="B57" s="12">
        <f t="shared" si="24"/>
        <v>422</v>
      </c>
      <c r="C57" s="28">
        <f t="shared" si="28"/>
        <v>4</v>
      </c>
      <c r="D57" s="28">
        <f t="shared" si="34"/>
        <v>2</v>
      </c>
      <c r="E57" s="28" t="str">
        <f>VLOOKUP($D57,说明表2!$A$53:$B$58,2,0)</f>
        <v>绿色</v>
      </c>
      <c r="F57" s="28">
        <v>2</v>
      </c>
      <c r="G57" s="12" t="str">
        <f>VLOOKUP(F57,说明表2!$A$12:$B$16,2,0)</f>
        <v>青铜时代</v>
      </c>
      <c r="H57" s="12" t="s">
        <v>63</v>
      </c>
      <c r="I57" s="12" t="str">
        <f t="shared" si="25"/>
        <v/>
      </c>
      <c r="K57" s="12" t="str">
        <f t="shared" si="26"/>
        <v>一字消</v>
      </c>
      <c r="L57" s="12" t="str">
        <f t="shared" si="27"/>
        <v>青铜时代绿色一字消</v>
      </c>
      <c r="M57" s="12">
        <f t="shared" si="3"/>
        <v>4</v>
      </c>
      <c r="N57" s="25">
        <v>1</v>
      </c>
      <c r="O57" s="12" t="str">
        <f>VLOOKUP(N57,说明表2!$A$1:$B$2,2,0)</f>
        <v>单个消除</v>
      </c>
      <c r="P57" s="12">
        <f t="shared" si="4"/>
        <v>2</v>
      </c>
      <c r="Q57" s="28" t="str">
        <f>IF(R57="","",SUBSTITUTE(VLOOKUP($K57,说明表3!$A$3:$D$17,说明表3!$B$1,0),"x",R57))</f>
        <v>150003,-1,-1,-1</v>
      </c>
      <c r="R57" s="12">
        <f>IF(VLOOKUP($E57&amp;$H57,说明表2!$D$24:$H$48,说明表2!$F$22-3,0)="","",VLOOKUP($E57&amp;$H57,说明表2!$D$24:$H$48,说明表2!$F$22-3,0))</f>
        <v>150003</v>
      </c>
      <c r="S57" s="28" t="str">
        <f>IF(T57="","",SUBSTITUTE(VLOOKUP($K57,说明表3!$A$3:$D$17,说明表3!$C$1,0),"x",T57))</f>
        <v>150007,0,1,2</v>
      </c>
      <c r="T57" s="12">
        <f>IF(VLOOKUP($E57&amp;$H57,说明表2!$D$24:$H$48,说明表2!$H$22-3,0)="","",VLOOKUP($E57&amp;$H57,说明表2!$D$24:$H$48,说明表2!$H$22-3,0))</f>
        <v>150007</v>
      </c>
      <c r="U57" s="28" t="str">
        <f>IF(V57="","",SUBSTITUTE(VLOOKUP($K57,说明表3!$A$3:$D$17,说明表3!$D$1,0),"x",V57))</f>
        <v>150007,-1,-1,-1</v>
      </c>
      <c r="V57" s="12">
        <f>IF(VLOOKUP($E57&amp;$H57,说明表2!$D$24:$H$48,说明表2!$H$22-3,0)="","",VLOOKUP($E57&amp;$H57,说明表2!$D$24:$H$48,说明表2!$H$22-3,0))</f>
        <v>150007</v>
      </c>
      <c r="W57" s="28" t="str">
        <f>VLOOKUP($K57,说明表4!$A$2:$U$17,说明表4!$B$1,0)</f>
        <v>300</v>
      </c>
      <c r="X57" s="28" t="str">
        <f>VLOOKUP($K57,说明表4!$A$2:$U$17,说明表4!$H$1,0)</f>
        <v>300</v>
      </c>
      <c r="Y57" s="28" t="str">
        <f>VLOOKUP($K57,说明表4!$A$2:$U$17,说明表4!$N$1,0)</f>
        <v>300</v>
      </c>
      <c r="Z57" s="28" t="str">
        <f>VLOOKUP($K57,说明表4!$A$2:$U$17,说明表4!$T$1,0)</f>
        <v>800</v>
      </c>
    </row>
    <row r="58" spans="1:26" x14ac:dyDescent="0.2">
      <c r="A58" s="12">
        <f t="shared" si="0"/>
        <v>53</v>
      </c>
      <c r="B58" s="12">
        <f t="shared" si="24"/>
        <v>432</v>
      </c>
      <c r="C58" s="28">
        <f t="shared" si="28"/>
        <v>4</v>
      </c>
      <c r="D58" s="28">
        <f t="shared" si="34"/>
        <v>3</v>
      </c>
      <c r="E58" s="28" t="str">
        <f>VLOOKUP($D58,说明表2!$A$53:$B$58,2,0)</f>
        <v>红色</v>
      </c>
      <c r="F58" s="28">
        <v>2</v>
      </c>
      <c r="G58" s="12" t="str">
        <f>VLOOKUP(F58,说明表2!$A$12:$B$16,2,0)</f>
        <v>青铜时代</v>
      </c>
      <c r="H58" s="12" t="s">
        <v>63</v>
      </c>
      <c r="I58" s="12" t="str">
        <f t="shared" si="25"/>
        <v/>
      </c>
      <c r="K58" s="12" t="str">
        <f t="shared" si="26"/>
        <v>一字消</v>
      </c>
      <c r="L58" s="12" t="str">
        <f t="shared" si="27"/>
        <v>青铜时代红色一字消</v>
      </c>
      <c r="M58" s="12">
        <f t="shared" si="3"/>
        <v>4</v>
      </c>
      <c r="N58" s="25">
        <v>1</v>
      </c>
      <c r="O58" s="12" t="str">
        <f>VLOOKUP(N58,说明表2!$A$1:$B$2,2,0)</f>
        <v>单个消除</v>
      </c>
      <c r="P58" s="12">
        <f t="shared" si="4"/>
        <v>2</v>
      </c>
      <c r="Q58" s="28" t="str">
        <f>IF(R58="","",SUBSTITUTE(VLOOKUP($K58,说明表3!$A$3:$D$17,说明表3!$B$1,0),"x",R58))</f>
        <v>150003,-1,-1,-1</v>
      </c>
      <c r="R58" s="12">
        <f>IF(VLOOKUP($E58&amp;$H58,说明表2!$D$24:$H$48,说明表2!$F$22-3,0)="","",VLOOKUP($E58&amp;$H58,说明表2!$D$24:$H$48,说明表2!$F$22-3,0))</f>
        <v>150003</v>
      </c>
      <c r="S58" s="28" t="str">
        <f>IF(T58="","",SUBSTITUTE(VLOOKUP($K58,说明表3!$A$3:$D$17,说明表3!$C$1,0),"x",T58))</f>
        <v>150007,0,1,2</v>
      </c>
      <c r="T58" s="12">
        <f>IF(VLOOKUP($E58&amp;$H58,说明表2!$D$24:$H$48,说明表2!$H$22-3,0)="","",VLOOKUP($E58&amp;$H58,说明表2!$D$24:$H$48,说明表2!$H$22-3,0))</f>
        <v>150007</v>
      </c>
      <c r="U58" s="28" t="str">
        <f>IF(V58="","",SUBSTITUTE(VLOOKUP($K58,说明表3!$A$3:$D$17,说明表3!$D$1,0),"x",V58))</f>
        <v>150007,-1,-1,-1</v>
      </c>
      <c r="V58" s="12">
        <f>IF(VLOOKUP($E58&amp;$H58,说明表2!$D$24:$H$48,说明表2!$H$22-3,0)="","",VLOOKUP($E58&amp;$H58,说明表2!$D$24:$H$48,说明表2!$H$22-3,0))</f>
        <v>150007</v>
      </c>
      <c r="W58" s="28" t="str">
        <f>VLOOKUP($K58,说明表4!$A$2:$U$17,说明表4!$B$1,0)</f>
        <v>300</v>
      </c>
      <c r="X58" s="28" t="str">
        <f>VLOOKUP($K58,说明表4!$A$2:$U$17,说明表4!$H$1,0)</f>
        <v>300</v>
      </c>
      <c r="Y58" s="28" t="str">
        <f>VLOOKUP($K58,说明表4!$A$2:$U$17,说明表4!$N$1,0)</f>
        <v>300</v>
      </c>
      <c r="Z58" s="28" t="str">
        <f>VLOOKUP($K58,说明表4!$A$2:$U$17,说明表4!$T$1,0)</f>
        <v>800</v>
      </c>
    </row>
    <row r="59" spans="1:26" x14ac:dyDescent="0.2">
      <c r="A59" s="12">
        <f t="shared" si="0"/>
        <v>54</v>
      </c>
      <c r="B59" s="12">
        <f t="shared" si="24"/>
        <v>442</v>
      </c>
      <c r="C59" s="28">
        <f t="shared" si="28"/>
        <v>4</v>
      </c>
      <c r="D59" s="28">
        <f t="shared" si="34"/>
        <v>4</v>
      </c>
      <c r="E59" s="28" t="str">
        <f>VLOOKUP($D59,说明表2!$A$53:$B$58,2,0)</f>
        <v>金色</v>
      </c>
      <c r="F59" s="28">
        <v>2</v>
      </c>
      <c r="G59" s="12" t="str">
        <f>VLOOKUP(F59,说明表2!$A$12:$B$16,2,0)</f>
        <v>青铜时代</v>
      </c>
      <c r="H59" s="12" t="s">
        <v>63</v>
      </c>
      <c r="I59" s="12" t="str">
        <f t="shared" si="25"/>
        <v/>
      </c>
      <c r="K59" s="12" t="str">
        <f t="shared" si="26"/>
        <v>一字消</v>
      </c>
      <c r="L59" s="12" t="str">
        <f t="shared" si="27"/>
        <v>青铜时代金色一字消</v>
      </c>
      <c r="M59" s="12">
        <f t="shared" si="3"/>
        <v>4</v>
      </c>
      <c r="N59" s="25">
        <v>1</v>
      </c>
      <c r="O59" s="12" t="str">
        <f>VLOOKUP(N59,说明表2!$A$1:$B$2,2,0)</f>
        <v>单个消除</v>
      </c>
      <c r="P59" s="12">
        <f t="shared" si="4"/>
        <v>2</v>
      </c>
      <c r="Q59" s="28" t="str">
        <f>IF(R59="","",SUBSTITUTE(VLOOKUP($K59,说明表3!$A$3:$D$17,说明表3!$B$1,0),"x",R59))</f>
        <v>150003,-1,-1,-1</v>
      </c>
      <c r="R59" s="12">
        <f>IF(VLOOKUP($E59&amp;$H59,说明表2!$D$24:$H$48,说明表2!$F$22-3,0)="","",VLOOKUP($E59&amp;$H59,说明表2!$D$24:$H$48,说明表2!$F$22-3,0))</f>
        <v>150003</v>
      </c>
      <c r="S59" s="28" t="str">
        <f>IF(T59="","",SUBSTITUTE(VLOOKUP($K59,说明表3!$A$3:$D$17,说明表3!$C$1,0),"x",T59))</f>
        <v>150007,0,1,2</v>
      </c>
      <c r="T59" s="12">
        <f>IF(VLOOKUP($E59&amp;$H59,说明表2!$D$24:$H$48,说明表2!$H$22-3,0)="","",VLOOKUP($E59&amp;$H59,说明表2!$D$24:$H$48,说明表2!$H$22-3,0))</f>
        <v>150007</v>
      </c>
      <c r="U59" s="28" t="str">
        <f>IF(V59="","",SUBSTITUTE(VLOOKUP($K59,说明表3!$A$3:$D$17,说明表3!$D$1,0),"x",V59))</f>
        <v>150007,-1,-1,-1</v>
      </c>
      <c r="V59" s="12">
        <f>IF(VLOOKUP($E59&amp;$H59,说明表2!$D$24:$H$48,说明表2!$H$22-3,0)="","",VLOOKUP($E59&amp;$H59,说明表2!$D$24:$H$48,说明表2!$H$22-3,0))</f>
        <v>150007</v>
      </c>
      <c r="W59" s="28" t="str">
        <f>VLOOKUP($K59,说明表4!$A$2:$U$17,说明表4!$B$1,0)</f>
        <v>300</v>
      </c>
      <c r="X59" s="28" t="str">
        <f>VLOOKUP($K59,说明表4!$A$2:$U$17,说明表4!$H$1,0)</f>
        <v>300</v>
      </c>
      <c r="Y59" s="28" t="str">
        <f>VLOOKUP($K59,说明表4!$A$2:$U$17,说明表4!$N$1,0)</f>
        <v>300</v>
      </c>
      <c r="Z59" s="28" t="str">
        <f>VLOOKUP($K59,说明表4!$A$2:$U$17,说明表4!$T$1,0)</f>
        <v>800</v>
      </c>
    </row>
    <row r="60" spans="1:26" x14ac:dyDescent="0.2">
      <c r="A60" s="12">
        <f t="shared" si="0"/>
        <v>55</v>
      </c>
      <c r="B60" s="12">
        <f t="shared" si="24"/>
        <v>452</v>
      </c>
      <c r="C60" s="28">
        <f t="shared" si="28"/>
        <v>4</v>
      </c>
      <c r="D60" s="28">
        <f t="shared" si="34"/>
        <v>5</v>
      </c>
      <c r="E60" s="28" t="str">
        <f>VLOOKUP($D60,说明表2!$A$53:$B$58,2,0)</f>
        <v>紫色</v>
      </c>
      <c r="F60" s="28">
        <v>2</v>
      </c>
      <c r="G60" s="12" t="str">
        <f>VLOOKUP(F60,说明表2!$A$12:$B$16,2,0)</f>
        <v>青铜时代</v>
      </c>
      <c r="H60" s="12" t="s">
        <v>63</v>
      </c>
      <c r="I60" s="12" t="str">
        <f t="shared" si="25"/>
        <v/>
      </c>
      <c r="K60" s="12" t="str">
        <f t="shared" si="26"/>
        <v>一字消</v>
      </c>
      <c r="L60" s="12" t="str">
        <f t="shared" si="27"/>
        <v>青铜时代紫色一字消</v>
      </c>
      <c r="M60" s="12">
        <f t="shared" si="3"/>
        <v>4</v>
      </c>
      <c r="N60" s="25">
        <v>1</v>
      </c>
      <c r="O60" s="12" t="str">
        <f>VLOOKUP(N60,说明表2!$A$1:$B$2,2,0)</f>
        <v>单个消除</v>
      </c>
      <c r="P60" s="12">
        <f t="shared" si="4"/>
        <v>2</v>
      </c>
      <c r="Q60" s="28" t="str">
        <f>IF(R60="","",SUBSTITUTE(VLOOKUP($K60,说明表3!$A$3:$D$17,说明表3!$B$1,0),"x",R60))</f>
        <v>150003,-1,-1,-1</v>
      </c>
      <c r="R60" s="12">
        <f>IF(VLOOKUP($E60&amp;$H60,说明表2!$D$24:$H$48,说明表2!$F$22-3,0)="","",VLOOKUP($E60&amp;$H60,说明表2!$D$24:$H$48,说明表2!$F$22-3,0))</f>
        <v>150003</v>
      </c>
      <c r="S60" s="28" t="str">
        <f>IF(T60="","",SUBSTITUTE(VLOOKUP($K60,说明表3!$A$3:$D$17,说明表3!$C$1,0),"x",T60))</f>
        <v>150007,0,1,2</v>
      </c>
      <c r="T60" s="12">
        <f>IF(VLOOKUP($E60&amp;$H60,说明表2!$D$24:$H$48,说明表2!$H$22-3,0)="","",VLOOKUP($E60&amp;$H60,说明表2!$D$24:$H$48,说明表2!$H$22-3,0))</f>
        <v>150007</v>
      </c>
      <c r="U60" s="28" t="str">
        <f>IF(V60="","",SUBSTITUTE(VLOOKUP($K60,说明表3!$A$3:$D$17,说明表3!$D$1,0),"x",V60))</f>
        <v>150007,-1,-1,-1</v>
      </c>
      <c r="V60" s="12">
        <f>IF(VLOOKUP($E60&amp;$H60,说明表2!$D$24:$H$48,说明表2!$H$22-3,0)="","",VLOOKUP($E60&amp;$H60,说明表2!$D$24:$H$48,说明表2!$H$22-3,0))</f>
        <v>150007</v>
      </c>
      <c r="W60" s="28" t="str">
        <f>VLOOKUP($K60,说明表4!$A$2:$U$17,说明表4!$B$1,0)</f>
        <v>300</v>
      </c>
      <c r="X60" s="28" t="str">
        <f>VLOOKUP($K60,说明表4!$A$2:$U$17,说明表4!$H$1,0)</f>
        <v>300</v>
      </c>
      <c r="Y60" s="28" t="str">
        <f>VLOOKUP($K60,说明表4!$A$2:$U$17,说明表4!$N$1,0)</f>
        <v>300</v>
      </c>
      <c r="Z60" s="28" t="str">
        <f>VLOOKUP($K60,说明表4!$A$2:$U$17,说明表4!$T$1,0)</f>
        <v>800</v>
      </c>
    </row>
    <row r="61" spans="1:26" x14ac:dyDescent="0.2">
      <c r="A61" s="12">
        <f t="shared" si="0"/>
        <v>56</v>
      </c>
      <c r="B61" s="12">
        <f t="shared" ref="B61:B65" si="35">C61*100+D61*10+F61</f>
        <v>512</v>
      </c>
      <c r="C61" s="28">
        <f t="shared" si="28"/>
        <v>5</v>
      </c>
      <c r="D61" s="28">
        <f t="shared" si="34"/>
        <v>1</v>
      </c>
      <c r="E61" s="28" t="str">
        <f>VLOOKUP($D61,说明表2!$A$53:$B$58,2,0)</f>
        <v>蓝色</v>
      </c>
      <c r="F61" s="28">
        <v>2</v>
      </c>
      <c r="G61" s="12" t="str">
        <f>VLOOKUP(F61,说明表2!$A$12:$B$16,2,0)</f>
        <v>青铜时代</v>
      </c>
      <c r="H61" s="12" t="s">
        <v>63</v>
      </c>
      <c r="I61" s="12" t="str">
        <f t="shared" ref="I61:I65" si="36">IF(J61="","","+")</f>
        <v/>
      </c>
      <c r="K61" s="12" t="str">
        <f t="shared" ref="K61:K65" si="37">CONCATENATE(H61,I61,J61)</f>
        <v>一字消</v>
      </c>
      <c r="L61" s="12" t="str">
        <f t="shared" ref="L61:L65" si="38">_xlfn.CONCAT(G61,E61,K61)</f>
        <v>青铜时代蓝色一字消</v>
      </c>
      <c r="M61" s="12">
        <f t="shared" ref="M61:M65" si="39">C61</f>
        <v>5</v>
      </c>
      <c r="N61" s="25">
        <v>1</v>
      </c>
      <c r="O61" s="12" t="str">
        <f>VLOOKUP(N61,说明表2!$A$1:$B$2,2,0)</f>
        <v>单个消除</v>
      </c>
      <c r="P61" s="12">
        <f t="shared" si="4"/>
        <v>2</v>
      </c>
      <c r="Q61" s="28" t="str">
        <f>IF(R61="","",SUBSTITUTE(VLOOKUP($K61,说明表3!$A$3:$D$17,说明表3!$B$1,0),"x",R61))</f>
        <v>150003,-1,-1,-1</v>
      </c>
      <c r="R61" s="12">
        <f>IF(VLOOKUP($E61&amp;$H61,说明表2!$D$24:$H$48,说明表2!$F$22-3,0)="","",VLOOKUP($E61&amp;$H61,说明表2!$D$24:$H$48,说明表2!$F$22-3,0))</f>
        <v>150003</v>
      </c>
      <c r="S61" s="28" t="str">
        <f>IF(T61="","",SUBSTITUTE(VLOOKUP($K61,说明表3!$A$3:$D$17,说明表3!$C$1,0),"x",T61))</f>
        <v>150007,0,1,2</v>
      </c>
      <c r="T61" s="12">
        <f>IF(VLOOKUP($E61&amp;$H61,说明表2!$D$24:$H$48,说明表2!$H$22-3,0)="","",VLOOKUP($E61&amp;$H61,说明表2!$D$24:$H$48,说明表2!$H$22-3,0))</f>
        <v>150007</v>
      </c>
      <c r="U61" s="28" t="str">
        <f>IF(V61="","",SUBSTITUTE(VLOOKUP($K61,说明表3!$A$3:$D$17,说明表3!$D$1,0),"x",V61))</f>
        <v>150007,-1,-1,-1</v>
      </c>
      <c r="V61" s="12">
        <f>IF(VLOOKUP($E61&amp;$H61,说明表2!$D$24:$H$48,说明表2!$H$22-3,0)="","",VLOOKUP($E61&amp;$H61,说明表2!$D$24:$H$48,说明表2!$H$22-3,0))</f>
        <v>150007</v>
      </c>
      <c r="W61" s="28" t="str">
        <f>VLOOKUP($K61,说明表4!$A$2:$U$17,说明表4!$B$1,0)</f>
        <v>300</v>
      </c>
      <c r="X61" s="28" t="str">
        <f>VLOOKUP($K61,说明表4!$A$2:$U$17,说明表4!$H$1,0)</f>
        <v>300</v>
      </c>
      <c r="Y61" s="28" t="str">
        <f>VLOOKUP($K61,说明表4!$A$2:$U$17,说明表4!$N$1,0)</f>
        <v>300</v>
      </c>
      <c r="Z61" s="28" t="str">
        <f>VLOOKUP($K61,说明表4!$A$2:$U$17,说明表4!$T$1,0)</f>
        <v>800</v>
      </c>
    </row>
    <row r="62" spans="1:26" x14ac:dyDescent="0.2">
      <c r="A62" s="12">
        <f t="shared" si="0"/>
        <v>57</v>
      </c>
      <c r="B62" s="12">
        <f t="shared" si="35"/>
        <v>522</v>
      </c>
      <c r="C62" s="28">
        <f t="shared" si="28"/>
        <v>5</v>
      </c>
      <c r="D62" s="28">
        <f t="shared" si="34"/>
        <v>2</v>
      </c>
      <c r="E62" s="28" t="str">
        <f>VLOOKUP($D62,说明表2!$A$53:$B$58,2,0)</f>
        <v>绿色</v>
      </c>
      <c r="F62" s="28">
        <v>2</v>
      </c>
      <c r="G62" s="12" t="str">
        <f>VLOOKUP(F62,说明表2!$A$12:$B$16,2,0)</f>
        <v>青铜时代</v>
      </c>
      <c r="H62" s="12" t="s">
        <v>63</v>
      </c>
      <c r="I62" s="12" t="str">
        <f t="shared" si="36"/>
        <v/>
      </c>
      <c r="K62" s="12" t="str">
        <f t="shared" si="37"/>
        <v>一字消</v>
      </c>
      <c r="L62" s="12" t="str">
        <f t="shared" si="38"/>
        <v>青铜时代绿色一字消</v>
      </c>
      <c r="M62" s="12">
        <f t="shared" si="39"/>
        <v>5</v>
      </c>
      <c r="N62" s="25">
        <v>1</v>
      </c>
      <c r="O62" s="12" t="str">
        <f>VLOOKUP(N62,说明表2!$A$1:$B$2,2,0)</f>
        <v>单个消除</v>
      </c>
      <c r="P62" s="12">
        <f t="shared" si="4"/>
        <v>2</v>
      </c>
      <c r="Q62" s="28" t="str">
        <f>IF(R62="","",SUBSTITUTE(VLOOKUP($K62,说明表3!$A$3:$D$17,说明表3!$B$1,0),"x",R62))</f>
        <v>150003,-1,-1,-1</v>
      </c>
      <c r="R62" s="12">
        <f>IF(VLOOKUP($E62&amp;$H62,说明表2!$D$24:$H$48,说明表2!$F$22-3,0)="","",VLOOKUP($E62&amp;$H62,说明表2!$D$24:$H$48,说明表2!$F$22-3,0))</f>
        <v>150003</v>
      </c>
      <c r="S62" s="28" t="str">
        <f>IF(T62="","",SUBSTITUTE(VLOOKUP($K62,说明表3!$A$3:$D$17,说明表3!$C$1,0),"x",T62))</f>
        <v>150007,0,1,2</v>
      </c>
      <c r="T62" s="12">
        <f>IF(VLOOKUP($E62&amp;$H62,说明表2!$D$24:$H$48,说明表2!$H$22-3,0)="","",VLOOKUP($E62&amp;$H62,说明表2!$D$24:$H$48,说明表2!$H$22-3,0))</f>
        <v>150007</v>
      </c>
      <c r="U62" s="28" t="str">
        <f>IF(V62="","",SUBSTITUTE(VLOOKUP($K62,说明表3!$A$3:$D$17,说明表3!$D$1,0),"x",V62))</f>
        <v>150007,-1,-1,-1</v>
      </c>
      <c r="V62" s="12">
        <f>IF(VLOOKUP($E62&amp;$H62,说明表2!$D$24:$H$48,说明表2!$H$22-3,0)="","",VLOOKUP($E62&amp;$H62,说明表2!$D$24:$H$48,说明表2!$H$22-3,0))</f>
        <v>150007</v>
      </c>
      <c r="W62" s="28" t="str">
        <f>VLOOKUP($K62,说明表4!$A$2:$U$17,说明表4!$B$1,0)</f>
        <v>300</v>
      </c>
      <c r="X62" s="28" t="str">
        <f>VLOOKUP($K62,说明表4!$A$2:$U$17,说明表4!$H$1,0)</f>
        <v>300</v>
      </c>
      <c r="Y62" s="28" t="str">
        <f>VLOOKUP($K62,说明表4!$A$2:$U$17,说明表4!$N$1,0)</f>
        <v>300</v>
      </c>
      <c r="Z62" s="28" t="str">
        <f>VLOOKUP($K62,说明表4!$A$2:$U$17,说明表4!$T$1,0)</f>
        <v>800</v>
      </c>
    </row>
    <row r="63" spans="1:26" x14ac:dyDescent="0.2">
      <c r="A63" s="12">
        <f t="shared" si="0"/>
        <v>58</v>
      </c>
      <c r="B63" s="12">
        <f t="shared" si="35"/>
        <v>532</v>
      </c>
      <c r="C63" s="28">
        <f t="shared" si="28"/>
        <v>5</v>
      </c>
      <c r="D63" s="28">
        <f t="shared" si="34"/>
        <v>3</v>
      </c>
      <c r="E63" s="28" t="str">
        <f>VLOOKUP($D63,说明表2!$A$53:$B$58,2,0)</f>
        <v>红色</v>
      </c>
      <c r="F63" s="28">
        <v>2</v>
      </c>
      <c r="G63" s="12" t="str">
        <f>VLOOKUP(F63,说明表2!$A$12:$B$16,2,0)</f>
        <v>青铜时代</v>
      </c>
      <c r="H63" s="12" t="s">
        <v>63</v>
      </c>
      <c r="I63" s="12" t="str">
        <f t="shared" si="36"/>
        <v/>
      </c>
      <c r="K63" s="12" t="str">
        <f t="shared" si="37"/>
        <v>一字消</v>
      </c>
      <c r="L63" s="12" t="str">
        <f t="shared" si="38"/>
        <v>青铜时代红色一字消</v>
      </c>
      <c r="M63" s="12">
        <f t="shared" si="39"/>
        <v>5</v>
      </c>
      <c r="N63" s="25">
        <v>1</v>
      </c>
      <c r="O63" s="12" t="str">
        <f>VLOOKUP(N63,说明表2!$A$1:$B$2,2,0)</f>
        <v>单个消除</v>
      </c>
      <c r="P63" s="12">
        <f t="shared" si="4"/>
        <v>2</v>
      </c>
      <c r="Q63" s="28" t="str">
        <f>IF(R63="","",SUBSTITUTE(VLOOKUP($K63,说明表3!$A$3:$D$17,说明表3!$B$1,0),"x",R63))</f>
        <v>150003,-1,-1,-1</v>
      </c>
      <c r="R63" s="12">
        <f>IF(VLOOKUP($E63&amp;$H63,说明表2!$D$24:$H$48,说明表2!$F$22-3,0)="","",VLOOKUP($E63&amp;$H63,说明表2!$D$24:$H$48,说明表2!$F$22-3,0))</f>
        <v>150003</v>
      </c>
      <c r="S63" s="28" t="str">
        <f>IF(T63="","",SUBSTITUTE(VLOOKUP($K63,说明表3!$A$3:$D$17,说明表3!$C$1,0),"x",T63))</f>
        <v>150007,0,1,2</v>
      </c>
      <c r="T63" s="12">
        <f>IF(VLOOKUP($E63&amp;$H63,说明表2!$D$24:$H$48,说明表2!$H$22-3,0)="","",VLOOKUP($E63&amp;$H63,说明表2!$D$24:$H$48,说明表2!$H$22-3,0))</f>
        <v>150007</v>
      </c>
      <c r="U63" s="28" t="str">
        <f>IF(V63="","",SUBSTITUTE(VLOOKUP($K63,说明表3!$A$3:$D$17,说明表3!$D$1,0),"x",V63))</f>
        <v>150007,-1,-1,-1</v>
      </c>
      <c r="V63" s="12">
        <f>IF(VLOOKUP($E63&amp;$H63,说明表2!$D$24:$H$48,说明表2!$H$22-3,0)="","",VLOOKUP($E63&amp;$H63,说明表2!$D$24:$H$48,说明表2!$H$22-3,0))</f>
        <v>150007</v>
      </c>
      <c r="W63" s="28" t="str">
        <f>VLOOKUP($K63,说明表4!$A$2:$U$17,说明表4!$B$1,0)</f>
        <v>300</v>
      </c>
      <c r="X63" s="28" t="str">
        <f>VLOOKUP($K63,说明表4!$A$2:$U$17,说明表4!$H$1,0)</f>
        <v>300</v>
      </c>
      <c r="Y63" s="28" t="str">
        <f>VLOOKUP($K63,说明表4!$A$2:$U$17,说明表4!$N$1,0)</f>
        <v>300</v>
      </c>
      <c r="Z63" s="28" t="str">
        <f>VLOOKUP($K63,说明表4!$A$2:$U$17,说明表4!$T$1,0)</f>
        <v>800</v>
      </c>
    </row>
    <row r="64" spans="1:26" x14ac:dyDescent="0.2">
      <c r="A64" s="12">
        <f t="shared" si="0"/>
        <v>59</v>
      </c>
      <c r="B64" s="12">
        <f t="shared" si="35"/>
        <v>542</v>
      </c>
      <c r="C64" s="28">
        <f t="shared" si="28"/>
        <v>5</v>
      </c>
      <c r="D64" s="28">
        <f t="shared" si="34"/>
        <v>4</v>
      </c>
      <c r="E64" s="28" t="str">
        <f>VLOOKUP($D64,说明表2!$A$53:$B$58,2,0)</f>
        <v>金色</v>
      </c>
      <c r="F64" s="28">
        <v>2</v>
      </c>
      <c r="G64" s="12" t="str">
        <f>VLOOKUP(F64,说明表2!$A$12:$B$16,2,0)</f>
        <v>青铜时代</v>
      </c>
      <c r="H64" s="12" t="s">
        <v>63</v>
      </c>
      <c r="I64" s="12" t="str">
        <f t="shared" si="36"/>
        <v/>
      </c>
      <c r="K64" s="12" t="str">
        <f t="shared" si="37"/>
        <v>一字消</v>
      </c>
      <c r="L64" s="12" t="str">
        <f t="shared" si="38"/>
        <v>青铜时代金色一字消</v>
      </c>
      <c r="M64" s="12">
        <f t="shared" si="39"/>
        <v>5</v>
      </c>
      <c r="N64" s="25">
        <v>1</v>
      </c>
      <c r="O64" s="12" t="str">
        <f>VLOOKUP(N64,说明表2!$A$1:$B$2,2,0)</f>
        <v>单个消除</v>
      </c>
      <c r="P64" s="12">
        <f t="shared" si="4"/>
        <v>2</v>
      </c>
      <c r="Q64" s="28" t="str">
        <f>IF(R64="","",SUBSTITUTE(VLOOKUP($K64,说明表3!$A$3:$D$17,说明表3!$B$1,0),"x",R64))</f>
        <v>150003,-1,-1,-1</v>
      </c>
      <c r="R64" s="12">
        <f>IF(VLOOKUP($E64&amp;$H64,说明表2!$D$24:$H$48,说明表2!$F$22-3,0)="","",VLOOKUP($E64&amp;$H64,说明表2!$D$24:$H$48,说明表2!$F$22-3,0))</f>
        <v>150003</v>
      </c>
      <c r="S64" s="28" t="str">
        <f>IF(T64="","",SUBSTITUTE(VLOOKUP($K64,说明表3!$A$3:$D$17,说明表3!$C$1,0),"x",T64))</f>
        <v>150007,0,1,2</v>
      </c>
      <c r="T64" s="12">
        <f>IF(VLOOKUP($E64&amp;$H64,说明表2!$D$24:$H$48,说明表2!$H$22-3,0)="","",VLOOKUP($E64&amp;$H64,说明表2!$D$24:$H$48,说明表2!$H$22-3,0))</f>
        <v>150007</v>
      </c>
      <c r="U64" s="28" t="str">
        <f>IF(V64="","",SUBSTITUTE(VLOOKUP($K64,说明表3!$A$3:$D$17,说明表3!$D$1,0),"x",V64))</f>
        <v>150007,-1,-1,-1</v>
      </c>
      <c r="V64" s="12">
        <f>IF(VLOOKUP($E64&amp;$H64,说明表2!$D$24:$H$48,说明表2!$H$22-3,0)="","",VLOOKUP($E64&amp;$H64,说明表2!$D$24:$H$48,说明表2!$H$22-3,0))</f>
        <v>150007</v>
      </c>
      <c r="W64" s="28" t="str">
        <f>VLOOKUP($K64,说明表4!$A$2:$U$17,说明表4!$B$1,0)</f>
        <v>300</v>
      </c>
      <c r="X64" s="28" t="str">
        <f>VLOOKUP($K64,说明表4!$A$2:$U$17,说明表4!$H$1,0)</f>
        <v>300</v>
      </c>
      <c r="Y64" s="28" t="str">
        <f>VLOOKUP($K64,说明表4!$A$2:$U$17,说明表4!$N$1,0)</f>
        <v>300</v>
      </c>
      <c r="Z64" s="28" t="str">
        <f>VLOOKUP($K64,说明表4!$A$2:$U$17,说明表4!$T$1,0)</f>
        <v>800</v>
      </c>
    </row>
    <row r="65" spans="1:26" x14ac:dyDescent="0.2">
      <c r="A65" s="12">
        <f t="shared" si="0"/>
        <v>60</v>
      </c>
      <c r="B65" s="12">
        <f t="shared" si="35"/>
        <v>552</v>
      </c>
      <c r="C65" s="28">
        <f t="shared" si="28"/>
        <v>5</v>
      </c>
      <c r="D65" s="28">
        <f t="shared" si="34"/>
        <v>5</v>
      </c>
      <c r="E65" s="28" t="str">
        <f>VLOOKUP($D65,说明表2!$A$53:$B$58,2,0)</f>
        <v>紫色</v>
      </c>
      <c r="F65" s="28">
        <v>2</v>
      </c>
      <c r="G65" s="12" t="str">
        <f>VLOOKUP(F65,说明表2!$A$12:$B$16,2,0)</f>
        <v>青铜时代</v>
      </c>
      <c r="H65" s="12" t="s">
        <v>63</v>
      </c>
      <c r="I65" s="12" t="str">
        <f t="shared" si="36"/>
        <v/>
      </c>
      <c r="K65" s="12" t="str">
        <f t="shared" si="37"/>
        <v>一字消</v>
      </c>
      <c r="L65" s="12" t="str">
        <f t="shared" si="38"/>
        <v>青铜时代紫色一字消</v>
      </c>
      <c r="M65" s="12">
        <f t="shared" si="39"/>
        <v>5</v>
      </c>
      <c r="N65" s="25">
        <v>1</v>
      </c>
      <c r="O65" s="12" t="str">
        <f>VLOOKUP(N65,说明表2!$A$1:$B$2,2,0)</f>
        <v>单个消除</v>
      </c>
      <c r="P65" s="12">
        <f t="shared" si="4"/>
        <v>2</v>
      </c>
      <c r="Q65" s="28" t="str">
        <f>IF(R65="","",SUBSTITUTE(VLOOKUP($K65,说明表3!$A$3:$D$17,说明表3!$B$1,0),"x",R65))</f>
        <v>150003,-1,-1,-1</v>
      </c>
      <c r="R65" s="12">
        <f>IF(VLOOKUP($E65&amp;$H65,说明表2!$D$24:$H$48,说明表2!$F$22-3,0)="","",VLOOKUP($E65&amp;$H65,说明表2!$D$24:$H$48,说明表2!$F$22-3,0))</f>
        <v>150003</v>
      </c>
      <c r="S65" s="28" t="str">
        <f>IF(T65="","",SUBSTITUTE(VLOOKUP($K65,说明表3!$A$3:$D$17,说明表3!$C$1,0),"x",T65))</f>
        <v>150007,0,1,2</v>
      </c>
      <c r="T65" s="12">
        <f>IF(VLOOKUP($E65&amp;$H65,说明表2!$D$24:$H$48,说明表2!$H$22-3,0)="","",VLOOKUP($E65&amp;$H65,说明表2!$D$24:$H$48,说明表2!$H$22-3,0))</f>
        <v>150007</v>
      </c>
      <c r="U65" s="28" t="str">
        <f>IF(V65="","",SUBSTITUTE(VLOOKUP($K65,说明表3!$A$3:$D$17,说明表3!$D$1,0),"x",V65))</f>
        <v>150007,-1,-1,-1</v>
      </c>
      <c r="V65" s="12">
        <f>IF(VLOOKUP($E65&amp;$H65,说明表2!$D$24:$H$48,说明表2!$H$22-3,0)="","",VLOOKUP($E65&amp;$H65,说明表2!$D$24:$H$48,说明表2!$H$22-3,0))</f>
        <v>150007</v>
      </c>
      <c r="W65" s="28" t="str">
        <f>VLOOKUP($K65,说明表4!$A$2:$U$17,说明表4!$B$1,0)</f>
        <v>300</v>
      </c>
      <c r="X65" s="28" t="str">
        <f>VLOOKUP($K65,说明表4!$A$2:$U$17,说明表4!$H$1,0)</f>
        <v>300</v>
      </c>
      <c r="Y65" s="28" t="str">
        <f>VLOOKUP($K65,说明表4!$A$2:$U$17,说明表4!$N$1,0)</f>
        <v>300</v>
      </c>
      <c r="Z65" s="28" t="str">
        <f>VLOOKUP($K65,说明表4!$A$2:$U$17,说明表4!$T$1,0)</f>
        <v>800</v>
      </c>
    </row>
    <row r="66" spans="1:26" x14ac:dyDescent="0.2">
      <c r="A66" s="12">
        <f t="shared" si="0"/>
        <v>61</v>
      </c>
      <c r="B66" s="12">
        <f t="shared" si="24"/>
        <v>612</v>
      </c>
      <c r="C66" s="28">
        <f t="shared" si="28"/>
        <v>6</v>
      </c>
      <c r="D66" s="28">
        <f t="shared" si="34"/>
        <v>1</v>
      </c>
      <c r="E66" s="28" t="str">
        <f>VLOOKUP($D66,说明表2!$A$53:$B$58,2,0)</f>
        <v>蓝色</v>
      </c>
      <c r="F66" s="28">
        <v>2</v>
      </c>
      <c r="G66" s="12" t="str">
        <f>VLOOKUP(F66,说明表2!$A$12:$B$16,2,0)</f>
        <v>青铜时代</v>
      </c>
      <c r="H66" s="12" t="s">
        <v>85</v>
      </c>
      <c r="I66" s="12" t="str">
        <f t="shared" si="25"/>
        <v/>
      </c>
      <c r="K66" s="12" t="str">
        <f t="shared" si="26"/>
        <v>小炸弹</v>
      </c>
      <c r="L66" s="12" t="str">
        <f t="shared" si="27"/>
        <v>青铜时代蓝色小炸弹</v>
      </c>
      <c r="M66" s="12">
        <f t="shared" si="3"/>
        <v>6</v>
      </c>
      <c r="N66" s="25">
        <v>1</v>
      </c>
      <c r="O66" s="12" t="str">
        <f>VLOOKUP(N66,说明表2!$A$1:$B$2,2,0)</f>
        <v>单个消除</v>
      </c>
      <c r="P66" s="12">
        <f t="shared" si="4"/>
        <v>2</v>
      </c>
      <c r="Q66" s="28" t="str">
        <f>IF(R66="","",SUBSTITUTE(VLOOKUP($K66,说明表3!$A$3:$D$17,说明表3!$B$1,0),"x",R66))</f>
        <v>150004,-1,-1,-1</v>
      </c>
      <c r="R66" s="12">
        <f>IF(VLOOKUP($E66&amp;$H66,说明表2!$D$24:$H$48,说明表2!$F$22-3,0)="","",VLOOKUP($E66&amp;$H66,说明表2!$D$24:$H$48,说明表2!$F$22-3,0))</f>
        <v>150004</v>
      </c>
      <c r="S66" s="28" t="str">
        <f>IF(T66="","",SUBSTITUTE(VLOOKUP($K66,说明表3!$A$3:$D$17,说明表3!$C$1,0),"x",T66))</f>
        <v>150009,0,1,3</v>
      </c>
      <c r="T66" s="12">
        <f>IF(VLOOKUP($E66&amp;$H66,说明表2!$D$24:$H$48,说明表2!$H$22-3,0)="","",VLOOKUP($E66&amp;$H66,说明表2!$D$24:$H$48,说明表2!$H$22-3,0))</f>
        <v>150009</v>
      </c>
      <c r="U66" s="28" t="str">
        <f>IF(V66="","",SUBSTITUTE(VLOOKUP($K66,说明表3!$A$3:$D$17,说明表3!$D$1,0),"x",V66))</f>
        <v>150009,-1,-1,-1</v>
      </c>
      <c r="V66" s="12">
        <f>IF(VLOOKUP($E66&amp;$H66,说明表2!$D$24:$H$48,说明表2!$H$22-3,0)="","",VLOOKUP($E66&amp;$H66,说明表2!$D$24:$H$48,说明表2!$H$22-3,0))</f>
        <v>150009</v>
      </c>
      <c r="W66" s="28" t="str">
        <f>VLOOKUP($K66,说明表4!$A$2:$U$17,说明表4!$B$1,0)</f>
        <v>300</v>
      </c>
      <c r="X66" s="28" t="str">
        <f>VLOOKUP($K66,说明表4!$A$2:$U$17,说明表4!$H$1,0)</f>
        <v>300</v>
      </c>
      <c r="Y66" s="28" t="str">
        <f>VLOOKUP($K66,说明表4!$A$2:$U$17,说明表4!$N$1,0)</f>
        <v>300</v>
      </c>
      <c r="Z66" s="28" t="str">
        <f>VLOOKUP($K66,说明表4!$A$2:$U$17,说明表4!$T$1,0)</f>
        <v>1000</v>
      </c>
    </row>
    <row r="67" spans="1:26" x14ac:dyDescent="0.2">
      <c r="A67" s="12">
        <f t="shared" si="0"/>
        <v>62</v>
      </c>
      <c r="B67" s="12">
        <f t="shared" si="24"/>
        <v>622</v>
      </c>
      <c r="C67" s="28">
        <f t="shared" si="28"/>
        <v>6</v>
      </c>
      <c r="D67" s="28">
        <f t="shared" si="34"/>
        <v>2</v>
      </c>
      <c r="E67" s="28" t="str">
        <f>VLOOKUP($D67,说明表2!$A$53:$B$58,2,0)</f>
        <v>绿色</v>
      </c>
      <c r="F67" s="28">
        <v>2</v>
      </c>
      <c r="G67" s="12" t="str">
        <f>VLOOKUP(F67,说明表2!$A$12:$B$16,2,0)</f>
        <v>青铜时代</v>
      </c>
      <c r="H67" s="12" t="s">
        <v>85</v>
      </c>
      <c r="I67" s="12" t="str">
        <f t="shared" si="25"/>
        <v/>
      </c>
      <c r="K67" s="12" t="str">
        <f t="shared" si="26"/>
        <v>小炸弹</v>
      </c>
      <c r="L67" s="12" t="str">
        <f t="shared" si="27"/>
        <v>青铜时代绿色小炸弹</v>
      </c>
      <c r="M67" s="12">
        <f t="shared" si="3"/>
        <v>6</v>
      </c>
      <c r="N67" s="25">
        <v>1</v>
      </c>
      <c r="O67" s="12" t="str">
        <f>VLOOKUP(N67,说明表2!$A$1:$B$2,2,0)</f>
        <v>单个消除</v>
      </c>
      <c r="P67" s="12">
        <f t="shared" si="4"/>
        <v>2</v>
      </c>
      <c r="Q67" s="28" t="str">
        <f>IF(R67="","",SUBSTITUTE(VLOOKUP($K67,说明表3!$A$3:$D$17,说明表3!$B$1,0),"x",R67))</f>
        <v>150004,-1,-1,-1</v>
      </c>
      <c r="R67" s="12">
        <f>IF(VLOOKUP($E67&amp;$H67,说明表2!$D$24:$H$48,说明表2!$F$22-3,0)="","",VLOOKUP($E67&amp;$H67,说明表2!$D$24:$H$48,说明表2!$F$22-3,0))</f>
        <v>150004</v>
      </c>
      <c r="S67" s="28" t="str">
        <f>IF(T67="","",SUBSTITUTE(VLOOKUP($K67,说明表3!$A$3:$D$17,说明表3!$C$1,0),"x",T67))</f>
        <v>150009,0,1,3</v>
      </c>
      <c r="T67" s="12">
        <f>IF(VLOOKUP($E67&amp;$H67,说明表2!$D$24:$H$48,说明表2!$H$22-3,0)="","",VLOOKUP($E67&amp;$H67,说明表2!$D$24:$H$48,说明表2!$H$22-3,0))</f>
        <v>150009</v>
      </c>
      <c r="U67" s="28" t="str">
        <f>IF(V67="","",SUBSTITUTE(VLOOKUP($K67,说明表3!$A$3:$D$17,说明表3!$D$1,0),"x",V67))</f>
        <v>150009,-1,-1,-1</v>
      </c>
      <c r="V67" s="12">
        <f>IF(VLOOKUP($E67&amp;$H67,说明表2!$D$24:$H$48,说明表2!$H$22-3,0)="","",VLOOKUP($E67&amp;$H67,说明表2!$D$24:$H$48,说明表2!$H$22-3,0))</f>
        <v>150009</v>
      </c>
      <c r="W67" s="28" t="str">
        <f>VLOOKUP($K67,说明表4!$A$2:$U$17,说明表4!$B$1,0)</f>
        <v>300</v>
      </c>
      <c r="X67" s="28" t="str">
        <f>VLOOKUP($K67,说明表4!$A$2:$U$17,说明表4!$H$1,0)</f>
        <v>300</v>
      </c>
      <c r="Y67" s="28" t="str">
        <f>VLOOKUP($K67,说明表4!$A$2:$U$17,说明表4!$N$1,0)</f>
        <v>300</v>
      </c>
      <c r="Z67" s="28" t="str">
        <f>VLOOKUP($K67,说明表4!$A$2:$U$17,说明表4!$T$1,0)</f>
        <v>1000</v>
      </c>
    </row>
    <row r="68" spans="1:26" x14ac:dyDescent="0.2">
      <c r="A68" s="12">
        <f t="shared" si="0"/>
        <v>63</v>
      </c>
      <c r="B68" s="12">
        <f t="shared" si="24"/>
        <v>632</v>
      </c>
      <c r="C68" s="28">
        <f t="shared" si="28"/>
        <v>6</v>
      </c>
      <c r="D68" s="28">
        <f t="shared" si="34"/>
        <v>3</v>
      </c>
      <c r="E68" s="28" t="str">
        <f>VLOOKUP($D68,说明表2!$A$53:$B$58,2,0)</f>
        <v>红色</v>
      </c>
      <c r="F68" s="28">
        <v>2</v>
      </c>
      <c r="G68" s="12" t="str">
        <f>VLOOKUP(F68,说明表2!$A$12:$B$16,2,0)</f>
        <v>青铜时代</v>
      </c>
      <c r="H68" s="12" t="s">
        <v>85</v>
      </c>
      <c r="I68" s="12" t="str">
        <f t="shared" si="25"/>
        <v/>
      </c>
      <c r="K68" s="12" t="str">
        <f t="shared" si="26"/>
        <v>小炸弹</v>
      </c>
      <c r="L68" s="12" t="str">
        <f t="shared" si="27"/>
        <v>青铜时代红色小炸弹</v>
      </c>
      <c r="M68" s="12">
        <f t="shared" si="3"/>
        <v>6</v>
      </c>
      <c r="N68" s="25">
        <v>1</v>
      </c>
      <c r="O68" s="12" t="str">
        <f>VLOOKUP(N68,说明表2!$A$1:$B$2,2,0)</f>
        <v>单个消除</v>
      </c>
      <c r="P68" s="12">
        <f t="shared" si="4"/>
        <v>2</v>
      </c>
      <c r="Q68" s="28" t="str">
        <f>IF(R68="","",SUBSTITUTE(VLOOKUP($K68,说明表3!$A$3:$D$17,说明表3!$B$1,0),"x",R68))</f>
        <v>150004,-1,-1,-1</v>
      </c>
      <c r="R68" s="12">
        <f>IF(VLOOKUP($E68&amp;$H68,说明表2!$D$24:$H$48,说明表2!$F$22-3,0)="","",VLOOKUP($E68&amp;$H68,说明表2!$D$24:$H$48,说明表2!$F$22-3,0))</f>
        <v>150004</v>
      </c>
      <c r="S68" s="28" t="str">
        <f>IF(T68="","",SUBSTITUTE(VLOOKUP($K68,说明表3!$A$3:$D$17,说明表3!$C$1,0),"x",T68))</f>
        <v>150009,0,1,3</v>
      </c>
      <c r="T68" s="12">
        <f>IF(VLOOKUP($E68&amp;$H68,说明表2!$D$24:$H$48,说明表2!$H$22-3,0)="","",VLOOKUP($E68&amp;$H68,说明表2!$D$24:$H$48,说明表2!$H$22-3,0))</f>
        <v>150009</v>
      </c>
      <c r="U68" s="28" t="str">
        <f>IF(V68="","",SUBSTITUTE(VLOOKUP($K68,说明表3!$A$3:$D$17,说明表3!$D$1,0),"x",V68))</f>
        <v>150009,-1,-1,-1</v>
      </c>
      <c r="V68" s="12">
        <f>IF(VLOOKUP($E68&amp;$H68,说明表2!$D$24:$H$48,说明表2!$H$22-3,0)="","",VLOOKUP($E68&amp;$H68,说明表2!$D$24:$H$48,说明表2!$H$22-3,0))</f>
        <v>150009</v>
      </c>
      <c r="W68" s="28" t="str">
        <f>VLOOKUP($K68,说明表4!$A$2:$U$17,说明表4!$B$1,0)</f>
        <v>300</v>
      </c>
      <c r="X68" s="28" t="str">
        <f>VLOOKUP($K68,说明表4!$A$2:$U$17,说明表4!$H$1,0)</f>
        <v>300</v>
      </c>
      <c r="Y68" s="28" t="str">
        <f>VLOOKUP($K68,说明表4!$A$2:$U$17,说明表4!$N$1,0)</f>
        <v>300</v>
      </c>
      <c r="Z68" s="28" t="str">
        <f>VLOOKUP($K68,说明表4!$A$2:$U$17,说明表4!$T$1,0)</f>
        <v>1000</v>
      </c>
    </row>
    <row r="69" spans="1:26" x14ac:dyDescent="0.2">
      <c r="A69" s="12">
        <f t="shared" si="0"/>
        <v>64</v>
      </c>
      <c r="B69" s="12">
        <f t="shared" si="24"/>
        <v>642</v>
      </c>
      <c r="C69" s="28">
        <f t="shared" si="28"/>
        <v>6</v>
      </c>
      <c r="D69" s="28">
        <f t="shared" si="34"/>
        <v>4</v>
      </c>
      <c r="E69" s="28" t="str">
        <f>VLOOKUP($D69,说明表2!$A$53:$B$58,2,0)</f>
        <v>金色</v>
      </c>
      <c r="F69" s="28">
        <v>2</v>
      </c>
      <c r="G69" s="12" t="str">
        <f>VLOOKUP(F69,说明表2!$A$12:$B$16,2,0)</f>
        <v>青铜时代</v>
      </c>
      <c r="H69" s="12" t="s">
        <v>85</v>
      </c>
      <c r="I69" s="12" t="str">
        <f t="shared" si="25"/>
        <v/>
      </c>
      <c r="K69" s="12" t="str">
        <f t="shared" si="26"/>
        <v>小炸弹</v>
      </c>
      <c r="L69" s="12" t="str">
        <f t="shared" si="27"/>
        <v>青铜时代金色小炸弹</v>
      </c>
      <c r="M69" s="12">
        <f t="shared" si="3"/>
        <v>6</v>
      </c>
      <c r="N69" s="25">
        <v>1</v>
      </c>
      <c r="O69" s="12" t="str">
        <f>VLOOKUP(N69,说明表2!$A$1:$B$2,2,0)</f>
        <v>单个消除</v>
      </c>
      <c r="P69" s="12">
        <f t="shared" si="4"/>
        <v>2</v>
      </c>
      <c r="Q69" s="28" t="str">
        <f>IF(R69="","",SUBSTITUTE(VLOOKUP($K69,说明表3!$A$3:$D$17,说明表3!$B$1,0),"x",R69))</f>
        <v>150004,-1,-1,-1</v>
      </c>
      <c r="R69" s="12">
        <f>IF(VLOOKUP($E69&amp;$H69,说明表2!$D$24:$H$48,说明表2!$F$22-3,0)="","",VLOOKUP($E69&amp;$H69,说明表2!$D$24:$H$48,说明表2!$F$22-3,0))</f>
        <v>150004</v>
      </c>
      <c r="S69" s="28" t="str">
        <f>IF(T69="","",SUBSTITUTE(VLOOKUP($K69,说明表3!$A$3:$D$17,说明表3!$C$1,0),"x",T69))</f>
        <v>150009,0,1,3</v>
      </c>
      <c r="T69" s="12">
        <f>IF(VLOOKUP($E69&amp;$H69,说明表2!$D$24:$H$48,说明表2!$H$22-3,0)="","",VLOOKUP($E69&amp;$H69,说明表2!$D$24:$H$48,说明表2!$H$22-3,0))</f>
        <v>150009</v>
      </c>
      <c r="U69" s="28" t="str">
        <f>IF(V69="","",SUBSTITUTE(VLOOKUP($K69,说明表3!$A$3:$D$17,说明表3!$D$1,0),"x",V69))</f>
        <v>150009,-1,-1,-1</v>
      </c>
      <c r="V69" s="12">
        <f>IF(VLOOKUP($E69&amp;$H69,说明表2!$D$24:$H$48,说明表2!$H$22-3,0)="","",VLOOKUP($E69&amp;$H69,说明表2!$D$24:$H$48,说明表2!$H$22-3,0))</f>
        <v>150009</v>
      </c>
      <c r="W69" s="28" t="str">
        <f>VLOOKUP($K69,说明表4!$A$2:$U$17,说明表4!$B$1,0)</f>
        <v>300</v>
      </c>
      <c r="X69" s="28" t="str">
        <f>VLOOKUP($K69,说明表4!$A$2:$U$17,说明表4!$H$1,0)</f>
        <v>300</v>
      </c>
      <c r="Y69" s="28" t="str">
        <f>VLOOKUP($K69,说明表4!$A$2:$U$17,说明表4!$N$1,0)</f>
        <v>300</v>
      </c>
      <c r="Z69" s="28" t="str">
        <f>VLOOKUP($K69,说明表4!$A$2:$U$17,说明表4!$T$1,0)</f>
        <v>1000</v>
      </c>
    </row>
    <row r="70" spans="1:26" x14ac:dyDescent="0.2">
      <c r="A70" s="12">
        <f t="shared" si="0"/>
        <v>65</v>
      </c>
      <c r="B70" s="12">
        <f t="shared" si="24"/>
        <v>652</v>
      </c>
      <c r="C70" s="28">
        <f t="shared" si="28"/>
        <v>6</v>
      </c>
      <c r="D70" s="28">
        <f t="shared" si="34"/>
        <v>5</v>
      </c>
      <c r="E70" s="28" t="str">
        <f>VLOOKUP($D70,说明表2!$A$53:$B$58,2,0)</f>
        <v>紫色</v>
      </c>
      <c r="F70" s="28">
        <v>2</v>
      </c>
      <c r="G70" s="12" t="str">
        <f>VLOOKUP(F70,说明表2!$A$12:$B$16,2,0)</f>
        <v>青铜时代</v>
      </c>
      <c r="H70" s="12" t="s">
        <v>85</v>
      </c>
      <c r="I70" s="12" t="str">
        <f t="shared" si="25"/>
        <v/>
      </c>
      <c r="K70" s="12" t="str">
        <f t="shared" si="26"/>
        <v>小炸弹</v>
      </c>
      <c r="L70" s="12" t="str">
        <f t="shared" si="27"/>
        <v>青铜时代紫色小炸弹</v>
      </c>
      <c r="M70" s="12">
        <f t="shared" si="3"/>
        <v>6</v>
      </c>
      <c r="N70" s="25">
        <v>1</v>
      </c>
      <c r="O70" s="12" t="str">
        <f>VLOOKUP(N70,说明表2!$A$1:$B$2,2,0)</f>
        <v>单个消除</v>
      </c>
      <c r="P70" s="12">
        <f t="shared" si="4"/>
        <v>2</v>
      </c>
      <c r="Q70" s="28" t="str">
        <f>IF(R70="","",SUBSTITUTE(VLOOKUP($K70,说明表3!$A$3:$D$17,说明表3!$B$1,0),"x",R70))</f>
        <v>150004,-1,-1,-1</v>
      </c>
      <c r="R70" s="12">
        <f>IF(VLOOKUP($E70&amp;$H70,说明表2!$D$24:$H$48,说明表2!$F$22-3,0)="","",VLOOKUP($E70&amp;$H70,说明表2!$D$24:$H$48,说明表2!$F$22-3,0))</f>
        <v>150004</v>
      </c>
      <c r="S70" s="28" t="str">
        <f>IF(T70="","",SUBSTITUTE(VLOOKUP($K70,说明表3!$A$3:$D$17,说明表3!$C$1,0),"x",T70))</f>
        <v>150009,0,1,3</v>
      </c>
      <c r="T70" s="12">
        <f>IF(VLOOKUP($E70&amp;$H70,说明表2!$D$24:$H$48,说明表2!$H$22-3,0)="","",VLOOKUP($E70&amp;$H70,说明表2!$D$24:$H$48,说明表2!$H$22-3,0))</f>
        <v>150009</v>
      </c>
      <c r="U70" s="28" t="str">
        <f>IF(V70="","",SUBSTITUTE(VLOOKUP($K70,说明表3!$A$3:$D$17,说明表3!$D$1,0),"x",V70))</f>
        <v>150009,-1,-1,-1</v>
      </c>
      <c r="V70" s="12">
        <f>IF(VLOOKUP($E70&amp;$H70,说明表2!$D$24:$H$48,说明表2!$H$22-3,0)="","",VLOOKUP($E70&amp;$H70,说明表2!$D$24:$H$48,说明表2!$H$22-3,0))</f>
        <v>150009</v>
      </c>
      <c r="W70" s="28" t="str">
        <f>VLOOKUP($K70,说明表4!$A$2:$U$17,说明表4!$B$1,0)</f>
        <v>300</v>
      </c>
      <c r="X70" s="28" t="str">
        <f>VLOOKUP($K70,说明表4!$A$2:$U$17,说明表4!$H$1,0)</f>
        <v>300</v>
      </c>
      <c r="Y70" s="28" t="str">
        <f>VLOOKUP($K70,说明表4!$A$2:$U$17,说明表4!$N$1,0)</f>
        <v>300</v>
      </c>
      <c r="Z70" s="28" t="str">
        <f>VLOOKUP($K70,说明表4!$A$2:$U$17,说明表4!$T$1,0)</f>
        <v>1000</v>
      </c>
    </row>
    <row r="71" spans="1:26" x14ac:dyDescent="0.2">
      <c r="A71" s="12">
        <f t="shared" si="0"/>
        <v>66</v>
      </c>
      <c r="B71" s="12">
        <f t="shared" si="24"/>
        <v>712</v>
      </c>
      <c r="C71" s="28">
        <f t="shared" si="28"/>
        <v>7</v>
      </c>
      <c r="D71" s="28">
        <f t="shared" si="21"/>
        <v>1</v>
      </c>
      <c r="E71" s="28" t="str">
        <f>VLOOKUP($D71,说明表2!$A$53:$B$58,2,0)</f>
        <v>蓝色</v>
      </c>
      <c r="F71" s="28">
        <v>2</v>
      </c>
      <c r="G71" s="12" t="str">
        <f>VLOOKUP(F71,说明表2!$A$12:$B$16,2,0)</f>
        <v>青铜时代</v>
      </c>
      <c r="H71" s="12" t="s">
        <v>92</v>
      </c>
      <c r="I71" s="12" t="str">
        <f t="shared" si="25"/>
        <v/>
      </c>
      <c r="K71" s="12" t="str">
        <f t="shared" si="26"/>
        <v>同色消</v>
      </c>
      <c r="L71" s="12" t="str">
        <f t="shared" si="27"/>
        <v>青铜时代蓝色同色消</v>
      </c>
      <c r="M71" s="12">
        <f t="shared" si="3"/>
        <v>7</v>
      </c>
      <c r="N71" s="25">
        <v>1</v>
      </c>
      <c r="O71" s="12" t="str">
        <f>VLOOKUP(N71,说明表2!$A$1:$B$2,2,0)</f>
        <v>单个消除</v>
      </c>
      <c r="P71" s="12">
        <f t="shared" ref="P71:P134" si="40">F71</f>
        <v>2</v>
      </c>
      <c r="Q71" s="28" t="str">
        <f>IF(R71="","",SUBSTITUTE(VLOOKUP($K71,说明表3!$A$3:$D$17,说明表3!$B$1,0),"x",R71))</f>
        <v>150005,0,1,1</v>
      </c>
      <c r="R71" s="12">
        <f>IF(VLOOKUP($E71&amp;$H71,说明表2!$D$24:$H$48,说明表2!$F$22-3,0)="","",VLOOKUP($E71&amp;$H71,说明表2!$D$24:$H$48,说明表2!$F$22-3,0))</f>
        <v>150005</v>
      </c>
      <c r="S71" s="28" t="str">
        <f>IF(T71="","",SUBSTITUTE(VLOOKUP($K71,说明表3!$A$3:$D$17,说明表3!$C$1,0),"x",T71))</f>
        <v>150006,3,3,1</v>
      </c>
      <c r="T71" s="12">
        <f>IF(VLOOKUP($E71&amp;$H71,说明表2!$D$24:$H$48,说明表2!$G$22-3,0)="","",VLOOKUP($E71&amp;$H71,说明表2!$D$24:$H$48,说明表2!$G$22-3,0))</f>
        <v>150006</v>
      </c>
      <c r="U71" s="28" t="str">
        <f>IF(V71="","",SUBSTITUTE(VLOOKUP($K71,说明表3!$A$3:$D$17,说明表3!$D$1,0),"x",V71))</f>
        <v/>
      </c>
      <c r="V71" s="12" t="str">
        <f>IF(VLOOKUP($E71&amp;$H71,说明表2!$D$24:$H$48,说明表2!$H$22-3,0)="","",VLOOKUP($E71&amp;$H71,说明表2!$D$24:$H$48,说明表2!$H$22-3,0))</f>
        <v/>
      </c>
      <c r="W71" s="28" t="str">
        <f>VLOOKUP($K71,说明表4!$A$2:$U$17,说明表4!$B$1,0)</f>
        <v>300</v>
      </c>
      <c r="X71" s="28" t="str">
        <f>VLOOKUP($K71,说明表4!$A$2:$U$17,说明表4!$H$1,0)</f>
        <v>300</v>
      </c>
      <c r="Y71" s="28" t="str">
        <f>VLOOKUP($K71,说明表4!$A$2:$U$17,说明表4!$N$1,0)</f>
        <v/>
      </c>
      <c r="Z71" s="28" t="str">
        <f>VLOOKUP($K71,说明表4!$A$2:$U$17,说明表4!$T$1,0)</f>
        <v>300</v>
      </c>
    </row>
    <row r="72" spans="1:26" x14ac:dyDescent="0.2">
      <c r="A72" s="12">
        <f t="shared" si="0"/>
        <v>67</v>
      </c>
      <c r="B72" s="12">
        <f t="shared" si="24"/>
        <v>722</v>
      </c>
      <c r="C72" s="28">
        <f t="shared" si="28"/>
        <v>7</v>
      </c>
      <c r="D72" s="28">
        <f t="shared" si="21"/>
        <v>2</v>
      </c>
      <c r="E72" s="28" t="str">
        <f>VLOOKUP($D72,说明表2!$A$53:$B$58,2,0)</f>
        <v>绿色</v>
      </c>
      <c r="F72" s="28">
        <v>2</v>
      </c>
      <c r="G72" s="12" t="str">
        <f>VLOOKUP(F72,说明表2!$A$12:$B$16,2,0)</f>
        <v>青铜时代</v>
      </c>
      <c r="H72" s="12" t="s">
        <v>92</v>
      </c>
      <c r="I72" s="12" t="str">
        <f t="shared" si="25"/>
        <v/>
      </c>
      <c r="K72" s="12" t="str">
        <f t="shared" si="26"/>
        <v>同色消</v>
      </c>
      <c r="L72" s="12" t="str">
        <f t="shared" si="27"/>
        <v>青铜时代绿色同色消</v>
      </c>
      <c r="M72" s="12">
        <f t="shared" si="3"/>
        <v>7</v>
      </c>
      <c r="N72" s="25">
        <v>1</v>
      </c>
      <c r="O72" s="12" t="str">
        <f>VLOOKUP(N72,说明表2!$A$1:$B$2,2,0)</f>
        <v>单个消除</v>
      </c>
      <c r="P72" s="12">
        <f t="shared" si="40"/>
        <v>2</v>
      </c>
      <c r="Q72" s="28" t="str">
        <f>IF(R72="","",SUBSTITUTE(VLOOKUP($K72,说明表3!$A$3:$D$17,说明表3!$B$1,0),"x",R72))</f>
        <v>150005,0,1,1</v>
      </c>
      <c r="R72" s="12">
        <f>IF(VLOOKUP($E72&amp;$H72,说明表2!$D$24:$H$48,说明表2!$F$22-3,0)="","",VLOOKUP($E72&amp;$H72,说明表2!$D$24:$H$48,说明表2!$F$22-3,0))</f>
        <v>150005</v>
      </c>
      <c r="S72" s="28" t="str">
        <f>IF(T72="","",SUBSTITUTE(VLOOKUP($K72,说明表3!$A$3:$D$17,说明表3!$C$1,0),"x",T72))</f>
        <v>150006,3,3,1</v>
      </c>
      <c r="T72" s="12">
        <f>IF(VLOOKUP($E72&amp;$H72,说明表2!$D$24:$H$48,说明表2!$G$22-3,0)="","",VLOOKUP($E72&amp;$H72,说明表2!$D$24:$H$48,说明表2!$G$22-3,0))</f>
        <v>150006</v>
      </c>
      <c r="U72" s="28" t="str">
        <f>IF(V72="","",SUBSTITUTE(VLOOKUP($K72,说明表3!$A$3:$D$17,说明表3!$D$1,0),"x",V72))</f>
        <v/>
      </c>
      <c r="V72" s="12" t="str">
        <f>IF(VLOOKUP($E72&amp;$H72,说明表2!$D$24:$H$48,说明表2!$H$22-3,0)="","",VLOOKUP($E72&amp;$H72,说明表2!$D$24:$H$48,说明表2!$H$22-3,0))</f>
        <v/>
      </c>
      <c r="W72" s="28" t="str">
        <f>VLOOKUP($K72,说明表4!$A$2:$U$17,说明表4!$B$1,0)</f>
        <v>300</v>
      </c>
      <c r="X72" s="28" t="str">
        <f>VLOOKUP($K72,说明表4!$A$2:$U$17,说明表4!$H$1,0)</f>
        <v>300</v>
      </c>
      <c r="Y72" s="28" t="str">
        <f>VLOOKUP($K72,说明表4!$A$2:$U$17,说明表4!$N$1,0)</f>
        <v/>
      </c>
      <c r="Z72" s="28" t="str">
        <f>VLOOKUP($K72,说明表4!$A$2:$U$17,说明表4!$T$1,0)</f>
        <v>300</v>
      </c>
    </row>
    <row r="73" spans="1:26" x14ac:dyDescent="0.2">
      <c r="A73" s="12">
        <f t="shared" si="0"/>
        <v>68</v>
      </c>
      <c r="B73" s="12">
        <f t="shared" si="24"/>
        <v>732</v>
      </c>
      <c r="C73" s="28">
        <f t="shared" si="28"/>
        <v>7</v>
      </c>
      <c r="D73" s="28">
        <f t="shared" si="21"/>
        <v>3</v>
      </c>
      <c r="E73" s="28" t="str">
        <f>VLOOKUP($D73,说明表2!$A$53:$B$58,2,0)</f>
        <v>红色</v>
      </c>
      <c r="F73" s="28">
        <v>2</v>
      </c>
      <c r="G73" s="12" t="str">
        <f>VLOOKUP(F73,说明表2!$A$12:$B$16,2,0)</f>
        <v>青铜时代</v>
      </c>
      <c r="H73" s="12" t="s">
        <v>92</v>
      </c>
      <c r="I73" s="12" t="str">
        <f t="shared" si="25"/>
        <v/>
      </c>
      <c r="K73" s="12" t="str">
        <f t="shared" si="26"/>
        <v>同色消</v>
      </c>
      <c r="L73" s="12" t="str">
        <f t="shared" si="27"/>
        <v>青铜时代红色同色消</v>
      </c>
      <c r="M73" s="12">
        <f t="shared" si="3"/>
        <v>7</v>
      </c>
      <c r="N73" s="25">
        <v>1</v>
      </c>
      <c r="O73" s="12" t="str">
        <f>VLOOKUP(N73,说明表2!$A$1:$B$2,2,0)</f>
        <v>单个消除</v>
      </c>
      <c r="P73" s="12">
        <f t="shared" si="40"/>
        <v>2</v>
      </c>
      <c r="Q73" s="28" t="str">
        <f>IF(R73="","",SUBSTITUTE(VLOOKUP($K73,说明表3!$A$3:$D$17,说明表3!$B$1,0),"x",R73))</f>
        <v>150005,0,1,1</v>
      </c>
      <c r="R73" s="12">
        <f>IF(VLOOKUP($E73&amp;$H73,说明表2!$D$24:$H$48,说明表2!$F$22-3,0)="","",VLOOKUP($E73&amp;$H73,说明表2!$D$24:$H$48,说明表2!$F$22-3,0))</f>
        <v>150005</v>
      </c>
      <c r="S73" s="28" t="str">
        <f>IF(T73="","",SUBSTITUTE(VLOOKUP($K73,说明表3!$A$3:$D$17,说明表3!$C$1,0),"x",T73))</f>
        <v>150006,3,3,1</v>
      </c>
      <c r="T73" s="12">
        <f>IF(VLOOKUP($E73&amp;$H73,说明表2!$D$24:$H$48,说明表2!$G$22-3,0)="","",VLOOKUP($E73&amp;$H73,说明表2!$D$24:$H$48,说明表2!$G$22-3,0))</f>
        <v>150006</v>
      </c>
      <c r="U73" s="28" t="str">
        <f>IF(V73="","",SUBSTITUTE(VLOOKUP($K73,说明表3!$A$3:$D$17,说明表3!$D$1,0),"x",V73))</f>
        <v/>
      </c>
      <c r="V73" s="12" t="str">
        <f>IF(VLOOKUP($E73&amp;$H73,说明表2!$D$24:$H$48,说明表2!$H$22-3,0)="","",VLOOKUP($E73&amp;$H73,说明表2!$D$24:$H$48,说明表2!$H$22-3,0))</f>
        <v/>
      </c>
      <c r="W73" s="28" t="str">
        <f>VLOOKUP($K73,说明表4!$A$2:$U$17,说明表4!$B$1,0)</f>
        <v>300</v>
      </c>
      <c r="X73" s="28" t="str">
        <f>VLOOKUP($K73,说明表4!$A$2:$U$17,说明表4!$H$1,0)</f>
        <v>300</v>
      </c>
      <c r="Y73" s="28" t="str">
        <f>VLOOKUP($K73,说明表4!$A$2:$U$17,说明表4!$N$1,0)</f>
        <v/>
      </c>
      <c r="Z73" s="28" t="str">
        <f>VLOOKUP($K73,说明表4!$A$2:$U$17,说明表4!$T$1,0)</f>
        <v>300</v>
      </c>
    </row>
    <row r="74" spans="1:26" x14ac:dyDescent="0.2">
      <c r="A74" s="12">
        <f t="shared" si="0"/>
        <v>69</v>
      </c>
      <c r="B74" s="12">
        <f t="shared" si="24"/>
        <v>742</v>
      </c>
      <c r="C74" s="28">
        <f t="shared" si="28"/>
        <v>7</v>
      </c>
      <c r="D74" s="28">
        <f t="shared" si="21"/>
        <v>4</v>
      </c>
      <c r="E74" s="28" t="str">
        <f>VLOOKUP($D74,说明表2!$A$53:$B$58,2,0)</f>
        <v>金色</v>
      </c>
      <c r="F74" s="28">
        <v>2</v>
      </c>
      <c r="G74" s="12" t="str">
        <f>VLOOKUP(F74,说明表2!$A$12:$B$16,2,0)</f>
        <v>青铜时代</v>
      </c>
      <c r="H74" s="12" t="s">
        <v>92</v>
      </c>
      <c r="I74" s="12" t="str">
        <f t="shared" si="25"/>
        <v/>
      </c>
      <c r="K74" s="12" t="str">
        <f t="shared" si="26"/>
        <v>同色消</v>
      </c>
      <c r="L74" s="12" t="str">
        <f t="shared" si="27"/>
        <v>青铜时代金色同色消</v>
      </c>
      <c r="M74" s="12">
        <f t="shared" si="3"/>
        <v>7</v>
      </c>
      <c r="N74" s="25">
        <v>1</v>
      </c>
      <c r="O74" s="12" t="str">
        <f>VLOOKUP(N74,说明表2!$A$1:$B$2,2,0)</f>
        <v>单个消除</v>
      </c>
      <c r="P74" s="12">
        <f t="shared" si="40"/>
        <v>2</v>
      </c>
      <c r="Q74" s="28" t="str">
        <f>IF(R74="","",SUBSTITUTE(VLOOKUP($K74,说明表3!$A$3:$D$17,说明表3!$B$1,0),"x",R74))</f>
        <v>150005,0,1,1</v>
      </c>
      <c r="R74" s="12">
        <f>IF(VLOOKUP($E74&amp;$H74,说明表2!$D$24:$H$48,说明表2!$F$22-3,0)="","",VLOOKUP($E74&amp;$H74,说明表2!$D$24:$H$48,说明表2!$F$22-3,0))</f>
        <v>150005</v>
      </c>
      <c r="S74" s="28" t="str">
        <f>IF(T74="","",SUBSTITUTE(VLOOKUP($K74,说明表3!$A$3:$D$17,说明表3!$C$1,0),"x",T74))</f>
        <v>150006,3,3,1</v>
      </c>
      <c r="T74" s="12">
        <f>IF(VLOOKUP($E74&amp;$H74,说明表2!$D$24:$H$48,说明表2!$G$22-3,0)="","",VLOOKUP($E74&amp;$H74,说明表2!$D$24:$H$48,说明表2!$G$22-3,0))</f>
        <v>150006</v>
      </c>
      <c r="U74" s="28" t="str">
        <f>IF(V74="","",SUBSTITUTE(VLOOKUP($K74,说明表3!$A$3:$D$17,说明表3!$D$1,0),"x",V74))</f>
        <v/>
      </c>
      <c r="V74" s="12" t="str">
        <f>IF(VLOOKUP($E74&amp;$H74,说明表2!$D$24:$H$48,说明表2!$H$22-3,0)="","",VLOOKUP($E74&amp;$H74,说明表2!$D$24:$H$48,说明表2!$H$22-3,0))</f>
        <v/>
      </c>
      <c r="W74" s="28" t="str">
        <f>VLOOKUP($K74,说明表4!$A$2:$U$17,说明表4!$B$1,0)</f>
        <v>300</v>
      </c>
      <c r="X74" s="28" t="str">
        <f>VLOOKUP($K74,说明表4!$A$2:$U$17,说明表4!$H$1,0)</f>
        <v>300</v>
      </c>
      <c r="Y74" s="28" t="str">
        <f>VLOOKUP($K74,说明表4!$A$2:$U$17,说明表4!$N$1,0)</f>
        <v/>
      </c>
      <c r="Z74" s="28" t="str">
        <f>VLOOKUP($K74,说明表4!$A$2:$U$17,说明表4!$T$1,0)</f>
        <v>300</v>
      </c>
    </row>
    <row r="75" spans="1:26" x14ac:dyDescent="0.2">
      <c r="A75" s="12">
        <f t="shared" si="0"/>
        <v>70</v>
      </c>
      <c r="B75" s="12">
        <f t="shared" si="24"/>
        <v>752</v>
      </c>
      <c r="C75" s="28">
        <f t="shared" si="28"/>
        <v>7</v>
      </c>
      <c r="D75" s="28">
        <f t="shared" si="21"/>
        <v>5</v>
      </c>
      <c r="E75" s="28" t="str">
        <f>VLOOKUP($D75,说明表2!$A$53:$B$58,2,0)</f>
        <v>紫色</v>
      </c>
      <c r="F75" s="28">
        <v>2</v>
      </c>
      <c r="G75" s="12" t="str">
        <f>VLOOKUP(F75,说明表2!$A$12:$B$16,2,0)</f>
        <v>青铜时代</v>
      </c>
      <c r="H75" s="12" t="s">
        <v>92</v>
      </c>
      <c r="I75" s="12" t="str">
        <f t="shared" si="25"/>
        <v/>
      </c>
      <c r="K75" s="12" t="str">
        <f t="shared" si="26"/>
        <v>同色消</v>
      </c>
      <c r="L75" s="12" t="str">
        <f t="shared" si="27"/>
        <v>青铜时代紫色同色消</v>
      </c>
      <c r="M75" s="12">
        <f t="shared" si="3"/>
        <v>7</v>
      </c>
      <c r="N75" s="25">
        <v>1</v>
      </c>
      <c r="O75" s="12" t="str">
        <f>VLOOKUP(N75,说明表2!$A$1:$B$2,2,0)</f>
        <v>单个消除</v>
      </c>
      <c r="P75" s="12">
        <f t="shared" si="40"/>
        <v>2</v>
      </c>
      <c r="Q75" s="28" t="str">
        <f>IF(R75="","",SUBSTITUTE(VLOOKUP($K75,说明表3!$A$3:$D$17,说明表3!$B$1,0),"x",R75))</f>
        <v>150005,0,1,1</v>
      </c>
      <c r="R75" s="12">
        <f>IF(VLOOKUP($E75&amp;$H75,说明表2!$D$24:$H$48,说明表2!$F$22-3,0)="","",VLOOKUP($E75&amp;$H75,说明表2!$D$24:$H$48,说明表2!$F$22-3,0))</f>
        <v>150005</v>
      </c>
      <c r="S75" s="28" t="str">
        <f>IF(T75="","",SUBSTITUTE(VLOOKUP($K75,说明表3!$A$3:$D$17,说明表3!$C$1,0),"x",T75))</f>
        <v>150006,3,3,1</v>
      </c>
      <c r="T75" s="12">
        <f>IF(VLOOKUP($E75&amp;$H75,说明表2!$D$24:$H$48,说明表2!$G$22-3,0)="","",VLOOKUP($E75&amp;$H75,说明表2!$D$24:$H$48,说明表2!$G$22-3,0))</f>
        <v>150006</v>
      </c>
      <c r="U75" s="28" t="str">
        <f>IF(V75="","",SUBSTITUTE(VLOOKUP($K75,说明表3!$A$3:$D$17,说明表3!$D$1,0),"x",V75))</f>
        <v/>
      </c>
      <c r="V75" s="12" t="str">
        <f>IF(VLOOKUP($E75&amp;$H75,说明表2!$D$24:$H$48,说明表2!$H$22-3,0)="","",VLOOKUP($E75&amp;$H75,说明表2!$D$24:$H$48,说明表2!$H$22-3,0))</f>
        <v/>
      </c>
      <c r="W75" s="28" t="str">
        <f>VLOOKUP($K75,说明表4!$A$2:$U$17,说明表4!$B$1,0)</f>
        <v>300</v>
      </c>
      <c r="X75" s="28" t="str">
        <f>VLOOKUP($K75,说明表4!$A$2:$U$17,说明表4!$H$1,0)</f>
        <v>300</v>
      </c>
      <c r="Y75" s="28" t="str">
        <f>VLOOKUP($K75,说明表4!$A$2:$U$17,说明表4!$N$1,0)</f>
        <v/>
      </c>
      <c r="Z75" s="28" t="str">
        <f>VLOOKUP($K75,说明表4!$A$2:$U$17,说明表4!$T$1,0)</f>
        <v>300</v>
      </c>
    </row>
    <row r="76" spans="1:26" x14ac:dyDescent="0.2">
      <c r="A76" s="12">
        <f t="shared" si="0"/>
        <v>71</v>
      </c>
      <c r="B76" s="12">
        <f t="shared" si="1"/>
        <v>113</v>
      </c>
      <c r="C76" s="28">
        <v>1</v>
      </c>
      <c r="D76" s="28">
        <f t="shared" si="21"/>
        <v>1</v>
      </c>
      <c r="E76" s="28" t="str">
        <f>VLOOKUP($D76,说明表2!$A$53:$B$58,2,0)</f>
        <v>蓝色</v>
      </c>
      <c r="F76" s="28">
        <v>3</v>
      </c>
      <c r="G76" s="12" t="str">
        <f>VLOOKUP(F76,说明表2!$A$12:$B$16,2,0)</f>
        <v>封建时代</v>
      </c>
      <c r="H76" s="12" t="s">
        <v>31</v>
      </c>
      <c r="I76" s="12" t="str">
        <f t="shared" ref="I76" si="41">IF(J76="","","+")</f>
        <v/>
      </c>
      <c r="K76" s="12" t="str">
        <f t="shared" ref="K76" si="42">CONCATENATE(H76,I76,J76)</f>
        <v>普通棋子</v>
      </c>
      <c r="L76" s="12" t="str">
        <f t="shared" si="2"/>
        <v>封建时代蓝色普通棋子</v>
      </c>
      <c r="M76" s="12">
        <f t="shared" si="3"/>
        <v>1</v>
      </c>
      <c r="N76" s="25">
        <v>1</v>
      </c>
      <c r="O76" s="12" t="str">
        <f>VLOOKUP(N76,说明表2!$A$1:$B$2,2,0)</f>
        <v>单个消除</v>
      </c>
      <c r="P76" s="12">
        <f t="shared" si="40"/>
        <v>3</v>
      </c>
      <c r="Q76" s="28" t="str">
        <f>IF(R76="","",SUBSTITUTE(VLOOKUP($K76,说明表3!$A$3:$D$17,说明表3!$B$1,0),"x",R76))</f>
        <v/>
      </c>
      <c r="R76" s="12" t="str">
        <f>IF(VLOOKUP($E76&amp;$H76,说明表2!$D$24:$H$48,说明表2!$F$22-3,0)="","",VLOOKUP($E76&amp;$H76,说明表2!$D$24:$H$48,说明表2!$F$22-3,0))</f>
        <v/>
      </c>
      <c r="S76" s="28" t="str">
        <f>IF(T76="","",SUBSTITUTE(VLOOKUP($K76,说明表3!$A$3:$D$17,说明表3!$C$1,0),"x",T76))</f>
        <v/>
      </c>
      <c r="T76" s="12" t="str">
        <f>IF(VLOOKUP($E76&amp;$H76,说明表2!$D$24:$H$48,说明表2!$G$22-3,0)="","",VLOOKUP($E76&amp;$H76,说明表2!$D$24:$H$48,说明表2!$G$22-3,0))</f>
        <v/>
      </c>
      <c r="U76" s="28" t="str">
        <f>IF(V76="","",SUBSTITUTE(VLOOKUP($K76,说明表3!$A$3:$D$17,说明表3!$D$1,0),"x",V76))</f>
        <v>130001,-1,-1,-1</v>
      </c>
      <c r="V76" s="12">
        <f>IF(VLOOKUP($E76&amp;$H76,说明表2!$D$24:$H$48,说明表2!$H$22-3,0)="","",VLOOKUP($E76&amp;$H76,说明表2!$D$24:$H$48,说明表2!$H$22-3,0))</f>
        <v>130001</v>
      </c>
      <c r="W76" s="28" t="str">
        <f>VLOOKUP($K76,说明表4!$A$2:$U$17,说明表4!$B$1,0)</f>
        <v/>
      </c>
      <c r="X76" s="28" t="str">
        <f>VLOOKUP($K76,说明表4!$A$2:$U$17,说明表4!$H$1,0)</f>
        <v/>
      </c>
      <c r="Y76" s="28" t="str">
        <f>VLOOKUP($K76,说明表4!$A$2:$U$17,说明表4!$N$1,0)</f>
        <v/>
      </c>
      <c r="Z76" s="28" t="str">
        <f>VLOOKUP($K76,说明表4!$A$2:$U$17,说明表4!$T$1,0)</f>
        <v>500</v>
      </c>
    </row>
    <row r="77" spans="1:26" x14ac:dyDescent="0.2">
      <c r="A77" s="12">
        <f t="shared" si="0"/>
        <v>72</v>
      </c>
      <c r="B77" s="12">
        <f t="shared" si="1"/>
        <v>123</v>
      </c>
      <c r="C77" s="28">
        <v>1</v>
      </c>
      <c r="D77" s="28">
        <f t="shared" si="21"/>
        <v>2</v>
      </c>
      <c r="E77" s="28" t="str">
        <f>VLOOKUP($D77,说明表2!$A$53:$B$58,2,0)</f>
        <v>绿色</v>
      </c>
      <c r="F77" s="28">
        <f>F41+1</f>
        <v>3</v>
      </c>
      <c r="G77" s="12" t="str">
        <f>VLOOKUP(F77,说明表2!$A$12:$B$16,2,0)</f>
        <v>封建时代</v>
      </c>
      <c r="H77" s="12" t="s">
        <v>31</v>
      </c>
      <c r="I77" s="12" t="str">
        <f t="shared" ref="I77:I79" si="43">IF(J77="","","+")</f>
        <v/>
      </c>
      <c r="K77" s="12" t="str">
        <f t="shared" ref="K77:K79" si="44">CONCATENATE(H77,I77,J77)</f>
        <v>普通棋子</v>
      </c>
      <c r="L77" s="12" t="str">
        <f t="shared" si="2"/>
        <v>封建时代绿色普通棋子</v>
      </c>
      <c r="M77" s="12">
        <f t="shared" si="3"/>
        <v>1</v>
      </c>
      <c r="N77" s="25">
        <v>1</v>
      </c>
      <c r="O77" s="12" t="str">
        <f>VLOOKUP(N77,说明表2!$A$1:$B$2,2,0)</f>
        <v>单个消除</v>
      </c>
      <c r="P77" s="12">
        <f t="shared" si="40"/>
        <v>3</v>
      </c>
      <c r="Q77" s="28" t="str">
        <f>IF(R77="","",SUBSTITUTE(VLOOKUP($K77,说明表3!$A$3:$D$17,说明表3!$B$1,0),"x",R77))</f>
        <v/>
      </c>
      <c r="R77" s="12" t="str">
        <f>IF(VLOOKUP($E77&amp;$H77,说明表2!$D$24:$H$48,说明表2!$F$22-3,0)="","",VLOOKUP($E77&amp;$H77,说明表2!$D$24:$H$48,说明表2!$F$22-3,0))</f>
        <v/>
      </c>
      <c r="S77" s="28" t="str">
        <f>IF(T77="","",SUBSTITUTE(VLOOKUP($K77,说明表3!$A$3:$D$17,说明表3!$C$1,0),"x",T77))</f>
        <v/>
      </c>
      <c r="T77" s="12" t="str">
        <f>IF(VLOOKUP($E77&amp;$H77,说明表2!$D$24:$H$48,说明表2!$G$22-3,0)="","",VLOOKUP($E77&amp;$H77,说明表2!$D$24:$H$48,说明表2!$G$22-3,0))</f>
        <v/>
      </c>
      <c r="U77" s="28" t="str">
        <f>IF(V77="","",SUBSTITUTE(VLOOKUP($K77,说明表3!$A$3:$D$17,说明表3!$D$1,0),"x",V77))</f>
        <v>130002,-1,-1,-1</v>
      </c>
      <c r="V77" s="12">
        <f>IF(VLOOKUP($E77&amp;$H77,说明表2!$D$24:$H$48,说明表2!$H$22-3,0)="","",VLOOKUP($E77&amp;$H77,说明表2!$D$24:$H$48,说明表2!$H$22-3,0))</f>
        <v>130002</v>
      </c>
      <c r="W77" s="28" t="str">
        <f>VLOOKUP($K77,说明表4!$A$2:$U$17,说明表4!$B$1,0)</f>
        <v/>
      </c>
      <c r="X77" s="28" t="str">
        <f>VLOOKUP($K77,说明表4!$A$2:$U$17,说明表4!$H$1,0)</f>
        <v/>
      </c>
      <c r="Y77" s="28" t="str">
        <f>VLOOKUP($K77,说明表4!$A$2:$U$17,说明表4!$N$1,0)</f>
        <v/>
      </c>
      <c r="Z77" s="28" t="str">
        <f>VLOOKUP($K77,说明表4!$A$2:$U$17,说明表4!$T$1,0)</f>
        <v>500</v>
      </c>
    </row>
    <row r="78" spans="1:26" x14ac:dyDescent="0.2">
      <c r="A78" s="12">
        <f t="shared" si="0"/>
        <v>73</v>
      </c>
      <c r="B78" s="12">
        <f t="shared" si="1"/>
        <v>133</v>
      </c>
      <c r="C78" s="28">
        <v>1</v>
      </c>
      <c r="D78" s="28">
        <f t="shared" si="21"/>
        <v>3</v>
      </c>
      <c r="E78" s="28" t="str">
        <f>VLOOKUP($D78,说明表2!$A$53:$B$58,2,0)</f>
        <v>红色</v>
      </c>
      <c r="F78" s="28">
        <v>3</v>
      </c>
      <c r="G78" s="12" t="str">
        <f>VLOOKUP(F78,说明表2!$A$12:$B$16,2,0)</f>
        <v>封建时代</v>
      </c>
      <c r="H78" s="12" t="s">
        <v>31</v>
      </c>
      <c r="I78" s="12" t="str">
        <f t="shared" si="43"/>
        <v/>
      </c>
      <c r="K78" s="12" t="str">
        <f t="shared" si="44"/>
        <v>普通棋子</v>
      </c>
      <c r="L78" s="12" t="str">
        <f t="shared" si="2"/>
        <v>封建时代红色普通棋子</v>
      </c>
      <c r="M78" s="12">
        <f t="shared" si="3"/>
        <v>1</v>
      </c>
      <c r="N78" s="25">
        <v>1</v>
      </c>
      <c r="O78" s="12" t="str">
        <f>VLOOKUP(N78,说明表2!$A$1:$B$2,2,0)</f>
        <v>单个消除</v>
      </c>
      <c r="P78" s="12">
        <f t="shared" si="40"/>
        <v>3</v>
      </c>
      <c r="Q78" s="28" t="str">
        <f>IF(R78="","",SUBSTITUTE(VLOOKUP($K78,说明表3!$A$3:$D$17,说明表3!$B$1,0),"x",R78))</f>
        <v/>
      </c>
      <c r="R78" s="12" t="str">
        <f>IF(VLOOKUP($E78&amp;$H78,说明表2!$D$24:$H$48,说明表2!$F$22-3,0)="","",VLOOKUP($E78&amp;$H78,说明表2!$D$24:$H$48,说明表2!$F$22-3,0))</f>
        <v/>
      </c>
      <c r="S78" s="28" t="str">
        <f>IF(T78="","",SUBSTITUTE(VLOOKUP($K78,说明表3!$A$3:$D$17,说明表3!$C$1,0),"x",T78))</f>
        <v/>
      </c>
      <c r="T78" s="12" t="str">
        <f>IF(VLOOKUP($E78&amp;$H78,说明表2!$D$24:$H$48,说明表2!$G$22-3,0)="","",VLOOKUP($E78&amp;$H78,说明表2!$D$24:$H$48,说明表2!$G$22-3,0))</f>
        <v/>
      </c>
      <c r="U78" s="28" t="str">
        <f>IF(V78="","",SUBSTITUTE(VLOOKUP($K78,说明表3!$A$3:$D$17,说明表3!$D$1,0),"x",V78))</f>
        <v>130003,-1,-1,-1</v>
      </c>
      <c r="V78" s="12">
        <f>IF(VLOOKUP($E78&amp;$H78,说明表2!$D$24:$H$48,说明表2!$H$22-3,0)="","",VLOOKUP($E78&amp;$H78,说明表2!$D$24:$H$48,说明表2!$H$22-3,0))</f>
        <v>130003</v>
      </c>
      <c r="W78" s="28" t="str">
        <f>VLOOKUP($K78,说明表4!$A$2:$U$17,说明表4!$B$1,0)</f>
        <v/>
      </c>
      <c r="X78" s="28" t="str">
        <f>VLOOKUP($K78,说明表4!$A$2:$U$17,说明表4!$H$1,0)</f>
        <v/>
      </c>
      <c r="Y78" s="28" t="str">
        <f>VLOOKUP($K78,说明表4!$A$2:$U$17,说明表4!$N$1,0)</f>
        <v/>
      </c>
      <c r="Z78" s="28" t="str">
        <f>VLOOKUP($K78,说明表4!$A$2:$U$17,说明表4!$T$1,0)</f>
        <v>500</v>
      </c>
    </row>
    <row r="79" spans="1:26" x14ac:dyDescent="0.2">
      <c r="A79" s="12">
        <f t="shared" si="0"/>
        <v>74</v>
      </c>
      <c r="B79" s="12">
        <f t="shared" si="1"/>
        <v>143</v>
      </c>
      <c r="C79" s="28">
        <v>1</v>
      </c>
      <c r="D79" s="28">
        <f t="shared" si="21"/>
        <v>4</v>
      </c>
      <c r="E79" s="28" t="str">
        <f>VLOOKUP($D79,说明表2!$A$53:$B$58,2,0)</f>
        <v>金色</v>
      </c>
      <c r="F79" s="28">
        <f>F42+1</f>
        <v>3</v>
      </c>
      <c r="G79" s="12" t="str">
        <f>VLOOKUP(F79,说明表2!$A$12:$B$16,2,0)</f>
        <v>封建时代</v>
      </c>
      <c r="H79" s="12" t="s">
        <v>31</v>
      </c>
      <c r="I79" s="12" t="str">
        <f t="shared" si="43"/>
        <v/>
      </c>
      <c r="K79" s="12" t="str">
        <f t="shared" si="44"/>
        <v>普通棋子</v>
      </c>
      <c r="L79" s="12" t="str">
        <f t="shared" si="2"/>
        <v>封建时代金色普通棋子</v>
      </c>
      <c r="M79" s="12">
        <f t="shared" si="3"/>
        <v>1</v>
      </c>
      <c r="N79" s="25">
        <v>1</v>
      </c>
      <c r="O79" s="12" t="str">
        <f>VLOOKUP(N79,说明表2!$A$1:$B$2,2,0)</f>
        <v>单个消除</v>
      </c>
      <c r="P79" s="12">
        <f t="shared" si="40"/>
        <v>3</v>
      </c>
      <c r="Q79" s="28" t="str">
        <f>IF(R79="","",SUBSTITUTE(VLOOKUP($K79,说明表3!$A$3:$D$17,说明表3!$B$1,0),"x",R79))</f>
        <v/>
      </c>
      <c r="R79" s="12" t="str">
        <f>IF(VLOOKUP($E79&amp;$H79,说明表2!$D$24:$H$48,说明表2!$F$22-3,0)="","",VLOOKUP($E79&amp;$H79,说明表2!$D$24:$H$48,说明表2!$F$22-3,0))</f>
        <v/>
      </c>
      <c r="S79" s="28" t="str">
        <f>IF(T79="","",SUBSTITUTE(VLOOKUP($K79,说明表3!$A$3:$D$17,说明表3!$C$1,0),"x",T79))</f>
        <v/>
      </c>
      <c r="T79" s="12" t="str">
        <f>IF(VLOOKUP($E79&amp;$H79,说明表2!$D$24:$H$48,说明表2!$G$22-3,0)="","",VLOOKUP($E79&amp;$H79,说明表2!$D$24:$H$48,说明表2!$G$22-3,0))</f>
        <v/>
      </c>
      <c r="U79" s="28" t="str">
        <f>IF(V79="","",SUBSTITUTE(VLOOKUP($K79,说明表3!$A$3:$D$17,说明表3!$D$1,0),"x",V79))</f>
        <v>130004,-1,-1,-1</v>
      </c>
      <c r="V79" s="12">
        <f>IF(VLOOKUP($E79&amp;$H79,说明表2!$D$24:$H$48,说明表2!$H$22-3,0)="","",VLOOKUP($E79&amp;$H79,说明表2!$D$24:$H$48,说明表2!$H$22-3,0))</f>
        <v>130004</v>
      </c>
      <c r="W79" s="28" t="str">
        <f>VLOOKUP($K79,说明表4!$A$2:$U$17,说明表4!$B$1,0)</f>
        <v/>
      </c>
      <c r="X79" s="28" t="str">
        <f>VLOOKUP($K79,说明表4!$A$2:$U$17,说明表4!$H$1,0)</f>
        <v/>
      </c>
      <c r="Y79" s="28" t="str">
        <f>VLOOKUP($K79,说明表4!$A$2:$U$17,说明表4!$N$1,0)</f>
        <v/>
      </c>
      <c r="Z79" s="28" t="str">
        <f>VLOOKUP($K79,说明表4!$A$2:$U$17,说明表4!$T$1,0)</f>
        <v>500</v>
      </c>
    </row>
    <row r="80" spans="1:26" x14ac:dyDescent="0.2">
      <c r="A80" s="12">
        <f t="shared" si="0"/>
        <v>75</v>
      </c>
      <c r="B80" s="12">
        <f t="shared" si="1"/>
        <v>153</v>
      </c>
      <c r="C80" s="28">
        <v>1</v>
      </c>
      <c r="D80" s="28">
        <f t="shared" si="21"/>
        <v>5</v>
      </c>
      <c r="E80" s="28" t="str">
        <f>VLOOKUP($D80,说明表2!$A$53:$B$58,2,0)</f>
        <v>紫色</v>
      </c>
      <c r="F80" s="28">
        <f>F43+1</f>
        <v>3</v>
      </c>
      <c r="G80" s="12" t="str">
        <f>VLOOKUP(F80,说明表2!$A$12:$B$16,2,0)</f>
        <v>封建时代</v>
      </c>
      <c r="H80" s="12" t="s">
        <v>31</v>
      </c>
      <c r="I80" s="12" t="str">
        <f t="shared" ref="I80:I84" si="45">IF(J80="","","+")</f>
        <v/>
      </c>
      <c r="K80" s="12" t="str">
        <f t="shared" ref="K80:K84" si="46">CONCATENATE(H80,I80,J80)</f>
        <v>普通棋子</v>
      </c>
      <c r="L80" s="12" t="str">
        <f t="shared" si="2"/>
        <v>封建时代紫色普通棋子</v>
      </c>
      <c r="M80" s="12">
        <f t="shared" si="3"/>
        <v>1</v>
      </c>
      <c r="N80" s="25">
        <v>1</v>
      </c>
      <c r="O80" s="12" t="str">
        <f>VLOOKUP(N80,说明表2!$A$1:$B$2,2,0)</f>
        <v>单个消除</v>
      </c>
      <c r="P80" s="12">
        <f t="shared" si="40"/>
        <v>3</v>
      </c>
      <c r="Q80" s="28" t="str">
        <f>IF(R80="","",SUBSTITUTE(VLOOKUP($K80,说明表3!$A$3:$D$17,说明表3!$B$1,0),"x",R80))</f>
        <v/>
      </c>
      <c r="R80" s="12" t="str">
        <f>IF(VLOOKUP($E80&amp;$H80,说明表2!$D$24:$H$48,说明表2!$F$22-3,0)="","",VLOOKUP($E80&amp;$H80,说明表2!$D$24:$H$48,说明表2!$F$22-3,0))</f>
        <v/>
      </c>
      <c r="S80" s="28" t="str">
        <f>IF(T80="","",SUBSTITUTE(VLOOKUP($K80,说明表3!$A$3:$D$17,说明表3!$C$1,0),"x",T80))</f>
        <v/>
      </c>
      <c r="T80" s="12" t="str">
        <f>IF(VLOOKUP($E80&amp;$H80,说明表2!$D$24:$H$48,说明表2!$G$22-3,0)="","",VLOOKUP($E80&amp;$H80,说明表2!$D$24:$H$48,说明表2!$G$22-3,0))</f>
        <v/>
      </c>
      <c r="U80" s="28" t="str">
        <f>IF(V80="","",SUBSTITUTE(VLOOKUP($K80,说明表3!$A$3:$D$17,说明表3!$D$1,0),"x",V80))</f>
        <v>130005,-1,-1,-1</v>
      </c>
      <c r="V80" s="12">
        <f>IF(VLOOKUP($E80&amp;$H80,说明表2!$D$24:$H$48,说明表2!$H$22-3,0)="","",VLOOKUP($E80&amp;$H80,说明表2!$D$24:$H$48,说明表2!$H$22-3,0))</f>
        <v>130005</v>
      </c>
      <c r="W80" s="28" t="str">
        <f>VLOOKUP($K80,说明表4!$A$2:$U$17,说明表4!$B$1,0)</f>
        <v/>
      </c>
      <c r="X80" s="28" t="str">
        <f>VLOOKUP($K80,说明表4!$A$2:$U$17,说明表4!$H$1,0)</f>
        <v/>
      </c>
      <c r="Y80" s="28" t="str">
        <f>VLOOKUP($K80,说明表4!$A$2:$U$17,说明表4!$N$1,0)</f>
        <v/>
      </c>
      <c r="Z80" s="28" t="str">
        <f>VLOOKUP($K80,说明表4!$A$2:$U$17,说明表4!$T$1,0)</f>
        <v>500</v>
      </c>
    </row>
    <row r="81" spans="1:26" x14ac:dyDescent="0.2">
      <c r="A81" s="12">
        <f t="shared" si="0"/>
        <v>76</v>
      </c>
      <c r="B81" s="12">
        <f t="shared" si="1"/>
        <v>213</v>
      </c>
      <c r="C81" s="28">
        <f>C76+1</f>
        <v>2</v>
      </c>
      <c r="D81" s="28">
        <f t="shared" si="21"/>
        <v>1</v>
      </c>
      <c r="E81" s="28" t="str">
        <f>VLOOKUP($D81,说明表2!$A$53:$B$58,2,0)</f>
        <v>蓝色</v>
      </c>
      <c r="F81" s="28">
        <v>3</v>
      </c>
      <c r="G81" s="12" t="str">
        <f>VLOOKUP(F81,说明表2!$A$12:$B$16,2,0)</f>
        <v>封建时代</v>
      </c>
      <c r="H81" s="12" t="s">
        <v>55</v>
      </c>
      <c r="I81" s="12" t="str">
        <f t="shared" si="45"/>
        <v/>
      </c>
      <c r="K81" s="12" t="str">
        <f t="shared" si="46"/>
        <v>小飞机</v>
      </c>
      <c r="L81" s="12" t="str">
        <f t="shared" si="2"/>
        <v>封建时代蓝色小飞机</v>
      </c>
      <c r="M81" s="12">
        <f t="shared" si="3"/>
        <v>2</v>
      </c>
      <c r="N81" s="25">
        <v>1</v>
      </c>
      <c r="O81" s="12" t="str">
        <f>VLOOKUP(N81,说明表2!$A$1:$B$2,2,0)</f>
        <v>单个消除</v>
      </c>
      <c r="P81" s="12">
        <f t="shared" si="40"/>
        <v>3</v>
      </c>
      <c r="Q81" s="28" t="str">
        <f>IF(R81="","",SUBSTITUTE(VLOOKUP($K81,说明表3!$A$3:$D$17,说明表3!$B$1,0),"x",R81))</f>
        <v>110011,0,1,1</v>
      </c>
      <c r="R81" s="12">
        <f>IF(VLOOKUP($E81&amp;$H81,说明表2!$D$24:$H$48,说明表2!$F$22-3,0)="","",VLOOKUP($E81&amp;$H81,说明表2!$D$24:$H$48,说明表2!$F$22-3,0))</f>
        <v>110011</v>
      </c>
      <c r="S81" s="28" t="str">
        <f>IF(T81="","",SUBSTITUTE(VLOOKUP($K81,说明表3!$A$3:$D$17,说明表3!$C$1,0),"x",T81))</f>
        <v>110006,2,1,8</v>
      </c>
      <c r="T81" s="12">
        <f>IF(VLOOKUP($E81&amp;$H81,说明表2!$D$24:$H$48,说明表2!$G$22-3,0)="","",VLOOKUP($E81&amp;$H81,说明表2!$D$24:$H$48,说明表2!$G$22-3,0))</f>
        <v>110006</v>
      </c>
      <c r="U81" s="28" t="str">
        <f>IF(V81="","",SUBSTITUTE(VLOOKUP($K81,说明表3!$A$3:$D$17,说明表3!$D$1,0),"x",V81))</f>
        <v>110012,-1,-1,-1</v>
      </c>
      <c r="V81" s="12">
        <f>IF(VLOOKUP($E81&amp;$H81,说明表2!$D$24:$H$48,说明表2!$H$22-3,0)="","",VLOOKUP($E81&amp;$H81,说明表2!$D$24:$H$48,说明表2!$H$22-3,0))</f>
        <v>110012</v>
      </c>
      <c r="W81" s="28" t="str">
        <f>VLOOKUP($K81,说明表4!$A$2:$U$17,说明表4!$B$1,0)</f>
        <v>500</v>
      </c>
      <c r="X81" s="28" t="str">
        <f>VLOOKUP($K81,说明表4!$A$2:$U$17,说明表4!$H$1,0)</f>
        <v>500</v>
      </c>
      <c r="Y81" s="28" t="str">
        <f>VLOOKUP($K81,说明表4!$A$2:$U$17,说明表4!$N$1,0)</f>
        <v>1000</v>
      </c>
      <c r="Z81" s="28" t="str">
        <f>VLOOKUP($K81,说明表4!$A$2:$U$17,说明表4!$T$1,0)</f>
        <v>1300</v>
      </c>
    </row>
    <row r="82" spans="1:26" x14ac:dyDescent="0.2">
      <c r="A82" s="12">
        <f t="shared" si="0"/>
        <v>77</v>
      </c>
      <c r="B82" s="12">
        <f t="shared" si="1"/>
        <v>223</v>
      </c>
      <c r="C82" s="28">
        <f t="shared" ref="C82:C110" si="47">C77+1</f>
        <v>2</v>
      </c>
      <c r="D82" s="28">
        <f t="shared" si="21"/>
        <v>2</v>
      </c>
      <c r="E82" s="28" t="str">
        <f>VLOOKUP($D82,说明表2!$A$53:$B$58,2,0)</f>
        <v>绿色</v>
      </c>
      <c r="F82" s="28">
        <v>3</v>
      </c>
      <c r="G82" s="12" t="str">
        <f>VLOOKUP(F82,说明表2!$A$12:$B$16,2,0)</f>
        <v>封建时代</v>
      </c>
      <c r="H82" s="12" t="s">
        <v>55</v>
      </c>
      <c r="I82" s="12" t="str">
        <f t="shared" si="45"/>
        <v/>
      </c>
      <c r="K82" s="12" t="str">
        <f t="shared" si="46"/>
        <v>小飞机</v>
      </c>
      <c r="L82" s="12" t="str">
        <f t="shared" si="2"/>
        <v>封建时代绿色小飞机</v>
      </c>
      <c r="M82" s="12">
        <f t="shared" si="3"/>
        <v>2</v>
      </c>
      <c r="N82" s="25">
        <v>1</v>
      </c>
      <c r="O82" s="12" t="str">
        <f>VLOOKUP(N82,说明表2!$A$1:$B$2,2,0)</f>
        <v>单个消除</v>
      </c>
      <c r="P82" s="12">
        <f t="shared" si="40"/>
        <v>3</v>
      </c>
      <c r="Q82" s="28" t="str">
        <f>IF(R82="","",SUBSTITUTE(VLOOKUP($K82,说明表3!$A$3:$D$17,说明表3!$B$1,0),"x",R82))</f>
        <v>110011,0,1,1</v>
      </c>
      <c r="R82" s="12">
        <f>IF(VLOOKUP($E82&amp;$H82,说明表2!$D$24:$H$48,说明表2!$F$22-3,0)="","",VLOOKUP($E82&amp;$H82,说明表2!$D$24:$H$48,说明表2!$F$22-3,0))</f>
        <v>110011</v>
      </c>
      <c r="S82" s="28" t="str">
        <f>IF(T82="","",SUBSTITUTE(VLOOKUP($K82,说明表3!$A$3:$D$17,说明表3!$C$1,0),"x",T82))</f>
        <v>110007,2,1,8</v>
      </c>
      <c r="T82" s="12">
        <f>IF(VLOOKUP($E82&amp;$H82,说明表2!$D$24:$H$48,说明表2!$G$22-3,0)="","",VLOOKUP($E82&amp;$H82,说明表2!$D$24:$H$48,说明表2!$G$22-3,0))</f>
        <v>110007</v>
      </c>
      <c r="U82" s="28" t="str">
        <f>IF(V82="","",SUBSTITUTE(VLOOKUP($K82,说明表3!$A$3:$D$17,说明表3!$D$1,0),"x",V82))</f>
        <v>110012,-1,-1,-1</v>
      </c>
      <c r="V82" s="12">
        <f>IF(VLOOKUP($E82&amp;$H82,说明表2!$D$24:$H$48,说明表2!$H$22-3,0)="","",VLOOKUP($E82&amp;$H82,说明表2!$D$24:$H$48,说明表2!$H$22-3,0))</f>
        <v>110012</v>
      </c>
      <c r="W82" s="28" t="str">
        <f>VLOOKUP($K82,说明表4!$A$2:$U$17,说明表4!$B$1,0)</f>
        <v>500</v>
      </c>
      <c r="X82" s="28" t="str">
        <f>VLOOKUP($K82,说明表4!$A$2:$U$17,说明表4!$H$1,0)</f>
        <v>500</v>
      </c>
      <c r="Y82" s="28" t="str">
        <f>VLOOKUP($K82,说明表4!$A$2:$U$17,说明表4!$N$1,0)</f>
        <v>1000</v>
      </c>
      <c r="Z82" s="28" t="str">
        <f>VLOOKUP($K82,说明表4!$A$2:$U$17,说明表4!$T$1,0)</f>
        <v>1300</v>
      </c>
    </row>
    <row r="83" spans="1:26" x14ac:dyDescent="0.2">
      <c r="A83" s="12">
        <f t="shared" si="0"/>
        <v>78</v>
      </c>
      <c r="B83" s="12">
        <f t="shared" si="1"/>
        <v>233</v>
      </c>
      <c r="C83" s="28">
        <f t="shared" si="47"/>
        <v>2</v>
      </c>
      <c r="D83" s="28">
        <f t="shared" si="21"/>
        <v>3</v>
      </c>
      <c r="E83" s="28" t="str">
        <f>VLOOKUP($D83,说明表2!$A$53:$B$58,2,0)</f>
        <v>红色</v>
      </c>
      <c r="F83" s="28">
        <v>3</v>
      </c>
      <c r="G83" s="12" t="str">
        <f>VLOOKUP(F83,说明表2!$A$12:$B$16,2,0)</f>
        <v>封建时代</v>
      </c>
      <c r="H83" s="12" t="s">
        <v>55</v>
      </c>
      <c r="I83" s="12" t="str">
        <f t="shared" si="45"/>
        <v/>
      </c>
      <c r="K83" s="12" t="str">
        <f t="shared" si="46"/>
        <v>小飞机</v>
      </c>
      <c r="L83" s="12" t="str">
        <f t="shared" si="2"/>
        <v>封建时代红色小飞机</v>
      </c>
      <c r="M83" s="12">
        <f t="shared" si="3"/>
        <v>2</v>
      </c>
      <c r="N83" s="25">
        <v>1</v>
      </c>
      <c r="O83" s="12" t="str">
        <f>VLOOKUP(N83,说明表2!$A$1:$B$2,2,0)</f>
        <v>单个消除</v>
      </c>
      <c r="P83" s="12">
        <f t="shared" si="40"/>
        <v>3</v>
      </c>
      <c r="Q83" s="28" t="str">
        <f>IF(R83="","",SUBSTITUTE(VLOOKUP($K83,说明表3!$A$3:$D$17,说明表3!$B$1,0),"x",R83))</f>
        <v>110011,0,1,1</v>
      </c>
      <c r="R83" s="12">
        <f>IF(VLOOKUP($E83&amp;$H83,说明表2!$D$24:$H$48,说明表2!$F$22-3,0)="","",VLOOKUP($E83&amp;$H83,说明表2!$D$24:$H$48,说明表2!$F$22-3,0))</f>
        <v>110011</v>
      </c>
      <c r="S83" s="28" t="str">
        <f>IF(T83="","",SUBSTITUTE(VLOOKUP($K83,说明表3!$A$3:$D$17,说明表3!$C$1,0),"x",T83))</f>
        <v>110008,2,1,8</v>
      </c>
      <c r="T83" s="12">
        <f>IF(VLOOKUP($E83&amp;$H83,说明表2!$D$24:$H$48,说明表2!$G$22-3,0)="","",VLOOKUP($E83&amp;$H83,说明表2!$D$24:$H$48,说明表2!$G$22-3,0))</f>
        <v>110008</v>
      </c>
      <c r="U83" s="28" t="str">
        <f>IF(V83="","",SUBSTITUTE(VLOOKUP($K83,说明表3!$A$3:$D$17,说明表3!$D$1,0),"x",V83))</f>
        <v>110012,-1,-1,-1</v>
      </c>
      <c r="V83" s="12">
        <f>IF(VLOOKUP($E83&amp;$H83,说明表2!$D$24:$H$48,说明表2!$H$22-3,0)="","",VLOOKUP($E83&amp;$H83,说明表2!$D$24:$H$48,说明表2!$H$22-3,0))</f>
        <v>110012</v>
      </c>
      <c r="W83" s="28" t="str">
        <f>VLOOKUP($K83,说明表4!$A$2:$U$17,说明表4!$B$1,0)</f>
        <v>500</v>
      </c>
      <c r="X83" s="28" t="str">
        <f>VLOOKUP($K83,说明表4!$A$2:$U$17,说明表4!$H$1,0)</f>
        <v>500</v>
      </c>
      <c r="Y83" s="28" t="str">
        <f>VLOOKUP($K83,说明表4!$A$2:$U$17,说明表4!$N$1,0)</f>
        <v>1000</v>
      </c>
      <c r="Z83" s="28" t="str">
        <f>VLOOKUP($K83,说明表4!$A$2:$U$17,说明表4!$T$1,0)</f>
        <v>1300</v>
      </c>
    </row>
    <row r="84" spans="1:26" x14ac:dyDescent="0.2">
      <c r="A84" s="12">
        <f t="shared" si="0"/>
        <v>79</v>
      </c>
      <c r="B84" s="12">
        <f t="shared" si="1"/>
        <v>243</v>
      </c>
      <c r="C84" s="28">
        <f t="shared" si="47"/>
        <v>2</v>
      </c>
      <c r="D84" s="28">
        <f t="shared" si="21"/>
        <v>4</v>
      </c>
      <c r="E84" s="28" t="str">
        <f>VLOOKUP($D84,说明表2!$A$53:$B$58,2,0)</f>
        <v>金色</v>
      </c>
      <c r="F84" s="28">
        <v>3</v>
      </c>
      <c r="G84" s="12" t="str">
        <f>VLOOKUP(F84,说明表2!$A$12:$B$16,2,0)</f>
        <v>封建时代</v>
      </c>
      <c r="H84" s="12" t="s">
        <v>55</v>
      </c>
      <c r="I84" s="12" t="str">
        <f t="shared" si="45"/>
        <v/>
      </c>
      <c r="K84" s="12" t="str">
        <f t="shared" si="46"/>
        <v>小飞机</v>
      </c>
      <c r="L84" s="12" t="str">
        <f t="shared" si="2"/>
        <v>封建时代金色小飞机</v>
      </c>
      <c r="M84" s="12">
        <f t="shared" si="3"/>
        <v>2</v>
      </c>
      <c r="N84" s="25">
        <v>1</v>
      </c>
      <c r="O84" s="12" t="str">
        <f>VLOOKUP(N84,说明表2!$A$1:$B$2,2,0)</f>
        <v>单个消除</v>
      </c>
      <c r="P84" s="12">
        <f t="shared" si="40"/>
        <v>3</v>
      </c>
      <c r="Q84" s="28" t="str">
        <f>IF(R84="","",SUBSTITUTE(VLOOKUP($K84,说明表3!$A$3:$D$17,说明表3!$B$1,0),"x",R84))</f>
        <v>110011,0,1,1</v>
      </c>
      <c r="R84" s="12">
        <f>IF(VLOOKUP($E84&amp;$H84,说明表2!$D$24:$H$48,说明表2!$F$22-3,0)="","",VLOOKUP($E84&amp;$H84,说明表2!$D$24:$H$48,说明表2!$F$22-3,0))</f>
        <v>110011</v>
      </c>
      <c r="S84" s="28" t="str">
        <f>IF(T84="","",SUBSTITUTE(VLOOKUP($K84,说明表3!$A$3:$D$17,说明表3!$C$1,0),"x",T84))</f>
        <v>110009,2,1,8</v>
      </c>
      <c r="T84" s="12">
        <f>IF(VLOOKUP($E84&amp;$H84,说明表2!$D$24:$H$48,说明表2!$G$22-3,0)="","",VLOOKUP($E84&amp;$H84,说明表2!$D$24:$H$48,说明表2!$G$22-3,0))</f>
        <v>110009</v>
      </c>
      <c r="U84" s="28" t="str">
        <f>IF(V84="","",SUBSTITUTE(VLOOKUP($K84,说明表3!$A$3:$D$17,说明表3!$D$1,0),"x",V84))</f>
        <v>110012,-1,-1,-1</v>
      </c>
      <c r="V84" s="12">
        <f>IF(VLOOKUP($E84&amp;$H84,说明表2!$D$24:$H$48,说明表2!$H$22-3,0)="","",VLOOKUP($E84&amp;$H84,说明表2!$D$24:$H$48,说明表2!$H$22-3,0))</f>
        <v>110012</v>
      </c>
      <c r="W84" s="28" t="str">
        <f>VLOOKUP($K84,说明表4!$A$2:$U$17,说明表4!$B$1,0)</f>
        <v>500</v>
      </c>
      <c r="X84" s="28" t="str">
        <f>VLOOKUP($K84,说明表4!$A$2:$U$17,说明表4!$H$1,0)</f>
        <v>500</v>
      </c>
      <c r="Y84" s="28" t="str">
        <f>VLOOKUP($K84,说明表4!$A$2:$U$17,说明表4!$N$1,0)</f>
        <v>1000</v>
      </c>
      <c r="Z84" s="28" t="str">
        <f>VLOOKUP($K84,说明表4!$A$2:$U$17,说明表4!$T$1,0)</f>
        <v>1300</v>
      </c>
    </row>
    <row r="85" spans="1:26" x14ac:dyDescent="0.2">
      <c r="A85" s="12">
        <f t="shared" si="0"/>
        <v>80</v>
      </c>
      <c r="B85" s="12">
        <f t="shared" si="1"/>
        <v>253</v>
      </c>
      <c r="C85" s="28">
        <f t="shared" si="47"/>
        <v>2</v>
      </c>
      <c r="D85" s="28">
        <f t="shared" si="21"/>
        <v>5</v>
      </c>
      <c r="E85" s="28" t="str">
        <f>VLOOKUP($D85,说明表2!$A$53:$B$58,2,0)</f>
        <v>紫色</v>
      </c>
      <c r="F85" s="28">
        <v>3</v>
      </c>
      <c r="G85" s="12" t="str">
        <f>VLOOKUP(F85,说明表2!$A$12:$B$16,2,0)</f>
        <v>封建时代</v>
      </c>
      <c r="H85" s="12" t="s">
        <v>55</v>
      </c>
      <c r="I85" s="12" t="str">
        <f t="shared" ref="I85:I104" si="48">IF(J85="","","+")</f>
        <v/>
      </c>
      <c r="K85" s="12" t="str">
        <f t="shared" ref="K85:K104" si="49">CONCATENATE(H85,I85,J85)</f>
        <v>小飞机</v>
      </c>
      <c r="L85" s="12" t="str">
        <f t="shared" si="2"/>
        <v>封建时代紫色小飞机</v>
      </c>
      <c r="M85" s="12">
        <f t="shared" si="3"/>
        <v>2</v>
      </c>
      <c r="N85" s="25">
        <v>1</v>
      </c>
      <c r="O85" s="12" t="str">
        <f>VLOOKUP(N85,说明表2!$A$1:$B$2,2,0)</f>
        <v>单个消除</v>
      </c>
      <c r="P85" s="12">
        <f t="shared" si="40"/>
        <v>3</v>
      </c>
      <c r="Q85" s="28" t="str">
        <f>IF(R85="","",SUBSTITUTE(VLOOKUP($K85,说明表3!$A$3:$D$17,说明表3!$B$1,0),"x",R85))</f>
        <v>110011,0,1,1</v>
      </c>
      <c r="R85" s="12">
        <f>IF(VLOOKUP($E85&amp;$H85,说明表2!$D$24:$H$48,说明表2!$F$22-3,0)="","",VLOOKUP($E85&amp;$H85,说明表2!$D$24:$H$48,说明表2!$F$22-3,0))</f>
        <v>110011</v>
      </c>
      <c r="S85" s="28" t="str">
        <f>IF(T85="","",SUBSTITUTE(VLOOKUP($K85,说明表3!$A$3:$D$17,说明表3!$C$1,0),"x",T85))</f>
        <v>110010,2,1,8</v>
      </c>
      <c r="T85" s="12">
        <f>IF(VLOOKUP($E85&amp;$H85,说明表2!$D$24:$H$48,说明表2!$G$22-3,0)="","",VLOOKUP($E85&amp;$H85,说明表2!$D$24:$H$48,说明表2!$G$22-3,0))</f>
        <v>110010</v>
      </c>
      <c r="U85" s="28" t="str">
        <f>IF(V85="","",SUBSTITUTE(VLOOKUP($K85,说明表3!$A$3:$D$17,说明表3!$D$1,0),"x",V85))</f>
        <v>110012,-1,-1,-1</v>
      </c>
      <c r="V85" s="12">
        <f>IF(VLOOKUP($E85&amp;$H85,说明表2!$D$24:$H$48,说明表2!$H$22-3,0)="","",VLOOKUP($E85&amp;$H85,说明表2!$D$24:$H$48,说明表2!$H$22-3,0))</f>
        <v>110012</v>
      </c>
      <c r="W85" s="28" t="str">
        <f>VLOOKUP($K85,说明表4!$A$2:$U$17,说明表4!$B$1,0)</f>
        <v>500</v>
      </c>
      <c r="X85" s="28" t="str">
        <f>VLOOKUP($K85,说明表4!$A$2:$U$17,说明表4!$H$1,0)</f>
        <v>500</v>
      </c>
      <c r="Y85" s="28" t="str">
        <f>VLOOKUP($K85,说明表4!$A$2:$U$17,说明表4!$N$1,0)</f>
        <v>1000</v>
      </c>
      <c r="Z85" s="28" t="str">
        <f>VLOOKUP($K85,说明表4!$A$2:$U$17,说明表4!$T$1,0)</f>
        <v>1300</v>
      </c>
    </row>
    <row r="86" spans="1:26" x14ac:dyDescent="0.2">
      <c r="A86" s="12">
        <f t="shared" si="0"/>
        <v>81</v>
      </c>
      <c r="B86" s="12">
        <f t="shared" ref="B86:B90" si="50">C86*100+D86*10+F86</f>
        <v>313</v>
      </c>
      <c r="C86" s="28">
        <f>C81+1</f>
        <v>3</v>
      </c>
      <c r="D86" s="28">
        <f t="shared" si="21"/>
        <v>1</v>
      </c>
      <c r="E86" s="28" t="str">
        <f>VLOOKUP($D86,说明表2!$A$53:$B$58,2,0)</f>
        <v>蓝色</v>
      </c>
      <c r="F86" s="28">
        <v>3</v>
      </c>
      <c r="G86" s="12" t="str">
        <f>VLOOKUP(F86,说明表2!$A$12:$B$16,2,0)</f>
        <v>封建时代</v>
      </c>
      <c r="H86" s="12" t="s">
        <v>55</v>
      </c>
      <c r="I86" s="12" t="str">
        <f t="shared" si="48"/>
        <v/>
      </c>
      <c r="K86" s="12" t="str">
        <f t="shared" si="49"/>
        <v>小飞机</v>
      </c>
      <c r="L86" s="12" t="str">
        <f t="shared" ref="L86:L90" si="51">_xlfn.CONCAT(G86,E86,K86)</f>
        <v>封建时代蓝色小飞机</v>
      </c>
      <c r="M86" s="12">
        <f t="shared" ref="M86:M90" si="52">C86</f>
        <v>3</v>
      </c>
      <c r="N86" s="25">
        <v>1</v>
      </c>
      <c r="O86" s="12" t="str">
        <f>VLOOKUP(N86,说明表2!$A$1:$B$2,2,0)</f>
        <v>单个消除</v>
      </c>
      <c r="P86" s="12">
        <f t="shared" si="40"/>
        <v>3</v>
      </c>
      <c r="Q86" s="28" t="str">
        <f>IF(R86="","",SUBSTITUTE(VLOOKUP($K86,说明表3!$A$3:$D$17,说明表3!$B$1,0),"x",R86))</f>
        <v>110011,0,1,1</v>
      </c>
      <c r="R86" s="12">
        <f>IF(VLOOKUP($E86&amp;$H86,说明表2!$D$24:$H$48,说明表2!$F$22-3,0)="","",VLOOKUP($E86&amp;$H86,说明表2!$D$24:$H$48,说明表2!$F$22-3,0))</f>
        <v>110011</v>
      </c>
      <c r="S86" s="28" t="str">
        <f>IF(T86="","",SUBSTITUTE(VLOOKUP($K86,说明表3!$A$3:$D$17,说明表3!$C$1,0),"x",T86))</f>
        <v>110006,2,1,8</v>
      </c>
      <c r="T86" s="12">
        <f>IF(VLOOKUP($E86&amp;$H86,说明表2!$D$24:$H$48,说明表2!$G$22-3,0)="","",VLOOKUP($E86&amp;$H86,说明表2!$D$24:$H$48,说明表2!$G$22-3,0))</f>
        <v>110006</v>
      </c>
      <c r="U86" s="28" t="str">
        <f>IF(V86="","",SUBSTITUTE(VLOOKUP($K86,说明表3!$A$3:$D$17,说明表3!$D$1,0),"x",V86))</f>
        <v>110012,-1,-1,-1</v>
      </c>
      <c r="V86" s="12">
        <f>IF(VLOOKUP($E86&amp;$H86,说明表2!$D$24:$H$48,说明表2!$H$22-3,0)="","",VLOOKUP($E86&amp;$H86,说明表2!$D$24:$H$48,说明表2!$H$22-3,0))</f>
        <v>110012</v>
      </c>
      <c r="W86" s="28" t="str">
        <f>VLOOKUP($K86,说明表4!$A$2:$U$17,说明表4!$B$1,0)</f>
        <v>500</v>
      </c>
      <c r="X86" s="28" t="str">
        <f>VLOOKUP($K86,说明表4!$A$2:$U$17,说明表4!$H$1,0)</f>
        <v>500</v>
      </c>
      <c r="Y86" s="28" t="str">
        <f>VLOOKUP($K86,说明表4!$A$2:$U$17,说明表4!$N$1,0)</f>
        <v>1000</v>
      </c>
      <c r="Z86" s="28" t="str">
        <f>VLOOKUP($K86,说明表4!$A$2:$U$17,说明表4!$T$1,0)</f>
        <v>1300</v>
      </c>
    </row>
    <row r="87" spans="1:26" x14ac:dyDescent="0.2">
      <c r="A87" s="12">
        <f t="shared" si="0"/>
        <v>82</v>
      </c>
      <c r="B87" s="12">
        <f t="shared" si="50"/>
        <v>323</v>
      </c>
      <c r="C87" s="28">
        <f t="shared" si="47"/>
        <v>3</v>
      </c>
      <c r="D87" s="28">
        <f t="shared" si="21"/>
        <v>2</v>
      </c>
      <c r="E87" s="28" t="str">
        <f>VLOOKUP($D87,说明表2!$A$53:$B$58,2,0)</f>
        <v>绿色</v>
      </c>
      <c r="F87" s="28">
        <v>3</v>
      </c>
      <c r="G87" s="12" t="str">
        <f>VLOOKUP(F87,说明表2!$A$12:$B$16,2,0)</f>
        <v>封建时代</v>
      </c>
      <c r="H87" s="12" t="s">
        <v>55</v>
      </c>
      <c r="I87" s="12" t="str">
        <f t="shared" si="48"/>
        <v/>
      </c>
      <c r="K87" s="12" t="str">
        <f t="shared" si="49"/>
        <v>小飞机</v>
      </c>
      <c r="L87" s="12" t="str">
        <f t="shared" si="51"/>
        <v>封建时代绿色小飞机</v>
      </c>
      <c r="M87" s="12">
        <f t="shared" si="52"/>
        <v>3</v>
      </c>
      <c r="N87" s="25">
        <v>1</v>
      </c>
      <c r="O87" s="12" t="str">
        <f>VLOOKUP(N87,说明表2!$A$1:$B$2,2,0)</f>
        <v>单个消除</v>
      </c>
      <c r="P87" s="12">
        <f t="shared" si="40"/>
        <v>3</v>
      </c>
      <c r="Q87" s="28" t="str">
        <f>IF(R87="","",SUBSTITUTE(VLOOKUP($K87,说明表3!$A$3:$D$17,说明表3!$B$1,0),"x",R87))</f>
        <v>110011,0,1,1</v>
      </c>
      <c r="R87" s="12">
        <f>IF(VLOOKUP($E87&amp;$H87,说明表2!$D$24:$H$48,说明表2!$F$22-3,0)="","",VLOOKUP($E87&amp;$H87,说明表2!$D$24:$H$48,说明表2!$F$22-3,0))</f>
        <v>110011</v>
      </c>
      <c r="S87" s="28" t="str">
        <f>IF(T87="","",SUBSTITUTE(VLOOKUP($K87,说明表3!$A$3:$D$17,说明表3!$C$1,0),"x",T87))</f>
        <v>110007,2,1,8</v>
      </c>
      <c r="T87" s="12">
        <f>IF(VLOOKUP($E87&amp;$H87,说明表2!$D$24:$H$48,说明表2!$G$22-3,0)="","",VLOOKUP($E87&amp;$H87,说明表2!$D$24:$H$48,说明表2!$G$22-3,0))</f>
        <v>110007</v>
      </c>
      <c r="U87" s="28" t="str">
        <f>IF(V87="","",SUBSTITUTE(VLOOKUP($K87,说明表3!$A$3:$D$17,说明表3!$D$1,0),"x",V87))</f>
        <v>110012,-1,-1,-1</v>
      </c>
      <c r="V87" s="12">
        <f>IF(VLOOKUP($E87&amp;$H87,说明表2!$D$24:$H$48,说明表2!$H$22-3,0)="","",VLOOKUP($E87&amp;$H87,说明表2!$D$24:$H$48,说明表2!$H$22-3,0))</f>
        <v>110012</v>
      </c>
      <c r="W87" s="28" t="str">
        <f>VLOOKUP($K87,说明表4!$A$2:$U$17,说明表4!$B$1,0)</f>
        <v>500</v>
      </c>
      <c r="X87" s="28" t="str">
        <f>VLOOKUP($K87,说明表4!$A$2:$U$17,说明表4!$H$1,0)</f>
        <v>500</v>
      </c>
      <c r="Y87" s="28" t="str">
        <f>VLOOKUP($K87,说明表4!$A$2:$U$17,说明表4!$N$1,0)</f>
        <v>1000</v>
      </c>
      <c r="Z87" s="28" t="str">
        <f>VLOOKUP($K87,说明表4!$A$2:$U$17,说明表4!$T$1,0)</f>
        <v>1300</v>
      </c>
    </row>
    <row r="88" spans="1:26" x14ac:dyDescent="0.2">
      <c r="A88" s="12">
        <f t="shared" si="0"/>
        <v>83</v>
      </c>
      <c r="B88" s="12">
        <f t="shared" si="50"/>
        <v>333</v>
      </c>
      <c r="C88" s="28">
        <f t="shared" si="47"/>
        <v>3</v>
      </c>
      <c r="D88" s="28">
        <f t="shared" si="21"/>
        <v>3</v>
      </c>
      <c r="E88" s="28" t="str">
        <f>VLOOKUP($D88,说明表2!$A$53:$B$58,2,0)</f>
        <v>红色</v>
      </c>
      <c r="F88" s="28">
        <v>3</v>
      </c>
      <c r="G88" s="12" t="str">
        <f>VLOOKUP(F88,说明表2!$A$12:$B$16,2,0)</f>
        <v>封建时代</v>
      </c>
      <c r="H88" s="12" t="s">
        <v>55</v>
      </c>
      <c r="I88" s="12" t="str">
        <f t="shared" si="48"/>
        <v/>
      </c>
      <c r="K88" s="12" t="str">
        <f t="shared" si="49"/>
        <v>小飞机</v>
      </c>
      <c r="L88" s="12" t="str">
        <f t="shared" si="51"/>
        <v>封建时代红色小飞机</v>
      </c>
      <c r="M88" s="12">
        <f t="shared" si="52"/>
        <v>3</v>
      </c>
      <c r="N88" s="25">
        <v>1</v>
      </c>
      <c r="O88" s="12" t="str">
        <f>VLOOKUP(N88,说明表2!$A$1:$B$2,2,0)</f>
        <v>单个消除</v>
      </c>
      <c r="P88" s="12">
        <f t="shared" si="40"/>
        <v>3</v>
      </c>
      <c r="Q88" s="28" t="str">
        <f>IF(R88="","",SUBSTITUTE(VLOOKUP($K88,说明表3!$A$3:$D$17,说明表3!$B$1,0),"x",R88))</f>
        <v>110011,0,1,1</v>
      </c>
      <c r="R88" s="12">
        <f>IF(VLOOKUP($E88&amp;$H88,说明表2!$D$24:$H$48,说明表2!$F$22-3,0)="","",VLOOKUP($E88&amp;$H88,说明表2!$D$24:$H$48,说明表2!$F$22-3,0))</f>
        <v>110011</v>
      </c>
      <c r="S88" s="28" t="str">
        <f>IF(T88="","",SUBSTITUTE(VLOOKUP($K88,说明表3!$A$3:$D$17,说明表3!$C$1,0),"x",T88))</f>
        <v>110008,2,1,8</v>
      </c>
      <c r="T88" s="12">
        <f>IF(VLOOKUP($E88&amp;$H88,说明表2!$D$24:$H$48,说明表2!$G$22-3,0)="","",VLOOKUP($E88&amp;$H88,说明表2!$D$24:$H$48,说明表2!$G$22-3,0))</f>
        <v>110008</v>
      </c>
      <c r="U88" s="28" t="str">
        <f>IF(V88="","",SUBSTITUTE(VLOOKUP($K88,说明表3!$A$3:$D$17,说明表3!$D$1,0),"x",V88))</f>
        <v>110012,-1,-1,-1</v>
      </c>
      <c r="V88" s="12">
        <f>IF(VLOOKUP($E88&amp;$H88,说明表2!$D$24:$H$48,说明表2!$H$22-3,0)="","",VLOOKUP($E88&amp;$H88,说明表2!$D$24:$H$48,说明表2!$H$22-3,0))</f>
        <v>110012</v>
      </c>
      <c r="W88" s="28" t="str">
        <f>VLOOKUP($K88,说明表4!$A$2:$U$17,说明表4!$B$1,0)</f>
        <v>500</v>
      </c>
      <c r="X88" s="28" t="str">
        <f>VLOOKUP($K88,说明表4!$A$2:$U$17,说明表4!$H$1,0)</f>
        <v>500</v>
      </c>
      <c r="Y88" s="28" t="str">
        <f>VLOOKUP($K88,说明表4!$A$2:$U$17,说明表4!$N$1,0)</f>
        <v>1000</v>
      </c>
      <c r="Z88" s="28" t="str">
        <f>VLOOKUP($K88,说明表4!$A$2:$U$17,说明表4!$T$1,0)</f>
        <v>1300</v>
      </c>
    </row>
    <row r="89" spans="1:26" x14ac:dyDescent="0.2">
      <c r="A89" s="12">
        <f t="shared" si="0"/>
        <v>84</v>
      </c>
      <c r="B89" s="12">
        <f t="shared" si="50"/>
        <v>343</v>
      </c>
      <c r="C89" s="28">
        <f t="shared" si="47"/>
        <v>3</v>
      </c>
      <c r="D89" s="28">
        <f t="shared" si="21"/>
        <v>4</v>
      </c>
      <c r="E89" s="28" t="str">
        <f>VLOOKUP($D89,说明表2!$A$53:$B$58,2,0)</f>
        <v>金色</v>
      </c>
      <c r="F89" s="28">
        <v>3</v>
      </c>
      <c r="G89" s="12" t="str">
        <f>VLOOKUP(F89,说明表2!$A$12:$B$16,2,0)</f>
        <v>封建时代</v>
      </c>
      <c r="H89" s="12" t="s">
        <v>55</v>
      </c>
      <c r="I89" s="12" t="str">
        <f t="shared" si="48"/>
        <v/>
      </c>
      <c r="K89" s="12" t="str">
        <f t="shared" si="49"/>
        <v>小飞机</v>
      </c>
      <c r="L89" s="12" t="str">
        <f t="shared" si="51"/>
        <v>封建时代金色小飞机</v>
      </c>
      <c r="M89" s="12">
        <f t="shared" si="52"/>
        <v>3</v>
      </c>
      <c r="N89" s="25">
        <v>1</v>
      </c>
      <c r="O89" s="12" t="str">
        <f>VLOOKUP(N89,说明表2!$A$1:$B$2,2,0)</f>
        <v>单个消除</v>
      </c>
      <c r="P89" s="12">
        <f t="shared" si="40"/>
        <v>3</v>
      </c>
      <c r="Q89" s="28" t="str">
        <f>IF(R89="","",SUBSTITUTE(VLOOKUP($K89,说明表3!$A$3:$D$17,说明表3!$B$1,0),"x",R89))</f>
        <v>110011,0,1,1</v>
      </c>
      <c r="R89" s="12">
        <f>IF(VLOOKUP($E89&amp;$H89,说明表2!$D$24:$H$48,说明表2!$F$22-3,0)="","",VLOOKUP($E89&amp;$H89,说明表2!$D$24:$H$48,说明表2!$F$22-3,0))</f>
        <v>110011</v>
      </c>
      <c r="S89" s="28" t="str">
        <f>IF(T89="","",SUBSTITUTE(VLOOKUP($K89,说明表3!$A$3:$D$17,说明表3!$C$1,0),"x",T89))</f>
        <v>110009,2,1,8</v>
      </c>
      <c r="T89" s="12">
        <f>IF(VLOOKUP($E89&amp;$H89,说明表2!$D$24:$H$48,说明表2!$G$22-3,0)="","",VLOOKUP($E89&amp;$H89,说明表2!$D$24:$H$48,说明表2!$G$22-3,0))</f>
        <v>110009</v>
      </c>
      <c r="U89" s="28" t="str">
        <f>IF(V89="","",SUBSTITUTE(VLOOKUP($K89,说明表3!$A$3:$D$17,说明表3!$D$1,0),"x",V89))</f>
        <v>110012,-1,-1,-1</v>
      </c>
      <c r="V89" s="12">
        <f>IF(VLOOKUP($E89&amp;$H89,说明表2!$D$24:$H$48,说明表2!$H$22-3,0)="","",VLOOKUP($E89&amp;$H89,说明表2!$D$24:$H$48,说明表2!$H$22-3,0))</f>
        <v>110012</v>
      </c>
      <c r="W89" s="28" t="str">
        <f>VLOOKUP($K89,说明表4!$A$2:$U$17,说明表4!$B$1,0)</f>
        <v>500</v>
      </c>
      <c r="X89" s="28" t="str">
        <f>VLOOKUP($K89,说明表4!$A$2:$U$17,说明表4!$H$1,0)</f>
        <v>500</v>
      </c>
      <c r="Y89" s="28" t="str">
        <f>VLOOKUP($K89,说明表4!$A$2:$U$17,说明表4!$N$1,0)</f>
        <v>1000</v>
      </c>
      <c r="Z89" s="28" t="str">
        <f>VLOOKUP($K89,说明表4!$A$2:$U$17,说明表4!$T$1,0)</f>
        <v>1300</v>
      </c>
    </row>
    <row r="90" spans="1:26" x14ac:dyDescent="0.2">
      <c r="A90" s="12">
        <f t="shared" si="0"/>
        <v>85</v>
      </c>
      <c r="B90" s="12">
        <f t="shared" si="50"/>
        <v>353</v>
      </c>
      <c r="C90" s="28">
        <f t="shared" si="47"/>
        <v>3</v>
      </c>
      <c r="D90" s="28">
        <f t="shared" si="21"/>
        <v>5</v>
      </c>
      <c r="E90" s="28" t="str">
        <f>VLOOKUP($D90,说明表2!$A$53:$B$58,2,0)</f>
        <v>紫色</v>
      </c>
      <c r="F90" s="28">
        <v>3</v>
      </c>
      <c r="G90" s="12" t="str">
        <f>VLOOKUP(F90,说明表2!$A$12:$B$16,2,0)</f>
        <v>封建时代</v>
      </c>
      <c r="H90" s="12" t="s">
        <v>55</v>
      </c>
      <c r="I90" s="12" t="str">
        <f t="shared" ref="I90" si="53">IF(J90="","","+")</f>
        <v/>
      </c>
      <c r="K90" s="12" t="str">
        <f t="shared" ref="K90" si="54">CONCATENATE(H90,I90,J90)</f>
        <v>小飞机</v>
      </c>
      <c r="L90" s="12" t="str">
        <f t="shared" si="51"/>
        <v>封建时代紫色小飞机</v>
      </c>
      <c r="M90" s="12">
        <f t="shared" si="52"/>
        <v>3</v>
      </c>
      <c r="N90" s="25">
        <v>1</v>
      </c>
      <c r="O90" s="12" t="str">
        <f>VLOOKUP(N90,说明表2!$A$1:$B$2,2,0)</f>
        <v>单个消除</v>
      </c>
      <c r="P90" s="12">
        <f t="shared" si="40"/>
        <v>3</v>
      </c>
      <c r="Q90" s="28" t="str">
        <f>IF(R90="","",SUBSTITUTE(VLOOKUP($K90,说明表3!$A$3:$D$17,说明表3!$B$1,0),"x",R90))</f>
        <v>110011,0,1,1</v>
      </c>
      <c r="R90" s="12">
        <f>IF(VLOOKUP($E90&amp;$H90,说明表2!$D$24:$H$48,说明表2!$F$22-3,0)="","",VLOOKUP($E90&amp;$H90,说明表2!$D$24:$H$48,说明表2!$F$22-3,0))</f>
        <v>110011</v>
      </c>
      <c r="S90" s="28" t="str">
        <f>IF(T90="","",SUBSTITUTE(VLOOKUP($K90,说明表3!$A$3:$D$17,说明表3!$C$1,0),"x",T90))</f>
        <v>110010,2,1,8</v>
      </c>
      <c r="T90" s="12">
        <f>IF(VLOOKUP($E90&amp;$H90,说明表2!$D$24:$H$48,说明表2!$G$22-3,0)="","",VLOOKUP($E90&amp;$H90,说明表2!$D$24:$H$48,说明表2!$G$22-3,0))</f>
        <v>110010</v>
      </c>
      <c r="U90" s="28" t="str">
        <f>IF(V90="","",SUBSTITUTE(VLOOKUP($K90,说明表3!$A$3:$D$17,说明表3!$D$1,0),"x",V90))</f>
        <v>110012,-1,-1,-1</v>
      </c>
      <c r="V90" s="12">
        <f>IF(VLOOKUP($E90&amp;$H90,说明表2!$D$24:$H$48,说明表2!$H$22-3,0)="","",VLOOKUP($E90&amp;$H90,说明表2!$D$24:$H$48,说明表2!$H$22-3,0))</f>
        <v>110012</v>
      </c>
      <c r="W90" s="28" t="str">
        <f>VLOOKUP($K90,说明表4!$A$2:$U$17,说明表4!$B$1,0)</f>
        <v>500</v>
      </c>
      <c r="X90" s="28" t="str">
        <f>VLOOKUP($K90,说明表4!$A$2:$U$17,说明表4!$H$1,0)</f>
        <v>500</v>
      </c>
      <c r="Y90" s="28" t="str">
        <f>VLOOKUP($K90,说明表4!$A$2:$U$17,说明表4!$N$1,0)</f>
        <v>1000</v>
      </c>
      <c r="Z90" s="28" t="str">
        <f>VLOOKUP($K90,说明表4!$A$2:$U$17,说明表4!$T$1,0)</f>
        <v>1300</v>
      </c>
    </row>
    <row r="91" spans="1:26" x14ac:dyDescent="0.2">
      <c r="A91" s="12">
        <f t="shared" si="0"/>
        <v>86</v>
      </c>
      <c r="B91" s="12">
        <f t="shared" si="1"/>
        <v>413</v>
      </c>
      <c r="C91" s="28">
        <f t="shared" si="47"/>
        <v>4</v>
      </c>
      <c r="D91" s="28">
        <f t="shared" ref="D91:D105" si="55">D81</f>
        <v>1</v>
      </c>
      <c r="E91" s="28" t="str">
        <f>VLOOKUP($D91,说明表2!$A$53:$B$58,2,0)</f>
        <v>蓝色</v>
      </c>
      <c r="F91" s="28">
        <v>3</v>
      </c>
      <c r="G91" s="12" t="str">
        <f>VLOOKUP(F91,说明表2!$A$12:$B$16,2,0)</f>
        <v>封建时代</v>
      </c>
      <c r="H91" s="12" t="s">
        <v>63</v>
      </c>
      <c r="I91" s="12" t="str">
        <f t="shared" ref="I91:I94" si="56">IF(J91="","","+")</f>
        <v/>
      </c>
      <c r="K91" s="12" t="str">
        <f t="shared" ref="K91:K94" si="57">CONCATENATE(H91,I91,J91)</f>
        <v>一字消</v>
      </c>
      <c r="L91" s="12" t="str">
        <f t="shared" si="2"/>
        <v>封建时代蓝色一字消</v>
      </c>
      <c r="M91" s="12">
        <f t="shared" si="3"/>
        <v>4</v>
      </c>
      <c r="N91" s="25">
        <v>1</v>
      </c>
      <c r="O91" s="12" t="str">
        <f>VLOOKUP(N91,说明表2!$A$1:$B$2,2,0)</f>
        <v>单个消除</v>
      </c>
      <c r="P91" s="12">
        <f t="shared" si="40"/>
        <v>3</v>
      </c>
      <c r="Q91" s="28" t="str">
        <f>IF(R91="","",SUBSTITUTE(VLOOKUP($K91,说明表3!$A$3:$D$17,说明表3!$B$1,0),"x",R91))</f>
        <v>150003,-1,-1,-1</v>
      </c>
      <c r="R91" s="12">
        <f>IF(VLOOKUP($E91&amp;$H91,说明表2!$D$24:$H$48,说明表2!$F$22-3,0)="","",VLOOKUP($E91&amp;$H91,说明表2!$D$24:$H$48,说明表2!$F$22-3,0))</f>
        <v>150003</v>
      </c>
      <c r="S91" s="28" t="str">
        <f>IF(T91="","",SUBSTITUTE(VLOOKUP($K91,说明表3!$A$3:$D$17,说明表3!$C$1,0),"x",T91))</f>
        <v>150007,0,1,2</v>
      </c>
      <c r="T91" s="12">
        <f>IF(VLOOKUP($E91&amp;$H91,说明表2!$D$24:$H$48,说明表2!$H$22-3,0)="","",VLOOKUP($E91&amp;$H91,说明表2!$D$24:$H$48,说明表2!$H$22-3,0))</f>
        <v>150007</v>
      </c>
      <c r="U91" s="28" t="str">
        <f>IF(V91="","",SUBSTITUTE(VLOOKUP($K91,说明表3!$A$3:$D$17,说明表3!$D$1,0),"x",V91))</f>
        <v>150007,-1,-1,-1</v>
      </c>
      <c r="V91" s="12">
        <f>IF(VLOOKUP($E91&amp;$H91,说明表2!$D$24:$H$48,说明表2!$H$22-3,0)="","",VLOOKUP($E91&amp;$H91,说明表2!$D$24:$H$48,说明表2!$H$22-3,0))</f>
        <v>150007</v>
      </c>
      <c r="W91" s="28" t="str">
        <f>VLOOKUP($K91,说明表4!$A$2:$U$17,说明表4!$B$1,0)</f>
        <v>300</v>
      </c>
      <c r="X91" s="28" t="str">
        <f>VLOOKUP($K91,说明表4!$A$2:$U$17,说明表4!$H$1,0)</f>
        <v>300</v>
      </c>
      <c r="Y91" s="28" t="str">
        <f>VLOOKUP($K91,说明表4!$A$2:$U$17,说明表4!$N$1,0)</f>
        <v>300</v>
      </c>
      <c r="Z91" s="28" t="str">
        <f>VLOOKUP($K91,说明表4!$A$2:$U$17,说明表4!$T$1,0)</f>
        <v>800</v>
      </c>
    </row>
    <row r="92" spans="1:26" x14ac:dyDescent="0.2">
      <c r="A92" s="12">
        <f t="shared" si="0"/>
        <v>87</v>
      </c>
      <c r="B92" s="12">
        <f t="shared" si="1"/>
        <v>423</v>
      </c>
      <c r="C92" s="28">
        <f t="shared" si="47"/>
        <v>4</v>
      </c>
      <c r="D92" s="28">
        <f t="shared" si="55"/>
        <v>2</v>
      </c>
      <c r="E92" s="28" t="str">
        <f>VLOOKUP($D92,说明表2!$A$53:$B$58,2,0)</f>
        <v>绿色</v>
      </c>
      <c r="F92" s="28">
        <v>3</v>
      </c>
      <c r="G92" s="12" t="str">
        <f>VLOOKUP(F92,说明表2!$A$12:$B$16,2,0)</f>
        <v>封建时代</v>
      </c>
      <c r="H92" s="12" t="s">
        <v>63</v>
      </c>
      <c r="I92" s="12" t="str">
        <f t="shared" si="56"/>
        <v/>
      </c>
      <c r="K92" s="12" t="str">
        <f t="shared" si="57"/>
        <v>一字消</v>
      </c>
      <c r="L92" s="12" t="str">
        <f t="shared" si="2"/>
        <v>封建时代绿色一字消</v>
      </c>
      <c r="M92" s="12">
        <f t="shared" si="3"/>
        <v>4</v>
      </c>
      <c r="N92" s="25">
        <v>1</v>
      </c>
      <c r="O92" s="12" t="str">
        <f>VLOOKUP(N92,说明表2!$A$1:$B$2,2,0)</f>
        <v>单个消除</v>
      </c>
      <c r="P92" s="12">
        <f t="shared" si="40"/>
        <v>3</v>
      </c>
      <c r="Q92" s="28" t="str">
        <f>IF(R92="","",SUBSTITUTE(VLOOKUP($K92,说明表3!$A$3:$D$17,说明表3!$B$1,0),"x",R92))</f>
        <v>150003,-1,-1,-1</v>
      </c>
      <c r="R92" s="12">
        <f>IF(VLOOKUP($E92&amp;$H92,说明表2!$D$24:$H$48,说明表2!$F$22-3,0)="","",VLOOKUP($E92&amp;$H92,说明表2!$D$24:$H$48,说明表2!$F$22-3,0))</f>
        <v>150003</v>
      </c>
      <c r="S92" s="28" t="str">
        <f>IF(T92="","",SUBSTITUTE(VLOOKUP($K92,说明表3!$A$3:$D$17,说明表3!$C$1,0),"x",T92))</f>
        <v>150007,0,1,2</v>
      </c>
      <c r="T92" s="12">
        <f>IF(VLOOKUP($E92&amp;$H92,说明表2!$D$24:$H$48,说明表2!$H$22-3,0)="","",VLOOKUP($E92&amp;$H92,说明表2!$D$24:$H$48,说明表2!$H$22-3,0))</f>
        <v>150007</v>
      </c>
      <c r="U92" s="28" t="str">
        <f>IF(V92="","",SUBSTITUTE(VLOOKUP($K92,说明表3!$A$3:$D$17,说明表3!$D$1,0),"x",V92))</f>
        <v>150007,-1,-1,-1</v>
      </c>
      <c r="V92" s="12">
        <f>IF(VLOOKUP($E92&amp;$H92,说明表2!$D$24:$H$48,说明表2!$H$22-3,0)="","",VLOOKUP($E92&amp;$H92,说明表2!$D$24:$H$48,说明表2!$H$22-3,0))</f>
        <v>150007</v>
      </c>
      <c r="W92" s="28" t="str">
        <f>VLOOKUP($K92,说明表4!$A$2:$U$17,说明表4!$B$1,0)</f>
        <v>300</v>
      </c>
      <c r="X92" s="28" t="str">
        <f>VLOOKUP($K92,说明表4!$A$2:$U$17,说明表4!$H$1,0)</f>
        <v>300</v>
      </c>
      <c r="Y92" s="28" t="str">
        <f>VLOOKUP($K92,说明表4!$A$2:$U$17,说明表4!$N$1,0)</f>
        <v>300</v>
      </c>
      <c r="Z92" s="28" t="str">
        <f>VLOOKUP($K92,说明表4!$A$2:$U$17,说明表4!$T$1,0)</f>
        <v>800</v>
      </c>
    </row>
    <row r="93" spans="1:26" x14ac:dyDescent="0.2">
      <c r="A93" s="12">
        <f t="shared" si="0"/>
        <v>88</v>
      </c>
      <c r="B93" s="12">
        <f t="shared" si="1"/>
        <v>433</v>
      </c>
      <c r="C93" s="28">
        <f t="shared" si="47"/>
        <v>4</v>
      </c>
      <c r="D93" s="28">
        <f t="shared" si="55"/>
        <v>3</v>
      </c>
      <c r="E93" s="28" t="str">
        <f>VLOOKUP($D93,说明表2!$A$53:$B$58,2,0)</f>
        <v>红色</v>
      </c>
      <c r="F93" s="28">
        <v>3</v>
      </c>
      <c r="G93" s="12" t="str">
        <f>VLOOKUP(F93,说明表2!$A$12:$B$16,2,0)</f>
        <v>封建时代</v>
      </c>
      <c r="H93" s="12" t="s">
        <v>63</v>
      </c>
      <c r="I93" s="12" t="str">
        <f t="shared" si="56"/>
        <v/>
      </c>
      <c r="K93" s="12" t="str">
        <f t="shared" si="57"/>
        <v>一字消</v>
      </c>
      <c r="L93" s="12" t="str">
        <f t="shared" si="2"/>
        <v>封建时代红色一字消</v>
      </c>
      <c r="M93" s="12">
        <f t="shared" si="3"/>
        <v>4</v>
      </c>
      <c r="N93" s="25">
        <v>1</v>
      </c>
      <c r="O93" s="12" t="str">
        <f>VLOOKUP(N93,说明表2!$A$1:$B$2,2,0)</f>
        <v>单个消除</v>
      </c>
      <c r="P93" s="12">
        <f t="shared" si="40"/>
        <v>3</v>
      </c>
      <c r="Q93" s="28" t="str">
        <f>IF(R93="","",SUBSTITUTE(VLOOKUP($K93,说明表3!$A$3:$D$17,说明表3!$B$1,0),"x",R93))</f>
        <v>150003,-1,-1,-1</v>
      </c>
      <c r="R93" s="12">
        <f>IF(VLOOKUP($E93&amp;$H93,说明表2!$D$24:$H$48,说明表2!$F$22-3,0)="","",VLOOKUP($E93&amp;$H93,说明表2!$D$24:$H$48,说明表2!$F$22-3,0))</f>
        <v>150003</v>
      </c>
      <c r="S93" s="28" t="str">
        <f>IF(T93="","",SUBSTITUTE(VLOOKUP($K93,说明表3!$A$3:$D$17,说明表3!$C$1,0),"x",T93))</f>
        <v>150007,0,1,2</v>
      </c>
      <c r="T93" s="12">
        <f>IF(VLOOKUP($E93&amp;$H93,说明表2!$D$24:$H$48,说明表2!$H$22-3,0)="","",VLOOKUP($E93&amp;$H93,说明表2!$D$24:$H$48,说明表2!$H$22-3,0))</f>
        <v>150007</v>
      </c>
      <c r="U93" s="28" t="str">
        <f>IF(V93="","",SUBSTITUTE(VLOOKUP($K93,说明表3!$A$3:$D$17,说明表3!$D$1,0),"x",V93))</f>
        <v>150007,-1,-1,-1</v>
      </c>
      <c r="V93" s="12">
        <f>IF(VLOOKUP($E93&amp;$H93,说明表2!$D$24:$H$48,说明表2!$H$22-3,0)="","",VLOOKUP($E93&amp;$H93,说明表2!$D$24:$H$48,说明表2!$H$22-3,0))</f>
        <v>150007</v>
      </c>
      <c r="W93" s="28" t="str">
        <f>VLOOKUP($K93,说明表4!$A$2:$U$17,说明表4!$B$1,0)</f>
        <v>300</v>
      </c>
      <c r="X93" s="28" t="str">
        <f>VLOOKUP($K93,说明表4!$A$2:$U$17,说明表4!$H$1,0)</f>
        <v>300</v>
      </c>
      <c r="Y93" s="28" t="str">
        <f>VLOOKUP($K93,说明表4!$A$2:$U$17,说明表4!$N$1,0)</f>
        <v>300</v>
      </c>
      <c r="Z93" s="28" t="str">
        <f>VLOOKUP($K93,说明表4!$A$2:$U$17,说明表4!$T$1,0)</f>
        <v>800</v>
      </c>
    </row>
    <row r="94" spans="1:26" x14ac:dyDescent="0.2">
      <c r="A94" s="12">
        <f t="shared" si="0"/>
        <v>89</v>
      </c>
      <c r="B94" s="12">
        <f t="shared" si="1"/>
        <v>443</v>
      </c>
      <c r="C94" s="28">
        <f t="shared" si="47"/>
        <v>4</v>
      </c>
      <c r="D94" s="28">
        <f t="shared" si="55"/>
        <v>4</v>
      </c>
      <c r="E94" s="28" t="str">
        <f>VLOOKUP($D94,说明表2!$A$53:$B$58,2,0)</f>
        <v>金色</v>
      </c>
      <c r="F94" s="28">
        <v>3</v>
      </c>
      <c r="G94" s="12" t="str">
        <f>VLOOKUP(F94,说明表2!$A$12:$B$16,2,0)</f>
        <v>封建时代</v>
      </c>
      <c r="H94" s="12" t="s">
        <v>63</v>
      </c>
      <c r="I94" s="12" t="str">
        <f t="shared" si="56"/>
        <v/>
      </c>
      <c r="K94" s="12" t="str">
        <f t="shared" si="57"/>
        <v>一字消</v>
      </c>
      <c r="L94" s="12" t="str">
        <f t="shared" si="2"/>
        <v>封建时代金色一字消</v>
      </c>
      <c r="M94" s="12">
        <f t="shared" si="3"/>
        <v>4</v>
      </c>
      <c r="N94" s="25">
        <v>1</v>
      </c>
      <c r="O94" s="12" t="str">
        <f>VLOOKUP(N94,说明表2!$A$1:$B$2,2,0)</f>
        <v>单个消除</v>
      </c>
      <c r="P94" s="12">
        <f t="shared" si="40"/>
        <v>3</v>
      </c>
      <c r="Q94" s="28" t="str">
        <f>IF(R94="","",SUBSTITUTE(VLOOKUP($K94,说明表3!$A$3:$D$17,说明表3!$B$1,0),"x",R94))</f>
        <v>150003,-1,-1,-1</v>
      </c>
      <c r="R94" s="12">
        <f>IF(VLOOKUP($E94&amp;$H94,说明表2!$D$24:$H$48,说明表2!$F$22-3,0)="","",VLOOKUP($E94&amp;$H94,说明表2!$D$24:$H$48,说明表2!$F$22-3,0))</f>
        <v>150003</v>
      </c>
      <c r="S94" s="28" t="str">
        <f>IF(T94="","",SUBSTITUTE(VLOOKUP($K94,说明表3!$A$3:$D$17,说明表3!$C$1,0),"x",T94))</f>
        <v>150007,0,1,2</v>
      </c>
      <c r="T94" s="12">
        <f>IF(VLOOKUP($E94&amp;$H94,说明表2!$D$24:$H$48,说明表2!$H$22-3,0)="","",VLOOKUP($E94&amp;$H94,说明表2!$D$24:$H$48,说明表2!$H$22-3,0))</f>
        <v>150007</v>
      </c>
      <c r="U94" s="28" t="str">
        <f>IF(V94="","",SUBSTITUTE(VLOOKUP($K94,说明表3!$A$3:$D$17,说明表3!$D$1,0),"x",V94))</f>
        <v>150007,-1,-1,-1</v>
      </c>
      <c r="V94" s="12">
        <f>IF(VLOOKUP($E94&amp;$H94,说明表2!$D$24:$H$48,说明表2!$H$22-3,0)="","",VLOOKUP($E94&amp;$H94,说明表2!$D$24:$H$48,说明表2!$H$22-3,0))</f>
        <v>150007</v>
      </c>
      <c r="W94" s="28" t="str">
        <f>VLOOKUP($K94,说明表4!$A$2:$U$17,说明表4!$B$1,0)</f>
        <v>300</v>
      </c>
      <c r="X94" s="28" t="str">
        <f>VLOOKUP($K94,说明表4!$A$2:$U$17,说明表4!$H$1,0)</f>
        <v>300</v>
      </c>
      <c r="Y94" s="28" t="str">
        <f>VLOOKUP($K94,说明表4!$A$2:$U$17,说明表4!$N$1,0)</f>
        <v>300</v>
      </c>
      <c r="Z94" s="28" t="str">
        <f>VLOOKUP($K94,说明表4!$A$2:$U$17,说明表4!$T$1,0)</f>
        <v>800</v>
      </c>
    </row>
    <row r="95" spans="1:26" x14ac:dyDescent="0.2">
      <c r="A95" s="12">
        <f t="shared" si="0"/>
        <v>90</v>
      </c>
      <c r="B95" s="12">
        <f t="shared" si="1"/>
        <v>453</v>
      </c>
      <c r="C95" s="28">
        <f t="shared" si="47"/>
        <v>4</v>
      </c>
      <c r="D95" s="28">
        <f t="shared" si="55"/>
        <v>5</v>
      </c>
      <c r="E95" s="28" t="str">
        <f>VLOOKUP($D95,说明表2!$A$53:$B$58,2,0)</f>
        <v>紫色</v>
      </c>
      <c r="F95" s="28">
        <v>3</v>
      </c>
      <c r="G95" s="12" t="str">
        <f>VLOOKUP(F95,说明表2!$A$12:$B$16,2,0)</f>
        <v>封建时代</v>
      </c>
      <c r="H95" s="12" t="s">
        <v>63</v>
      </c>
      <c r="I95" s="12" t="str">
        <f t="shared" si="48"/>
        <v/>
      </c>
      <c r="K95" s="12" t="str">
        <f t="shared" si="49"/>
        <v>一字消</v>
      </c>
      <c r="L95" s="12" t="str">
        <f t="shared" si="2"/>
        <v>封建时代紫色一字消</v>
      </c>
      <c r="M95" s="12">
        <f t="shared" si="3"/>
        <v>4</v>
      </c>
      <c r="N95" s="25">
        <v>1</v>
      </c>
      <c r="O95" s="12" t="str">
        <f>VLOOKUP(N95,说明表2!$A$1:$B$2,2,0)</f>
        <v>单个消除</v>
      </c>
      <c r="P95" s="12">
        <f t="shared" si="40"/>
        <v>3</v>
      </c>
      <c r="Q95" s="28" t="str">
        <f>IF(R95="","",SUBSTITUTE(VLOOKUP($K95,说明表3!$A$3:$D$17,说明表3!$B$1,0),"x",R95))</f>
        <v>150003,-1,-1,-1</v>
      </c>
      <c r="R95" s="12">
        <f>IF(VLOOKUP($E95&amp;$H95,说明表2!$D$24:$H$48,说明表2!$F$22-3,0)="","",VLOOKUP($E95&amp;$H95,说明表2!$D$24:$H$48,说明表2!$F$22-3,0))</f>
        <v>150003</v>
      </c>
      <c r="S95" s="28" t="str">
        <f>IF(T95="","",SUBSTITUTE(VLOOKUP($K95,说明表3!$A$3:$D$17,说明表3!$C$1,0),"x",T95))</f>
        <v>150007,0,1,2</v>
      </c>
      <c r="T95" s="12">
        <f>IF(VLOOKUP($E95&amp;$H95,说明表2!$D$24:$H$48,说明表2!$H$22-3,0)="","",VLOOKUP($E95&amp;$H95,说明表2!$D$24:$H$48,说明表2!$H$22-3,0))</f>
        <v>150007</v>
      </c>
      <c r="U95" s="28" t="str">
        <f>IF(V95="","",SUBSTITUTE(VLOOKUP($K95,说明表3!$A$3:$D$17,说明表3!$D$1,0),"x",V95))</f>
        <v>150007,-1,-1,-1</v>
      </c>
      <c r="V95" s="12">
        <f>IF(VLOOKUP($E95&amp;$H95,说明表2!$D$24:$H$48,说明表2!$H$22-3,0)="","",VLOOKUP($E95&amp;$H95,说明表2!$D$24:$H$48,说明表2!$H$22-3,0))</f>
        <v>150007</v>
      </c>
      <c r="W95" s="28" t="str">
        <f>VLOOKUP($K95,说明表4!$A$2:$U$17,说明表4!$B$1,0)</f>
        <v>300</v>
      </c>
      <c r="X95" s="28" t="str">
        <f>VLOOKUP($K95,说明表4!$A$2:$U$17,说明表4!$H$1,0)</f>
        <v>300</v>
      </c>
      <c r="Y95" s="28" t="str">
        <f>VLOOKUP($K95,说明表4!$A$2:$U$17,说明表4!$N$1,0)</f>
        <v>300</v>
      </c>
      <c r="Z95" s="28" t="str">
        <f>VLOOKUP($K95,说明表4!$A$2:$U$17,说明表4!$T$1,0)</f>
        <v>800</v>
      </c>
    </row>
    <row r="96" spans="1:26" x14ac:dyDescent="0.2">
      <c r="A96" s="12">
        <f t="shared" si="0"/>
        <v>91</v>
      </c>
      <c r="B96" s="12">
        <f t="shared" ref="B96:B100" si="58">C96*100+D96*10+F96</f>
        <v>513</v>
      </c>
      <c r="C96" s="28">
        <f t="shared" si="47"/>
        <v>5</v>
      </c>
      <c r="D96" s="28">
        <f t="shared" si="55"/>
        <v>1</v>
      </c>
      <c r="E96" s="28" t="str">
        <f>VLOOKUP($D96,说明表2!$A$53:$B$58,2,0)</f>
        <v>蓝色</v>
      </c>
      <c r="F96" s="28">
        <v>3</v>
      </c>
      <c r="G96" s="12" t="str">
        <f>VLOOKUP(F96,说明表2!$A$12:$B$16,2,0)</f>
        <v>封建时代</v>
      </c>
      <c r="H96" s="12" t="s">
        <v>63</v>
      </c>
      <c r="I96" s="12" t="str">
        <f t="shared" si="48"/>
        <v/>
      </c>
      <c r="K96" s="12" t="str">
        <f t="shared" si="49"/>
        <v>一字消</v>
      </c>
      <c r="L96" s="12" t="str">
        <f t="shared" ref="L96:L100" si="59">_xlfn.CONCAT(G96,E96,K96)</f>
        <v>封建时代蓝色一字消</v>
      </c>
      <c r="M96" s="12">
        <f t="shared" ref="M96:M100" si="60">C96</f>
        <v>5</v>
      </c>
      <c r="N96" s="25">
        <v>1</v>
      </c>
      <c r="O96" s="12" t="str">
        <f>VLOOKUP(N96,说明表2!$A$1:$B$2,2,0)</f>
        <v>单个消除</v>
      </c>
      <c r="P96" s="12">
        <f t="shared" si="40"/>
        <v>3</v>
      </c>
      <c r="Q96" s="28" t="str">
        <f>IF(R96="","",SUBSTITUTE(VLOOKUP($K96,说明表3!$A$3:$D$17,说明表3!$B$1,0),"x",R96))</f>
        <v>150003,-1,-1,-1</v>
      </c>
      <c r="R96" s="12">
        <f>IF(VLOOKUP($E96&amp;$H96,说明表2!$D$24:$H$48,说明表2!$F$22-3,0)="","",VLOOKUP($E96&amp;$H96,说明表2!$D$24:$H$48,说明表2!$F$22-3,0))</f>
        <v>150003</v>
      </c>
      <c r="S96" s="28" t="str">
        <f>IF(T96="","",SUBSTITUTE(VLOOKUP($K96,说明表3!$A$3:$D$17,说明表3!$C$1,0),"x",T96))</f>
        <v>150007,0,1,2</v>
      </c>
      <c r="T96" s="12">
        <f>IF(VLOOKUP($E96&amp;$H96,说明表2!$D$24:$H$48,说明表2!$H$22-3,0)="","",VLOOKUP($E96&amp;$H96,说明表2!$D$24:$H$48,说明表2!$H$22-3,0))</f>
        <v>150007</v>
      </c>
      <c r="U96" s="28" t="str">
        <f>IF(V96="","",SUBSTITUTE(VLOOKUP($K96,说明表3!$A$3:$D$17,说明表3!$D$1,0),"x",V96))</f>
        <v>150007,-1,-1,-1</v>
      </c>
      <c r="V96" s="12">
        <f>IF(VLOOKUP($E96&amp;$H96,说明表2!$D$24:$H$48,说明表2!$H$22-3,0)="","",VLOOKUP($E96&amp;$H96,说明表2!$D$24:$H$48,说明表2!$H$22-3,0))</f>
        <v>150007</v>
      </c>
      <c r="W96" s="28" t="str">
        <f>VLOOKUP($K96,说明表4!$A$2:$U$17,说明表4!$B$1,0)</f>
        <v>300</v>
      </c>
      <c r="X96" s="28" t="str">
        <f>VLOOKUP($K96,说明表4!$A$2:$U$17,说明表4!$H$1,0)</f>
        <v>300</v>
      </c>
      <c r="Y96" s="28" t="str">
        <f>VLOOKUP($K96,说明表4!$A$2:$U$17,说明表4!$N$1,0)</f>
        <v>300</v>
      </c>
      <c r="Z96" s="28" t="str">
        <f>VLOOKUP($K96,说明表4!$A$2:$U$17,说明表4!$T$1,0)</f>
        <v>800</v>
      </c>
    </row>
    <row r="97" spans="1:26" x14ac:dyDescent="0.2">
      <c r="A97" s="12">
        <f t="shared" si="0"/>
        <v>92</v>
      </c>
      <c r="B97" s="12">
        <f t="shared" si="58"/>
        <v>523</v>
      </c>
      <c r="C97" s="28">
        <f t="shared" si="47"/>
        <v>5</v>
      </c>
      <c r="D97" s="28">
        <f t="shared" si="55"/>
        <v>2</v>
      </c>
      <c r="E97" s="28" t="str">
        <f>VLOOKUP($D97,说明表2!$A$53:$B$58,2,0)</f>
        <v>绿色</v>
      </c>
      <c r="F97" s="28">
        <v>3</v>
      </c>
      <c r="G97" s="12" t="str">
        <f>VLOOKUP(F97,说明表2!$A$12:$B$16,2,0)</f>
        <v>封建时代</v>
      </c>
      <c r="H97" s="12" t="s">
        <v>63</v>
      </c>
      <c r="I97" s="12" t="str">
        <f t="shared" si="48"/>
        <v/>
      </c>
      <c r="K97" s="12" t="str">
        <f t="shared" si="49"/>
        <v>一字消</v>
      </c>
      <c r="L97" s="12" t="str">
        <f t="shared" si="59"/>
        <v>封建时代绿色一字消</v>
      </c>
      <c r="M97" s="12">
        <f t="shared" si="60"/>
        <v>5</v>
      </c>
      <c r="N97" s="25">
        <v>1</v>
      </c>
      <c r="O97" s="12" t="str">
        <f>VLOOKUP(N97,说明表2!$A$1:$B$2,2,0)</f>
        <v>单个消除</v>
      </c>
      <c r="P97" s="12">
        <f t="shared" si="40"/>
        <v>3</v>
      </c>
      <c r="Q97" s="28" t="str">
        <f>IF(R97="","",SUBSTITUTE(VLOOKUP($K97,说明表3!$A$3:$D$17,说明表3!$B$1,0),"x",R97))</f>
        <v>150003,-1,-1,-1</v>
      </c>
      <c r="R97" s="12">
        <f>IF(VLOOKUP($E97&amp;$H97,说明表2!$D$24:$H$48,说明表2!$F$22-3,0)="","",VLOOKUP($E97&amp;$H97,说明表2!$D$24:$H$48,说明表2!$F$22-3,0))</f>
        <v>150003</v>
      </c>
      <c r="S97" s="28" t="str">
        <f>IF(T97="","",SUBSTITUTE(VLOOKUP($K97,说明表3!$A$3:$D$17,说明表3!$C$1,0),"x",T97))</f>
        <v>150007,0,1,2</v>
      </c>
      <c r="T97" s="12">
        <f>IF(VLOOKUP($E97&amp;$H97,说明表2!$D$24:$H$48,说明表2!$H$22-3,0)="","",VLOOKUP($E97&amp;$H97,说明表2!$D$24:$H$48,说明表2!$H$22-3,0))</f>
        <v>150007</v>
      </c>
      <c r="U97" s="28" t="str">
        <f>IF(V97="","",SUBSTITUTE(VLOOKUP($K97,说明表3!$A$3:$D$17,说明表3!$D$1,0),"x",V97))</f>
        <v>150007,-1,-1,-1</v>
      </c>
      <c r="V97" s="12">
        <f>IF(VLOOKUP($E97&amp;$H97,说明表2!$D$24:$H$48,说明表2!$H$22-3,0)="","",VLOOKUP($E97&amp;$H97,说明表2!$D$24:$H$48,说明表2!$H$22-3,0))</f>
        <v>150007</v>
      </c>
      <c r="W97" s="28" t="str">
        <f>VLOOKUP($K97,说明表4!$A$2:$U$17,说明表4!$B$1,0)</f>
        <v>300</v>
      </c>
      <c r="X97" s="28" t="str">
        <f>VLOOKUP($K97,说明表4!$A$2:$U$17,说明表4!$H$1,0)</f>
        <v>300</v>
      </c>
      <c r="Y97" s="28" t="str">
        <f>VLOOKUP($K97,说明表4!$A$2:$U$17,说明表4!$N$1,0)</f>
        <v>300</v>
      </c>
      <c r="Z97" s="28" t="str">
        <f>VLOOKUP($K97,说明表4!$A$2:$U$17,说明表4!$T$1,0)</f>
        <v>800</v>
      </c>
    </row>
    <row r="98" spans="1:26" x14ac:dyDescent="0.2">
      <c r="A98" s="12">
        <f t="shared" si="0"/>
        <v>93</v>
      </c>
      <c r="B98" s="12">
        <f t="shared" si="58"/>
        <v>533</v>
      </c>
      <c r="C98" s="28">
        <f t="shared" si="47"/>
        <v>5</v>
      </c>
      <c r="D98" s="28">
        <f t="shared" si="55"/>
        <v>3</v>
      </c>
      <c r="E98" s="28" t="str">
        <f>VLOOKUP($D98,说明表2!$A$53:$B$58,2,0)</f>
        <v>红色</v>
      </c>
      <c r="F98" s="28">
        <v>3</v>
      </c>
      <c r="G98" s="12" t="str">
        <f>VLOOKUP(F98,说明表2!$A$12:$B$16,2,0)</f>
        <v>封建时代</v>
      </c>
      <c r="H98" s="12" t="s">
        <v>63</v>
      </c>
      <c r="I98" s="12" t="str">
        <f t="shared" si="48"/>
        <v/>
      </c>
      <c r="K98" s="12" t="str">
        <f t="shared" si="49"/>
        <v>一字消</v>
      </c>
      <c r="L98" s="12" t="str">
        <f t="shared" si="59"/>
        <v>封建时代红色一字消</v>
      </c>
      <c r="M98" s="12">
        <f t="shared" si="60"/>
        <v>5</v>
      </c>
      <c r="N98" s="25">
        <v>1</v>
      </c>
      <c r="O98" s="12" t="str">
        <f>VLOOKUP(N98,说明表2!$A$1:$B$2,2,0)</f>
        <v>单个消除</v>
      </c>
      <c r="P98" s="12">
        <f t="shared" si="40"/>
        <v>3</v>
      </c>
      <c r="Q98" s="28" t="str">
        <f>IF(R98="","",SUBSTITUTE(VLOOKUP($K98,说明表3!$A$3:$D$17,说明表3!$B$1,0),"x",R98))</f>
        <v>150003,-1,-1,-1</v>
      </c>
      <c r="R98" s="12">
        <f>IF(VLOOKUP($E98&amp;$H98,说明表2!$D$24:$H$48,说明表2!$F$22-3,0)="","",VLOOKUP($E98&amp;$H98,说明表2!$D$24:$H$48,说明表2!$F$22-3,0))</f>
        <v>150003</v>
      </c>
      <c r="S98" s="28" t="str">
        <f>IF(T98="","",SUBSTITUTE(VLOOKUP($K98,说明表3!$A$3:$D$17,说明表3!$C$1,0),"x",T98))</f>
        <v>150007,0,1,2</v>
      </c>
      <c r="T98" s="12">
        <f>IF(VLOOKUP($E98&amp;$H98,说明表2!$D$24:$H$48,说明表2!$H$22-3,0)="","",VLOOKUP($E98&amp;$H98,说明表2!$D$24:$H$48,说明表2!$H$22-3,0))</f>
        <v>150007</v>
      </c>
      <c r="U98" s="28" t="str">
        <f>IF(V98="","",SUBSTITUTE(VLOOKUP($K98,说明表3!$A$3:$D$17,说明表3!$D$1,0),"x",V98))</f>
        <v>150007,-1,-1,-1</v>
      </c>
      <c r="V98" s="12">
        <f>IF(VLOOKUP($E98&amp;$H98,说明表2!$D$24:$H$48,说明表2!$H$22-3,0)="","",VLOOKUP($E98&amp;$H98,说明表2!$D$24:$H$48,说明表2!$H$22-3,0))</f>
        <v>150007</v>
      </c>
      <c r="W98" s="28" t="str">
        <f>VLOOKUP($K98,说明表4!$A$2:$U$17,说明表4!$B$1,0)</f>
        <v>300</v>
      </c>
      <c r="X98" s="28" t="str">
        <f>VLOOKUP($K98,说明表4!$A$2:$U$17,说明表4!$H$1,0)</f>
        <v>300</v>
      </c>
      <c r="Y98" s="28" t="str">
        <f>VLOOKUP($K98,说明表4!$A$2:$U$17,说明表4!$N$1,0)</f>
        <v>300</v>
      </c>
      <c r="Z98" s="28" t="str">
        <f>VLOOKUP($K98,说明表4!$A$2:$U$17,说明表4!$T$1,0)</f>
        <v>800</v>
      </c>
    </row>
    <row r="99" spans="1:26" x14ac:dyDescent="0.2">
      <c r="A99" s="12">
        <f t="shared" si="0"/>
        <v>94</v>
      </c>
      <c r="B99" s="12">
        <f t="shared" si="58"/>
        <v>543</v>
      </c>
      <c r="C99" s="28">
        <f t="shared" si="47"/>
        <v>5</v>
      </c>
      <c r="D99" s="28">
        <f t="shared" si="55"/>
        <v>4</v>
      </c>
      <c r="E99" s="28" t="str">
        <f>VLOOKUP($D99,说明表2!$A$53:$B$58,2,0)</f>
        <v>金色</v>
      </c>
      <c r="F99" s="28">
        <v>3</v>
      </c>
      <c r="G99" s="12" t="str">
        <f>VLOOKUP(F99,说明表2!$A$12:$B$16,2,0)</f>
        <v>封建时代</v>
      </c>
      <c r="H99" s="12" t="s">
        <v>63</v>
      </c>
      <c r="I99" s="12" t="str">
        <f t="shared" si="48"/>
        <v/>
      </c>
      <c r="K99" s="12" t="str">
        <f t="shared" si="49"/>
        <v>一字消</v>
      </c>
      <c r="L99" s="12" t="str">
        <f t="shared" si="59"/>
        <v>封建时代金色一字消</v>
      </c>
      <c r="M99" s="12">
        <f t="shared" si="60"/>
        <v>5</v>
      </c>
      <c r="N99" s="25">
        <v>1</v>
      </c>
      <c r="O99" s="12" t="str">
        <f>VLOOKUP(N99,说明表2!$A$1:$B$2,2,0)</f>
        <v>单个消除</v>
      </c>
      <c r="P99" s="12">
        <f t="shared" si="40"/>
        <v>3</v>
      </c>
      <c r="Q99" s="28" t="str">
        <f>IF(R99="","",SUBSTITUTE(VLOOKUP($K99,说明表3!$A$3:$D$17,说明表3!$B$1,0),"x",R99))</f>
        <v>150003,-1,-1,-1</v>
      </c>
      <c r="R99" s="12">
        <f>IF(VLOOKUP($E99&amp;$H99,说明表2!$D$24:$H$48,说明表2!$F$22-3,0)="","",VLOOKUP($E99&amp;$H99,说明表2!$D$24:$H$48,说明表2!$F$22-3,0))</f>
        <v>150003</v>
      </c>
      <c r="S99" s="28" t="str">
        <f>IF(T99="","",SUBSTITUTE(VLOOKUP($K99,说明表3!$A$3:$D$17,说明表3!$C$1,0),"x",T99))</f>
        <v>150007,0,1,2</v>
      </c>
      <c r="T99" s="12">
        <f>IF(VLOOKUP($E99&amp;$H99,说明表2!$D$24:$H$48,说明表2!$H$22-3,0)="","",VLOOKUP($E99&amp;$H99,说明表2!$D$24:$H$48,说明表2!$H$22-3,0))</f>
        <v>150007</v>
      </c>
      <c r="U99" s="28" t="str">
        <f>IF(V99="","",SUBSTITUTE(VLOOKUP($K99,说明表3!$A$3:$D$17,说明表3!$D$1,0),"x",V99))</f>
        <v>150007,-1,-1,-1</v>
      </c>
      <c r="V99" s="12">
        <f>IF(VLOOKUP($E99&amp;$H99,说明表2!$D$24:$H$48,说明表2!$H$22-3,0)="","",VLOOKUP($E99&amp;$H99,说明表2!$D$24:$H$48,说明表2!$H$22-3,0))</f>
        <v>150007</v>
      </c>
      <c r="W99" s="28" t="str">
        <f>VLOOKUP($K99,说明表4!$A$2:$U$17,说明表4!$B$1,0)</f>
        <v>300</v>
      </c>
      <c r="X99" s="28" t="str">
        <f>VLOOKUP($K99,说明表4!$A$2:$U$17,说明表4!$H$1,0)</f>
        <v>300</v>
      </c>
      <c r="Y99" s="28" t="str">
        <f>VLOOKUP($K99,说明表4!$A$2:$U$17,说明表4!$N$1,0)</f>
        <v>300</v>
      </c>
      <c r="Z99" s="28" t="str">
        <f>VLOOKUP($K99,说明表4!$A$2:$U$17,说明表4!$T$1,0)</f>
        <v>800</v>
      </c>
    </row>
    <row r="100" spans="1:26" x14ac:dyDescent="0.2">
      <c r="A100" s="12">
        <f t="shared" si="0"/>
        <v>95</v>
      </c>
      <c r="B100" s="12">
        <f t="shared" si="58"/>
        <v>553</v>
      </c>
      <c r="C100" s="28">
        <f t="shared" si="47"/>
        <v>5</v>
      </c>
      <c r="D100" s="28">
        <f t="shared" si="55"/>
        <v>5</v>
      </c>
      <c r="E100" s="28" t="str">
        <f>VLOOKUP($D100,说明表2!$A$53:$B$58,2,0)</f>
        <v>紫色</v>
      </c>
      <c r="F100" s="28">
        <v>3</v>
      </c>
      <c r="G100" s="12" t="str">
        <f>VLOOKUP(F100,说明表2!$A$12:$B$16,2,0)</f>
        <v>封建时代</v>
      </c>
      <c r="H100" s="12" t="s">
        <v>63</v>
      </c>
      <c r="I100" s="12" t="str">
        <f t="shared" ref="I100" si="61">IF(J100="","","+")</f>
        <v/>
      </c>
      <c r="K100" s="12" t="str">
        <f t="shared" ref="K100" si="62">CONCATENATE(H100,I100,J100)</f>
        <v>一字消</v>
      </c>
      <c r="L100" s="12" t="str">
        <f t="shared" si="59"/>
        <v>封建时代紫色一字消</v>
      </c>
      <c r="M100" s="12">
        <f t="shared" si="60"/>
        <v>5</v>
      </c>
      <c r="N100" s="25">
        <v>1</v>
      </c>
      <c r="O100" s="12" t="str">
        <f>VLOOKUP(N100,说明表2!$A$1:$B$2,2,0)</f>
        <v>单个消除</v>
      </c>
      <c r="P100" s="12">
        <f t="shared" si="40"/>
        <v>3</v>
      </c>
      <c r="Q100" s="28" t="str">
        <f>IF(R100="","",SUBSTITUTE(VLOOKUP($K100,说明表3!$A$3:$D$17,说明表3!$B$1,0),"x",R100))</f>
        <v>150003,-1,-1,-1</v>
      </c>
      <c r="R100" s="12">
        <f>IF(VLOOKUP($E100&amp;$H100,说明表2!$D$24:$H$48,说明表2!$F$22-3,0)="","",VLOOKUP($E100&amp;$H100,说明表2!$D$24:$H$48,说明表2!$F$22-3,0))</f>
        <v>150003</v>
      </c>
      <c r="S100" s="28" t="str">
        <f>IF(T100="","",SUBSTITUTE(VLOOKUP($K100,说明表3!$A$3:$D$17,说明表3!$C$1,0),"x",T100))</f>
        <v>150007,0,1,2</v>
      </c>
      <c r="T100" s="12">
        <f>IF(VLOOKUP($E100&amp;$H100,说明表2!$D$24:$H$48,说明表2!$H$22-3,0)="","",VLOOKUP($E100&amp;$H100,说明表2!$D$24:$H$48,说明表2!$H$22-3,0))</f>
        <v>150007</v>
      </c>
      <c r="U100" s="28" t="str">
        <f>IF(V100="","",SUBSTITUTE(VLOOKUP($K100,说明表3!$A$3:$D$17,说明表3!$D$1,0),"x",V100))</f>
        <v>150007,-1,-1,-1</v>
      </c>
      <c r="V100" s="12">
        <f>IF(VLOOKUP($E100&amp;$H100,说明表2!$D$24:$H$48,说明表2!$H$22-3,0)="","",VLOOKUP($E100&amp;$H100,说明表2!$D$24:$H$48,说明表2!$H$22-3,0))</f>
        <v>150007</v>
      </c>
      <c r="W100" s="28" t="str">
        <f>VLOOKUP($K100,说明表4!$A$2:$U$17,说明表4!$B$1,0)</f>
        <v>300</v>
      </c>
      <c r="X100" s="28" t="str">
        <f>VLOOKUP($K100,说明表4!$A$2:$U$17,说明表4!$H$1,0)</f>
        <v>300</v>
      </c>
      <c r="Y100" s="28" t="str">
        <f>VLOOKUP($K100,说明表4!$A$2:$U$17,说明表4!$N$1,0)</f>
        <v>300</v>
      </c>
      <c r="Z100" s="28" t="str">
        <f>VLOOKUP($K100,说明表4!$A$2:$U$17,说明表4!$T$1,0)</f>
        <v>800</v>
      </c>
    </row>
    <row r="101" spans="1:26" x14ac:dyDescent="0.2">
      <c r="A101" s="12">
        <f t="shared" si="0"/>
        <v>96</v>
      </c>
      <c r="B101" s="12">
        <f t="shared" ref="B101:B145" si="63">C101*100+D101*10+F101</f>
        <v>613</v>
      </c>
      <c r="C101" s="28">
        <f t="shared" si="47"/>
        <v>6</v>
      </c>
      <c r="D101" s="28">
        <f t="shared" si="55"/>
        <v>1</v>
      </c>
      <c r="E101" s="28" t="str">
        <f>VLOOKUP($D101,说明表2!$A$53:$B$58,2,0)</f>
        <v>蓝色</v>
      </c>
      <c r="F101" s="28">
        <v>3</v>
      </c>
      <c r="G101" s="12" t="str">
        <f>VLOOKUP(F101,说明表2!$A$12:$B$16,2,0)</f>
        <v>封建时代</v>
      </c>
      <c r="H101" s="12" t="s">
        <v>85</v>
      </c>
      <c r="I101" s="12" t="str">
        <f t="shared" si="48"/>
        <v/>
      </c>
      <c r="K101" s="12" t="str">
        <f t="shared" si="49"/>
        <v>小炸弹</v>
      </c>
      <c r="L101" s="12" t="str">
        <f t="shared" ref="L101:L110" si="64">_xlfn.CONCAT(G101,E101,K101)</f>
        <v>封建时代蓝色小炸弹</v>
      </c>
      <c r="M101" s="12">
        <f t="shared" ref="M101:M145" si="65">C101</f>
        <v>6</v>
      </c>
      <c r="N101" s="25">
        <v>1</v>
      </c>
      <c r="O101" s="12" t="str">
        <f>VLOOKUP(N101,说明表2!$A$1:$B$2,2,0)</f>
        <v>单个消除</v>
      </c>
      <c r="P101" s="12">
        <f t="shared" si="40"/>
        <v>3</v>
      </c>
      <c r="Q101" s="28" t="str">
        <f>IF(R101="","",SUBSTITUTE(VLOOKUP($K101,说明表3!$A$3:$D$17,说明表3!$B$1,0),"x",R101))</f>
        <v>150004,-1,-1,-1</v>
      </c>
      <c r="R101" s="12">
        <f>IF(VLOOKUP($E101&amp;$H101,说明表2!$D$24:$H$48,说明表2!$F$22-3,0)="","",VLOOKUP($E101&amp;$H101,说明表2!$D$24:$H$48,说明表2!$F$22-3,0))</f>
        <v>150004</v>
      </c>
      <c r="S101" s="28" t="str">
        <f>IF(T101="","",SUBSTITUTE(VLOOKUP($K101,说明表3!$A$3:$D$17,说明表3!$C$1,0),"x",T101))</f>
        <v>150009,0,1,3</v>
      </c>
      <c r="T101" s="12">
        <f>IF(VLOOKUP($E101&amp;$H101,说明表2!$D$24:$H$48,说明表2!$H$22-3,0)="","",VLOOKUP($E101&amp;$H101,说明表2!$D$24:$H$48,说明表2!$H$22-3,0))</f>
        <v>150009</v>
      </c>
      <c r="U101" s="28" t="str">
        <f>IF(V101="","",SUBSTITUTE(VLOOKUP($K101,说明表3!$A$3:$D$17,说明表3!$D$1,0),"x",V101))</f>
        <v>150009,-1,-1,-1</v>
      </c>
      <c r="V101" s="12">
        <f>IF(VLOOKUP($E101&amp;$H101,说明表2!$D$24:$H$48,说明表2!$H$22-3,0)="","",VLOOKUP($E101&amp;$H101,说明表2!$D$24:$H$48,说明表2!$H$22-3,0))</f>
        <v>150009</v>
      </c>
      <c r="W101" s="28" t="str">
        <f>VLOOKUP($K101,说明表4!$A$2:$U$17,说明表4!$B$1,0)</f>
        <v>300</v>
      </c>
      <c r="X101" s="28" t="str">
        <f>VLOOKUP($K101,说明表4!$A$2:$U$17,说明表4!$H$1,0)</f>
        <v>300</v>
      </c>
      <c r="Y101" s="28" t="str">
        <f>VLOOKUP($K101,说明表4!$A$2:$U$17,说明表4!$N$1,0)</f>
        <v>300</v>
      </c>
      <c r="Z101" s="28" t="str">
        <f>VLOOKUP($K101,说明表4!$A$2:$U$17,说明表4!$T$1,0)</f>
        <v>1000</v>
      </c>
    </row>
    <row r="102" spans="1:26" x14ac:dyDescent="0.2">
      <c r="A102" s="12">
        <f t="shared" si="0"/>
        <v>97</v>
      </c>
      <c r="B102" s="12">
        <f t="shared" si="63"/>
        <v>623</v>
      </c>
      <c r="C102" s="28">
        <f t="shared" si="47"/>
        <v>6</v>
      </c>
      <c r="D102" s="28">
        <f t="shared" si="55"/>
        <v>2</v>
      </c>
      <c r="E102" s="28" t="str">
        <f>VLOOKUP($D102,说明表2!$A$53:$B$58,2,0)</f>
        <v>绿色</v>
      </c>
      <c r="F102" s="28">
        <v>3</v>
      </c>
      <c r="G102" s="12" t="str">
        <f>VLOOKUP(F102,说明表2!$A$12:$B$16,2,0)</f>
        <v>封建时代</v>
      </c>
      <c r="H102" s="12" t="s">
        <v>85</v>
      </c>
      <c r="I102" s="12" t="str">
        <f t="shared" si="48"/>
        <v/>
      </c>
      <c r="K102" s="12" t="str">
        <f t="shared" si="49"/>
        <v>小炸弹</v>
      </c>
      <c r="L102" s="12" t="str">
        <f t="shared" si="64"/>
        <v>封建时代绿色小炸弹</v>
      </c>
      <c r="M102" s="12">
        <f t="shared" si="65"/>
        <v>6</v>
      </c>
      <c r="N102" s="25">
        <v>1</v>
      </c>
      <c r="O102" s="12" t="str">
        <f>VLOOKUP(N102,说明表2!$A$1:$B$2,2,0)</f>
        <v>单个消除</v>
      </c>
      <c r="P102" s="12">
        <f t="shared" si="40"/>
        <v>3</v>
      </c>
      <c r="Q102" s="28" t="str">
        <f>IF(R102="","",SUBSTITUTE(VLOOKUP($K102,说明表3!$A$3:$D$17,说明表3!$B$1,0),"x",R102))</f>
        <v>150004,-1,-1,-1</v>
      </c>
      <c r="R102" s="12">
        <f>IF(VLOOKUP($E102&amp;$H102,说明表2!$D$24:$H$48,说明表2!$F$22-3,0)="","",VLOOKUP($E102&amp;$H102,说明表2!$D$24:$H$48,说明表2!$F$22-3,0))</f>
        <v>150004</v>
      </c>
      <c r="S102" s="28" t="str">
        <f>IF(T102="","",SUBSTITUTE(VLOOKUP($K102,说明表3!$A$3:$D$17,说明表3!$C$1,0),"x",T102))</f>
        <v>150009,0,1,3</v>
      </c>
      <c r="T102" s="12">
        <f>IF(VLOOKUP($E102&amp;$H102,说明表2!$D$24:$H$48,说明表2!$H$22-3,0)="","",VLOOKUP($E102&amp;$H102,说明表2!$D$24:$H$48,说明表2!$H$22-3,0))</f>
        <v>150009</v>
      </c>
      <c r="U102" s="28" t="str">
        <f>IF(V102="","",SUBSTITUTE(VLOOKUP($K102,说明表3!$A$3:$D$17,说明表3!$D$1,0),"x",V102))</f>
        <v>150009,-1,-1,-1</v>
      </c>
      <c r="V102" s="12">
        <f>IF(VLOOKUP($E102&amp;$H102,说明表2!$D$24:$H$48,说明表2!$H$22-3,0)="","",VLOOKUP($E102&amp;$H102,说明表2!$D$24:$H$48,说明表2!$H$22-3,0))</f>
        <v>150009</v>
      </c>
      <c r="W102" s="28" t="str">
        <f>VLOOKUP($K102,说明表4!$A$2:$U$17,说明表4!$B$1,0)</f>
        <v>300</v>
      </c>
      <c r="X102" s="28" t="str">
        <f>VLOOKUP($K102,说明表4!$A$2:$U$17,说明表4!$H$1,0)</f>
        <v>300</v>
      </c>
      <c r="Y102" s="28" t="str">
        <f>VLOOKUP($K102,说明表4!$A$2:$U$17,说明表4!$N$1,0)</f>
        <v>300</v>
      </c>
      <c r="Z102" s="28" t="str">
        <f>VLOOKUP($K102,说明表4!$A$2:$U$17,说明表4!$T$1,0)</f>
        <v>1000</v>
      </c>
    </row>
    <row r="103" spans="1:26" x14ac:dyDescent="0.2">
      <c r="A103" s="12">
        <f t="shared" si="0"/>
        <v>98</v>
      </c>
      <c r="B103" s="12">
        <f t="shared" si="63"/>
        <v>633</v>
      </c>
      <c r="C103" s="28">
        <f t="shared" si="47"/>
        <v>6</v>
      </c>
      <c r="D103" s="28">
        <f t="shared" si="55"/>
        <v>3</v>
      </c>
      <c r="E103" s="28" t="str">
        <f>VLOOKUP($D103,说明表2!$A$53:$B$58,2,0)</f>
        <v>红色</v>
      </c>
      <c r="F103" s="28">
        <v>3</v>
      </c>
      <c r="G103" s="12" t="str">
        <f>VLOOKUP(F103,说明表2!$A$12:$B$16,2,0)</f>
        <v>封建时代</v>
      </c>
      <c r="H103" s="12" t="s">
        <v>85</v>
      </c>
      <c r="I103" s="12" t="str">
        <f t="shared" si="48"/>
        <v/>
      </c>
      <c r="K103" s="12" t="str">
        <f t="shared" si="49"/>
        <v>小炸弹</v>
      </c>
      <c r="L103" s="12" t="str">
        <f t="shared" si="64"/>
        <v>封建时代红色小炸弹</v>
      </c>
      <c r="M103" s="12">
        <f t="shared" si="65"/>
        <v>6</v>
      </c>
      <c r="N103" s="25">
        <v>1</v>
      </c>
      <c r="O103" s="12" t="str">
        <f>VLOOKUP(N103,说明表2!$A$1:$B$2,2,0)</f>
        <v>单个消除</v>
      </c>
      <c r="P103" s="12">
        <f t="shared" si="40"/>
        <v>3</v>
      </c>
      <c r="Q103" s="28" t="str">
        <f>IF(R103="","",SUBSTITUTE(VLOOKUP($K103,说明表3!$A$3:$D$17,说明表3!$B$1,0),"x",R103))</f>
        <v>150004,-1,-1,-1</v>
      </c>
      <c r="R103" s="12">
        <f>IF(VLOOKUP($E103&amp;$H103,说明表2!$D$24:$H$48,说明表2!$F$22-3,0)="","",VLOOKUP($E103&amp;$H103,说明表2!$D$24:$H$48,说明表2!$F$22-3,0))</f>
        <v>150004</v>
      </c>
      <c r="S103" s="28" t="str">
        <f>IF(T103="","",SUBSTITUTE(VLOOKUP($K103,说明表3!$A$3:$D$17,说明表3!$C$1,0),"x",T103))</f>
        <v>150009,0,1,3</v>
      </c>
      <c r="T103" s="12">
        <f>IF(VLOOKUP($E103&amp;$H103,说明表2!$D$24:$H$48,说明表2!$H$22-3,0)="","",VLOOKUP($E103&amp;$H103,说明表2!$D$24:$H$48,说明表2!$H$22-3,0))</f>
        <v>150009</v>
      </c>
      <c r="U103" s="28" t="str">
        <f>IF(V103="","",SUBSTITUTE(VLOOKUP($K103,说明表3!$A$3:$D$17,说明表3!$D$1,0),"x",V103))</f>
        <v>150009,-1,-1,-1</v>
      </c>
      <c r="V103" s="12">
        <f>IF(VLOOKUP($E103&amp;$H103,说明表2!$D$24:$H$48,说明表2!$H$22-3,0)="","",VLOOKUP($E103&amp;$H103,说明表2!$D$24:$H$48,说明表2!$H$22-3,0))</f>
        <v>150009</v>
      </c>
      <c r="W103" s="28" t="str">
        <f>VLOOKUP($K103,说明表4!$A$2:$U$17,说明表4!$B$1,0)</f>
        <v>300</v>
      </c>
      <c r="X103" s="28" t="str">
        <f>VLOOKUP($K103,说明表4!$A$2:$U$17,说明表4!$H$1,0)</f>
        <v>300</v>
      </c>
      <c r="Y103" s="28" t="str">
        <f>VLOOKUP($K103,说明表4!$A$2:$U$17,说明表4!$N$1,0)</f>
        <v>300</v>
      </c>
      <c r="Z103" s="28" t="str">
        <f>VLOOKUP($K103,说明表4!$A$2:$U$17,说明表4!$T$1,0)</f>
        <v>1000</v>
      </c>
    </row>
    <row r="104" spans="1:26" x14ac:dyDescent="0.2">
      <c r="A104" s="12">
        <f t="shared" si="0"/>
        <v>99</v>
      </c>
      <c r="B104" s="12">
        <f t="shared" ref="B104" si="66">C104*100+D104*10+F104</f>
        <v>643</v>
      </c>
      <c r="C104" s="28">
        <f t="shared" si="47"/>
        <v>6</v>
      </c>
      <c r="D104" s="28">
        <f t="shared" si="55"/>
        <v>4</v>
      </c>
      <c r="E104" s="28" t="str">
        <f>VLOOKUP($D104,说明表2!$A$53:$B$58,2,0)</f>
        <v>金色</v>
      </c>
      <c r="F104" s="28">
        <v>3</v>
      </c>
      <c r="G104" s="12" t="str">
        <f>VLOOKUP(F104,说明表2!$A$12:$B$16,2,0)</f>
        <v>封建时代</v>
      </c>
      <c r="H104" s="12" t="s">
        <v>85</v>
      </c>
      <c r="I104" s="12" t="str">
        <f t="shared" si="48"/>
        <v/>
      </c>
      <c r="K104" s="12" t="str">
        <f t="shared" si="49"/>
        <v>小炸弹</v>
      </c>
      <c r="L104" s="12" t="str">
        <f t="shared" ref="L104" si="67">_xlfn.CONCAT(G104,E104,K104)</f>
        <v>封建时代金色小炸弹</v>
      </c>
      <c r="M104" s="12">
        <f t="shared" si="65"/>
        <v>6</v>
      </c>
      <c r="N104" s="25">
        <v>1</v>
      </c>
      <c r="O104" s="12" t="str">
        <f>VLOOKUP(N104,说明表2!$A$1:$B$2,2,0)</f>
        <v>单个消除</v>
      </c>
      <c r="P104" s="12">
        <f t="shared" si="40"/>
        <v>3</v>
      </c>
      <c r="Q104" s="28" t="str">
        <f>IF(R104="","",SUBSTITUTE(VLOOKUP($K104,说明表3!$A$3:$D$17,说明表3!$B$1,0),"x",R104))</f>
        <v>150004,-1,-1,-1</v>
      </c>
      <c r="R104" s="12">
        <f>IF(VLOOKUP($E104&amp;$H104,说明表2!$D$24:$H$48,说明表2!$F$22-3,0)="","",VLOOKUP($E104&amp;$H104,说明表2!$D$24:$H$48,说明表2!$F$22-3,0))</f>
        <v>150004</v>
      </c>
      <c r="S104" s="28" t="str">
        <f>IF(T104="","",SUBSTITUTE(VLOOKUP($K104,说明表3!$A$3:$D$17,说明表3!$C$1,0),"x",T104))</f>
        <v>150009,0,1,3</v>
      </c>
      <c r="T104" s="12">
        <f>IF(VLOOKUP($E104&amp;$H104,说明表2!$D$24:$H$48,说明表2!$H$22-3,0)="","",VLOOKUP($E104&amp;$H104,说明表2!$D$24:$H$48,说明表2!$H$22-3,0))</f>
        <v>150009</v>
      </c>
      <c r="U104" s="28" t="str">
        <f>IF(V104="","",SUBSTITUTE(VLOOKUP($K104,说明表3!$A$3:$D$17,说明表3!$D$1,0),"x",V104))</f>
        <v>150009,-1,-1,-1</v>
      </c>
      <c r="V104" s="12">
        <f>IF(VLOOKUP($E104&amp;$H104,说明表2!$D$24:$H$48,说明表2!$H$22-3,0)="","",VLOOKUP($E104&amp;$H104,说明表2!$D$24:$H$48,说明表2!$H$22-3,0))</f>
        <v>150009</v>
      </c>
      <c r="W104" s="28" t="str">
        <f>VLOOKUP($K104,说明表4!$A$2:$U$17,说明表4!$B$1,0)</f>
        <v>300</v>
      </c>
      <c r="X104" s="28" t="str">
        <f>VLOOKUP($K104,说明表4!$A$2:$U$17,说明表4!$H$1,0)</f>
        <v>300</v>
      </c>
      <c r="Y104" s="28" t="str">
        <f>VLOOKUP($K104,说明表4!$A$2:$U$17,说明表4!$N$1,0)</f>
        <v>300</v>
      </c>
      <c r="Z104" s="28" t="str">
        <f>VLOOKUP($K104,说明表4!$A$2:$U$17,说明表4!$T$1,0)</f>
        <v>1000</v>
      </c>
    </row>
    <row r="105" spans="1:26" x14ac:dyDescent="0.2">
      <c r="A105" s="12">
        <f t="shared" si="0"/>
        <v>100</v>
      </c>
      <c r="B105" s="12">
        <f t="shared" si="63"/>
        <v>653</v>
      </c>
      <c r="C105" s="28">
        <f t="shared" si="47"/>
        <v>6</v>
      </c>
      <c r="D105" s="28">
        <f t="shared" si="55"/>
        <v>5</v>
      </c>
      <c r="E105" s="28" t="str">
        <f>VLOOKUP($D105,说明表2!$A$53:$B$58,2,0)</f>
        <v>紫色</v>
      </c>
      <c r="F105" s="28">
        <v>3</v>
      </c>
      <c r="G105" s="12" t="str">
        <f>VLOOKUP(F105,说明表2!$A$12:$B$16,2,0)</f>
        <v>封建时代</v>
      </c>
      <c r="H105" s="12" t="s">
        <v>85</v>
      </c>
      <c r="I105" s="12" t="str">
        <f t="shared" ref="I105:I110" si="68">IF(J105="","","+")</f>
        <v/>
      </c>
      <c r="K105" s="12" t="str">
        <f t="shared" ref="K105:K149" si="69">CONCATENATE(H105,I105,J105)</f>
        <v>小炸弹</v>
      </c>
      <c r="L105" s="12" t="str">
        <f t="shared" si="64"/>
        <v>封建时代紫色小炸弹</v>
      </c>
      <c r="M105" s="12">
        <f t="shared" si="65"/>
        <v>6</v>
      </c>
      <c r="N105" s="25">
        <v>1</v>
      </c>
      <c r="O105" s="12" t="str">
        <f>VLOOKUP(N105,说明表2!$A$1:$B$2,2,0)</f>
        <v>单个消除</v>
      </c>
      <c r="P105" s="12">
        <f t="shared" si="40"/>
        <v>3</v>
      </c>
      <c r="Q105" s="28" t="str">
        <f>IF(R105="","",SUBSTITUTE(VLOOKUP($K105,说明表3!$A$3:$D$17,说明表3!$B$1,0),"x",R105))</f>
        <v>150004,-1,-1,-1</v>
      </c>
      <c r="R105" s="12">
        <f>IF(VLOOKUP($E105&amp;$H105,说明表2!$D$24:$H$48,说明表2!$F$22-3,0)="","",VLOOKUP($E105&amp;$H105,说明表2!$D$24:$H$48,说明表2!$F$22-3,0))</f>
        <v>150004</v>
      </c>
      <c r="S105" s="28" t="str">
        <f>IF(T105="","",SUBSTITUTE(VLOOKUP($K105,说明表3!$A$3:$D$17,说明表3!$C$1,0),"x",T105))</f>
        <v>150009,0,1,3</v>
      </c>
      <c r="T105" s="12">
        <f>IF(VLOOKUP($E105&amp;$H105,说明表2!$D$24:$H$48,说明表2!$H$22-3,0)="","",VLOOKUP($E105&amp;$H105,说明表2!$D$24:$H$48,说明表2!$H$22-3,0))</f>
        <v>150009</v>
      </c>
      <c r="U105" s="28" t="str">
        <f>IF(V105="","",SUBSTITUTE(VLOOKUP($K105,说明表3!$A$3:$D$17,说明表3!$D$1,0),"x",V105))</f>
        <v>150009,-1,-1,-1</v>
      </c>
      <c r="V105" s="12">
        <f>IF(VLOOKUP($E105&amp;$H105,说明表2!$D$24:$H$48,说明表2!$H$22-3,0)="","",VLOOKUP($E105&amp;$H105,说明表2!$D$24:$H$48,说明表2!$H$22-3,0))</f>
        <v>150009</v>
      </c>
      <c r="W105" s="28" t="str">
        <f>VLOOKUP($K105,说明表4!$A$2:$U$17,说明表4!$B$1,0)</f>
        <v>300</v>
      </c>
      <c r="X105" s="28" t="str">
        <f>VLOOKUP($K105,说明表4!$A$2:$U$17,说明表4!$H$1,0)</f>
        <v>300</v>
      </c>
      <c r="Y105" s="28" t="str">
        <f>VLOOKUP($K105,说明表4!$A$2:$U$17,说明表4!$N$1,0)</f>
        <v>300</v>
      </c>
      <c r="Z105" s="28" t="str">
        <f>VLOOKUP($K105,说明表4!$A$2:$U$17,说明表4!$T$1,0)</f>
        <v>1000</v>
      </c>
    </row>
    <row r="106" spans="1:26" x14ac:dyDescent="0.2">
      <c r="A106" s="12">
        <f t="shared" si="0"/>
        <v>101</v>
      </c>
      <c r="B106" s="12">
        <f t="shared" si="63"/>
        <v>713</v>
      </c>
      <c r="C106" s="28">
        <f t="shared" si="47"/>
        <v>7</v>
      </c>
      <c r="D106" s="28">
        <f t="shared" si="21"/>
        <v>1</v>
      </c>
      <c r="E106" s="28" t="str">
        <f>VLOOKUP($D106,说明表2!$A$53:$B$58,2,0)</f>
        <v>蓝色</v>
      </c>
      <c r="F106" s="28">
        <v>3</v>
      </c>
      <c r="G106" s="12" t="str">
        <f>VLOOKUP(F106,说明表2!$A$12:$B$16,2,0)</f>
        <v>封建时代</v>
      </c>
      <c r="H106" s="12" t="s">
        <v>92</v>
      </c>
      <c r="I106" s="12" t="str">
        <f t="shared" si="68"/>
        <v/>
      </c>
      <c r="K106" s="12" t="str">
        <f t="shared" si="69"/>
        <v>同色消</v>
      </c>
      <c r="L106" s="12" t="str">
        <f t="shared" si="64"/>
        <v>封建时代蓝色同色消</v>
      </c>
      <c r="M106" s="12">
        <f t="shared" si="65"/>
        <v>7</v>
      </c>
      <c r="N106" s="25">
        <v>1</v>
      </c>
      <c r="O106" s="12" t="str">
        <f>VLOOKUP(N106,说明表2!$A$1:$B$2,2,0)</f>
        <v>单个消除</v>
      </c>
      <c r="P106" s="12">
        <f t="shared" si="40"/>
        <v>3</v>
      </c>
      <c r="Q106" s="28" t="str">
        <f>IF(R106="","",SUBSTITUTE(VLOOKUP($K106,说明表3!$A$3:$D$17,说明表3!$B$1,0),"x",R106))</f>
        <v>150005,0,1,1</v>
      </c>
      <c r="R106" s="12">
        <f>IF(VLOOKUP($E106&amp;$H106,说明表2!$D$24:$H$48,说明表2!$F$22-3,0)="","",VLOOKUP($E106&amp;$H106,说明表2!$D$24:$H$48,说明表2!$F$22-3,0))</f>
        <v>150005</v>
      </c>
      <c r="S106" s="28" t="str">
        <f>IF(T106="","",SUBSTITUTE(VLOOKUP($K106,说明表3!$A$3:$D$17,说明表3!$C$1,0),"x",T106))</f>
        <v>150006,3,3,1</v>
      </c>
      <c r="T106" s="12">
        <f>IF(VLOOKUP($E106&amp;$H106,说明表2!$D$24:$H$48,说明表2!$G$22-3,0)="","",VLOOKUP($E106&amp;$H106,说明表2!$D$24:$H$48,说明表2!$G$22-3,0))</f>
        <v>150006</v>
      </c>
      <c r="U106" s="28" t="str">
        <f>IF(V106="","",SUBSTITUTE(VLOOKUP($K106,说明表3!$A$3:$D$17,说明表3!$D$1,0),"x",V106))</f>
        <v/>
      </c>
      <c r="V106" s="12" t="str">
        <f>IF(VLOOKUP($E106&amp;$H106,说明表2!$D$24:$H$48,说明表2!$H$22-3,0)="","",VLOOKUP($E106&amp;$H106,说明表2!$D$24:$H$48,说明表2!$H$22-3,0))</f>
        <v/>
      </c>
      <c r="W106" s="28" t="str">
        <f>VLOOKUP($K106,说明表4!$A$2:$U$17,说明表4!$B$1,0)</f>
        <v>300</v>
      </c>
      <c r="X106" s="28" t="str">
        <f>VLOOKUP($K106,说明表4!$A$2:$U$17,说明表4!$H$1,0)</f>
        <v>300</v>
      </c>
      <c r="Y106" s="28" t="str">
        <f>VLOOKUP($K106,说明表4!$A$2:$U$17,说明表4!$N$1,0)</f>
        <v/>
      </c>
      <c r="Z106" s="28" t="str">
        <f>VLOOKUP($K106,说明表4!$A$2:$U$17,说明表4!$T$1,0)</f>
        <v>300</v>
      </c>
    </row>
    <row r="107" spans="1:26" x14ac:dyDescent="0.2">
      <c r="A107" s="12">
        <f t="shared" si="0"/>
        <v>102</v>
      </c>
      <c r="B107" s="12">
        <f t="shared" si="63"/>
        <v>723</v>
      </c>
      <c r="C107" s="28">
        <f t="shared" si="47"/>
        <v>7</v>
      </c>
      <c r="D107" s="28">
        <f t="shared" si="21"/>
        <v>2</v>
      </c>
      <c r="E107" s="28" t="str">
        <f>VLOOKUP($D107,说明表2!$A$53:$B$58,2,0)</f>
        <v>绿色</v>
      </c>
      <c r="F107" s="28">
        <v>3</v>
      </c>
      <c r="G107" s="12" t="str">
        <f>VLOOKUP(F107,说明表2!$A$12:$B$16,2,0)</f>
        <v>封建时代</v>
      </c>
      <c r="H107" s="12" t="s">
        <v>92</v>
      </c>
      <c r="I107" s="12" t="str">
        <f t="shared" si="68"/>
        <v/>
      </c>
      <c r="K107" s="12" t="str">
        <f t="shared" si="69"/>
        <v>同色消</v>
      </c>
      <c r="L107" s="12" t="str">
        <f t="shared" si="64"/>
        <v>封建时代绿色同色消</v>
      </c>
      <c r="M107" s="12">
        <f t="shared" si="65"/>
        <v>7</v>
      </c>
      <c r="N107" s="25">
        <v>1</v>
      </c>
      <c r="O107" s="12" t="str">
        <f>VLOOKUP(N107,说明表2!$A$1:$B$2,2,0)</f>
        <v>单个消除</v>
      </c>
      <c r="P107" s="12">
        <f t="shared" si="40"/>
        <v>3</v>
      </c>
      <c r="Q107" s="28" t="str">
        <f>IF(R107="","",SUBSTITUTE(VLOOKUP($K107,说明表3!$A$3:$D$17,说明表3!$B$1,0),"x",R107))</f>
        <v>150005,0,1,1</v>
      </c>
      <c r="R107" s="12">
        <f>IF(VLOOKUP($E107&amp;$H107,说明表2!$D$24:$H$48,说明表2!$F$22-3,0)="","",VLOOKUP($E107&amp;$H107,说明表2!$D$24:$H$48,说明表2!$F$22-3,0))</f>
        <v>150005</v>
      </c>
      <c r="S107" s="28" t="str">
        <f>IF(T107="","",SUBSTITUTE(VLOOKUP($K107,说明表3!$A$3:$D$17,说明表3!$C$1,0),"x",T107))</f>
        <v>150006,3,3,1</v>
      </c>
      <c r="T107" s="12">
        <f>IF(VLOOKUP($E107&amp;$H107,说明表2!$D$24:$H$48,说明表2!$G$22-3,0)="","",VLOOKUP($E107&amp;$H107,说明表2!$D$24:$H$48,说明表2!$G$22-3,0))</f>
        <v>150006</v>
      </c>
      <c r="U107" s="28" t="str">
        <f>IF(V107="","",SUBSTITUTE(VLOOKUP($K107,说明表3!$A$3:$D$17,说明表3!$D$1,0),"x",V107))</f>
        <v/>
      </c>
      <c r="V107" s="12" t="str">
        <f>IF(VLOOKUP($E107&amp;$H107,说明表2!$D$24:$H$48,说明表2!$H$22-3,0)="","",VLOOKUP($E107&amp;$H107,说明表2!$D$24:$H$48,说明表2!$H$22-3,0))</f>
        <v/>
      </c>
      <c r="W107" s="28" t="str">
        <f>VLOOKUP($K107,说明表4!$A$2:$U$17,说明表4!$B$1,0)</f>
        <v>300</v>
      </c>
      <c r="X107" s="28" t="str">
        <f>VLOOKUP($K107,说明表4!$A$2:$U$17,说明表4!$H$1,0)</f>
        <v>300</v>
      </c>
      <c r="Y107" s="28" t="str">
        <f>VLOOKUP($K107,说明表4!$A$2:$U$17,说明表4!$N$1,0)</f>
        <v/>
      </c>
      <c r="Z107" s="28" t="str">
        <f>VLOOKUP($K107,说明表4!$A$2:$U$17,说明表4!$T$1,0)</f>
        <v>300</v>
      </c>
    </row>
    <row r="108" spans="1:26" x14ac:dyDescent="0.2">
      <c r="A108" s="12">
        <f t="shared" si="0"/>
        <v>103</v>
      </c>
      <c r="B108" s="12">
        <f t="shared" si="63"/>
        <v>733</v>
      </c>
      <c r="C108" s="28">
        <f t="shared" si="47"/>
        <v>7</v>
      </c>
      <c r="D108" s="28">
        <f t="shared" si="21"/>
        <v>3</v>
      </c>
      <c r="E108" s="28" t="str">
        <f>VLOOKUP($D108,说明表2!$A$53:$B$58,2,0)</f>
        <v>红色</v>
      </c>
      <c r="F108" s="28">
        <v>3</v>
      </c>
      <c r="G108" s="12" t="str">
        <f>VLOOKUP(F108,说明表2!$A$12:$B$16,2,0)</f>
        <v>封建时代</v>
      </c>
      <c r="H108" s="12" t="s">
        <v>92</v>
      </c>
      <c r="I108" s="12" t="str">
        <f t="shared" si="68"/>
        <v/>
      </c>
      <c r="K108" s="12" t="str">
        <f t="shared" si="69"/>
        <v>同色消</v>
      </c>
      <c r="L108" s="12" t="str">
        <f t="shared" si="64"/>
        <v>封建时代红色同色消</v>
      </c>
      <c r="M108" s="12">
        <f t="shared" si="65"/>
        <v>7</v>
      </c>
      <c r="N108" s="25">
        <v>1</v>
      </c>
      <c r="O108" s="12" t="str">
        <f>VLOOKUP(N108,说明表2!$A$1:$B$2,2,0)</f>
        <v>单个消除</v>
      </c>
      <c r="P108" s="12">
        <f t="shared" si="40"/>
        <v>3</v>
      </c>
      <c r="Q108" s="28" t="str">
        <f>IF(R108="","",SUBSTITUTE(VLOOKUP($K108,说明表3!$A$3:$D$17,说明表3!$B$1,0),"x",R108))</f>
        <v>150005,0,1,1</v>
      </c>
      <c r="R108" s="12">
        <f>IF(VLOOKUP($E108&amp;$H108,说明表2!$D$24:$H$48,说明表2!$F$22-3,0)="","",VLOOKUP($E108&amp;$H108,说明表2!$D$24:$H$48,说明表2!$F$22-3,0))</f>
        <v>150005</v>
      </c>
      <c r="S108" s="28" t="str">
        <f>IF(T108="","",SUBSTITUTE(VLOOKUP($K108,说明表3!$A$3:$D$17,说明表3!$C$1,0),"x",T108))</f>
        <v>150006,3,3,1</v>
      </c>
      <c r="T108" s="12">
        <f>IF(VLOOKUP($E108&amp;$H108,说明表2!$D$24:$H$48,说明表2!$G$22-3,0)="","",VLOOKUP($E108&amp;$H108,说明表2!$D$24:$H$48,说明表2!$G$22-3,0))</f>
        <v>150006</v>
      </c>
      <c r="U108" s="28" t="str">
        <f>IF(V108="","",SUBSTITUTE(VLOOKUP($K108,说明表3!$A$3:$D$17,说明表3!$D$1,0),"x",V108))</f>
        <v/>
      </c>
      <c r="V108" s="12" t="str">
        <f>IF(VLOOKUP($E108&amp;$H108,说明表2!$D$24:$H$48,说明表2!$H$22-3,0)="","",VLOOKUP($E108&amp;$H108,说明表2!$D$24:$H$48,说明表2!$H$22-3,0))</f>
        <v/>
      </c>
      <c r="W108" s="28" t="str">
        <f>VLOOKUP($K108,说明表4!$A$2:$U$17,说明表4!$B$1,0)</f>
        <v>300</v>
      </c>
      <c r="X108" s="28" t="str">
        <f>VLOOKUP($K108,说明表4!$A$2:$U$17,说明表4!$H$1,0)</f>
        <v>300</v>
      </c>
      <c r="Y108" s="28" t="str">
        <f>VLOOKUP($K108,说明表4!$A$2:$U$17,说明表4!$N$1,0)</f>
        <v/>
      </c>
      <c r="Z108" s="28" t="str">
        <f>VLOOKUP($K108,说明表4!$A$2:$U$17,说明表4!$T$1,0)</f>
        <v>300</v>
      </c>
    </row>
    <row r="109" spans="1:26" x14ac:dyDescent="0.2">
      <c r="A109" s="12">
        <f t="shared" si="0"/>
        <v>104</v>
      </c>
      <c r="B109" s="12">
        <f t="shared" si="63"/>
        <v>743</v>
      </c>
      <c r="C109" s="28">
        <f t="shared" si="47"/>
        <v>7</v>
      </c>
      <c r="D109" s="28">
        <f t="shared" si="21"/>
        <v>4</v>
      </c>
      <c r="E109" s="28" t="str">
        <f>VLOOKUP($D109,说明表2!$A$53:$B$58,2,0)</f>
        <v>金色</v>
      </c>
      <c r="F109" s="28">
        <v>3</v>
      </c>
      <c r="G109" s="12" t="str">
        <f>VLOOKUP(F109,说明表2!$A$12:$B$16,2,0)</f>
        <v>封建时代</v>
      </c>
      <c r="H109" s="12" t="s">
        <v>92</v>
      </c>
      <c r="I109" s="12" t="str">
        <f t="shared" si="68"/>
        <v/>
      </c>
      <c r="K109" s="12" t="str">
        <f t="shared" si="69"/>
        <v>同色消</v>
      </c>
      <c r="L109" s="12" t="str">
        <f t="shared" si="64"/>
        <v>封建时代金色同色消</v>
      </c>
      <c r="M109" s="12">
        <f t="shared" si="65"/>
        <v>7</v>
      </c>
      <c r="N109" s="25">
        <v>1</v>
      </c>
      <c r="O109" s="12" t="str">
        <f>VLOOKUP(N109,说明表2!$A$1:$B$2,2,0)</f>
        <v>单个消除</v>
      </c>
      <c r="P109" s="12">
        <f t="shared" si="40"/>
        <v>3</v>
      </c>
      <c r="Q109" s="28" t="str">
        <f>IF(R109="","",SUBSTITUTE(VLOOKUP($K109,说明表3!$A$3:$D$17,说明表3!$B$1,0),"x",R109))</f>
        <v>150005,0,1,1</v>
      </c>
      <c r="R109" s="12">
        <f>IF(VLOOKUP($E109&amp;$H109,说明表2!$D$24:$H$48,说明表2!$F$22-3,0)="","",VLOOKUP($E109&amp;$H109,说明表2!$D$24:$H$48,说明表2!$F$22-3,0))</f>
        <v>150005</v>
      </c>
      <c r="S109" s="28" t="str">
        <f>IF(T109="","",SUBSTITUTE(VLOOKUP($K109,说明表3!$A$3:$D$17,说明表3!$C$1,0),"x",T109))</f>
        <v>150006,3,3,1</v>
      </c>
      <c r="T109" s="12">
        <f>IF(VLOOKUP($E109&amp;$H109,说明表2!$D$24:$H$48,说明表2!$G$22-3,0)="","",VLOOKUP($E109&amp;$H109,说明表2!$D$24:$H$48,说明表2!$G$22-3,0))</f>
        <v>150006</v>
      </c>
      <c r="U109" s="28" t="str">
        <f>IF(V109="","",SUBSTITUTE(VLOOKUP($K109,说明表3!$A$3:$D$17,说明表3!$D$1,0),"x",V109))</f>
        <v/>
      </c>
      <c r="V109" s="12" t="str">
        <f>IF(VLOOKUP($E109&amp;$H109,说明表2!$D$24:$H$48,说明表2!$H$22-3,0)="","",VLOOKUP($E109&amp;$H109,说明表2!$D$24:$H$48,说明表2!$H$22-3,0))</f>
        <v/>
      </c>
      <c r="W109" s="28" t="str">
        <f>VLOOKUP($K109,说明表4!$A$2:$U$17,说明表4!$B$1,0)</f>
        <v>300</v>
      </c>
      <c r="X109" s="28" t="str">
        <f>VLOOKUP($K109,说明表4!$A$2:$U$17,说明表4!$H$1,0)</f>
        <v>300</v>
      </c>
      <c r="Y109" s="28" t="str">
        <f>VLOOKUP($K109,说明表4!$A$2:$U$17,说明表4!$N$1,0)</f>
        <v/>
      </c>
      <c r="Z109" s="28" t="str">
        <f>VLOOKUP($K109,说明表4!$A$2:$U$17,说明表4!$T$1,0)</f>
        <v>300</v>
      </c>
    </row>
    <row r="110" spans="1:26" x14ac:dyDescent="0.2">
      <c r="A110" s="12">
        <f t="shared" si="0"/>
        <v>105</v>
      </c>
      <c r="B110" s="12">
        <f t="shared" si="63"/>
        <v>753</v>
      </c>
      <c r="C110" s="28">
        <f t="shared" si="47"/>
        <v>7</v>
      </c>
      <c r="D110" s="28">
        <f t="shared" si="21"/>
        <v>5</v>
      </c>
      <c r="E110" s="28" t="str">
        <f>VLOOKUP($D110,说明表2!$A$53:$B$58,2,0)</f>
        <v>紫色</v>
      </c>
      <c r="F110" s="28">
        <v>3</v>
      </c>
      <c r="G110" s="12" t="str">
        <f>VLOOKUP(F110,说明表2!$A$12:$B$16,2,0)</f>
        <v>封建时代</v>
      </c>
      <c r="H110" s="12" t="s">
        <v>92</v>
      </c>
      <c r="I110" s="12" t="str">
        <f t="shared" si="68"/>
        <v/>
      </c>
      <c r="K110" s="12" t="str">
        <f t="shared" si="69"/>
        <v>同色消</v>
      </c>
      <c r="L110" s="12" t="str">
        <f t="shared" si="64"/>
        <v>封建时代紫色同色消</v>
      </c>
      <c r="M110" s="12">
        <f t="shared" si="65"/>
        <v>7</v>
      </c>
      <c r="N110" s="25">
        <v>1</v>
      </c>
      <c r="O110" s="12" t="str">
        <f>VLOOKUP(N110,说明表2!$A$1:$B$2,2,0)</f>
        <v>单个消除</v>
      </c>
      <c r="P110" s="12">
        <f t="shared" si="40"/>
        <v>3</v>
      </c>
      <c r="Q110" s="28" t="str">
        <f>IF(R110="","",SUBSTITUTE(VLOOKUP($K110,说明表3!$A$3:$D$17,说明表3!$B$1,0),"x",R110))</f>
        <v>150005,0,1,1</v>
      </c>
      <c r="R110" s="12">
        <f>IF(VLOOKUP($E110&amp;$H110,说明表2!$D$24:$H$48,说明表2!$F$22-3,0)="","",VLOOKUP($E110&amp;$H110,说明表2!$D$24:$H$48,说明表2!$F$22-3,0))</f>
        <v>150005</v>
      </c>
      <c r="S110" s="28" t="str">
        <f>IF(T110="","",SUBSTITUTE(VLOOKUP($K110,说明表3!$A$3:$D$17,说明表3!$C$1,0),"x",T110))</f>
        <v>150006,3,3,1</v>
      </c>
      <c r="T110" s="12">
        <f>IF(VLOOKUP($E110&amp;$H110,说明表2!$D$24:$H$48,说明表2!$G$22-3,0)="","",VLOOKUP($E110&amp;$H110,说明表2!$D$24:$H$48,说明表2!$G$22-3,0))</f>
        <v>150006</v>
      </c>
      <c r="U110" s="28" t="str">
        <f>IF(V110="","",SUBSTITUTE(VLOOKUP($K110,说明表3!$A$3:$D$17,说明表3!$D$1,0),"x",V110))</f>
        <v/>
      </c>
      <c r="V110" s="12" t="str">
        <f>IF(VLOOKUP($E110&amp;$H110,说明表2!$D$24:$H$48,说明表2!$H$22-3,0)="","",VLOOKUP($E110&amp;$H110,说明表2!$D$24:$H$48,说明表2!$H$22-3,0))</f>
        <v/>
      </c>
      <c r="W110" s="28" t="str">
        <f>VLOOKUP($K110,说明表4!$A$2:$U$17,说明表4!$B$1,0)</f>
        <v>300</v>
      </c>
      <c r="X110" s="28" t="str">
        <f>VLOOKUP($K110,说明表4!$A$2:$U$17,说明表4!$H$1,0)</f>
        <v>300</v>
      </c>
      <c r="Y110" s="28" t="str">
        <f>VLOOKUP($K110,说明表4!$A$2:$U$17,说明表4!$N$1,0)</f>
        <v/>
      </c>
      <c r="Z110" s="28" t="str">
        <f>VLOOKUP($K110,说明表4!$A$2:$U$17,说明表4!$T$1,0)</f>
        <v>300</v>
      </c>
    </row>
    <row r="111" spans="1:26" s="37" customFormat="1" x14ac:dyDescent="0.2">
      <c r="A111" s="37">
        <f t="shared" si="0"/>
        <v>106</v>
      </c>
      <c r="B111" s="37">
        <f t="shared" si="63"/>
        <v>803</v>
      </c>
      <c r="C111" s="37">
        <v>8</v>
      </c>
      <c r="D111" s="37">
        <v>0</v>
      </c>
      <c r="E111" s="28" t="str">
        <f>VLOOKUP($D111,说明表2!$A$53:$B$58,2,0)</f>
        <v>五色</v>
      </c>
      <c r="F111" s="37">
        <v>3</v>
      </c>
      <c r="G111" s="37" t="str">
        <f>VLOOKUP(F111,说明表2!$A$12:$B$16,2,0)</f>
        <v>封建时代</v>
      </c>
      <c r="H111" s="37" t="s">
        <v>55</v>
      </c>
      <c r="I111" s="37" t="s">
        <v>125</v>
      </c>
      <c r="J111" s="37" t="s">
        <v>55</v>
      </c>
      <c r="K111" s="37" t="str">
        <f t="shared" si="69"/>
        <v>小飞机+小飞机</v>
      </c>
      <c r="M111" s="37">
        <f t="shared" si="65"/>
        <v>8</v>
      </c>
      <c r="N111" s="37">
        <v>2</v>
      </c>
      <c r="O111" s="37" t="s">
        <v>127</v>
      </c>
      <c r="P111" s="37">
        <f t="shared" si="40"/>
        <v>3</v>
      </c>
      <c r="Q111" s="37" t="str">
        <f>IF(R111="","",SUBSTITUTE(VLOOKUP($K111,说明表3!$A$3:$D$17,说明表3!$B$1,0),"x",R111))</f>
        <v>20001,0,1,1</v>
      </c>
      <c r="R111" s="37">
        <v>20001</v>
      </c>
      <c r="S111" s="37" t="str">
        <f>IF(T111="","",SUBSTITUTE(VLOOKUP($K111,说明表3!$A$3:$D$17,说明表3!$C$1,0),"x",T111))</f>
        <v>4004,2,1,8;4004,2,1,8;4004,2,1,8</v>
      </c>
      <c r="T111" s="37">
        <v>4004</v>
      </c>
      <c r="U111" s="37" t="str">
        <f>IF(V111="","",SUBSTITUTE(VLOOKUP($K111,说明表3!$A$3:$D$17,说明表3!$D$1,0),"x",V111))</f>
        <v>22001,-1,-1,-1;22001,-1,-1,-1;22001,-1,-1,-1</v>
      </c>
      <c r="V111" s="37" t="s">
        <v>129</v>
      </c>
      <c r="W111" s="37" t="str">
        <f>VLOOKUP($K111,说明表4!$A$2:$U$17,说明表4!$B$1,0)</f>
        <v>600,800,1000</v>
      </c>
      <c r="X111" s="37" t="str">
        <f>VLOOKUP($K111,说明表4!$A$2:$U$17,说明表4!$H$1,0)</f>
        <v>500,500,500</v>
      </c>
      <c r="Y111" s="38" t="str">
        <f>VLOOKUP($K111,说明表4!$A$2:$U$17,说明表4!$N$1,0)</f>
        <v>1100,1300,1500</v>
      </c>
      <c r="Z111" s="38" t="str">
        <f>VLOOKUP($K111,说明表4!$A$2:$U$17,说明表4!$T$1,0)</f>
        <v>2000</v>
      </c>
    </row>
    <row r="112" spans="1:26" s="37" customFormat="1" x14ac:dyDescent="0.2">
      <c r="A112" s="37">
        <f t="shared" si="0"/>
        <v>107</v>
      </c>
      <c r="B112" s="37">
        <f t="shared" si="63"/>
        <v>903</v>
      </c>
      <c r="C112" s="37">
        <f>C111+1</f>
        <v>9</v>
      </c>
      <c r="D112" s="37">
        <v>0</v>
      </c>
      <c r="E112" s="28" t="str">
        <f>VLOOKUP($D112,说明表2!$A$53:$B$58,2,0)</f>
        <v>五色</v>
      </c>
      <c r="F112" s="37">
        <v>3</v>
      </c>
      <c r="G112" s="37" t="str">
        <f>VLOOKUP(F112,说明表2!$A$12:$B$16,2,0)</f>
        <v>封建时代</v>
      </c>
      <c r="H112" s="37" t="s">
        <v>92</v>
      </c>
      <c r="I112" s="37" t="s">
        <v>125</v>
      </c>
      <c r="J112" s="37" t="s">
        <v>92</v>
      </c>
      <c r="K112" s="37" t="str">
        <f t="shared" si="69"/>
        <v>同色消+同色消</v>
      </c>
      <c r="M112" s="37">
        <f t="shared" si="65"/>
        <v>9</v>
      </c>
      <c r="N112" s="37">
        <v>2</v>
      </c>
      <c r="O112" s="37" t="s">
        <v>127</v>
      </c>
      <c r="P112" s="37">
        <f t="shared" si="40"/>
        <v>3</v>
      </c>
      <c r="Q112" s="37" t="str">
        <f>IF(R112="","",SUBSTITUTE(VLOOKUP($K112,说明表3!$A$3:$D$17,说明表3!$B$1,0),"x",R112))</f>
        <v>20002,-1,-1,-1</v>
      </c>
      <c r="R112" s="37">
        <v>20002</v>
      </c>
      <c r="S112" s="37" t="str">
        <f>IF(T112="","",SUBSTITUTE(VLOOKUP($K112,说明表3!$A$3:$D$17,说明表3!$C$1,0),"x",T112))</f>
        <v>21002,4,0,-1</v>
      </c>
      <c r="T112" s="37">
        <v>21002</v>
      </c>
      <c r="U112" s="37" t="str">
        <f>IF(V112="","",SUBSTITUTE(VLOOKUP($K112,说明表3!$A$3:$D$17,说明表3!$D$1,0),"x",V112))</f>
        <v>22002,-1,-1,-1</v>
      </c>
      <c r="V112" s="37" t="s">
        <v>134</v>
      </c>
      <c r="W112" s="37" t="str">
        <f>VLOOKUP($K112,说明表4!$A$2:$U$17,说明表4!$B$1,0)</f>
        <v>600</v>
      </c>
      <c r="X112" s="37" t="str">
        <f>VLOOKUP($K112,说明表4!$A$2:$U$17,说明表4!$H$1,0)</f>
        <v>500</v>
      </c>
      <c r="Y112" s="38" t="str">
        <f>VLOOKUP($K112,说明表4!$A$2:$U$17,说明表4!$N$1,0)</f>
        <v>1100</v>
      </c>
      <c r="Z112" s="38" t="str">
        <f>VLOOKUP($K112,说明表4!$A$2:$U$17,说明表4!$T$1,0)</f>
        <v>5000</v>
      </c>
    </row>
    <row r="113" spans="1:26" s="37" customFormat="1" x14ac:dyDescent="0.2">
      <c r="A113" s="37">
        <f t="shared" si="0"/>
        <v>108</v>
      </c>
      <c r="B113" s="37">
        <f t="shared" si="63"/>
        <v>1003</v>
      </c>
      <c r="C113" s="37">
        <f t="shared" ref="C113:C120" si="70">C112+1</f>
        <v>10</v>
      </c>
      <c r="D113" s="37">
        <v>0</v>
      </c>
      <c r="E113" s="28" t="str">
        <f>VLOOKUP($D113,说明表2!$A$53:$B$58,2,0)</f>
        <v>五色</v>
      </c>
      <c r="F113" s="37">
        <v>3</v>
      </c>
      <c r="G113" s="37" t="str">
        <f>VLOOKUP(F113,说明表2!$A$12:$B$16,2,0)</f>
        <v>封建时代</v>
      </c>
      <c r="H113" s="37" t="s">
        <v>85</v>
      </c>
      <c r="I113" s="37" t="s">
        <v>125</v>
      </c>
      <c r="J113" s="37" t="s">
        <v>85</v>
      </c>
      <c r="K113" s="37" t="str">
        <f t="shared" si="69"/>
        <v>小炸弹+小炸弹</v>
      </c>
      <c r="M113" s="37">
        <f t="shared" si="65"/>
        <v>10</v>
      </c>
      <c r="N113" s="37">
        <v>2</v>
      </c>
      <c r="O113" s="37" t="s">
        <v>127</v>
      </c>
      <c r="P113" s="37">
        <f t="shared" si="40"/>
        <v>3</v>
      </c>
      <c r="Q113" s="37" t="str">
        <f>IF(R113="","",SUBSTITUTE(VLOOKUP($K113,说明表3!$A$3:$D$17,说明表3!$B$1,0),"x",R113))</f>
        <v>20003,-1,-1,-1</v>
      </c>
      <c r="R113" s="37">
        <v>20003</v>
      </c>
      <c r="S113" s="37" t="str">
        <f>IF(T113="","",SUBSTITUTE(VLOOKUP($K113,说明表3!$A$3:$D$17,说明表3!$C$1,0),"x",T113))</f>
        <v>21003,0,1,5</v>
      </c>
      <c r="T113" s="37">
        <v>21003</v>
      </c>
      <c r="U113" s="37" t="str">
        <f>IF(V113="","",SUBSTITUTE(VLOOKUP($K113,说明表3!$A$3:$D$17,说明表3!$D$1,0),"x",V113))</f>
        <v>22003,-1,-1,-1</v>
      </c>
      <c r="V113" s="37" t="s">
        <v>140</v>
      </c>
      <c r="W113" s="37" t="str">
        <f>VLOOKUP($K113,说明表4!$A$2:$U$17,说明表4!$B$1,0)</f>
        <v>600</v>
      </c>
      <c r="X113" s="37" t="str">
        <f>VLOOKUP($K113,说明表4!$A$2:$U$17,说明表4!$H$1,0)</f>
        <v>500</v>
      </c>
      <c r="Y113" s="38" t="str">
        <f>VLOOKUP($K113,说明表4!$A$2:$U$17,说明表4!$N$1,0)</f>
        <v>1100</v>
      </c>
      <c r="Z113" s="38" t="str">
        <f>VLOOKUP($K113,说明表4!$A$2:$U$17,说明表4!$T$1,0)</f>
        <v>1600</v>
      </c>
    </row>
    <row r="114" spans="1:26" s="37" customFormat="1" x14ac:dyDescent="0.2">
      <c r="A114" s="37">
        <f t="shared" si="0"/>
        <v>109</v>
      </c>
      <c r="B114" s="37">
        <f t="shared" si="63"/>
        <v>1103</v>
      </c>
      <c r="C114" s="37">
        <f t="shared" si="70"/>
        <v>11</v>
      </c>
      <c r="D114" s="37">
        <v>0</v>
      </c>
      <c r="E114" s="28" t="str">
        <f>VLOOKUP($D114,说明表2!$A$53:$B$58,2,0)</f>
        <v>五色</v>
      </c>
      <c r="F114" s="37">
        <v>3</v>
      </c>
      <c r="G114" s="37" t="str">
        <f>VLOOKUP(F114,说明表2!$A$12:$B$16,2,0)</f>
        <v>封建时代</v>
      </c>
      <c r="H114" s="37" t="s">
        <v>63</v>
      </c>
      <c r="I114" s="37" t="s">
        <v>125</v>
      </c>
      <c r="J114" s="37" t="s">
        <v>63</v>
      </c>
      <c r="K114" s="37" t="str">
        <f t="shared" si="69"/>
        <v>一字消+一字消</v>
      </c>
      <c r="M114" s="37">
        <f t="shared" si="65"/>
        <v>11</v>
      </c>
      <c r="N114" s="37">
        <v>2</v>
      </c>
      <c r="O114" s="37" t="s">
        <v>127</v>
      </c>
      <c r="P114" s="37">
        <f t="shared" si="40"/>
        <v>3</v>
      </c>
      <c r="Q114" s="37" t="str">
        <f>IF(R114="","",SUBSTITUTE(VLOOKUP($K114,说明表3!$A$3:$D$17,说明表3!$B$1,0),"x",R114))</f>
        <v>20004,-1,-1,-1</v>
      </c>
      <c r="R114" s="37">
        <v>20004</v>
      </c>
      <c r="S114" s="37" t="str">
        <f>IF(T114="","",SUBSTITUTE(VLOOKUP($K114,说明表3!$A$3:$D$17,说明表3!$C$1,0),"x",T114))</f>
        <v>21004,0,1,6</v>
      </c>
      <c r="T114" s="37">
        <v>21004</v>
      </c>
      <c r="U114" s="37" t="str">
        <f>IF(V114="","",SUBSTITUTE(VLOOKUP($K114,说明表3!$A$3:$D$17,说明表3!$D$1,0),"x",V114))</f>
        <v>22004,-1,-1,-1</v>
      </c>
      <c r="V114" s="37" t="s">
        <v>145</v>
      </c>
      <c r="W114" s="37" t="str">
        <f>VLOOKUP($K114,说明表4!$A$2:$U$17,说明表4!$B$1,0)</f>
        <v>600</v>
      </c>
      <c r="X114" s="37" t="str">
        <f>VLOOKUP($K114,说明表4!$A$2:$U$17,说明表4!$H$1,0)</f>
        <v>500</v>
      </c>
      <c r="Y114" s="38" t="str">
        <f>VLOOKUP($K114,说明表4!$A$2:$U$17,说明表4!$N$1,0)</f>
        <v>1100</v>
      </c>
      <c r="Z114" s="38" t="str">
        <f>VLOOKUP($K114,说明表4!$A$2:$U$17,说明表4!$T$1,0)</f>
        <v>1600</v>
      </c>
    </row>
    <row r="115" spans="1:26" s="37" customFormat="1" x14ac:dyDescent="0.2">
      <c r="A115" s="37">
        <f t="shared" si="0"/>
        <v>110</v>
      </c>
      <c r="B115" s="37">
        <f t="shared" si="63"/>
        <v>1203</v>
      </c>
      <c r="C115" s="37">
        <f t="shared" si="70"/>
        <v>12</v>
      </c>
      <c r="D115" s="37">
        <v>0</v>
      </c>
      <c r="E115" s="28" t="str">
        <f>VLOOKUP($D115,说明表2!$A$53:$B$58,2,0)</f>
        <v>五色</v>
      </c>
      <c r="F115" s="37">
        <v>3</v>
      </c>
      <c r="G115" s="37" t="str">
        <f>VLOOKUP(F115,说明表2!$A$12:$B$16,2,0)</f>
        <v>封建时代</v>
      </c>
      <c r="H115" s="37" t="s">
        <v>55</v>
      </c>
      <c r="I115" s="37" t="s">
        <v>125</v>
      </c>
      <c r="J115" s="37" t="s">
        <v>92</v>
      </c>
      <c r="K115" s="37" t="str">
        <f t="shared" si="69"/>
        <v>小飞机+同色消</v>
      </c>
      <c r="M115" s="37">
        <f t="shared" si="65"/>
        <v>12</v>
      </c>
      <c r="N115" s="37">
        <v>2</v>
      </c>
      <c r="O115" s="37" t="s">
        <v>127</v>
      </c>
      <c r="P115" s="37">
        <f t="shared" si="40"/>
        <v>3</v>
      </c>
      <c r="Q115" s="37" t="str">
        <f>IF(R115="","",SUBSTITUTE(VLOOKUP($K115,说明表3!$A$3:$D$17,说明表3!$B$1,0),"x",R115))</f>
        <v>20005,0,1,1</v>
      </c>
      <c r="R115" s="37">
        <v>20005</v>
      </c>
      <c r="S115" s="37" t="str">
        <f>IF(T115="","",SUBSTITUTE(VLOOKUP($K115,说明表3!$A$3:$D$17,说明表3!$C$1,0),"x",T115))</f>
        <v>4005,3,2,2</v>
      </c>
      <c r="T115" s="37">
        <v>4005</v>
      </c>
      <c r="U115" s="37" t="str">
        <f>IF(V115="","",SUBSTITUTE(VLOOKUP($K115,说明表3!$A$3:$D$17,说明表3!$D$1,0),"x",V115))</f>
        <v>22005,-1,-1,-1</v>
      </c>
      <c r="V115" s="37" t="s">
        <v>149</v>
      </c>
      <c r="W115" s="37" t="str">
        <f>VLOOKUP($K115,说明表4!$A$2:$U$17,说明表4!$B$1,0)</f>
        <v>600</v>
      </c>
      <c r="X115" s="37" t="str">
        <f>VLOOKUP($K115,说明表4!$A$2:$U$17,说明表4!$H$1,0)</f>
        <v>500</v>
      </c>
      <c r="Y115" s="38" t="str">
        <f>VLOOKUP($K115,说明表4!$A$2:$U$17,说明表4!$N$1,0)</f>
        <v/>
      </c>
      <c r="Z115" s="38"/>
    </row>
    <row r="116" spans="1:26" s="37" customFormat="1" x14ac:dyDescent="0.2">
      <c r="A116" s="37">
        <f t="shared" si="0"/>
        <v>111</v>
      </c>
      <c r="B116" s="37">
        <f t="shared" si="63"/>
        <v>1303</v>
      </c>
      <c r="C116" s="37">
        <f t="shared" si="70"/>
        <v>13</v>
      </c>
      <c r="D116" s="37">
        <v>0</v>
      </c>
      <c r="E116" s="28" t="str">
        <f>VLOOKUP($D116,说明表2!$A$53:$B$58,2,0)</f>
        <v>五色</v>
      </c>
      <c r="F116" s="37">
        <v>3</v>
      </c>
      <c r="G116" s="37" t="str">
        <f>VLOOKUP(F116,说明表2!$A$12:$B$16,2,0)</f>
        <v>封建时代</v>
      </c>
      <c r="H116" s="37" t="s">
        <v>55</v>
      </c>
      <c r="I116" s="37" t="s">
        <v>125</v>
      </c>
      <c r="J116" s="37" t="s">
        <v>63</v>
      </c>
      <c r="K116" s="37" t="str">
        <f t="shared" si="69"/>
        <v>小飞机+一字消</v>
      </c>
      <c r="M116" s="37">
        <f t="shared" si="65"/>
        <v>13</v>
      </c>
      <c r="N116" s="37">
        <v>2</v>
      </c>
      <c r="O116" s="37" t="s">
        <v>127</v>
      </c>
      <c r="P116" s="37">
        <f t="shared" si="40"/>
        <v>3</v>
      </c>
      <c r="Q116" s="37" t="str">
        <f>IF(R116="","",SUBSTITUTE(VLOOKUP($K116,说明表3!$A$3:$D$17,说明表3!$B$1,0),"x",R116))</f>
        <v>20006,0,1,1</v>
      </c>
      <c r="R116" s="37">
        <v>20006</v>
      </c>
      <c r="S116" s="37" t="str">
        <f>IF(T116="","",SUBSTITUTE(VLOOKUP($K116,说明表3!$A$3:$D$17,说明表3!$C$1,0),"x",T116))</f>
        <v>4004,2,1,2</v>
      </c>
      <c r="T116" s="37">
        <v>4004</v>
      </c>
      <c r="U116" s="37" t="str">
        <f>IF(V116="","",SUBSTITUTE(VLOOKUP($K116,说明表3!$A$3:$D$17,说明表3!$D$1,0),"x",V116))</f>
        <v>22006,-1,-1,-1</v>
      </c>
      <c r="V116" s="37" t="s">
        <v>153</v>
      </c>
      <c r="W116" s="37" t="str">
        <f>VLOOKUP($K116,说明表4!$A$2:$U$17,说明表4!$B$1,0)</f>
        <v>600</v>
      </c>
      <c r="X116" s="37" t="str">
        <f>VLOOKUP($K116,说明表4!$A$2:$U$17,说明表4!$H$1,0)</f>
        <v>500</v>
      </c>
      <c r="Y116" s="38" t="str">
        <f>VLOOKUP($K116,说明表4!$A$2:$U$17,说明表4!$N$1,0)</f>
        <v>1100</v>
      </c>
      <c r="Z116" s="38" t="s">
        <v>249</v>
      </c>
    </row>
    <row r="117" spans="1:26" s="37" customFormat="1" x14ac:dyDescent="0.2">
      <c r="A117" s="37">
        <f t="shared" si="0"/>
        <v>112</v>
      </c>
      <c r="B117" s="37">
        <f t="shared" si="63"/>
        <v>1403</v>
      </c>
      <c r="C117" s="37">
        <f t="shared" si="70"/>
        <v>14</v>
      </c>
      <c r="D117" s="37">
        <v>0</v>
      </c>
      <c r="E117" s="28" t="str">
        <f>VLOOKUP($D117,说明表2!$A$53:$B$58,2,0)</f>
        <v>五色</v>
      </c>
      <c r="F117" s="37">
        <v>3</v>
      </c>
      <c r="G117" s="37" t="str">
        <f>VLOOKUP(F117,说明表2!$A$12:$B$16,2,0)</f>
        <v>封建时代</v>
      </c>
      <c r="H117" s="37" t="s">
        <v>55</v>
      </c>
      <c r="I117" s="37" t="s">
        <v>125</v>
      </c>
      <c r="J117" s="37" t="s">
        <v>85</v>
      </c>
      <c r="K117" s="37" t="str">
        <f t="shared" si="69"/>
        <v>小飞机+小炸弹</v>
      </c>
      <c r="M117" s="37">
        <f t="shared" si="65"/>
        <v>14</v>
      </c>
      <c r="N117" s="37">
        <v>2</v>
      </c>
      <c r="O117" s="37" t="s">
        <v>127</v>
      </c>
      <c r="P117" s="37">
        <f t="shared" si="40"/>
        <v>3</v>
      </c>
      <c r="Q117" s="37" t="str">
        <f>IF(R117="","",SUBSTITUTE(VLOOKUP($K117,说明表3!$A$3:$D$17,说明表3!$B$1,0),"x",R117))</f>
        <v>20007,0,1,1</v>
      </c>
      <c r="R117" s="37">
        <v>20007</v>
      </c>
      <c r="S117" s="37" t="str">
        <f>IF(T117="","",SUBSTITUTE(VLOOKUP($K117,说明表3!$A$3:$D$17,说明表3!$C$1,0),"x",T117))</f>
        <v>4004,2,1,3</v>
      </c>
      <c r="T117" s="37">
        <v>4004</v>
      </c>
      <c r="U117" s="37" t="str">
        <f>IF(V117="","",SUBSTITUTE(VLOOKUP($K117,说明表3!$A$3:$D$17,说明表3!$D$1,0),"x",V117))</f>
        <v>22007,-1,-1,-1</v>
      </c>
      <c r="V117" s="37" t="s">
        <v>157</v>
      </c>
      <c r="W117" s="37" t="str">
        <f>VLOOKUP($K117,说明表4!$A$2:$U$17,说明表4!$B$1,0)</f>
        <v>600</v>
      </c>
      <c r="X117" s="37" t="str">
        <f>VLOOKUP($K117,说明表4!$A$2:$U$17,说明表4!$H$1,0)</f>
        <v>500</v>
      </c>
      <c r="Y117" s="38" t="str">
        <f>VLOOKUP($K117,说明表4!$A$2:$U$17,说明表4!$N$1,0)</f>
        <v>1100</v>
      </c>
      <c r="Z117" s="38" t="s">
        <v>249</v>
      </c>
    </row>
    <row r="118" spans="1:26" s="37" customFormat="1" x14ac:dyDescent="0.2">
      <c r="A118" s="37">
        <f t="shared" si="0"/>
        <v>113</v>
      </c>
      <c r="B118" s="37">
        <f t="shared" si="63"/>
        <v>1503</v>
      </c>
      <c r="C118" s="37">
        <f t="shared" si="70"/>
        <v>15</v>
      </c>
      <c r="D118" s="37">
        <v>0</v>
      </c>
      <c r="E118" s="28" t="str">
        <f>VLOOKUP($D118,说明表2!$A$53:$B$58,2,0)</f>
        <v>五色</v>
      </c>
      <c r="F118" s="37">
        <v>3</v>
      </c>
      <c r="G118" s="37" t="str">
        <f>VLOOKUP(F118,说明表2!$A$12:$B$16,2,0)</f>
        <v>封建时代</v>
      </c>
      <c r="H118" s="37" t="s">
        <v>63</v>
      </c>
      <c r="I118" s="37" t="s">
        <v>125</v>
      </c>
      <c r="J118" s="37" t="s">
        <v>85</v>
      </c>
      <c r="K118" s="37" t="str">
        <f t="shared" si="69"/>
        <v>一字消+小炸弹</v>
      </c>
      <c r="M118" s="37">
        <f t="shared" si="65"/>
        <v>15</v>
      </c>
      <c r="N118" s="37">
        <v>2</v>
      </c>
      <c r="O118" s="37" t="s">
        <v>127</v>
      </c>
      <c r="P118" s="37">
        <f t="shared" si="40"/>
        <v>3</v>
      </c>
      <c r="Q118" s="37" t="str">
        <f>IF(R118="","",SUBSTITUTE(VLOOKUP($K118,说明表3!$A$3:$D$17,说明表3!$B$1,0),"x",R118))</f>
        <v>20008,-1,-1,-1</v>
      </c>
      <c r="R118" s="37">
        <v>20008</v>
      </c>
      <c r="S118" s="37" t="str">
        <f>IF(T118="","",SUBSTITUTE(VLOOKUP($K118,说明表3!$A$3:$D$17,说明表3!$C$1,0),"x",T118))</f>
        <v>21008,0,1,7</v>
      </c>
      <c r="T118" s="37">
        <v>21008</v>
      </c>
      <c r="U118" s="37" t="str">
        <f>IF(V118="","",SUBSTITUTE(VLOOKUP($K118,说明表3!$A$3:$D$17,说明表3!$D$1,0),"x",V118))</f>
        <v>22008,-1,-1,-1</v>
      </c>
      <c r="V118" s="37" t="s">
        <v>162</v>
      </c>
      <c r="W118" s="37" t="str">
        <f>VLOOKUP($K118,说明表4!$A$2:$U$17,说明表4!$B$1,0)</f>
        <v>600</v>
      </c>
      <c r="X118" s="37" t="str">
        <f>VLOOKUP($K118,说明表4!$A$2:$U$17,说明表4!$H$1,0)</f>
        <v>500</v>
      </c>
      <c r="Y118" s="38" t="str">
        <f>VLOOKUP($K118,说明表4!$A$2:$U$17,说明表4!$N$1,0)</f>
        <v>1100</v>
      </c>
      <c r="Z118" s="38" t="s">
        <v>249</v>
      </c>
    </row>
    <row r="119" spans="1:26" s="37" customFormat="1" x14ac:dyDescent="0.2">
      <c r="A119" s="37">
        <f t="shared" si="0"/>
        <v>114</v>
      </c>
      <c r="B119" s="37">
        <f t="shared" si="63"/>
        <v>1603</v>
      </c>
      <c r="C119" s="37">
        <f t="shared" si="70"/>
        <v>16</v>
      </c>
      <c r="D119" s="37">
        <v>0</v>
      </c>
      <c r="E119" s="28" t="str">
        <f>VLOOKUP($D119,说明表2!$A$53:$B$58,2,0)</f>
        <v>五色</v>
      </c>
      <c r="F119" s="37">
        <v>3</v>
      </c>
      <c r="G119" s="37" t="str">
        <f>VLOOKUP(F119,说明表2!$A$12:$B$16,2,0)</f>
        <v>封建时代</v>
      </c>
      <c r="H119" s="37" t="s">
        <v>63</v>
      </c>
      <c r="I119" s="37" t="s">
        <v>125</v>
      </c>
      <c r="J119" s="37" t="s">
        <v>92</v>
      </c>
      <c r="K119" s="37" t="str">
        <f t="shared" si="69"/>
        <v>一字消+同色消</v>
      </c>
      <c r="M119" s="37">
        <f t="shared" si="65"/>
        <v>16</v>
      </c>
      <c r="N119" s="37">
        <v>2</v>
      </c>
      <c r="O119" s="37" t="s">
        <v>127</v>
      </c>
      <c r="P119" s="37">
        <f t="shared" si="40"/>
        <v>3</v>
      </c>
      <c r="Q119" s="37" t="str">
        <f>IF(R119="","",SUBSTITUTE(VLOOKUP($K119,说明表3!$A$3:$D$17,说明表3!$B$1,0),"x",R119))</f>
        <v>20009,0,1,1</v>
      </c>
      <c r="R119" s="37">
        <v>20009</v>
      </c>
      <c r="S119" s="37" t="str">
        <f>IF(T119="","",SUBSTITUTE(VLOOKUP($K119,说明表3!$A$3:$D$17,说明表3!$C$1,0),"x",T119))</f>
        <v>5005,3,2,3</v>
      </c>
      <c r="T119" s="37">
        <v>5005</v>
      </c>
      <c r="U119" s="37" t="str">
        <f>IF(V119="","",SUBSTITUTE(VLOOKUP($K119,说明表3!$A$3:$D$17,说明表3!$D$1,0),"x",V119))</f>
        <v>22009,-1,-1,-1</v>
      </c>
      <c r="V119" s="37" t="s">
        <v>166</v>
      </c>
      <c r="W119" s="37" t="str">
        <f>VLOOKUP($K119,说明表4!$A$2:$U$17,说明表4!$B$1,0)</f>
        <v>600</v>
      </c>
      <c r="X119" s="37" t="str">
        <f>VLOOKUP($K119,说明表4!$A$2:$U$17,说明表4!$H$1,0)</f>
        <v>500</v>
      </c>
      <c r="Y119" s="38" t="str">
        <f>VLOOKUP($K119,说明表4!$A$2:$U$17,说明表4!$N$1,0)</f>
        <v/>
      </c>
      <c r="Z119" s="38"/>
    </row>
    <row r="120" spans="1:26" s="37" customFormat="1" x14ac:dyDescent="0.2">
      <c r="A120" s="37">
        <f t="shared" si="0"/>
        <v>115</v>
      </c>
      <c r="B120" s="37">
        <f t="shared" si="63"/>
        <v>1703</v>
      </c>
      <c r="C120" s="37">
        <f t="shared" si="70"/>
        <v>17</v>
      </c>
      <c r="D120" s="37">
        <v>0</v>
      </c>
      <c r="E120" s="28" t="str">
        <f>VLOOKUP($D120,说明表2!$A$53:$B$58,2,0)</f>
        <v>五色</v>
      </c>
      <c r="F120" s="37">
        <v>3</v>
      </c>
      <c r="G120" s="37" t="str">
        <f>VLOOKUP(F120,说明表2!$A$12:$B$16,2,0)</f>
        <v>封建时代</v>
      </c>
      <c r="H120" s="37" t="s">
        <v>85</v>
      </c>
      <c r="I120" s="37" t="s">
        <v>125</v>
      </c>
      <c r="J120" s="37" t="s">
        <v>92</v>
      </c>
      <c r="K120" s="37" t="str">
        <f t="shared" si="69"/>
        <v>小炸弹+同色消</v>
      </c>
      <c r="M120" s="37">
        <f t="shared" si="65"/>
        <v>17</v>
      </c>
      <c r="N120" s="37">
        <v>2</v>
      </c>
      <c r="O120" s="37" t="s">
        <v>127</v>
      </c>
      <c r="P120" s="37">
        <f t="shared" si="40"/>
        <v>3</v>
      </c>
      <c r="Q120" s="37" t="str">
        <f>IF(R120="","",SUBSTITUTE(VLOOKUP($K120,说明表3!$A$3:$D$17,说明表3!$B$1,0),"x",R120))</f>
        <v>20010,0,1,1</v>
      </c>
      <c r="R120" s="37">
        <v>20010</v>
      </c>
      <c r="S120" s="37" t="str">
        <f>IF(T120="","",SUBSTITUTE(VLOOKUP($K120,说明表3!$A$3:$D$17,说明表3!$C$1,0),"x",T120))</f>
        <v>4005,3,2,4</v>
      </c>
      <c r="T120" s="37">
        <v>4005</v>
      </c>
      <c r="U120" s="37" t="str">
        <f>IF(V120="","",SUBSTITUTE(VLOOKUP($K120,说明表3!$A$3:$D$17,说明表3!$D$1,0),"x",V120))</f>
        <v>22010,-1,-1,-1</v>
      </c>
      <c r="V120" s="37" t="s">
        <v>170</v>
      </c>
      <c r="W120" s="37" t="str">
        <f>VLOOKUP($K120,说明表4!$A$2:$U$17,说明表4!$B$1,0)</f>
        <v>600</v>
      </c>
      <c r="X120" s="37" t="str">
        <f>VLOOKUP($K120,说明表4!$A$2:$U$17,说明表4!$H$1,0)</f>
        <v>500</v>
      </c>
      <c r="Y120" s="38" t="str">
        <f>VLOOKUP($K120,说明表4!$A$2:$U$17,说明表4!$N$1,0)</f>
        <v/>
      </c>
      <c r="Z120" s="38"/>
    </row>
    <row r="121" spans="1:26" x14ac:dyDescent="0.2">
      <c r="A121" s="12">
        <f t="shared" si="0"/>
        <v>116</v>
      </c>
      <c r="B121" s="12">
        <f t="shared" si="63"/>
        <v>114</v>
      </c>
      <c r="C121" s="28">
        <v>1</v>
      </c>
      <c r="D121" s="28">
        <v>1</v>
      </c>
      <c r="E121" s="28" t="str">
        <f>VLOOKUP($D121,说明表2!$A$53:$B$58,2,0)</f>
        <v>蓝色</v>
      </c>
      <c r="F121" s="28">
        <f>F76+1</f>
        <v>4</v>
      </c>
      <c r="G121" s="12" t="str">
        <f>VLOOKUP(F121,说明表2!$A$12:$B$16,2,0)</f>
        <v>工业时代</v>
      </c>
      <c r="H121" s="12" t="s">
        <v>31</v>
      </c>
      <c r="I121" s="12" t="str">
        <f t="shared" ref="I121:I155" si="71">IF(J121="","","+")</f>
        <v/>
      </c>
      <c r="K121" s="12" t="str">
        <f t="shared" si="69"/>
        <v>普通棋子</v>
      </c>
      <c r="L121" s="12" t="str">
        <f t="shared" ref="L121:L155" si="72">_xlfn.CONCAT(G121,E121,K121)</f>
        <v>工业时代蓝色普通棋子</v>
      </c>
      <c r="M121" s="12">
        <f t="shared" si="65"/>
        <v>1</v>
      </c>
      <c r="N121" s="25">
        <v>1</v>
      </c>
      <c r="O121" s="12" t="str">
        <f>VLOOKUP(N121,说明表2!$A$1:$B$2,2,0)</f>
        <v>单个消除</v>
      </c>
      <c r="P121" s="12">
        <f t="shared" si="40"/>
        <v>4</v>
      </c>
      <c r="Q121" s="28" t="str">
        <f>IF(R121="","",SUBSTITUTE(VLOOKUP($K121,说明表3!$A$3:$D$17,说明表3!$B$1,0),"x",R121))</f>
        <v/>
      </c>
      <c r="R121" s="12" t="str">
        <f>IF(VLOOKUP($E121&amp;$H121,说明表2!$D$24:$H$48,说明表2!$F$22-3,0)="","",VLOOKUP($E121&amp;$H121,说明表2!$D$24:$H$48,说明表2!$F$22-3,0))</f>
        <v/>
      </c>
      <c r="S121" s="28" t="str">
        <f>IF(T121="","",SUBSTITUTE(VLOOKUP($K121,说明表3!$A$3:$D$17,说明表3!$C$1,0),"x",T121))</f>
        <v/>
      </c>
      <c r="T121" s="12" t="str">
        <f>IF(VLOOKUP($E121&amp;$H121,说明表2!$D$24:$H$48,说明表2!$G$22-3,0)="","",VLOOKUP($E121&amp;$H121,说明表2!$D$24:$H$48,说明表2!$G$22-3,0))</f>
        <v/>
      </c>
      <c r="U121" s="28" t="str">
        <f>IF(V121="","",SUBSTITUTE(VLOOKUP($K121,说明表3!$A$3:$D$17,说明表3!$D$1,0),"x",V121))</f>
        <v>130001,-1,-1,-1</v>
      </c>
      <c r="V121" s="12">
        <f>IF(VLOOKUP($E121&amp;$H121,说明表2!$D$24:$H$48,说明表2!$H$22-3,0)="","",VLOOKUP($E121&amp;$H121,说明表2!$D$24:$H$48,说明表2!$H$22-3,0))</f>
        <v>130001</v>
      </c>
      <c r="W121" s="28" t="str">
        <f>VLOOKUP($K121,说明表4!$A$2:$U$17,说明表4!$B$1,0)</f>
        <v/>
      </c>
      <c r="X121" s="28" t="str">
        <f>VLOOKUP($K121,说明表4!$A$2:$U$17,说明表4!$H$1,0)</f>
        <v/>
      </c>
      <c r="Y121" s="28" t="str">
        <f>VLOOKUP($K121,说明表4!$A$2:$U$17,说明表4!$N$1,0)</f>
        <v/>
      </c>
      <c r="Z121" s="28">
        <v>300</v>
      </c>
    </row>
    <row r="122" spans="1:26" x14ac:dyDescent="0.2">
      <c r="A122" s="12">
        <f t="shared" ref="A122:A185" si="73">ROW()-5</f>
        <v>117</v>
      </c>
      <c r="B122" s="12">
        <f t="shared" si="63"/>
        <v>124</v>
      </c>
      <c r="C122" s="28">
        <v>1</v>
      </c>
      <c r="D122" s="28">
        <f>D121+1</f>
        <v>2</v>
      </c>
      <c r="E122" s="28" t="str">
        <f>VLOOKUP($D122,说明表2!$A$53:$B$58,2,0)</f>
        <v>绿色</v>
      </c>
      <c r="F122" s="28">
        <f t="shared" ref="F122:F185" si="74">F77+1</f>
        <v>4</v>
      </c>
      <c r="G122" s="12" t="str">
        <f>VLOOKUP(F122,说明表2!$A$12:$B$16,2,0)</f>
        <v>工业时代</v>
      </c>
      <c r="H122" s="12" t="s">
        <v>31</v>
      </c>
      <c r="I122" s="12" t="str">
        <f t="shared" si="71"/>
        <v/>
      </c>
      <c r="K122" s="12" t="str">
        <f t="shared" si="69"/>
        <v>普通棋子</v>
      </c>
      <c r="L122" s="12" t="str">
        <f t="shared" si="72"/>
        <v>工业时代绿色普通棋子</v>
      </c>
      <c r="M122" s="12">
        <f t="shared" si="65"/>
        <v>1</v>
      </c>
      <c r="N122" s="25">
        <v>1</v>
      </c>
      <c r="O122" s="12" t="str">
        <f>VLOOKUP(N122,说明表2!$A$1:$B$2,2,0)</f>
        <v>单个消除</v>
      </c>
      <c r="P122" s="12">
        <f t="shared" si="40"/>
        <v>4</v>
      </c>
      <c r="Q122" s="28" t="str">
        <f>IF(R122="","",SUBSTITUTE(VLOOKUP($K122,说明表3!$A$3:$D$17,说明表3!$B$1,0),"x",R122))</f>
        <v/>
      </c>
      <c r="R122" s="12" t="str">
        <f>IF(VLOOKUP($E122&amp;$H122,说明表2!$D$24:$H$48,说明表2!$F$22-3,0)="","",VLOOKUP($E122&amp;$H122,说明表2!$D$24:$H$48,说明表2!$F$22-3,0))</f>
        <v/>
      </c>
      <c r="S122" s="28" t="str">
        <f>IF(T122="","",SUBSTITUTE(VLOOKUP($K122,说明表3!$A$3:$D$17,说明表3!$C$1,0),"x",T122))</f>
        <v/>
      </c>
      <c r="T122" s="12" t="str">
        <f>IF(VLOOKUP($E122&amp;$H122,说明表2!$D$24:$H$48,说明表2!$G$22-3,0)="","",VLOOKUP($E122&amp;$H122,说明表2!$D$24:$H$48,说明表2!$G$22-3,0))</f>
        <v/>
      </c>
      <c r="U122" s="28" t="str">
        <f>IF(V122="","",SUBSTITUTE(VLOOKUP($K122,说明表3!$A$3:$D$17,说明表3!$D$1,0),"x",V122))</f>
        <v>130002,-1,-1,-1</v>
      </c>
      <c r="V122" s="12">
        <f>IF(VLOOKUP($E122&amp;$H122,说明表2!$D$24:$H$48,说明表2!$H$22-3,0)="","",VLOOKUP($E122&amp;$H122,说明表2!$D$24:$H$48,说明表2!$H$22-3,0))</f>
        <v>130002</v>
      </c>
      <c r="W122" s="28" t="str">
        <f>VLOOKUP($K122,说明表4!$A$2:$U$17,说明表4!$B$1,0)</f>
        <v/>
      </c>
      <c r="X122" s="28" t="str">
        <f>VLOOKUP($K122,说明表4!$A$2:$U$17,说明表4!$H$1,0)</f>
        <v/>
      </c>
      <c r="Y122" s="28" t="str">
        <f>VLOOKUP($K122,说明表4!$A$2:$U$17,说明表4!$N$1,0)</f>
        <v/>
      </c>
      <c r="Z122" s="28">
        <v>300</v>
      </c>
    </row>
    <row r="123" spans="1:26" x14ac:dyDescent="0.2">
      <c r="A123" s="12">
        <f t="shared" si="73"/>
        <v>118</v>
      </c>
      <c r="B123" s="12">
        <f t="shared" si="63"/>
        <v>134</v>
      </c>
      <c r="C123" s="28">
        <v>1</v>
      </c>
      <c r="D123" s="28">
        <f t="shared" ref="D123:D125" si="75">D122+1</f>
        <v>3</v>
      </c>
      <c r="E123" s="28" t="str">
        <f>VLOOKUP($D123,说明表2!$A$53:$B$58,2,0)</f>
        <v>红色</v>
      </c>
      <c r="F123" s="28">
        <f t="shared" si="74"/>
        <v>4</v>
      </c>
      <c r="G123" s="12" t="str">
        <f>VLOOKUP(F123,说明表2!$A$12:$B$16,2,0)</f>
        <v>工业时代</v>
      </c>
      <c r="H123" s="12" t="s">
        <v>31</v>
      </c>
      <c r="I123" s="12" t="str">
        <f t="shared" si="71"/>
        <v/>
      </c>
      <c r="K123" s="12" t="str">
        <f t="shared" si="69"/>
        <v>普通棋子</v>
      </c>
      <c r="L123" s="12" t="str">
        <f t="shared" si="72"/>
        <v>工业时代红色普通棋子</v>
      </c>
      <c r="M123" s="12">
        <f t="shared" si="65"/>
        <v>1</v>
      </c>
      <c r="N123" s="25">
        <v>1</v>
      </c>
      <c r="O123" s="12" t="str">
        <f>VLOOKUP(N123,说明表2!$A$1:$B$2,2,0)</f>
        <v>单个消除</v>
      </c>
      <c r="P123" s="12">
        <f t="shared" si="40"/>
        <v>4</v>
      </c>
      <c r="Q123" s="28" t="str">
        <f>IF(R123="","",SUBSTITUTE(VLOOKUP($K123,说明表3!$A$3:$D$17,说明表3!$B$1,0),"x",R123))</f>
        <v/>
      </c>
      <c r="R123" s="12" t="str">
        <f>IF(VLOOKUP($E123&amp;$H123,说明表2!$D$24:$H$48,说明表2!$F$22-3,0)="","",VLOOKUP($E123&amp;$H123,说明表2!$D$24:$H$48,说明表2!$F$22-3,0))</f>
        <v/>
      </c>
      <c r="S123" s="28" t="str">
        <f>IF(T123="","",SUBSTITUTE(VLOOKUP($K123,说明表3!$A$3:$D$17,说明表3!$C$1,0),"x",T123))</f>
        <v/>
      </c>
      <c r="T123" s="12" t="str">
        <f>IF(VLOOKUP($E123&amp;$H123,说明表2!$D$24:$H$48,说明表2!$G$22-3,0)="","",VLOOKUP($E123&amp;$H123,说明表2!$D$24:$H$48,说明表2!$G$22-3,0))</f>
        <v/>
      </c>
      <c r="U123" s="28" t="str">
        <f>IF(V123="","",SUBSTITUTE(VLOOKUP($K123,说明表3!$A$3:$D$17,说明表3!$D$1,0),"x",V123))</f>
        <v>130003,-1,-1,-1</v>
      </c>
      <c r="V123" s="12">
        <f>IF(VLOOKUP($E123&amp;$H123,说明表2!$D$24:$H$48,说明表2!$H$22-3,0)="","",VLOOKUP($E123&amp;$H123,说明表2!$D$24:$H$48,说明表2!$H$22-3,0))</f>
        <v>130003</v>
      </c>
      <c r="W123" s="28" t="str">
        <f>VLOOKUP($K123,说明表4!$A$2:$U$17,说明表4!$B$1,0)</f>
        <v/>
      </c>
      <c r="X123" s="28" t="str">
        <f>VLOOKUP($K123,说明表4!$A$2:$U$17,说明表4!$H$1,0)</f>
        <v/>
      </c>
      <c r="Y123" s="28" t="str">
        <f>VLOOKUP($K123,说明表4!$A$2:$U$17,说明表4!$N$1,0)</f>
        <v/>
      </c>
      <c r="Z123" s="28">
        <v>300</v>
      </c>
    </row>
    <row r="124" spans="1:26" x14ac:dyDescent="0.2">
      <c r="A124" s="12">
        <f t="shared" si="73"/>
        <v>119</v>
      </c>
      <c r="B124" s="12">
        <f t="shared" si="63"/>
        <v>144</v>
      </c>
      <c r="C124" s="28">
        <v>1</v>
      </c>
      <c r="D124" s="28">
        <f t="shared" si="75"/>
        <v>4</v>
      </c>
      <c r="E124" s="28" t="str">
        <f>VLOOKUP($D124,说明表2!$A$53:$B$58,2,0)</f>
        <v>金色</v>
      </c>
      <c r="F124" s="28">
        <f t="shared" si="74"/>
        <v>4</v>
      </c>
      <c r="G124" s="12" t="str">
        <f>VLOOKUP(F124,说明表2!$A$12:$B$16,2,0)</f>
        <v>工业时代</v>
      </c>
      <c r="H124" s="12" t="s">
        <v>31</v>
      </c>
      <c r="I124" s="12" t="str">
        <f t="shared" si="71"/>
        <v/>
      </c>
      <c r="K124" s="12" t="str">
        <f t="shared" si="69"/>
        <v>普通棋子</v>
      </c>
      <c r="L124" s="12" t="str">
        <f t="shared" si="72"/>
        <v>工业时代金色普通棋子</v>
      </c>
      <c r="M124" s="12">
        <f t="shared" si="65"/>
        <v>1</v>
      </c>
      <c r="N124" s="25">
        <v>1</v>
      </c>
      <c r="O124" s="12" t="str">
        <f>VLOOKUP(N124,说明表2!$A$1:$B$2,2,0)</f>
        <v>单个消除</v>
      </c>
      <c r="P124" s="12">
        <f t="shared" si="40"/>
        <v>4</v>
      </c>
      <c r="Q124" s="28" t="str">
        <f>IF(R124="","",SUBSTITUTE(VLOOKUP($K124,说明表3!$A$3:$D$17,说明表3!$B$1,0),"x",R124))</f>
        <v/>
      </c>
      <c r="R124" s="12" t="str">
        <f>IF(VLOOKUP($E124&amp;$H124,说明表2!$D$24:$H$48,说明表2!$F$22-3,0)="","",VLOOKUP($E124&amp;$H124,说明表2!$D$24:$H$48,说明表2!$F$22-3,0))</f>
        <v/>
      </c>
      <c r="S124" s="28" t="str">
        <f>IF(T124="","",SUBSTITUTE(VLOOKUP($K124,说明表3!$A$3:$D$17,说明表3!$C$1,0),"x",T124))</f>
        <v/>
      </c>
      <c r="T124" s="12" t="str">
        <f>IF(VLOOKUP($E124&amp;$H124,说明表2!$D$24:$H$48,说明表2!$G$22-3,0)="","",VLOOKUP($E124&amp;$H124,说明表2!$D$24:$H$48,说明表2!$G$22-3,0))</f>
        <v/>
      </c>
      <c r="U124" s="28" t="str">
        <f>IF(V124="","",SUBSTITUTE(VLOOKUP($K124,说明表3!$A$3:$D$17,说明表3!$D$1,0),"x",V124))</f>
        <v>130004,-1,-1,-1</v>
      </c>
      <c r="V124" s="12">
        <f>IF(VLOOKUP($E124&amp;$H124,说明表2!$D$24:$H$48,说明表2!$H$22-3,0)="","",VLOOKUP($E124&amp;$H124,说明表2!$D$24:$H$48,说明表2!$H$22-3,0))</f>
        <v>130004</v>
      </c>
      <c r="W124" s="28" t="str">
        <f>VLOOKUP($K124,说明表4!$A$2:$U$17,说明表4!$B$1,0)</f>
        <v/>
      </c>
      <c r="X124" s="28" t="str">
        <f>VLOOKUP($K124,说明表4!$A$2:$U$17,说明表4!$H$1,0)</f>
        <v/>
      </c>
      <c r="Y124" s="28" t="str">
        <f>VLOOKUP($K124,说明表4!$A$2:$U$17,说明表4!$N$1,0)</f>
        <v/>
      </c>
      <c r="Z124" s="28">
        <v>300</v>
      </c>
    </row>
    <row r="125" spans="1:26" x14ac:dyDescent="0.2">
      <c r="A125" s="12">
        <f t="shared" si="73"/>
        <v>120</v>
      </c>
      <c r="B125" s="12">
        <f t="shared" si="63"/>
        <v>154</v>
      </c>
      <c r="C125" s="28">
        <v>1</v>
      </c>
      <c r="D125" s="28">
        <f t="shared" si="75"/>
        <v>5</v>
      </c>
      <c r="E125" s="28" t="str">
        <f>VLOOKUP($D125,说明表2!$A$53:$B$58,2,0)</f>
        <v>紫色</v>
      </c>
      <c r="F125" s="28">
        <f t="shared" si="74"/>
        <v>4</v>
      </c>
      <c r="G125" s="12" t="str">
        <f>VLOOKUP(F125,说明表2!$A$12:$B$16,2,0)</f>
        <v>工业时代</v>
      </c>
      <c r="H125" s="12" t="s">
        <v>31</v>
      </c>
      <c r="I125" s="12" t="str">
        <f t="shared" si="71"/>
        <v/>
      </c>
      <c r="K125" s="12" t="str">
        <f t="shared" si="69"/>
        <v>普通棋子</v>
      </c>
      <c r="L125" s="12" t="str">
        <f t="shared" si="72"/>
        <v>工业时代紫色普通棋子</v>
      </c>
      <c r="M125" s="12">
        <f t="shared" si="65"/>
        <v>1</v>
      </c>
      <c r="N125" s="25">
        <v>1</v>
      </c>
      <c r="O125" s="12" t="str">
        <f>VLOOKUP(N125,说明表2!$A$1:$B$2,2,0)</f>
        <v>单个消除</v>
      </c>
      <c r="P125" s="12">
        <f t="shared" si="40"/>
        <v>4</v>
      </c>
      <c r="Q125" s="28" t="str">
        <f>IF(R125="","",SUBSTITUTE(VLOOKUP($K125,说明表3!$A$3:$D$17,说明表3!$B$1,0),"x",R125))</f>
        <v/>
      </c>
      <c r="R125" s="12" t="str">
        <f>IF(VLOOKUP($E125&amp;$H125,说明表2!$D$24:$H$48,说明表2!$F$22-3,0)="","",VLOOKUP($E125&amp;$H125,说明表2!$D$24:$H$48,说明表2!$F$22-3,0))</f>
        <v/>
      </c>
      <c r="S125" s="28" t="str">
        <f>IF(T125="","",SUBSTITUTE(VLOOKUP($K125,说明表3!$A$3:$D$17,说明表3!$C$1,0),"x",T125))</f>
        <v/>
      </c>
      <c r="T125" s="12" t="str">
        <f>IF(VLOOKUP($E125&amp;$H125,说明表2!$D$24:$H$48,说明表2!$G$22-3,0)="","",VLOOKUP($E125&amp;$H125,说明表2!$D$24:$H$48,说明表2!$G$22-3,0))</f>
        <v/>
      </c>
      <c r="U125" s="28" t="str">
        <f>IF(V125="","",SUBSTITUTE(VLOOKUP($K125,说明表3!$A$3:$D$17,说明表3!$D$1,0),"x",V125))</f>
        <v>130005,-1,-1,-1</v>
      </c>
      <c r="V125" s="12">
        <f>IF(VLOOKUP($E125&amp;$H125,说明表2!$D$24:$H$48,说明表2!$H$22-3,0)="","",VLOOKUP($E125&amp;$H125,说明表2!$D$24:$H$48,说明表2!$H$22-3,0))</f>
        <v>130005</v>
      </c>
      <c r="W125" s="28" t="str">
        <f>VLOOKUP($K125,说明表4!$A$2:$U$17,说明表4!$B$1,0)</f>
        <v/>
      </c>
      <c r="X125" s="28" t="str">
        <f>VLOOKUP($K125,说明表4!$A$2:$U$17,说明表4!$H$1,0)</f>
        <v/>
      </c>
      <c r="Y125" s="28" t="str">
        <f>VLOOKUP($K125,说明表4!$A$2:$U$17,说明表4!$N$1,0)</f>
        <v/>
      </c>
      <c r="Z125" s="28">
        <v>300</v>
      </c>
    </row>
    <row r="126" spans="1:26" x14ac:dyDescent="0.2">
      <c r="A126" s="12">
        <f t="shared" si="73"/>
        <v>121</v>
      </c>
      <c r="B126" s="12">
        <f t="shared" si="63"/>
        <v>214</v>
      </c>
      <c r="C126" s="28">
        <f>C121+1</f>
        <v>2</v>
      </c>
      <c r="D126" s="28">
        <f>D121</f>
        <v>1</v>
      </c>
      <c r="E126" s="28" t="str">
        <f>VLOOKUP($D126,说明表2!$A$53:$B$58,2,0)</f>
        <v>蓝色</v>
      </c>
      <c r="F126" s="28">
        <f t="shared" si="74"/>
        <v>4</v>
      </c>
      <c r="G126" s="12" t="str">
        <f>VLOOKUP(F126,说明表2!$A$12:$B$16,2,0)</f>
        <v>工业时代</v>
      </c>
      <c r="H126" s="12" t="s">
        <v>55</v>
      </c>
      <c r="I126" s="12" t="str">
        <f t="shared" si="71"/>
        <v/>
      </c>
      <c r="K126" s="12" t="str">
        <f t="shared" si="69"/>
        <v>小飞机</v>
      </c>
      <c r="L126" s="12" t="str">
        <f t="shared" si="72"/>
        <v>工业时代蓝色小飞机</v>
      </c>
      <c r="M126" s="12">
        <f t="shared" si="65"/>
        <v>2</v>
      </c>
      <c r="N126" s="25">
        <v>1</v>
      </c>
      <c r="O126" s="12" t="str">
        <f>VLOOKUP(N126,说明表2!$A$1:$B$2,2,0)</f>
        <v>单个消除</v>
      </c>
      <c r="P126" s="12">
        <f t="shared" si="40"/>
        <v>4</v>
      </c>
      <c r="Q126" s="28" t="str">
        <f>IF(R126="","",SUBSTITUTE(VLOOKUP($K126,说明表3!$A$3:$D$17,说明表3!$B$1,0),"x",R126))</f>
        <v>110011,0,1,1</v>
      </c>
      <c r="R126" s="12">
        <f>IF(VLOOKUP($E126&amp;$H126,说明表2!$D$24:$H$48,说明表2!$F$22-3,0)="","",VLOOKUP($E126&amp;$H126,说明表2!$D$24:$H$48,说明表2!$F$22-3,0))</f>
        <v>110011</v>
      </c>
      <c r="S126" s="28" t="str">
        <f>IF(T126="","",SUBSTITUTE(VLOOKUP($K126,说明表3!$A$3:$D$17,说明表3!$C$1,0),"x",T126))</f>
        <v>110006,2,1,8</v>
      </c>
      <c r="T126" s="12">
        <f>IF(VLOOKUP($E126&amp;$H126,说明表2!$D$24:$H$48,说明表2!$G$22-3,0)="","",VLOOKUP($E126&amp;$H126,说明表2!$D$24:$H$48,说明表2!$G$22-3,0))</f>
        <v>110006</v>
      </c>
      <c r="U126" s="28" t="str">
        <f>IF(V126="","",SUBSTITUTE(VLOOKUP($K126,说明表3!$A$3:$D$17,说明表3!$D$1,0),"x",V126))</f>
        <v>110012,-1,-1,-1</v>
      </c>
      <c r="V126" s="12">
        <f>IF(VLOOKUP($E126&amp;$H126,说明表2!$D$24:$H$48,说明表2!$H$22-3,0)="","",VLOOKUP($E126&amp;$H126,说明表2!$D$24:$H$48,说明表2!$H$22-3,0))</f>
        <v>110012</v>
      </c>
      <c r="W126" s="28" t="str">
        <f>VLOOKUP($K126,说明表4!$A$2:$U$17,说明表4!$B$1,0)</f>
        <v>500</v>
      </c>
      <c r="X126" s="28" t="str">
        <f>VLOOKUP($K126,说明表4!$A$2:$U$17,说明表4!$H$1,0)</f>
        <v>500</v>
      </c>
      <c r="Y126" s="28" t="str">
        <f>VLOOKUP($K126,说明表4!$A$2:$U$17,说明表4!$N$1,0)</f>
        <v>1000</v>
      </c>
      <c r="Z126" s="28">
        <v>1000</v>
      </c>
    </row>
    <row r="127" spans="1:26" x14ac:dyDescent="0.2">
      <c r="A127" s="12">
        <f t="shared" si="73"/>
        <v>122</v>
      </c>
      <c r="B127" s="12">
        <f t="shared" si="63"/>
        <v>224</v>
      </c>
      <c r="C127" s="28">
        <f t="shared" ref="C127:C155" si="76">C122+1</f>
        <v>2</v>
      </c>
      <c r="D127" s="28">
        <f t="shared" ref="D127:D190" si="77">D122</f>
        <v>2</v>
      </c>
      <c r="E127" s="28" t="str">
        <f>VLOOKUP($D127,说明表2!$A$53:$B$58,2,0)</f>
        <v>绿色</v>
      </c>
      <c r="F127" s="28">
        <f t="shared" si="74"/>
        <v>4</v>
      </c>
      <c r="G127" s="12" t="str">
        <f>VLOOKUP(F127,说明表2!$A$12:$B$16,2,0)</f>
        <v>工业时代</v>
      </c>
      <c r="H127" s="12" t="s">
        <v>55</v>
      </c>
      <c r="I127" s="12" t="str">
        <f t="shared" si="71"/>
        <v/>
      </c>
      <c r="K127" s="12" t="str">
        <f t="shared" si="69"/>
        <v>小飞机</v>
      </c>
      <c r="L127" s="12" t="str">
        <f t="shared" si="72"/>
        <v>工业时代绿色小飞机</v>
      </c>
      <c r="M127" s="12">
        <f t="shared" si="65"/>
        <v>2</v>
      </c>
      <c r="N127" s="25">
        <v>1</v>
      </c>
      <c r="O127" s="12" t="str">
        <f>VLOOKUP(N127,说明表2!$A$1:$B$2,2,0)</f>
        <v>单个消除</v>
      </c>
      <c r="P127" s="12">
        <f t="shared" si="40"/>
        <v>4</v>
      </c>
      <c r="Q127" s="28" t="str">
        <f>IF(R127="","",SUBSTITUTE(VLOOKUP($K127,说明表3!$A$3:$D$17,说明表3!$B$1,0),"x",R127))</f>
        <v>110011,0,1,1</v>
      </c>
      <c r="R127" s="12">
        <f>IF(VLOOKUP($E127&amp;$H127,说明表2!$D$24:$H$48,说明表2!$F$22-3,0)="","",VLOOKUP($E127&amp;$H127,说明表2!$D$24:$H$48,说明表2!$F$22-3,0))</f>
        <v>110011</v>
      </c>
      <c r="S127" s="28" t="str">
        <f>IF(T127="","",SUBSTITUTE(VLOOKUP($K127,说明表3!$A$3:$D$17,说明表3!$C$1,0),"x",T127))</f>
        <v>110007,2,1,8</v>
      </c>
      <c r="T127" s="12">
        <f>IF(VLOOKUP($E127&amp;$H127,说明表2!$D$24:$H$48,说明表2!$G$22-3,0)="","",VLOOKUP($E127&amp;$H127,说明表2!$D$24:$H$48,说明表2!$G$22-3,0))</f>
        <v>110007</v>
      </c>
      <c r="U127" s="28" t="str">
        <f>IF(V127="","",SUBSTITUTE(VLOOKUP($K127,说明表3!$A$3:$D$17,说明表3!$D$1,0),"x",V127))</f>
        <v>110012,-1,-1,-1</v>
      </c>
      <c r="V127" s="12">
        <f>IF(VLOOKUP($E127&amp;$H127,说明表2!$D$24:$H$48,说明表2!$H$22-3,0)="","",VLOOKUP($E127&amp;$H127,说明表2!$D$24:$H$48,说明表2!$H$22-3,0))</f>
        <v>110012</v>
      </c>
      <c r="W127" s="28" t="str">
        <f>VLOOKUP($K127,说明表4!$A$2:$U$17,说明表4!$B$1,0)</f>
        <v>500</v>
      </c>
      <c r="X127" s="28" t="str">
        <f>VLOOKUP($K127,说明表4!$A$2:$U$17,说明表4!$H$1,0)</f>
        <v>500</v>
      </c>
      <c r="Y127" s="28" t="str">
        <f>VLOOKUP($K127,说明表4!$A$2:$U$17,说明表4!$N$1,0)</f>
        <v>1000</v>
      </c>
      <c r="Z127" s="28">
        <v>1000</v>
      </c>
    </row>
    <row r="128" spans="1:26" x14ac:dyDescent="0.2">
      <c r="A128" s="12">
        <f t="shared" si="73"/>
        <v>123</v>
      </c>
      <c r="B128" s="12">
        <f t="shared" si="63"/>
        <v>234</v>
      </c>
      <c r="C128" s="28">
        <f t="shared" si="76"/>
        <v>2</v>
      </c>
      <c r="D128" s="28">
        <f t="shared" si="77"/>
        <v>3</v>
      </c>
      <c r="E128" s="28" t="str">
        <f>VLOOKUP($D128,说明表2!$A$53:$B$58,2,0)</f>
        <v>红色</v>
      </c>
      <c r="F128" s="28">
        <f t="shared" si="74"/>
        <v>4</v>
      </c>
      <c r="G128" s="12" t="str">
        <f>VLOOKUP(F128,说明表2!$A$12:$B$16,2,0)</f>
        <v>工业时代</v>
      </c>
      <c r="H128" s="12" t="s">
        <v>55</v>
      </c>
      <c r="I128" s="12" t="str">
        <f t="shared" si="71"/>
        <v/>
      </c>
      <c r="K128" s="12" t="str">
        <f t="shared" si="69"/>
        <v>小飞机</v>
      </c>
      <c r="L128" s="12" t="str">
        <f t="shared" si="72"/>
        <v>工业时代红色小飞机</v>
      </c>
      <c r="M128" s="12">
        <f t="shared" si="65"/>
        <v>2</v>
      </c>
      <c r="N128" s="25">
        <v>1</v>
      </c>
      <c r="O128" s="12" t="str">
        <f>VLOOKUP(N128,说明表2!$A$1:$B$2,2,0)</f>
        <v>单个消除</v>
      </c>
      <c r="P128" s="12">
        <f t="shared" si="40"/>
        <v>4</v>
      </c>
      <c r="Q128" s="28" t="str">
        <f>IF(R128="","",SUBSTITUTE(VLOOKUP($K128,说明表3!$A$3:$D$17,说明表3!$B$1,0),"x",R128))</f>
        <v>110011,0,1,1</v>
      </c>
      <c r="R128" s="12">
        <f>IF(VLOOKUP($E128&amp;$H128,说明表2!$D$24:$H$48,说明表2!$F$22-3,0)="","",VLOOKUP($E128&amp;$H128,说明表2!$D$24:$H$48,说明表2!$F$22-3,0))</f>
        <v>110011</v>
      </c>
      <c r="S128" s="28" t="str">
        <f>IF(T128="","",SUBSTITUTE(VLOOKUP($K128,说明表3!$A$3:$D$17,说明表3!$C$1,0),"x",T128))</f>
        <v>110008,2,1,8</v>
      </c>
      <c r="T128" s="12">
        <f>IF(VLOOKUP($E128&amp;$H128,说明表2!$D$24:$H$48,说明表2!$G$22-3,0)="","",VLOOKUP($E128&amp;$H128,说明表2!$D$24:$H$48,说明表2!$G$22-3,0))</f>
        <v>110008</v>
      </c>
      <c r="U128" s="28" t="str">
        <f>IF(V128="","",SUBSTITUTE(VLOOKUP($K128,说明表3!$A$3:$D$17,说明表3!$D$1,0),"x",V128))</f>
        <v>110012,-1,-1,-1</v>
      </c>
      <c r="V128" s="12">
        <f>IF(VLOOKUP($E128&amp;$H128,说明表2!$D$24:$H$48,说明表2!$H$22-3,0)="","",VLOOKUP($E128&amp;$H128,说明表2!$D$24:$H$48,说明表2!$H$22-3,0))</f>
        <v>110012</v>
      </c>
      <c r="W128" s="28" t="str">
        <f>VLOOKUP($K128,说明表4!$A$2:$U$17,说明表4!$B$1,0)</f>
        <v>500</v>
      </c>
      <c r="X128" s="28" t="str">
        <f>VLOOKUP($K128,说明表4!$A$2:$U$17,说明表4!$H$1,0)</f>
        <v>500</v>
      </c>
      <c r="Y128" s="28" t="str">
        <f>VLOOKUP($K128,说明表4!$A$2:$U$17,说明表4!$N$1,0)</f>
        <v>1000</v>
      </c>
      <c r="Z128" s="28">
        <v>1000</v>
      </c>
    </row>
    <row r="129" spans="1:26" x14ac:dyDescent="0.2">
      <c r="A129" s="12">
        <f t="shared" si="73"/>
        <v>124</v>
      </c>
      <c r="B129" s="12">
        <f t="shared" si="63"/>
        <v>244</v>
      </c>
      <c r="C129" s="28">
        <f t="shared" si="76"/>
        <v>2</v>
      </c>
      <c r="D129" s="28">
        <f t="shared" si="77"/>
        <v>4</v>
      </c>
      <c r="E129" s="28" t="str">
        <f>VLOOKUP($D129,说明表2!$A$53:$B$58,2,0)</f>
        <v>金色</v>
      </c>
      <c r="F129" s="28">
        <f t="shared" si="74"/>
        <v>4</v>
      </c>
      <c r="G129" s="12" t="str">
        <f>VLOOKUP(F129,说明表2!$A$12:$B$16,2,0)</f>
        <v>工业时代</v>
      </c>
      <c r="H129" s="12" t="s">
        <v>55</v>
      </c>
      <c r="I129" s="12" t="str">
        <f t="shared" si="71"/>
        <v/>
      </c>
      <c r="K129" s="12" t="str">
        <f t="shared" si="69"/>
        <v>小飞机</v>
      </c>
      <c r="L129" s="12" t="str">
        <f t="shared" si="72"/>
        <v>工业时代金色小飞机</v>
      </c>
      <c r="M129" s="12">
        <f t="shared" si="65"/>
        <v>2</v>
      </c>
      <c r="N129" s="25">
        <v>1</v>
      </c>
      <c r="O129" s="12" t="str">
        <f>VLOOKUP(N129,说明表2!$A$1:$B$2,2,0)</f>
        <v>单个消除</v>
      </c>
      <c r="P129" s="12">
        <f t="shared" si="40"/>
        <v>4</v>
      </c>
      <c r="Q129" s="28" t="str">
        <f>IF(R129="","",SUBSTITUTE(VLOOKUP($K129,说明表3!$A$3:$D$17,说明表3!$B$1,0),"x",R129))</f>
        <v>110011,0,1,1</v>
      </c>
      <c r="R129" s="12">
        <f>IF(VLOOKUP($E129&amp;$H129,说明表2!$D$24:$H$48,说明表2!$F$22-3,0)="","",VLOOKUP($E129&amp;$H129,说明表2!$D$24:$H$48,说明表2!$F$22-3,0))</f>
        <v>110011</v>
      </c>
      <c r="S129" s="28" t="str">
        <f>IF(T129="","",SUBSTITUTE(VLOOKUP($K129,说明表3!$A$3:$D$17,说明表3!$C$1,0),"x",T129))</f>
        <v>110009,2,1,8</v>
      </c>
      <c r="T129" s="12">
        <f>IF(VLOOKUP($E129&amp;$H129,说明表2!$D$24:$H$48,说明表2!$G$22-3,0)="","",VLOOKUP($E129&amp;$H129,说明表2!$D$24:$H$48,说明表2!$G$22-3,0))</f>
        <v>110009</v>
      </c>
      <c r="U129" s="28" t="str">
        <f>IF(V129="","",SUBSTITUTE(VLOOKUP($K129,说明表3!$A$3:$D$17,说明表3!$D$1,0),"x",V129))</f>
        <v>110012,-1,-1,-1</v>
      </c>
      <c r="V129" s="12">
        <f>IF(VLOOKUP($E129&amp;$H129,说明表2!$D$24:$H$48,说明表2!$H$22-3,0)="","",VLOOKUP($E129&amp;$H129,说明表2!$D$24:$H$48,说明表2!$H$22-3,0))</f>
        <v>110012</v>
      </c>
      <c r="W129" s="28" t="str">
        <f>VLOOKUP($K129,说明表4!$A$2:$U$17,说明表4!$B$1,0)</f>
        <v>500</v>
      </c>
      <c r="X129" s="28" t="str">
        <f>VLOOKUP($K129,说明表4!$A$2:$U$17,说明表4!$H$1,0)</f>
        <v>500</v>
      </c>
      <c r="Y129" s="28" t="str">
        <f>VLOOKUP($K129,说明表4!$A$2:$U$17,说明表4!$N$1,0)</f>
        <v>1000</v>
      </c>
      <c r="Z129" s="28">
        <v>1000</v>
      </c>
    </row>
    <row r="130" spans="1:26" x14ac:dyDescent="0.2">
      <c r="A130" s="12">
        <f t="shared" si="73"/>
        <v>125</v>
      </c>
      <c r="B130" s="12">
        <f t="shared" si="63"/>
        <v>254</v>
      </c>
      <c r="C130" s="28">
        <f t="shared" si="76"/>
        <v>2</v>
      </c>
      <c r="D130" s="28">
        <f t="shared" si="77"/>
        <v>5</v>
      </c>
      <c r="E130" s="28" t="str">
        <f>VLOOKUP($D130,说明表2!$A$53:$B$58,2,0)</f>
        <v>紫色</v>
      </c>
      <c r="F130" s="28">
        <f t="shared" si="74"/>
        <v>4</v>
      </c>
      <c r="G130" s="12" t="str">
        <f>VLOOKUP(F130,说明表2!$A$12:$B$16,2,0)</f>
        <v>工业时代</v>
      </c>
      <c r="H130" s="12" t="s">
        <v>55</v>
      </c>
      <c r="I130" s="12" t="str">
        <f t="shared" si="71"/>
        <v/>
      </c>
      <c r="K130" s="12" t="str">
        <f t="shared" si="69"/>
        <v>小飞机</v>
      </c>
      <c r="L130" s="12" t="str">
        <f t="shared" si="72"/>
        <v>工业时代紫色小飞机</v>
      </c>
      <c r="M130" s="12">
        <f t="shared" si="65"/>
        <v>2</v>
      </c>
      <c r="N130" s="25">
        <v>1</v>
      </c>
      <c r="O130" s="12" t="str">
        <f>VLOOKUP(N130,说明表2!$A$1:$B$2,2,0)</f>
        <v>单个消除</v>
      </c>
      <c r="P130" s="12">
        <f t="shared" si="40"/>
        <v>4</v>
      </c>
      <c r="Q130" s="28" t="str">
        <f>IF(R130="","",SUBSTITUTE(VLOOKUP($K130,说明表3!$A$3:$D$17,说明表3!$B$1,0),"x",R130))</f>
        <v>110011,0,1,1</v>
      </c>
      <c r="R130" s="12">
        <f>IF(VLOOKUP($E130&amp;$H130,说明表2!$D$24:$H$48,说明表2!$F$22-3,0)="","",VLOOKUP($E130&amp;$H130,说明表2!$D$24:$H$48,说明表2!$F$22-3,0))</f>
        <v>110011</v>
      </c>
      <c r="S130" s="28" t="str">
        <f>IF(T130="","",SUBSTITUTE(VLOOKUP($K130,说明表3!$A$3:$D$17,说明表3!$C$1,0),"x",T130))</f>
        <v>110010,2,1,8</v>
      </c>
      <c r="T130" s="12">
        <f>IF(VLOOKUP($E130&amp;$H130,说明表2!$D$24:$H$48,说明表2!$G$22-3,0)="","",VLOOKUP($E130&amp;$H130,说明表2!$D$24:$H$48,说明表2!$G$22-3,0))</f>
        <v>110010</v>
      </c>
      <c r="U130" s="28" t="str">
        <f>IF(V130="","",SUBSTITUTE(VLOOKUP($K130,说明表3!$A$3:$D$17,说明表3!$D$1,0),"x",V130))</f>
        <v>110012,-1,-1,-1</v>
      </c>
      <c r="V130" s="12">
        <f>IF(VLOOKUP($E130&amp;$H130,说明表2!$D$24:$H$48,说明表2!$H$22-3,0)="","",VLOOKUP($E130&amp;$H130,说明表2!$D$24:$H$48,说明表2!$H$22-3,0))</f>
        <v>110012</v>
      </c>
      <c r="W130" s="28" t="str">
        <f>VLOOKUP($K130,说明表4!$A$2:$U$17,说明表4!$B$1,0)</f>
        <v>500</v>
      </c>
      <c r="X130" s="28" t="str">
        <f>VLOOKUP($K130,说明表4!$A$2:$U$17,说明表4!$H$1,0)</f>
        <v>500</v>
      </c>
      <c r="Y130" s="28" t="str">
        <f>VLOOKUP($K130,说明表4!$A$2:$U$17,说明表4!$N$1,0)</f>
        <v>1000</v>
      </c>
      <c r="Z130" s="28">
        <v>1000</v>
      </c>
    </row>
    <row r="131" spans="1:26" x14ac:dyDescent="0.2">
      <c r="A131" s="12">
        <f t="shared" si="73"/>
        <v>126</v>
      </c>
      <c r="B131" s="12">
        <f t="shared" si="63"/>
        <v>314</v>
      </c>
      <c r="C131" s="28">
        <f>C126+1</f>
        <v>3</v>
      </c>
      <c r="D131" s="28">
        <f t="shared" si="77"/>
        <v>1</v>
      </c>
      <c r="E131" s="28" t="str">
        <f>VLOOKUP($D131,说明表2!$A$53:$B$58,2,0)</f>
        <v>蓝色</v>
      </c>
      <c r="F131" s="28">
        <f t="shared" si="74"/>
        <v>4</v>
      </c>
      <c r="G131" s="12" t="str">
        <f>VLOOKUP(F131,说明表2!$A$12:$B$16,2,0)</f>
        <v>工业时代</v>
      </c>
      <c r="H131" s="12" t="s">
        <v>55</v>
      </c>
      <c r="I131" s="12" t="str">
        <f t="shared" si="71"/>
        <v/>
      </c>
      <c r="K131" s="12" t="str">
        <f t="shared" si="69"/>
        <v>小飞机</v>
      </c>
      <c r="L131" s="12" t="str">
        <f t="shared" si="72"/>
        <v>工业时代蓝色小飞机</v>
      </c>
      <c r="M131" s="12">
        <f t="shared" si="65"/>
        <v>3</v>
      </c>
      <c r="N131" s="25">
        <v>1</v>
      </c>
      <c r="O131" s="12" t="str">
        <f>VLOOKUP(N131,说明表2!$A$1:$B$2,2,0)</f>
        <v>单个消除</v>
      </c>
      <c r="P131" s="12">
        <f t="shared" si="40"/>
        <v>4</v>
      </c>
      <c r="Q131" s="28" t="str">
        <f>IF(R131="","",SUBSTITUTE(VLOOKUP($K131,说明表3!$A$3:$D$17,说明表3!$B$1,0),"x",R131))</f>
        <v>110011,0,1,1</v>
      </c>
      <c r="R131" s="12">
        <f>IF(VLOOKUP($E131&amp;$H131,说明表2!$D$24:$H$48,说明表2!$F$22-3,0)="","",VLOOKUP($E131&amp;$H131,说明表2!$D$24:$H$48,说明表2!$F$22-3,0))</f>
        <v>110011</v>
      </c>
      <c r="S131" s="28" t="str">
        <f>IF(T131="","",SUBSTITUTE(VLOOKUP($K131,说明表3!$A$3:$D$17,说明表3!$C$1,0),"x",T131))</f>
        <v>110006,2,1,8</v>
      </c>
      <c r="T131" s="12">
        <f>IF(VLOOKUP($E131&amp;$H131,说明表2!$D$24:$H$48,说明表2!$G$22-3,0)="","",VLOOKUP($E131&amp;$H131,说明表2!$D$24:$H$48,说明表2!$G$22-3,0))</f>
        <v>110006</v>
      </c>
      <c r="U131" s="28" t="str">
        <f>IF(V131="","",SUBSTITUTE(VLOOKUP($K131,说明表3!$A$3:$D$17,说明表3!$D$1,0),"x",V131))</f>
        <v>110012,-1,-1,-1</v>
      </c>
      <c r="V131" s="12">
        <f>IF(VLOOKUP($E131&amp;$H131,说明表2!$D$24:$H$48,说明表2!$H$22-3,0)="","",VLOOKUP($E131&amp;$H131,说明表2!$D$24:$H$48,说明表2!$H$22-3,0))</f>
        <v>110012</v>
      </c>
      <c r="W131" s="28" t="str">
        <f>VLOOKUP($K131,说明表4!$A$2:$U$17,说明表4!$B$1,0)</f>
        <v>500</v>
      </c>
      <c r="X131" s="28" t="str">
        <f>VLOOKUP($K131,说明表4!$A$2:$U$17,说明表4!$H$1,0)</f>
        <v>500</v>
      </c>
      <c r="Y131" s="28" t="str">
        <f>VLOOKUP($K131,说明表4!$A$2:$U$17,说明表4!$N$1,0)</f>
        <v>1000</v>
      </c>
      <c r="Z131" s="28">
        <v>1000</v>
      </c>
    </row>
    <row r="132" spans="1:26" x14ac:dyDescent="0.2">
      <c r="A132" s="12">
        <f t="shared" si="73"/>
        <v>127</v>
      </c>
      <c r="B132" s="12">
        <f t="shared" si="63"/>
        <v>324</v>
      </c>
      <c r="C132" s="28">
        <f t="shared" si="76"/>
        <v>3</v>
      </c>
      <c r="D132" s="28">
        <f t="shared" si="77"/>
        <v>2</v>
      </c>
      <c r="E132" s="28" t="str">
        <f>VLOOKUP($D132,说明表2!$A$53:$B$58,2,0)</f>
        <v>绿色</v>
      </c>
      <c r="F132" s="28">
        <f t="shared" si="74"/>
        <v>4</v>
      </c>
      <c r="G132" s="12" t="str">
        <f>VLOOKUP(F132,说明表2!$A$12:$B$16,2,0)</f>
        <v>工业时代</v>
      </c>
      <c r="H132" s="12" t="s">
        <v>55</v>
      </c>
      <c r="I132" s="12" t="str">
        <f t="shared" si="71"/>
        <v/>
      </c>
      <c r="K132" s="12" t="str">
        <f t="shared" si="69"/>
        <v>小飞机</v>
      </c>
      <c r="L132" s="12" t="str">
        <f t="shared" si="72"/>
        <v>工业时代绿色小飞机</v>
      </c>
      <c r="M132" s="12">
        <f t="shared" si="65"/>
        <v>3</v>
      </c>
      <c r="N132" s="25">
        <v>1</v>
      </c>
      <c r="O132" s="12" t="str">
        <f>VLOOKUP(N132,说明表2!$A$1:$B$2,2,0)</f>
        <v>单个消除</v>
      </c>
      <c r="P132" s="12">
        <f t="shared" si="40"/>
        <v>4</v>
      </c>
      <c r="Q132" s="28" t="str">
        <f>IF(R132="","",SUBSTITUTE(VLOOKUP($K132,说明表3!$A$3:$D$17,说明表3!$B$1,0),"x",R132))</f>
        <v>110011,0,1,1</v>
      </c>
      <c r="R132" s="12">
        <f>IF(VLOOKUP($E132&amp;$H132,说明表2!$D$24:$H$48,说明表2!$F$22-3,0)="","",VLOOKUP($E132&amp;$H132,说明表2!$D$24:$H$48,说明表2!$F$22-3,0))</f>
        <v>110011</v>
      </c>
      <c r="S132" s="28" t="str">
        <f>IF(T132="","",SUBSTITUTE(VLOOKUP($K132,说明表3!$A$3:$D$17,说明表3!$C$1,0),"x",T132))</f>
        <v>110007,2,1,8</v>
      </c>
      <c r="T132" s="12">
        <f>IF(VLOOKUP($E132&amp;$H132,说明表2!$D$24:$H$48,说明表2!$G$22-3,0)="","",VLOOKUP($E132&amp;$H132,说明表2!$D$24:$H$48,说明表2!$G$22-3,0))</f>
        <v>110007</v>
      </c>
      <c r="U132" s="28" t="str">
        <f>IF(V132="","",SUBSTITUTE(VLOOKUP($K132,说明表3!$A$3:$D$17,说明表3!$D$1,0),"x",V132))</f>
        <v>110012,-1,-1,-1</v>
      </c>
      <c r="V132" s="12">
        <f>IF(VLOOKUP($E132&amp;$H132,说明表2!$D$24:$H$48,说明表2!$H$22-3,0)="","",VLOOKUP($E132&amp;$H132,说明表2!$D$24:$H$48,说明表2!$H$22-3,0))</f>
        <v>110012</v>
      </c>
      <c r="W132" s="28" t="str">
        <f>VLOOKUP($K132,说明表4!$A$2:$U$17,说明表4!$B$1,0)</f>
        <v>500</v>
      </c>
      <c r="X132" s="28" t="str">
        <f>VLOOKUP($K132,说明表4!$A$2:$U$17,说明表4!$H$1,0)</f>
        <v>500</v>
      </c>
      <c r="Y132" s="28" t="str">
        <f>VLOOKUP($K132,说明表4!$A$2:$U$17,说明表4!$N$1,0)</f>
        <v>1000</v>
      </c>
      <c r="Z132" s="28">
        <v>1000</v>
      </c>
    </row>
    <row r="133" spans="1:26" x14ac:dyDescent="0.2">
      <c r="A133" s="12">
        <f t="shared" si="73"/>
        <v>128</v>
      </c>
      <c r="B133" s="12">
        <f t="shared" si="63"/>
        <v>334</v>
      </c>
      <c r="C133" s="28">
        <f t="shared" si="76"/>
        <v>3</v>
      </c>
      <c r="D133" s="28">
        <f t="shared" si="77"/>
        <v>3</v>
      </c>
      <c r="E133" s="28" t="str">
        <f>VLOOKUP($D133,说明表2!$A$53:$B$58,2,0)</f>
        <v>红色</v>
      </c>
      <c r="F133" s="28">
        <f t="shared" si="74"/>
        <v>4</v>
      </c>
      <c r="G133" s="12" t="str">
        <f>VLOOKUP(F133,说明表2!$A$12:$B$16,2,0)</f>
        <v>工业时代</v>
      </c>
      <c r="H133" s="12" t="s">
        <v>55</v>
      </c>
      <c r="I133" s="12" t="str">
        <f t="shared" si="71"/>
        <v/>
      </c>
      <c r="K133" s="12" t="str">
        <f t="shared" si="69"/>
        <v>小飞机</v>
      </c>
      <c r="L133" s="12" t="str">
        <f t="shared" si="72"/>
        <v>工业时代红色小飞机</v>
      </c>
      <c r="M133" s="12">
        <f t="shared" si="65"/>
        <v>3</v>
      </c>
      <c r="N133" s="25">
        <v>1</v>
      </c>
      <c r="O133" s="12" t="str">
        <f>VLOOKUP(N133,说明表2!$A$1:$B$2,2,0)</f>
        <v>单个消除</v>
      </c>
      <c r="P133" s="12">
        <f t="shared" si="40"/>
        <v>4</v>
      </c>
      <c r="Q133" s="28" t="str">
        <f>IF(R133="","",SUBSTITUTE(VLOOKUP($K133,说明表3!$A$3:$D$17,说明表3!$B$1,0),"x",R133))</f>
        <v>110011,0,1,1</v>
      </c>
      <c r="R133" s="12">
        <f>IF(VLOOKUP($E133&amp;$H133,说明表2!$D$24:$H$48,说明表2!$F$22-3,0)="","",VLOOKUP($E133&amp;$H133,说明表2!$D$24:$H$48,说明表2!$F$22-3,0))</f>
        <v>110011</v>
      </c>
      <c r="S133" s="28" t="str">
        <f>IF(T133="","",SUBSTITUTE(VLOOKUP($K133,说明表3!$A$3:$D$17,说明表3!$C$1,0),"x",T133))</f>
        <v>110008,2,1,8</v>
      </c>
      <c r="T133" s="12">
        <f>IF(VLOOKUP($E133&amp;$H133,说明表2!$D$24:$H$48,说明表2!$G$22-3,0)="","",VLOOKUP($E133&amp;$H133,说明表2!$D$24:$H$48,说明表2!$G$22-3,0))</f>
        <v>110008</v>
      </c>
      <c r="U133" s="28" t="str">
        <f>IF(V133="","",SUBSTITUTE(VLOOKUP($K133,说明表3!$A$3:$D$17,说明表3!$D$1,0),"x",V133))</f>
        <v>110012,-1,-1,-1</v>
      </c>
      <c r="V133" s="12">
        <f>IF(VLOOKUP($E133&amp;$H133,说明表2!$D$24:$H$48,说明表2!$H$22-3,0)="","",VLOOKUP($E133&amp;$H133,说明表2!$D$24:$H$48,说明表2!$H$22-3,0))</f>
        <v>110012</v>
      </c>
      <c r="W133" s="28" t="str">
        <f>VLOOKUP($K133,说明表4!$A$2:$U$17,说明表4!$B$1,0)</f>
        <v>500</v>
      </c>
      <c r="X133" s="28" t="str">
        <f>VLOOKUP($K133,说明表4!$A$2:$U$17,说明表4!$H$1,0)</f>
        <v>500</v>
      </c>
      <c r="Y133" s="28" t="str">
        <f>VLOOKUP($K133,说明表4!$A$2:$U$17,说明表4!$N$1,0)</f>
        <v>1000</v>
      </c>
      <c r="Z133" s="28">
        <v>1000</v>
      </c>
    </row>
    <row r="134" spans="1:26" x14ac:dyDescent="0.2">
      <c r="A134" s="12">
        <f t="shared" si="73"/>
        <v>129</v>
      </c>
      <c r="B134" s="12">
        <f t="shared" si="63"/>
        <v>344</v>
      </c>
      <c r="C134" s="28">
        <f t="shared" si="76"/>
        <v>3</v>
      </c>
      <c r="D134" s="28">
        <f t="shared" si="77"/>
        <v>4</v>
      </c>
      <c r="E134" s="28" t="str">
        <f>VLOOKUP($D134,说明表2!$A$53:$B$58,2,0)</f>
        <v>金色</v>
      </c>
      <c r="F134" s="28">
        <f t="shared" si="74"/>
        <v>4</v>
      </c>
      <c r="G134" s="12" t="str">
        <f>VLOOKUP(F134,说明表2!$A$12:$B$16,2,0)</f>
        <v>工业时代</v>
      </c>
      <c r="H134" s="12" t="s">
        <v>55</v>
      </c>
      <c r="I134" s="12" t="str">
        <f t="shared" si="71"/>
        <v/>
      </c>
      <c r="K134" s="12" t="str">
        <f t="shared" si="69"/>
        <v>小飞机</v>
      </c>
      <c r="L134" s="12" t="str">
        <f t="shared" si="72"/>
        <v>工业时代金色小飞机</v>
      </c>
      <c r="M134" s="12">
        <f t="shared" si="65"/>
        <v>3</v>
      </c>
      <c r="N134" s="25">
        <v>1</v>
      </c>
      <c r="O134" s="12" t="str">
        <f>VLOOKUP(N134,说明表2!$A$1:$B$2,2,0)</f>
        <v>单个消除</v>
      </c>
      <c r="P134" s="12">
        <f t="shared" si="40"/>
        <v>4</v>
      </c>
      <c r="Q134" s="28" t="str">
        <f>IF(R134="","",SUBSTITUTE(VLOOKUP($K134,说明表3!$A$3:$D$17,说明表3!$B$1,0),"x",R134))</f>
        <v>110011,0,1,1</v>
      </c>
      <c r="R134" s="12">
        <f>IF(VLOOKUP($E134&amp;$H134,说明表2!$D$24:$H$48,说明表2!$F$22-3,0)="","",VLOOKUP($E134&amp;$H134,说明表2!$D$24:$H$48,说明表2!$F$22-3,0))</f>
        <v>110011</v>
      </c>
      <c r="S134" s="28" t="str">
        <f>IF(T134="","",SUBSTITUTE(VLOOKUP($K134,说明表3!$A$3:$D$17,说明表3!$C$1,0),"x",T134))</f>
        <v>110009,2,1,8</v>
      </c>
      <c r="T134" s="12">
        <f>IF(VLOOKUP($E134&amp;$H134,说明表2!$D$24:$H$48,说明表2!$G$22-3,0)="","",VLOOKUP($E134&amp;$H134,说明表2!$D$24:$H$48,说明表2!$G$22-3,0))</f>
        <v>110009</v>
      </c>
      <c r="U134" s="28" t="str">
        <f>IF(V134="","",SUBSTITUTE(VLOOKUP($K134,说明表3!$A$3:$D$17,说明表3!$D$1,0),"x",V134))</f>
        <v>110012,-1,-1,-1</v>
      </c>
      <c r="V134" s="12">
        <f>IF(VLOOKUP($E134&amp;$H134,说明表2!$D$24:$H$48,说明表2!$H$22-3,0)="","",VLOOKUP($E134&amp;$H134,说明表2!$D$24:$H$48,说明表2!$H$22-3,0))</f>
        <v>110012</v>
      </c>
      <c r="W134" s="28" t="str">
        <f>VLOOKUP($K134,说明表4!$A$2:$U$17,说明表4!$B$1,0)</f>
        <v>500</v>
      </c>
      <c r="X134" s="28" t="str">
        <f>VLOOKUP($K134,说明表4!$A$2:$U$17,说明表4!$H$1,0)</f>
        <v>500</v>
      </c>
      <c r="Y134" s="28" t="str">
        <f>VLOOKUP($K134,说明表4!$A$2:$U$17,说明表4!$N$1,0)</f>
        <v>1000</v>
      </c>
      <c r="Z134" s="28">
        <v>1000</v>
      </c>
    </row>
    <row r="135" spans="1:26" x14ac:dyDescent="0.2">
      <c r="A135" s="12">
        <f t="shared" si="73"/>
        <v>130</v>
      </c>
      <c r="B135" s="12">
        <f t="shared" si="63"/>
        <v>354</v>
      </c>
      <c r="C135" s="28">
        <f t="shared" si="76"/>
        <v>3</v>
      </c>
      <c r="D135" s="28">
        <f t="shared" si="77"/>
        <v>5</v>
      </c>
      <c r="E135" s="28" t="str">
        <f>VLOOKUP($D135,说明表2!$A$53:$B$58,2,0)</f>
        <v>紫色</v>
      </c>
      <c r="F135" s="28">
        <f t="shared" si="74"/>
        <v>4</v>
      </c>
      <c r="G135" s="12" t="str">
        <f>VLOOKUP(F135,说明表2!$A$12:$B$16,2,0)</f>
        <v>工业时代</v>
      </c>
      <c r="H135" s="12" t="s">
        <v>55</v>
      </c>
      <c r="I135" s="12" t="str">
        <f t="shared" si="71"/>
        <v/>
      </c>
      <c r="K135" s="12" t="str">
        <f t="shared" si="69"/>
        <v>小飞机</v>
      </c>
      <c r="L135" s="12" t="str">
        <f t="shared" si="72"/>
        <v>工业时代紫色小飞机</v>
      </c>
      <c r="M135" s="12">
        <f t="shared" si="65"/>
        <v>3</v>
      </c>
      <c r="N135" s="25">
        <v>1</v>
      </c>
      <c r="O135" s="12" t="str">
        <f>VLOOKUP(N135,说明表2!$A$1:$B$2,2,0)</f>
        <v>单个消除</v>
      </c>
      <c r="P135" s="12">
        <f t="shared" ref="P135:P198" si="78">F135</f>
        <v>4</v>
      </c>
      <c r="Q135" s="28" t="str">
        <f>IF(R135="","",SUBSTITUTE(VLOOKUP($K135,说明表3!$A$3:$D$17,说明表3!$B$1,0),"x",R135))</f>
        <v>110011,0,1,1</v>
      </c>
      <c r="R135" s="12">
        <f>IF(VLOOKUP($E135&amp;$H135,说明表2!$D$24:$H$48,说明表2!$F$22-3,0)="","",VLOOKUP($E135&amp;$H135,说明表2!$D$24:$H$48,说明表2!$F$22-3,0))</f>
        <v>110011</v>
      </c>
      <c r="S135" s="28" t="str">
        <f>IF(T135="","",SUBSTITUTE(VLOOKUP($K135,说明表3!$A$3:$D$17,说明表3!$C$1,0),"x",T135))</f>
        <v>110010,2,1,8</v>
      </c>
      <c r="T135" s="12">
        <f>IF(VLOOKUP($E135&amp;$H135,说明表2!$D$24:$H$48,说明表2!$G$22-3,0)="","",VLOOKUP($E135&amp;$H135,说明表2!$D$24:$H$48,说明表2!$G$22-3,0))</f>
        <v>110010</v>
      </c>
      <c r="U135" s="28" t="str">
        <f>IF(V135="","",SUBSTITUTE(VLOOKUP($K135,说明表3!$A$3:$D$17,说明表3!$D$1,0),"x",V135))</f>
        <v>110012,-1,-1,-1</v>
      </c>
      <c r="V135" s="12">
        <f>IF(VLOOKUP($E135&amp;$H135,说明表2!$D$24:$H$48,说明表2!$H$22-3,0)="","",VLOOKUP($E135&amp;$H135,说明表2!$D$24:$H$48,说明表2!$H$22-3,0))</f>
        <v>110012</v>
      </c>
      <c r="W135" s="28" t="str">
        <f>VLOOKUP($K135,说明表4!$A$2:$U$17,说明表4!$B$1,0)</f>
        <v>500</v>
      </c>
      <c r="X135" s="28" t="str">
        <f>VLOOKUP($K135,说明表4!$A$2:$U$17,说明表4!$H$1,0)</f>
        <v>500</v>
      </c>
      <c r="Y135" s="28" t="str">
        <f>VLOOKUP($K135,说明表4!$A$2:$U$17,说明表4!$N$1,0)</f>
        <v>1000</v>
      </c>
      <c r="Z135" s="28">
        <v>1000</v>
      </c>
    </row>
    <row r="136" spans="1:26" x14ac:dyDescent="0.2">
      <c r="A136" s="12">
        <f t="shared" si="73"/>
        <v>131</v>
      </c>
      <c r="B136" s="12">
        <f t="shared" si="63"/>
        <v>414</v>
      </c>
      <c r="C136" s="28">
        <f t="shared" si="76"/>
        <v>4</v>
      </c>
      <c r="D136" s="28">
        <f t="shared" si="77"/>
        <v>1</v>
      </c>
      <c r="E136" s="28" t="str">
        <f>VLOOKUP($D136,说明表2!$A$53:$B$58,2,0)</f>
        <v>蓝色</v>
      </c>
      <c r="F136" s="28">
        <f t="shared" si="74"/>
        <v>4</v>
      </c>
      <c r="G136" s="12" t="str">
        <f>VLOOKUP(F136,说明表2!$A$12:$B$16,2,0)</f>
        <v>工业时代</v>
      </c>
      <c r="H136" s="12" t="s">
        <v>63</v>
      </c>
      <c r="I136" s="12" t="str">
        <f t="shared" si="71"/>
        <v/>
      </c>
      <c r="K136" s="12" t="str">
        <f t="shared" si="69"/>
        <v>一字消</v>
      </c>
      <c r="L136" s="12" t="str">
        <f t="shared" si="72"/>
        <v>工业时代蓝色一字消</v>
      </c>
      <c r="M136" s="12">
        <f t="shared" si="65"/>
        <v>4</v>
      </c>
      <c r="N136" s="25">
        <v>1</v>
      </c>
      <c r="O136" s="12" t="str">
        <f>VLOOKUP(N136,说明表2!$A$1:$B$2,2,0)</f>
        <v>单个消除</v>
      </c>
      <c r="P136" s="12">
        <f t="shared" si="78"/>
        <v>4</v>
      </c>
      <c r="Q136" s="28" t="str">
        <f>IF(R136="","",SUBSTITUTE(VLOOKUP($K136,说明表3!$A$3:$D$17,说明表3!$B$1,0),"x",R136))</f>
        <v>150003,-1,-1,-1</v>
      </c>
      <c r="R136" s="12">
        <f>IF(VLOOKUP($E136&amp;$H136,说明表2!$D$24:$H$48,说明表2!$F$22-3,0)="","",VLOOKUP($E136&amp;$H136,说明表2!$D$24:$H$48,说明表2!$F$22-3,0))</f>
        <v>150003</v>
      </c>
      <c r="S136" s="28" t="str">
        <f>IF(T136="","",SUBSTITUTE(VLOOKUP($K136,说明表3!$A$3:$D$17,说明表3!$C$1,0),"x",T136))</f>
        <v>150007,0,1,2</v>
      </c>
      <c r="T136" s="12">
        <f>IF(VLOOKUP($E136&amp;$H136,说明表2!$D$24:$H$48,说明表2!$H$22-3,0)="","",VLOOKUP($E136&amp;$H136,说明表2!$D$24:$H$48,说明表2!$H$22-3,0))</f>
        <v>150007</v>
      </c>
      <c r="U136" s="28" t="str">
        <f>IF(V136="","",SUBSTITUTE(VLOOKUP($K136,说明表3!$A$3:$D$17,说明表3!$D$1,0),"x",V136))</f>
        <v>150007,-1,-1,-1</v>
      </c>
      <c r="V136" s="12">
        <f>IF(VLOOKUP($E136&amp;$H136,说明表2!$D$24:$H$48,说明表2!$H$22-3,0)="","",VLOOKUP($E136&amp;$H136,说明表2!$D$24:$H$48,说明表2!$H$22-3,0))</f>
        <v>150007</v>
      </c>
      <c r="W136" s="28" t="str">
        <f>VLOOKUP($K136,说明表4!$A$2:$U$17,说明表4!$B$1,0)</f>
        <v>300</v>
      </c>
      <c r="X136" s="28" t="str">
        <f>VLOOKUP($K136,说明表4!$A$2:$U$17,说明表4!$H$1,0)</f>
        <v>300</v>
      </c>
      <c r="Y136" s="28" t="str">
        <f>VLOOKUP($K136,说明表4!$A$2:$U$17,说明表4!$N$1,0)</f>
        <v>300</v>
      </c>
      <c r="Z136" s="28">
        <v>800</v>
      </c>
    </row>
    <row r="137" spans="1:26" x14ac:dyDescent="0.2">
      <c r="A137" s="12">
        <f t="shared" si="73"/>
        <v>132</v>
      </c>
      <c r="B137" s="12">
        <f t="shared" si="63"/>
        <v>424</v>
      </c>
      <c r="C137" s="28">
        <f t="shared" si="76"/>
        <v>4</v>
      </c>
      <c r="D137" s="28">
        <f t="shared" si="77"/>
        <v>2</v>
      </c>
      <c r="E137" s="28" t="str">
        <f>VLOOKUP($D137,说明表2!$A$53:$B$58,2,0)</f>
        <v>绿色</v>
      </c>
      <c r="F137" s="28">
        <f t="shared" si="74"/>
        <v>4</v>
      </c>
      <c r="G137" s="12" t="str">
        <f>VLOOKUP(F137,说明表2!$A$12:$B$16,2,0)</f>
        <v>工业时代</v>
      </c>
      <c r="H137" s="12" t="s">
        <v>63</v>
      </c>
      <c r="I137" s="12" t="str">
        <f t="shared" si="71"/>
        <v/>
      </c>
      <c r="K137" s="12" t="str">
        <f t="shared" si="69"/>
        <v>一字消</v>
      </c>
      <c r="L137" s="12" t="str">
        <f t="shared" si="72"/>
        <v>工业时代绿色一字消</v>
      </c>
      <c r="M137" s="12">
        <f t="shared" si="65"/>
        <v>4</v>
      </c>
      <c r="N137" s="25">
        <v>1</v>
      </c>
      <c r="O137" s="12" t="str">
        <f>VLOOKUP(N137,说明表2!$A$1:$B$2,2,0)</f>
        <v>单个消除</v>
      </c>
      <c r="P137" s="12">
        <f t="shared" si="78"/>
        <v>4</v>
      </c>
      <c r="Q137" s="28" t="str">
        <f>IF(R137="","",SUBSTITUTE(VLOOKUP($K137,说明表3!$A$3:$D$17,说明表3!$B$1,0),"x",R137))</f>
        <v>150003,-1,-1,-1</v>
      </c>
      <c r="R137" s="12">
        <f>IF(VLOOKUP($E137&amp;$H137,说明表2!$D$24:$H$48,说明表2!$F$22-3,0)="","",VLOOKUP($E137&amp;$H137,说明表2!$D$24:$H$48,说明表2!$F$22-3,0))</f>
        <v>150003</v>
      </c>
      <c r="S137" s="28" t="str">
        <f>IF(T137="","",SUBSTITUTE(VLOOKUP($K137,说明表3!$A$3:$D$17,说明表3!$C$1,0),"x",T137))</f>
        <v>150007,0,1,2</v>
      </c>
      <c r="T137" s="12">
        <f>IF(VLOOKUP($E137&amp;$H137,说明表2!$D$24:$H$48,说明表2!$H$22-3,0)="","",VLOOKUP($E137&amp;$H137,说明表2!$D$24:$H$48,说明表2!$H$22-3,0))</f>
        <v>150007</v>
      </c>
      <c r="U137" s="28" t="str">
        <f>IF(V137="","",SUBSTITUTE(VLOOKUP($K137,说明表3!$A$3:$D$17,说明表3!$D$1,0),"x",V137))</f>
        <v>150007,-1,-1,-1</v>
      </c>
      <c r="V137" s="12">
        <f>IF(VLOOKUP($E137&amp;$H137,说明表2!$D$24:$H$48,说明表2!$H$22-3,0)="","",VLOOKUP($E137&amp;$H137,说明表2!$D$24:$H$48,说明表2!$H$22-3,0))</f>
        <v>150007</v>
      </c>
      <c r="W137" s="28" t="str">
        <f>VLOOKUP($K137,说明表4!$A$2:$U$17,说明表4!$B$1,0)</f>
        <v>300</v>
      </c>
      <c r="X137" s="28" t="str">
        <f>VLOOKUP($K137,说明表4!$A$2:$U$17,说明表4!$H$1,0)</f>
        <v>300</v>
      </c>
      <c r="Y137" s="28" t="str">
        <f>VLOOKUP($K137,说明表4!$A$2:$U$17,说明表4!$N$1,0)</f>
        <v>300</v>
      </c>
      <c r="Z137" s="28">
        <v>800</v>
      </c>
    </row>
    <row r="138" spans="1:26" x14ac:dyDescent="0.2">
      <c r="A138" s="12">
        <f t="shared" si="73"/>
        <v>133</v>
      </c>
      <c r="B138" s="12">
        <f t="shared" si="63"/>
        <v>434</v>
      </c>
      <c r="C138" s="28">
        <f t="shared" si="76"/>
        <v>4</v>
      </c>
      <c r="D138" s="28">
        <f t="shared" si="77"/>
        <v>3</v>
      </c>
      <c r="E138" s="28" t="str">
        <f>VLOOKUP($D138,说明表2!$A$53:$B$58,2,0)</f>
        <v>红色</v>
      </c>
      <c r="F138" s="28">
        <f t="shared" si="74"/>
        <v>4</v>
      </c>
      <c r="G138" s="12" t="str">
        <f>VLOOKUP(F138,说明表2!$A$12:$B$16,2,0)</f>
        <v>工业时代</v>
      </c>
      <c r="H138" s="12" t="s">
        <v>63</v>
      </c>
      <c r="I138" s="12" t="str">
        <f t="shared" si="71"/>
        <v/>
      </c>
      <c r="K138" s="12" t="str">
        <f t="shared" si="69"/>
        <v>一字消</v>
      </c>
      <c r="L138" s="12" t="str">
        <f t="shared" si="72"/>
        <v>工业时代红色一字消</v>
      </c>
      <c r="M138" s="12">
        <f t="shared" si="65"/>
        <v>4</v>
      </c>
      <c r="N138" s="25">
        <v>1</v>
      </c>
      <c r="O138" s="12" t="str">
        <f>VLOOKUP(N138,说明表2!$A$1:$B$2,2,0)</f>
        <v>单个消除</v>
      </c>
      <c r="P138" s="12">
        <f t="shared" si="78"/>
        <v>4</v>
      </c>
      <c r="Q138" s="28" t="str">
        <f>IF(R138="","",SUBSTITUTE(VLOOKUP($K138,说明表3!$A$3:$D$17,说明表3!$B$1,0),"x",R138))</f>
        <v>150003,-1,-1,-1</v>
      </c>
      <c r="R138" s="12">
        <f>IF(VLOOKUP($E138&amp;$H138,说明表2!$D$24:$H$48,说明表2!$F$22-3,0)="","",VLOOKUP($E138&amp;$H138,说明表2!$D$24:$H$48,说明表2!$F$22-3,0))</f>
        <v>150003</v>
      </c>
      <c r="S138" s="28" t="str">
        <f>IF(T138="","",SUBSTITUTE(VLOOKUP($K138,说明表3!$A$3:$D$17,说明表3!$C$1,0),"x",T138))</f>
        <v>150007,0,1,2</v>
      </c>
      <c r="T138" s="12">
        <f>IF(VLOOKUP($E138&amp;$H138,说明表2!$D$24:$H$48,说明表2!$H$22-3,0)="","",VLOOKUP($E138&amp;$H138,说明表2!$D$24:$H$48,说明表2!$H$22-3,0))</f>
        <v>150007</v>
      </c>
      <c r="U138" s="28" t="str">
        <f>IF(V138="","",SUBSTITUTE(VLOOKUP($K138,说明表3!$A$3:$D$17,说明表3!$D$1,0),"x",V138))</f>
        <v>150007,-1,-1,-1</v>
      </c>
      <c r="V138" s="12">
        <f>IF(VLOOKUP($E138&amp;$H138,说明表2!$D$24:$H$48,说明表2!$H$22-3,0)="","",VLOOKUP($E138&amp;$H138,说明表2!$D$24:$H$48,说明表2!$H$22-3,0))</f>
        <v>150007</v>
      </c>
      <c r="W138" s="28" t="str">
        <f>VLOOKUP($K138,说明表4!$A$2:$U$17,说明表4!$B$1,0)</f>
        <v>300</v>
      </c>
      <c r="X138" s="28" t="str">
        <f>VLOOKUP($K138,说明表4!$A$2:$U$17,说明表4!$H$1,0)</f>
        <v>300</v>
      </c>
      <c r="Y138" s="28" t="str">
        <f>VLOOKUP($K138,说明表4!$A$2:$U$17,说明表4!$N$1,0)</f>
        <v>300</v>
      </c>
      <c r="Z138" s="28">
        <v>800</v>
      </c>
    </row>
    <row r="139" spans="1:26" x14ac:dyDescent="0.2">
      <c r="A139" s="12">
        <f t="shared" si="73"/>
        <v>134</v>
      </c>
      <c r="B139" s="12">
        <f t="shared" si="63"/>
        <v>444</v>
      </c>
      <c r="C139" s="28">
        <f t="shared" si="76"/>
        <v>4</v>
      </c>
      <c r="D139" s="28">
        <f t="shared" si="77"/>
        <v>4</v>
      </c>
      <c r="E139" s="28" t="str">
        <f>VLOOKUP($D139,说明表2!$A$53:$B$58,2,0)</f>
        <v>金色</v>
      </c>
      <c r="F139" s="28">
        <f t="shared" si="74"/>
        <v>4</v>
      </c>
      <c r="G139" s="12" t="str">
        <f>VLOOKUP(F139,说明表2!$A$12:$B$16,2,0)</f>
        <v>工业时代</v>
      </c>
      <c r="H139" s="12" t="s">
        <v>63</v>
      </c>
      <c r="I139" s="12" t="str">
        <f t="shared" si="71"/>
        <v/>
      </c>
      <c r="K139" s="12" t="str">
        <f t="shared" si="69"/>
        <v>一字消</v>
      </c>
      <c r="L139" s="12" t="str">
        <f t="shared" si="72"/>
        <v>工业时代金色一字消</v>
      </c>
      <c r="M139" s="12">
        <f t="shared" si="65"/>
        <v>4</v>
      </c>
      <c r="N139" s="25">
        <v>1</v>
      </c>
      <c r="O139" s="12" t="str">
        <f>VLOOKUP(N139,说明表2!$A$1:$B$2,2,0)</f>
        <v>单个消除</v>
      </c>
      <c r="P139" s="12">
        <f t="shared" si="78"/>
        <v>4</v>
      </c>
      <c r="Q139" s="28" t="str">
        <f>IF(R139="","",SUBSTITUTE(VLOOKUP($K139,说明表3!$A$3:$D$17,说明表3!$B$1,0),"x",R139))</f>
        <v>150003,-1,-1,-1</v>
      </c>
      <c r="R139" s="12">
        <f>IF(VLOOKUP($E139&amp;$H139,说明表2!$D$24:$H$48,说明表2!$F$22-3,0)="","",VLOOKUP($E139&amp;$H139,说明表2!$D$24:$H$48,说明表2!$F$22-3,0))</f>
        <v>150003</v>
      </c>
      <c r="S139" s="28" t="str">
        <f>IF(T139="","",SUBSTITUTE(VLOOKUP($K139,说明表3!$A$3:$D$17,说明表3!$C$1,0),"x",T139))</f>
        <v>150007,0,1,2</v>
      </c>
      <c r="T139" s="12">
        <f>IF(VLOOKUP($E139&amp;$H139,说明表2!$D$24:$H$48,说明表2!$H$22-3,0)="","",VLOOKUP($E139&amp;$H139,说明表2!$D$24:$H$48,说明表2!$H$22-3,0))</f>
        <v>150007</v>
      </c>
      <c r="U139" s="28" t="str">
        <f>IF(V139="","",SUBSTITUTE(VLOOKUP($K139,说明表3!$A$3:$D$17,说明表3!$D$1,0),"x",V139))</f>
        <v>150007,-1,-1,-1</v>
      </c>
      <c r="V139" s="12">
        <f>IF(VLOOKUP($E139&amp;$H139,说明表2!$D$24:$H$48,说明表2!$H$22-3,0)="","",VLOOKUP($E139&amp;$H139,说明表2!$D$24:$H$48,说明表2!$H$22-3,0))</f>
        <v>150007</v>
      </c>
      <c r="W139" s="28" t="str">
        <f>VLOOKUP($K139,说明表4!$A$2:$U$17,说明表4!$B$1,0)</f>
        <v>300</v>
      </c>
      <c r="X139" s="28" t="str">
        <f>VLOOKUP($K139,说明表4!$A$2:$U$17,说明表4!$H$1,0)</f>
        <v>300</v>
      </c>
      <c r="Y139" s="28" t="str">
        <f>VLOOKUP($K139,说明表4!$A$2:$U$17,说明表4!$N$1,0)</f>
        <v>300</v>
      </c>
      <c r="Z139" s="28">
        <v>800</v>
      </c>
    </row>
    <row r="140" spans="1:26" x14ac:dyDescent="0.2">
      <c r="A140" s="12">
        <f t="shared" si="73"/>
        <v>135</v>
      </c>
      <c r="B140" s="12">
        <f t="shared" si="63"/>
        <v>454</v>
      </c>
      <c r="C140" s="28">
        <f t="shared" si="76"/>
        <v>4</v>
      </c>
      <c r="D140" s="28">
        <f t="shared" si="77"/>
        <v>5</v>
      </c>
      <c r="E140" s="28" t="str">
        <f>VLOOKUP($D140,说明表2!$A$53:$B$58,2,0)</f>
        <v>紫色</v>
      </c>
      <c r="F140" s="28">
        <f t="shared" si="74"/>
        <v>4</v>
      </c>
      <c r="G140" s="12" t="str">
        <f>VLOOKUP(F140,说明表2!$A$12:$B$16,2,0)</f>
        <v>工业时代</v>
      </c>
      <c r="H140" s="12" t="s">
        <v>63</v>
      </c>
      <c r="I140" s="12" t="str">
        <f t="shared" si="71"/>
        <v/>
      </c>
      <c r="K140" s="12" t="str">
        <f t="shared" si="69"/>
        <v>一字消</v>
      </c>
      <c r="L140" s="12" t="str">
        <f t="shared" si="72"/>
        <v>工业时代紫色一字消</v>
      </c>
      <c r="M140" s="12">
        <f t="shared" si="65"/>
        <v>4</v>
      </c>
      <c r="N140" s="25">
        <v>1</v>
      </c>
      <c r="O140" s="12" t="str">
        <f>VLOOKUP(N140,说明表2!$A$1:$B$2,2,0)</f>
        <v>单个消除</v>
      </c>
      <c r="P140" s="12">
        <f t="shared" si="78"/>
        <v>4</v>
      </c>
      <c r="Q140" s="28" t="str">
        <f>IF(R140="","",SUBSTITUTE(VLOOKUP($K140,说明表3!$A$3:$D$17,说明表3!$B$1,0),"x",R140))</f>
        <v>150003,-1,-1,-1</v>
      </c>
      <c r="R140" s="12">
        <f>IF(VLOOKUP($E140&amp;$H140,说明表2!$D$24:$H$48,说明表2!$F$22-3,0)="","",VLOOKUP($E140&amp;$H140,说明表2!$D$24:$H$48,说明表2!$F$22-3,0))</f>
        <v>150003</v>
      </c>
      <c r="S140" s="28" t="str">
        <f>IF(T140="","",SUBSTITUTE(VLOOKUP($K140,说明表3!$A$3:$D$17,说明表3!$C$1,0),"x",T140))</f>
        <v>150007,0,1,2</v>
      </c>
      <c r="T140" s="12">
        <f>IF(VLOOKUP($E140&amp;$H140,说明表2!$D$24:$H$48,说明表2!$H$22-3,0)="","",VLOOKUP($E140&amp;$H140,说明表2!$D$24:$H$48,说明表2!$H$22-3,0))</f>
        <v>150007</v>
      </c>
      <c r="U140" s="28" t="str">
        <f>IF(V140="","",SUBSTITUTE(VLOOKUP($K140,说明表3!$A$3:$D$17,说明表3!$D$1,0),"x",V140))</f>
        <v>150007,-1,-1,-1</v>
      </c>
      <c r="V140" s="12">
        <f>IF(VLOOKUP($E140&amp;$H140,说明表2!$D$24:$H$48,说明表2!$H$22-3,0)="","",VLOOKUP($E140&amp;$H140,说明表2!$D$24:$H$48,说明表2!$H$22-3,0))</f>
        <v>150007</v>
      </c>
      <c r="W140" s="28" t="str">
        <f>VLOOKUP($K140,说明表4!$A$2:$U$17,说明表4!$B$1,0)</f>
        <v>300</v>
      </c>
      <c r="X140" s="28" t="str">
        <f>VLOOKUP($K140,说明表4!$A$2:$U$17,说明表4!$H$1,0)</f>
        <v>300</v>
      </c>
      <c r="Y140" s="28" t="str">
        <f>VLOOKUP($K140,说明表4!$A$2:$U$17,说明表4!$N$1,0)</f>
        <v>300</v>
      </c>
      <c r="Z140" s="28">
        <v>800</v>
      </c>
    </row>
    <row r="141" spans="1:26" x14ac:dyDescent="0.2">
      <c r="A141" s="12">
        <f t="shared" si="73"/>
        <v>136</v>
      </c>
      <c r="B141" s="12">
        <f t="shared" si="63"/>
        <v>514</v>
      </c>
      <c r="C141" s="28">
        <f t="shared" si="76"/>
        <v>5</v>
      </c>
      <c r="D141" s="28">
        <f t="shared" si="77"/>
        <v>1</v>
      </c>
      <c r="E141" s="28" t="str">
        <f>VLOOKUP($D141,说明表2!$A$53:$B$58,2,0)</f>
        <v>蓝色</v>
      </c>
      <c r="F141" s="28">
        <f t="shared" si="74"/>
        <v>4</v>
      </c>
      <c r="G141" s="12" t="str">
        <f>VLOOKUP(F141,说明表2!$A$12:$B$16,2,0)</f>
        <v>工业时代</v>
      </c>
      <c r="H141" s="12" t="s">
        <v>63</v>
      </c>
      <c r="I141" s="12" t="str">
        <f t="shared" si="71"/>
        <v/>
      </c>
      <c r="K141" s="12" t="str">
        <f t="shared" si="69"/>
        <v>一字消</v>
      </c>
      <c r="L141" s="12" t="str">
        <f t="shared" si="72"/>
        <v>工业时代蓝色一字消</v>
      </c>
      <c r="M141" s="12">
        <f t="shared" si="65"/>
        <v>5</v>
      </c>
      <c r="N141" s="25">
        <v>1</v>
      </c>
      <c r="O141" s="12" t="str">
        <f>VLOOKUP(N141,说明表2!$A$1:$B$2,2,0)</f>
        <v>单个消除</v>
      </c>
      <c r="P141" s="12">
        <f t="shared" si="78"/>
        <v>4</v>
      </c>
      <c r="Q141" s="28" t="str">
        <f>IF(R141="","",SUBSTITUTE(VLOOKUP($K141,说明表3!$A$3:$D$17,说明表3!$B$1,0),"x",R141))</f>
        <v>150003,-1,-1,-1</v>
      </c>
      <c r="R141" s="12">
        <f>IF(VLOOKUP($E141&amp;$H141,说明表2!$D$24:$H$48,说明表2!$F$22-3,0)="","",VLOOKUP($E141&amp;$H141,说明表2!$D$24:$H$48,说明表2!$F$22-3,0))</f>
        <v>150003</v>
      </c>
      <c r="S141" s="28" t="str">
        <f>IF(T141="","",SUBSTITUTE(VLOOKUP($K141,说明表3!$A$3:$D$17,说明表3!$C$1,0),"x",T141))</f>
        <v>150007,0,1,2</v>
      </c>
      <c r="T141" s="12">
        <f>IF(VLOOKUP($E141&amp;$H141,说明表2!$D$24:$H$48,说明表2!$H$22-3,0)="","",VLOOKUP($E141&amp;$H141,说明表2!$D$24:$H$48,说明表2!$H$22-3,0))</f>
        <v>150007</v>
      </c>
      <c r="U141" s="28" t="str">
        <f>IF(V141="","",SUBSTITUTE(VLOOKUP($K141,说明表3!$A$3:$D$17,说明表3!$D$1,0),"x",V141))</f>
        <v>150007,-1,-1,-1</v>
      </c>
      <c r="V141" s="12">
        <f>IF(VLOOKUP($E141&amp;$H141,说明表2!$D$24:$H$48,说明表2!$H$22-3,0)="","",VLOOKUP($E141&amp;$H141,说明表2!$D$24:$H$48,说明表2!$H$22-3,0))</f>
        <v>150007</v>
      </c>
      <c r="W141" s="28" t="str">
        <f>VLOOKUP($K141,说明表4!$A$2:$U$17,说明表4!$B$1,0)</f>
        <v>300</v>
      </c>
      <c r="X141" s="28" t="str">
        <f>VLOOKUP($K141,说明表4!$A$2:$U$17,说明表4!$H$1,0)</f>
        <v>300</v>
      </c>
      <c r="Y141" s="28" t="str">
        <f>VLOOKUP($K141,说明表4!$A$2:$U$17,说明表4!$N$1,0)</f>
        <v>300</v>
      </c>
      <c r="Z141" s="28">
        <v>800</v>
      </c>
    </row>
    <row r="142" spans="1:26" x14ac:dyDescent="0.2">
      <c r="A142" s="12">
        <f t="shared" si="73"/>
        <v>137</v>
      </c>
      <c r="B142" s="12">
        <f t="shared" si="63"/>
        <v>524</v>
      </c>
      <c r="C142" s="28">
        <f t="shared" si="76"/>
        <v>5</v>
      </c>
      <c r="D142" s="28">
        <f t="shared" si="77"/>
        <v>2</v>
      </c>
      <c r="E142" s="28" t="str">
        <f>VLOOKUP($D142,说明表2!$A$53:$B$58,2,0)</f>
        <v>绿色</v>
      </c>
      <c r="F142" s="28">
        <f t="shared" si="74"/>
        <v>4</v>
      </c>
      <c r="G142" s="12" t="str">
        <f>VLOOKUP(F142,说明表2!$A$12:$B$16,2,0)</f>
        <v>工业时代</v>
      </c>
      <c r="H142" s="12" t="s">
        <v>63</v>
      </c>
      <c r="I142" s="12" t="str">
        <f t="shared" si="71"/>
        <v/>
      </c>
      <c r="K142" s="12" t="str">
        <f t="shared" si="69"/>
        <v>一字消</v>
      </c>
      <c r="L142" s="12" t="str">
        <f t="shared" si="72"/>
        <v>工业时代绿色一字消</v>
      </c>
      <c r="M142" s="12">
        <f t="shared" si="65"/>
        <v>5</v>
      </c>
      <c r="N142" s="25">
        <v>1</v>
      </c>
      <c r="O142" s="12" t="str">
        <f>VLOOKUP(N142,说明表2!$A$1:$B$2,2,0)</f>
        <v>单个消除</v>
      </c>
      <c r="P142" s="12">
        <f t="shared" si="78"/>
        <v>4</v>
      </c>
      <c r="Q142" s="28" t="str">
        <f>IF(R142="","",SUBSTITUTE(VLOOKUP($K142,说明表3!$A$3:$D$17,说明表3!$B$1,0),"x",R142))</f>
        <v>150003,-1,-1,-1</v>
      </c>
      <c r="R142" s="12">
        <f>IF(VLOOKUP($E142&amp;$H142,说明表2!$D$24:$H$48,说明表2!$F$22-3,0)="","",VLOOKUP($E142&amp;$H142,说明表2!$D$24:$H$48,说明表2!$F$22-3,0))</f>
        <v>150003</v>
      </c>
      <c r="S142" s="28" t="str">
        <f>IF(T142="","",SUBSTITUTE(VLOOKUP($K142,说明表3!$A$3:$D$17,说明表3!$C$1,0),"x",T142))</f>
        <v>150007,0,1,2</v>
      </c>
      <c r="T142" s="12">
        <f>IF(VLOOKUP($E142&amp;$H142,说明表2!$D$24:$H$48,说明表2!$H$22-3,0)="","",VLOOKUP($E142&amp;$H142,说明表2!$D$24:$H$48,说明表2!$H$22-3,0))</f>
        <v>150007</v>
      </c>
      <c r="U142" s="28" t="str">
        <f>IF(V142="","",SUBSTITUTE(VLOOKUP($K142,说明表3!$A$3:$D$17,说明表3!$D$1,0),"x",V142))</f>
        <v>150007,-1,-1,-1</v>
      </c>
      <c r="V142" s="12">
        <f>IF(VLOOKUP($E142&amp;$H142,说明表2!$D$24:$H$48,说明表2!$H$22-3,0)="","",VLOOKUP($E142&amp;$H142,说明表2!$D$24:$H$48,说明表2!$H$22-3,0))</f>
        <v>150007</v>
      </c>
      <c r="W142" s="28" t="str">
        <f>VLOOKUP($K142,说明表4!$A$2:$U$17,说明表4!$B$1,0)</f>
        <v>300</v>
      </c>
      <c r="X142" s="28" t="str">
        <f>VLOOKUP($K142,说明表4!$A$2:$U$17,说明表4!$H$1,0)</f>
        <v>300</v>
      </c>
      <c r="Y142" s="28" t="str">
        <f>VLOOKUP($K142,说明表4!$A$2:$U$17,说明表4!$N$1,0)</f>
        <v>300</v>
      </c>
      <c r="Z142" s="28">
        <v>800</v>
      </c>
    </row>
    <row r="143" spans="1:26" x14ac:dyDescent="0.2">
      <c r="A143" s="12">
        <f t="shared" si="73"/>
        <v>138</v>
      </c>
      <c r="B143" s="12">
        <f t="shared" si="63"/>
        <v>534</v>
      </c>
      <c r="C143" s="28">
        <f t="shared" si="76"/>
        <v>5</v>
      </c>
      <c r="D143" s="28">
        <f t="shared" si="77"/>
        <v>3</v>
      </c>
      <c r="E143" s="28" t="str">
        <f>VLOOKUP($D143,说明表2!$A$53:$B$58,2,0)</f>
        <v>红色</v>
      </c>
      <c r="F143" s="28">
        <f t="shared" si="74"/>
        <v>4</v>
      </c>
      <c r="G143" s="12" t="str">
        <f>VLOOKUP(F143,说明表2!$A$12:$B$16,2,0)</f>
        <v>工业时代</v>
      </c>
      <c r="H143" s="12" t="s">
        <v>63</v>
      </c>
      <c r="I143" s="12" t="str">
        <f t="shared" si="71"/>
        <v/>
      </c>
      <c r="K143" s="12" t="str">
        <f t="shared" si="69"/>
        <v>一字消</v>
      </c>
      <c r="L143" s="12" t="str">
        <f t="shared" si="72"/>
        <v>工业时代红色一字消</v>
      </c>
      <c r="M143" s="12">
        <f t="shared" si="65"/>
        <v>5</v>
      </c>
      <c r="N143" s="25">
        <v>1</v>
      </c>
      <c r="O143" s="12" t="str">
        <f>VLOOKUP(N143,说明表2!$A$1:$B$2,2,0)</f>
        <v>单个消除</v>
      </c>
      <c r="P143" s="12">
        <f t="shared" si="78"/>
        <v>4</v>
      </c>
      <c r="Q143" s="28" t="str">
        <f>IF(R143="","",SUBSTITUTE(VLOOKUP($K143,说明表3!$A$3:$D$17,说明表3!$B$1,0),"x",R143))</f>
        <v>150003,-1,-1,-1</v>
      </c>
      <c r="R143" s="12">
        <f>IF(VLOOKUP($E143&amp;$H143,说明表2!$D$24:$H$48,说明表2!$F$22-3,0)="","",VLOOKUP($E143&amp;$H143,说明表2!$D$24:$H$48,说明表2!$F$22-3,0))</f>
        <v>150003</v>
      </c>
      <c r="S143" s="28" t="str">
        <f>IF(T143="","",SUBSTITUTE(VLOOKUP($K143,说明表3!$A$3:$D$17,说明表3!$C$1,0),"x",T143))</f>
        <v>150007,0,1,2</v>
      </c>
      <c r="T143" s="12">
        <f>IF(VLOOKUP($E143&amp;$H143,说明表2!$D$24:$H$48,说明表2!$H$22-3,0)="","",VLOOKUP($E143&amp;$H143,说明表2!$D$24:$H$48,说明表2!$H$22-3,0))</f>
        <v>150007</v>
      </c>
      <c r="U143" s="28" t="str">
        <f>IF(V143="","",SUBSTITUTE(VLOOKUP($K143,说明表3!$A$3:$D$17,说明表3!$D$1,0),"x",V143))</f>
        <v>150007,-1,-1,-1</v>
      </c>
      <c r="V143" s="12">
        <f>IF(VLOOKUP($E143&amp;$H143,说明表2!$D$24:$H$48,说明表2!$H$22-3,0)="","",VLOOKUP($E143&amp;$H143,说明表2!$D$24:$H$48,说明表2!$H$22-3,0))</f>
        <v>150007</v>
      </c>
      <c r="W143" s="28" t="str">
        <f>VLOOKUP($K143,说明表4!$A$2:$U$17,说明表4!$B$1,0)</f>
        <v>300</v>
      </c>
      <c r="X143" s="28" t="str">
        <f>VLOOKUP($K143,说明表4!$A$2:$U$17,说明表4!$H$1,0)</f>
        <v>300</v>
      </c>
      <c r="Y143" s="28" t="str">
        <f>VLOOKUP($K143,说明表4!$A$2:$U$17,说明表4!$N$1,0)</f>
        <v>300</v>
      </c>
      <c r="Z143" s="28">
        <v>800</v>
      </c>
    </row>
    <row r="144" spans="1:26" x14ac:dyDescent="0.2">
      <c r="A144" s="12">
        <f t="shared" si="73"/>
        <v>139</v>
      </c>
      <c r="B144" s="12">
        <f t="shared" si="63"/>
        <v>544</v>
      </c>
      <c r="C144" s="28">
        <f t="shared" si="76"/>
        <v>5</v>
      </c>
      <c r="D144" s="28">
        <f t="shared" si="77"/>
        <v>4</v>
      </c>
      <c r="E144" s="28" t="str">
        <f>VLOOKUP($D144,说明表2!$A$53:$B$58,2,0)</f>
        <v>金色</v>
      </c>
      <c r="F144" s="28">
        <f t="shared" si="74"/>
        <v>4</v>
      </c>
      <c r="G144" s="12" t="str">
        <f>VLOOKUP(F144,说明表2!$A$12:$B$16,2,0)</f>
        <v>工业时代</v>
      </c>
      <c r="H144" s="12" t="s">
        <v>63</v>
      </c>
      <c r="I144" s="12" t="str">
        <f t="shared" si="71"/>
        <v/>
      </c>
      <c r="K144" s="12" t="str">
        <f t="shared" si="69"/>
        <v>一字消</v>
      </c>
      <c r="L144" s="12" t="str">
        <f t="shared" si="72"/>
        <v>工业时代金色一字消</v>
      </c>
      <c r="M144" s="12">
        <f t="shared" si="65"/>
        <v>5</v>
      </c>
      <c r="N144" s="25">
        <v>1</v>
      </c>
      <c r="O144" s="12" t="str">
        <f>VLOOKUP(N144,说明表2!$A$1:$B$2,2,0)</f>
        <v>单个消除</v>
      </c>
      <c r="P144" s="12">
        <f t="shared" si="78"/>
        <v>4</v>
      </c>
      <c r="Q144" s="28" t="str">
        <f>IF(R144="","",SUBSTITUTE(VLOOKUP($K144,说明表3!$A$3:$D$17,说明表3!$B$1,0),"x",R144))</f>
        <v>150003,-1,-1,-1</v>
      </c>
      <c r="R144" s="12">
        <f>IF(VLOOKUP($E144&amp;$H144,说明表2!$D$24:$H$48,说明表2!$F$22-3,0)="","",VLOOKUP($E144&amp;$H144,说明表2!$D$24:$H$48,说明表2!$F$22-3,0))</f>
        <v>150003</v>
      </c>
      <c r="S144" s="28" t="str">
        <f>IF(T144="","",SUBSTITUTE(VLOOKUP($K144,说明表3!$A$3:$D$17,说明表3!$C$1,0),"x",T144))</f>
        <v>150007,0,1,2</v>
      </c>
      <c r="T144" s="12">
        <f>IF(VLOOKUP($E144&amp;$H144,说明表2!$D$24:$H$48,说明表2!$H$22-3,0)="","",VLOOKUP($E144&amp;$H144,说明表2!$D$24:$H$48,说明表2!$H$22-3,0))</f>
        <v>150007</v>
      </c>
      <c r="U144" s="28" t="str">
        <f>IF(V144="","",SUBSTITUTE(VLOOKUP($K144,说明表3!$A$3:$D$17,说明表3!$D$1,0),"x",V144))</f>
        <v>150007,-1,-1,-1</v>
      </c>
      <c r="V144" s="12">
        <f>IF(VLOOKUP($E144&amp;$H144,说明表2!$D$24:$H$48,说明表2!$H$22-3,0)="","",VLOOKUP($E144&amp;$H144,说明表2!$D$24:$H$48,说明表2!$H$22-3,0))</f>
        <v>150007</v>
      </c>
      <c r="W144" s="28" t="str">
        <f>VLOOKUP($K144,说明表4!$A$2:$U$17,说明表4!$B$1,0)</f>
        <v>300</v>
      </c>
      <c r="X144" s="28" t="str">
        <f>VLOOKUP($K144,说明表4!$A$2:$U$17,说明表4!$H$1,0)</f>
        <v>300</v>
      </c>
      <c r="Y144" s="28" t="str">
        <f>VLOOKUP($K144,说明表4!$A$2:$U$17,说明表4!$N$1,0)</f>
        <v>300</v>
      </c>
      <c r="Z144" s="28">
        <v>800</v>
      </c>
    </row>
    <row r="145" spans="1:26" x14ac:dyDescent="0.2">
      <c r="A145" s="12">
        <f t="shared" si="73"/>
        <v>140</v>
      </c>
      <c r="B145" s="12">
        <f t="shared" si="63"/>
        <v>554</v>
      </c>
      <c r="C145" s="28">
        <f t="shared" si="76"/>
        <v>5</v>
      </c>
      <c r="D145" s="28">
        <f t="shared" si="77"/>
        <v>5</v>
      </c>
      <c r="E145" s="28" t="str">
        <f>VLOOKUP($D145,说明表2!$A$53:$B$58,2,0)</f>
        <v>紫色</v>
      </c>
      <c r="F145" s="28">
        <f t="shared" si="74"/>
        <v>4</v>
      </c>
      <c r="G145" s="12" t="str">
        <f>VLOOKUP(F145,说明表2!$A$12:$B$16,2,0)</f>
        <v>工业时代</v>
      </c>
      <c r="H145" s="12" t="s">
        <v>63</v>
      </c>
      <c r="I145" s="12" t="str">
        <f t="shared" si="71"/>
        <v/>
      </c>
      <c r="K145" s="12" t="str">
        <f t="shared" si="69"/>
        <v>一字消</v>
      </c>
      <c r="L145" s="12" t="str">
        <f t="shared" si="72"/>
        <v>工业时代紫色一字消</v>
      </c>
      <c r="M145" s="12">
        <f t="shared" si="65"/>
        <v>5</v>
      </c>
      <c r="N145" s="25">
        <v>1</v>
      </c>
      <c r="O145" s="12" t="str">
        <f>VLOOKUP(N145,说明表2!$A$1:$B$2,2,0)</f>
        <v>单个消除</v>
      </c>
      <c r="P145" s="12">
        <f t="shared" si="78"/>
        <v>4</v>
      </c>
      <c r="Q145" s="28" t="str">
        <f>IF(R145="","",SUBSTITUTE(VLOOKUP($K145,说明表3!$A$3:$D$17,说明表3!$B$1,0),"x",R145))</f>
        <v>150003,-1,-1,-1</v>
      </c>
      <c r="R145" s="12">
        <f>IF(VLOOKUP($E145&amp;$H145,说明表2!$D$24:$H$48,说明表2!$F$22-3,0)="","",VLOOKUP($E145&amp;$H145,说明表2!$D$24:$H$48,说明表2!$F$22-3,0))</f>
        <v>150003</v>
      </c>
      <c r="S145" s="28" t="str">
        <f>IF(T145="","",SUBSTITUTE(VLOOKUP($K145,说明表3!$A$3:$D$17,说明表3!$C$1,0),"x",T145))</f>
        <v>150007,0,1,2</v>
      </c>
      <c r="T145" s="12">
        <f>IF(VLOOKUP($E145&amp;$H145,说明表2!$D$24:$H$48,说明表2!$H$22-3,0)="","",VLOOKUP($E145&amp;$H145,说明表2!$D$24:$H$48,说明表2!$H$22-3,0))</f>
        <v>150007</v>
      </c>
      <c r="U145" s="28" t="str">
        <f>IF(V145="","",SUBSTITUTE(VLOOKUP($K145,说明表3!$A$3:$D$17,说明表3!$D$1,0),"x",V145))</f>
        <v>150007,-1,-1,-1</v>
      </c>
      <c r="V145" s="12">
        <f>IF(VLOOKUP($E145&amp;$H145,说明表2!$D$24:$H$48,说明表2!$H$22-3,0)="","",VLOOKUP($E145&amp;$H145,说明表2!$D$24:$H$48,说明表2!$H$22-3,0))</f>
        <v>150007</v>
      </c>
      <c r="W145" s="28" t="str">
        <f>VLOOKUP($K145,说明表4!$A$2:$U$17,说明表4!$B$1,0)</f>
        <v>300</v>
      </c>
      <c r="X145" s="28" t="str">
        <f>VLOOKUP($K145,说明表4!$A$2:$U$17,说明表4!$H$1,0)</f>
        <v>300</v>
      </c>
      <c r="Y145" s="28" t="str">
        <f>VLOOKUP($K145,说明表4!$A$2:$U$17,说明表4!$N$1,0)</f>
        <v>300</v>
      </c>
      <c r="Z145" s="28">
        <v>800</v>
      </c>
    </row>
    <row r="146" spans="1:26" x14ac:dyDescent="0.2">
      <c r="A146" s="12">
        <f t="shared" si="73"/>
        <v>141</v>
      </c>
      <c r="B146" s="12">
        <f t="shared" ref="B146:B209" si="79">C146*100+D146*10+F146</f>
        <v>614</v>
      </c>
      <c r="C146" s="28">
        <f t="shared" si="76"/>
        <v>6</v>
      </c>
      <c r="D146" s="28">
        <f t="shared" si="77"/>
        <v>1</v>
      </c>
      <c r="E146" s="28" t="str">
        <f>VLOOKUP($D146,说明表2!$A$53:$B$58,2,0)</f>
        <v>蓝色</v>
      </c>
      <c r="F146" s="28">
        <f t="shared" si="74"/>
        <v>4</v>
      </c>
      <c r="G146" s="12" t="str">
        <f>VLOOKUP(F146,说明表2!$A$12:$B$16,2,0)</f>
        <v>工业时代</v>
      </c>
      <c r="H146" s="12" t="s">
        <v>85</v>
      </c>
      <c r="I146" s="12" t="str">
        <f t="shared" si="71"/>
        <v/>
      </c>
      <c r="K146" s="12" t="str">
        <f t="shared" si="69"/>
        <v>小炸弹</v>
      </c>
      <c r="L146" s="12" t="str">
        <f t="shared" si="72"/>
        <v>工业时代蓝色小炸弹</v>
      </c>
      <c r="M146" s="12">
        <f t="shared" ref="M146:M209" si="80">C146</f>
        <v>6</v>
      </c>
      <c r="N146" s="25">
        <v>1</v>
      </c>
      <c r="O146" s="12" t="str">
        <f>VLOOKUP(N146,说明表2!$A$1:$B$2,2,0)</f>
        <v>单个消除</v>
      </c>
      <c r="P146" s="12">
        <f t="shared" si="78"/>
        <v>4</v>
      </c>
      <c r="Q146" s="28" t="str">
        <f>IF(R146="","",SUBSTITUTE(VLOOKUP($K146,说明表3!$A$3:$D$17,说明表3!$B$1,0),"x",R146))</f>
        <v>150004,-1,-1,-1</v>
      </c>
      <c r="R146" s="12">
        <f>IF(VLOOKUP($E146&amp;$H146,说明表2!$D$24:$H$48,说明表2!$F$22-3,0)="","",VLOOKUP($E146&amp;$H146,说明表2!$D$24:$H$48,说明表2!$F$22-3,0))</f>
        <v>150004</v>
      </c>
      <c r="S146" s="28" t="str">
        <f>IF(T146="","",SUBSTITUTE(VLOOKUP($K146,说明表3!$A$3:$D$17,说明表3!$C$1,0),"x",T146))</f>
        <v>150009,0,1,3</v>
      </c>
      <c r="T146" s="12">
        <f>IF(VLOOKUP($E146&amp;$H146,说明表2!$D$24:$H$48,说明表2!$H$22-3,0)="","",VLOOKUP($E146&amp;$H146,说明表2!$D$24:$H$48,说明表2!$H$22-3,0))</f>
        <v>150009</v>
      </c>
      <c r="U146" s="28" t="str">
        <f>IF(V146="","",SUBSTITUTE(VLOOKUP($K146,说明表3!$A$3:$D$17,说明表3!$D$1,0),"x",V146))</f>
        <v>150009,-1,-1,-1</v>
      </c>
      <c r="V146" s="12">
        <f>IF(VLOOKUP($E146&amp;$H146,说明表2!$D$24:$H$48,说明表2!$H$22-3,0)="","",VLOOKUP($E146&amp;$H146,说明表2!$D$24:$H$48,说明表2!$H$22-3,0))</f>
        <v>150009</v>
      </c>
      <c r="W146" s="28" t="str">
        <f>VLOOKUP($K146,说明表4!$A$2:$U$17,说明表4!$B$1,0)</f>
        <v>300</v>
      </c>
      <c r="X146" s="28" t="str">
        <f>VLOOKUP($K146,说明表4!$A$2:$U$17,说明表4!$H$1,0)</f>
        <v>300</v>
      </c>
      <c r="Y146" s="28" t="str">
        <f>VLOOKUP($K146,说明表4!$A$2:$U$17,说明表4!$N$1,0)</f>
        <v>300</v>
      </c>
      <c r="Z146" s="28">
        <v>1000</v>
      </c>
    </row>
    <row r="147" spans="1:26" x14ac:dyDescent="0.2">
      <c r="A147" s="12">
        <f t="shared" si="73"/>
        <v>142</v>
      </c>
      <c r="B147" s="12">
        <f t="shared" si="79"/>
        <v>624</v>
      </c>
      <c r="C147" s="28">
        <f t="shared" si="76"/>
        <v>6</v>
      </c>
      <c r="D147" s="28">
        <f t="shared" si="77"/>
        <v>2</v>
      </c>
      <c r="E147" s="28" t="str">
        <f>VLOOKUP($D147,说明表2!$A$53:$B$58,2,0)</f>
        <v>绿色</v>
      </c>
      <c r="F147" s="28">
        <f t="shared" si="74"/>
        <v>4</v>
      </c>
      <c r="G147" s="12" t="str">
        <f>VLOOKUP(F147,说明表2!$A$12:$B$16,2,0)</f>
        <v>工业时代</v>
      </c>
      <c r="H147" s="12" t="s">
        <v>85</v>
      </c>
      <c r="I147" s="12" t="str">
        <f t="shared" si="71"/>
        <v/>
      </c>
      <c r="K147" s="12" t="str">
        <f t="shared" si="69"/>
        <v>小炸弹</v>
      </c>
      <c r="L147" s="12" t="str">
        <f t="shared" si="72"/>
        <v>工业时代绿色小炸弹</v>
      </c>
      <c r="M147" s="12">
        <f t="shared" si="80"/>
        <v>6</v>
      </c>
      <c r="N147" s="25">
        <v>1</v>
      </c>
      <c r="O147" s="12" t="str">
        <f>VLOOKUP(N147,说明表2!$A$1:$B$2,2,0)</f>
        <v>单个消除</v>
      </c>
      <c r="P147" s="12">
        <f t="shared" si="78"/>
        <v>4</v>
      </c>
      <c r="Q147" s="28" t="str">
        <f>IF(R147="","",SUBSTITUTE(VLOOKUP($K147,说明表3!$A$3:$D$17,说明表3!$B$1,0),"x",R147))</f>
        <v>150004,-1,-1,-1</v>
      </c>
      <c r="R147" s="12">
        <f>IF(VLOOKUP($E147&amp;$H147,说明表2!$D$24:$H$48,说明表2!$F$22-3,0)="","",VLOOKUP($E147&amp;$H147,说明表2!$D$24:$H$48,说明表2!$F$22-3,0))</f>
        <v>150004</v>
      </c>
      <c r="S147" s="28" t="str">
        <f>IF(T147="","",SUBSTITUTE(VLOOKUP($K147,说明表3!$A$3:$D$17,说明表3!$C$1,0),"x",T147))</f>
        <v>150009,0,1,3</v>
      </c>
      <c r="T147" s="12">
        <f>IF(VLOOKUP($E147&amp;$H147,说明表2!$D$24:$H$48,说明表2!$H$22-3,0)="","",VLOOKUP($E147&amp;$H147,说明表2!$D$24:$H$48,说明表2!$H$22-3,0))</f>
        <v>150009</v>
      </c>
      <c r="U147" s="28" t="str">
        <f>IF(V147="","",SUBSTITUTE(VLOOKUP($K147,说明表3!$A$3:$D$17,说明表3!$D$1,0),"x",V147))</f>
        <v>150009,-1,-1,-1</v>
      </c>
      <c r="V147" s="12">
        <f>IF(VLOOKUP($E147&amp;$H147,说明表2!$D$24:$H$48,说明表2!$H$22-3,0)="","",VLOOKUP($E147&amp;$H147,说明表2!$D$24:$H$48,说明表2!$H$22-3,0))</f>
        <v>150009</v>
      </c>
      <c r="W147" s="28" t="str">
        <f>VLOOKUP($K147,说明表4!$A$2:$U$17,说明表4!$B$1,0)</f>
        <v>300</v>
      </c>
      <c r="X147" s="28" t="str">
        <f>VLOOKUP($K147,说明表4!$A$2:$U$17,说明表4!$H$1,0)</f>
        <v>300</v>
      </c>
      <c r="Y147" s="28" t="str">
        <f>VLOOKUP($K147,说明表4!$A$2:$U$17,说明表4!$N$1,0)</f>
        <v>300</v>
      </c>
      <c r="Z147" s="28">
        <v>1000</v>
      </c>
    </row>
    <row r="148" spans="1:26" x14ac:dyDescent="0.2">
      <c r="A148" s="12">
        <f t="shared" si="73"/>
        <v>143</v>
      </c>
      <c r="B148" s="12">
        <f t="shared" si="79"/>
        <v>634</v>
      </c>
      <c r="C148" s="28">
        <f t="shared" si="76"/>
        <v>6</v>
      </c>
      <c r="D148" s="28">
        <f t="shared" si="77"/>
        <v>3</v>
      </c>
      <c r="E148" s="28" t="str">
        <f>VLOOKUP($D148,说明表2!$A$53:$B$58,2,0)</f>
        <v>红色</v>
      </c>
      <c r="F148" s="28">
        <f t="shared" si="74"/>
        <v>4</v>
      </c>
      <c r="G148" s="12" t="str">
        <f>VLOOKUP(F148,说明表2!$A$12:$B$16,2,0)</f>
        <v>工业时代</v>
      </c>
      <c r="H148" s="12" t="s">
        <v>85</v>
      </c>
      <c r="I148" s="12" t="str">
        <f t="shared" si="71"/>
        <v/>
      </c>
      <c r="K148" s="12" t="str">
        <f t="shared" si="69"/>
        <v>小炸弹</v>
      </c>
      <c r="L148" s="12" t="str">
        <f t="shared" si="72"/>
        <v>工业时代红色小炸弹</v>
      </c>
      <c r="M148" s="12">
        <f t="shared" si="80"/>
        <v>6</v>
      </c>
      <c r="N148" s="25">
        <v>1</v>
      </c>
      <c r="O148" s="12" t="str">
        <f>VLOOKUP(N148,说明表2!$A$1:$B$2,2,0)</f>
        <v>单个消除</v>
      </c>
      <c r="P148" s="12">
        <f t="shared" si="78"/>
        <v>4</v>
      </c>
      <c r="Q148" s="28" t="str">
        <f>IF(R148="","",SUBSTITUTE(VLOOKUP($K148,说明表3!$A$3:$D$17,说明表3!$B$1,0),"x",R148))</f>
        <v>150004,-1,-1,-1</v>
      </c>
      <c r="R148" s="12">
        <f>IF(VLOOKUP($E148&amp;$H148,说明表2!$D$24:$H$48,说明表2!$F$22-3,0)="","",VLOOKUP($E148&amp;$H148,说明表2!$D$24:$H$48,说明表2!$F$22-3,0))</f>
        <v>150004</v>
      </c>
      <c r="S148" s="28" t="str">
        <f>IF(T148="","",SUBSTITUTE(VLOOKUP($K148,说明表3!$A$3:$D$17,说明表3!$C$1,0),"x",T148))</f>
        <v>150009,0,1,3</v>
      </c>
      <c r="T148" s="12">
        <f>IF(VLOOKUP($E148&amp;$H148,说明表2!$D$24:$H$48,说明表2!$H$22-3,0)="","",VLOOKUP($E148&amp;$H148,说明表2!$D$24:$H$48,说明表2!$H$22-3,0))</f>
        <v>150009</v>
      </c>
      <c r="U148" s="28" t="str">
        <f>IF(V148="","",SUBSTITUTE(VLOOKUP($K148,说明表3!$A$3:$D$17,说明表3!$D$1,0),"x",V148))</f>
        <v>150009,-1,-1,-1</v>
      </c>
      <c r="V148" s="12">
        <f>IF(VLOOKUP($E148&amp;$H148,说明表2!$D$24:$H$48,说明表2!$H$22-3,0)="","",VLOOKUP($E148&amp;$H148,说明表2!$D$24:$H$48,说明表2!$H$22-3,0))</f>
        <v>150009</v>
      </c>
      <c r="W148" s="28" t="str">
        <f>VLOOKUP($K148,说明表4!$A$2:$U$17,说明表4!$B$1,0)</f>
        <v>300</v>
      </c>
      <c r="X148" s="28" t="str">
        <f>VLOOKUP($K148,说明表4!$A$2:$U$17,说明表4!$H$1,0)</f>
        <v>300</v>
      </c>
      <c r="Y148" s="28" t="str">
        <f>VLOOKUP($K148,说明表4!$A$2:$U$17,说明表4!$N$1,0)</f>
        <v>300</v>
      </c>
      <c r="Z148" s="28">
        <v>1000</v>
      </c>
    </row>
    <row r="149" spans="1:26" x14ac:dyDescent="0.2">
      <c r="A149" s="12">
        <f t="shared" si="73"/>
        <v>144</v>
      </c>
      <c r="B149" s="12">
        <f t="shared" si="79"/>
        <v>644</v>
      </c>
      <c r="C149" s="28">
        <f t="shared" si="76"/>
        <v>6</v>
      </c>
      <c r="D149" s="28">
        <f t="shared" si="77"/>
        <v>4</v>
      </c>
      <c r="E149" s="28" t="str">
        <f>VLOOKUP($D149,说明表2!$A$53:$B$58,2,0)</f>
        <v>金色</v>
      </c>
      <c r="F149" s="28">
        <f t="shared" si="74"/>
        <v>4</v>
      </c>
      <c r="G149" s="12" t="str">
        <f>VLOOKUP(F149,说明表2!$A$12:$B$16,2,0)</f>
        <v>工业时代</v>
      </c>
      <c r="H149" s="12" t="s">
        <v>85</v>
      </c>
      <c r="I149" s="12" t="str">
        <f t="shared" si="71"/>
        <v/>
      </c>
      <c r="K149" s="12" t="str">
        <f t="shared" si="69"/>
        <v>小炸弹</v>
      </c>
      <c r="L149" s="12" t="str">
        <f t="shared" si="72"/>
        <v>工业时代金色小炸弹</v>
      </c>
      <c r="M149" s="12">
        <f t="shared" si="80"/>
        <v>6</v>
      </c>
      <c r="N149" s="25">
        <v>1</v>
      </c>
      <c r="O149" s="12" t="str">
        <f>VLOOKUP(N149,说明表2!$A$1:$B$2,2,0)</f>
        <v>单个消除</v>
      </c>
      <c r="P149" s="12">
        <f t="shared" si="78"/>
        <v>4</v>
      </c>
      <c r="Q149" s="28" t="str">
        <f>IF(R149="","",SUBSTITUTE(VLOOKUP($K149,说明表3!$A$3:$D$17,说明表3!$B$1,0),"x",R149))</f>
        <v>150004,-1,-1,-1</v>
      </c>
      <c r="R149" s="12">
        <f>IF(VLOOKUP($E149&amp;$H149,说明表2!$D$24:$H$48,说明表2!$F$22-3,0)="","",VLOOKUP($E149&amp;$H149,说明表2!$D$24:$H$48,说明表2!$F$22-3,0))</f>
        <v>150004</v>
      </c>
      <c r="S149" s="28" t="str">
        <f>IF(T149="","",SUBSTITUTE(VLOOKUP($K149,说明表3!$A$3:$D$17,说明表3!$C$1,0),"x",T149))</f>
        <v>150009,0,1,3</v>
      </c>
      <c r="T149" s="12">
        <f>IF(VLOOKUP($E149&amp;$H149,说明表2!$D$24:$H$48,说明表2!$H$22-3,0)="","",VLOOKUP($E149&amp;$H149,说明表2!$D$24:$H$48,说明表2!$H$22-3,0))</f>
        <v>150009</v>
      </c>
      <c r="U149" s="28" t="str">
        <f>IF(V149="","",SUBSTITUTE(VLOOKUP($K149,说明表3!$A$3:$D$17,说明表3!$D$1,0),"x",V149))</f>
        <v>150009,-1,-1,-1</v>
      </c>
      <c r="V149" s="12">
        <f>IF(VLOOKUP($E149&amp;$H149,说明表2!$D$24:$H$48,说明表2!$H$22-3,0)="","",VLOOKUP($E149&amp;$H149,说明表2!$D$24:$H$48,说明表2!$H$22-3,0))</f>
        <v>150009</v>
      </c>
      <c r="W149" s="28" t="str">
        <f>VLOOKUP($K149,说明表4!$A$2:$U$17,说明表4!$B$1,0)</f>
        <v>300</v>
      </c>
      <c r="X149" s="28" t="str">
        <f>VLOOKUP($K149,说明表4!$A$2:$U$17,说明表4!$H$1,0)</f>
        <v>300</v>
      </c>
      <c r="Y149" s="28" t="str">
        <f>VLOOKUP($K149,说明表4!$A$2:$U$17,说明表4!$N$1,0)</f>
        <v>300</v>
      </c>
      <c r="Z149" s="28">
        <v>1000</v>
      </c>
    </row>
    <row r="150" spans="1:26" x14ac:dyDescent="0.2">
      <c r="A150" s="12">
        <f t="shared" si="73"/>
        <v>145</v>
      </c>
      <c r="B150" s="12">
        <f t="shared" si="79"/>
        <v>654</v>
      </c>
      <c r="C150" s="28">
        <f t="shared" si="76"/>
        <v>6</v>
      </c>
      <c r="D150" s="28">
        <f t="shared" si="77"/>
        <v>5</v>
      </c>
      <c r="E150" s="28" t="str">
        <f>VLOOKUP($D150,说明表2!$A$53:$B$58,2,0)</f>
        <v>紫色</v>
      </c>
      <c r="F150" s="28">
        <f t="shared" si="74"/>
        <v>4</v>
      </c>
      <c r="G150" s="12" t="str">
        <f>VLOOKUP(F150,说明表2!$A$12:$B$16,2,0)</f>
        <v>工业时代</v>
      </c>
      <c r="H150" s="12" t="s">
        <v>85</v>
      </c>
      <c r="I150" s="12" t="str">
        <f t="shared" si="71"/>
        <v/>
      </c>
      <c r="K150" s="12" t="str">
        <f t="shared" ref="K150:K210" si="81">CONCATENATE(H150,I150,J150)</f>
        <v>小炸弹</v>
      </c>
      <c r="L150" s="12" t="str">
        <f t="shared" si="72"/>
        <v>工业时代紫色小炸弹</v>
      </c>
      <c r="M150" s="12">
        <f t="shared" si="80"/>
        <v>6</v>
      </c>
      <c r="N150" s="25">
        <v>1</v>
      </c>
      <c r="O150" s="12" t="str">
        <f>VLOOKUP(N150,说明表2!$A$1:$B$2,2,0)</f>
        <v>单个消除</v>
      </c>
      <c r="P150" s="12">
        <f t="shared" si="78"/>
        <v>4</v>
      </c>
      <c r="Q150" s="28" t="str">
        <f>IF(R150="","",SUBSTITUTE(VLOOKUP($K150,说明表3!$A$3:$D$17,说明表3!$B$1,0),"x",R150))</f>
        <v>150004,-1,-1,-1</v>
      </c>
      <c r="R150" s="12">
        <f>IF(VLOOKUP($E150&amp;$H150,说明表2!$D$24:$H$48,说明表2!$F$22-3,0)="","",VLOOKUP($E150&amp;$H150,说明表2!$D$24:$H$48,说明表2!$F$22-3,0))</f>
        <v>150004</v>
      </c>
      <c r="S150" s="28" t="str">
        <f>IF(T150="","",SUBSTITUTE(VLOOKUP($K150,说明表3!$A$3:$D$17,说明表3!$C$1,0),"x",T150))</f>
        <v>150009,0,1,3</v>
      </c>
      <c r="T150" s="12">
        <f>IF(VLOOKUP($E150&amp;$H150,说明表2!$D$24:$H$48,说明表2!$H$22-3,0)="","",VLOOKUP($E150&amp;$H150,说明表2!$D$24:$H$48,说明表2!$H$22-3,0))</f>
        <v>150009</v>
      </c>
      <c r="U150" s="28" t="str">
        <f>IF(V150="","",SUBSTITUTE(VLOOKUP($K150,说明表3!$A$3:$D$17,说明表3!$D$1,0),"x",V150))</f>
        <v>150009,-1,-1,-1</v>
      </c>
      <c r="V150" s="12">
        <f>IF(VLOOKUP($E150&amp;$H150,说明表2!$D$24:$H$48,说明表2!$H$22-3,0)="","",VLOOKUP($E150&amp;$H150,说明表2!$D$24:$H$48,说明表2!$H$22-3,0))</f>
        <v>150009</v>
      </c>
      <c r="W150" s="28" t="str">
        <f>VLOOKUP($K150,说明表4!$A$2:$U$17,说明表4!$B$1,0)</f>
        <v>300</v>
      </c>
      <c r="X150" s="28" t="str">
        <f>VLOOKUP($K150,说明表4!$A$2:$U$17,说明表4!$H$1,0)</f>
        <v>300</v>
      </c>
      <c r="Y150" s="28" t="str">
        <f>VLOOKUP($K150,说明表4!$A$2:$U$17,说明表4!$N$1,0)</f>
        <v>300</v>
      </c>
      <c r="Z150" s="28">
        <v>1000</v>
      </c>
    </row>
    <row r="151" spans="1:26" x14ac:dyDescent="0.2">
      <c r="A151" s="12">
        <f t="shared" si="73"/>
        <v>146</v>
      </c>
      <c r="B151" s="12">
        <f t="shared" si="79"/>
        <v>714</v>
      </c>
      <c r="C151" s="28">
        <f t="shared" si="76"/>
        <v>7</v>
      </c>
      <c r="D151" s="28">
        <f t="shared" si="77"/>
        <v>1</v>
      </c>
      <c r="E151" s="28" t="str">
        <f>VLOOKUP($D151,说明表2!$A$53:$B$58,2,0)</f>
        <v>蓝色</v>
      </c>
      <c r="F151" s="28">
        <f t="shared" si="74"/>
        <v>4</v>
      </c>
      <c r="G151" s="12" t="str">
        <f>VLOOKUP(F151,说明表2!$A$12:$B$16,2,0)</f>
        <v>工业时代</v>
      </c>
      <c r="H151" s="12" t="s">
        <v>92</v>
      </c>
      <c r="I151" s="12" t="str">
        <f t="shared" si="71"/>
        <v/>
      </c>
      <c r="K151" s="12" t="str">
        <f t="shared" si="81"/>
        <v>同色消</v>
      </c>
      <c r="L151" s="12" t="str">
        <f t="shared" si="72"/>
        <v>工业时代蓝色同色消</v>
      </c>
      <c r="M151" s="12">
        <f t="shared" si="80"/>
        <v>7</v>
      </c>
      <c r="N151" s="25">
        <v>1</v>
      </c>
      <c r="O151" s="12" t="str">
        <f>VLOOKUP(N151,说明表2!$A$1:$B$2,2,0)</f>
        <v>单个消除</v>
      </c>
      <c r="P151" s="12">
        <f t="shared" si="78"/>
        <v>4</v>
      </c>
      <c r="Q151" s="28" t="str">
        <f>IF(R151="","",SUBSTITUTE(VLOOKUP($K151,说明表3!$A$3:$D$17,说明表3!$B$1,0),"x",R151))</f>
        <v>150005,0,1,1</v>
      </c>
      <c r="R151" s="12">
        <f>IF(VLOOKUP($E151&amp;$H151,说明表2!$D$24:$H$48,说明表2!$F$22-3,0)="","",VLOOKUP($E151&amp;$H151,说明表2!$D$24:$H$48,说明表2!$F$22-3,0))</f>
        <v>150005</v>
      </c>
      <c r="S151" s="28" t="str">
        <f>IF(T151="","",SUBSTITUTE(VLOOKUP($K151,说明表3!$A$3:$D$17,说明表3!$C$1,0),"x",T151))</f>
        <v>150006,3,3,1</v>
      </c>
      <c r="T151" s="12">
        <f>IF(VLOOKUP($E151&amp;$H151,说明表2!$D$24:$H$48,说明表2!$G$22-3,0)="","",VLOOKUP($E151&amp;$H151,说明表2!$D$24:$H$48,说明表2!$G$22-3,0))</f>
        <v>150006</v>
      </c>
      <c r="U151" s="28" t="str">
        <f>IF(V151="","",SUBSTITUTE(VLOOKUP($K151,说明表3!$A$3:$D$17,说明表3!$D$1,0),"x",V151))</f>
        <v/>
      </c>
      <c r="V151" s="12" t="str">
        <f>IF(VLOOKUP($E151&amp;$H151,说明表2!$D$24:$H$48,说明表2!$H$22-3,0)="","",VLOOKUP($E151&amp;$H151,说明表2!$D$24:$H$48,说明表2!$H$22-3,0))</f>
        <v/>
      </c>
      <c r="W151" s="28" t="str">
        <f>VLOOKUP($K151,说明表4!$A$2:$U$17,说明表4!$B$1,0)</f>
        <v>300</v>
      </c>
      <c r="X151" s="28" t="str">
        <f>VLOOKUP($K151,说明表4!$A$2:$U$17,说明表4!$H$1,0)</f>
        <v>300</v>
      </c>
      <c r="Y151" s="28" t="str">
        <f>VLOOKUP($K151,说明表4!$A$2:$U$17,说明表4!$N$1,0)</f>
        <v/>
      </c>
      <c r="Z151" s="28">
        <v>300</v>
      </c>
    </row>
    <row r="152" spans="1:26" x14ac:dyDescent="0.2">
      <c r="A152" s="12">
        <f t="shared" si="73"/>
        <v>147</v>
      </c>
      <c r="B152" s="12">
        <f t="shared" si="79"/>
        <v>724</v>
      </c>
      <c r="C152" s="28">
        <f t="shared" si="76"/>
        <v>7</v>
      </c>
      <c r="D152" s="28">
        <f t="shared" si="77"/>
        <v>2</v>
      </c>
      <c r="E152" s="28" t="str">
        <f>VLOOKUP($D152,说明表2!$A$53:$B$58,2,0)</f>
        <v>绿色</v>
      </c>
      <c r="F152" s="28">
        <f t="shared" si="74"/>
        <v>4</v>
      </c>
      <c r="G152" s="12" t="str">
        <f>VLOOKUP(F152,说明表2!$A$12:$B$16,2,0)</f>
        <v>工业时代</v>
      </c>
      <c r="H152" s="12" t="s">
        <v>92</v>
      </c>
      <c r="I152" s="12" t="str">
        <f t="shared" si="71"/>
        <v/>
      </c>
      <c r="K152" s="12" t="str">
        <f t="shared" si="81"/>
        <v>同色消</v>
      </c>
      <c r="L152" s="12" t="str">
        <f t="shared" si="72"/>
        <v>工业时代绿色同色消</v>
      </c>
      <c r="M152" s="12">
        <f t="shared" si="80"/>
        <v>7</v>
      </c>
      <c r="N152" s="25">
        <v>1</v>
      </c>
      <c r="O152" s="12" t="str">
        <f>VLOOKUP(N152,说明表2!$A$1:$B$2,2,0)</f>
        <v>单个消除</v>
      </c>
      <c r="P152" s="12">
        <f t="shared" si="78"/>
        <v>4</v>
      </c>
      <c r="Q152" s="28" t="str">
        <f>IF(R152="","",SUBSTITUTE(VLOOKUP($K152,说明表3!$A$3:$D$17,说明表3!$B$1,0),"x",R152))</f>
        <v>150005,0,1,1</v>
      </c>
      <c r="R152" s="12">
        <f>IF(VLOOKUP($E152&amp;$H152,说明表2!$D$24:$H$48,说明表2!$F$22-3,0)="","",VLOOKUP($E152&amp;$H152,说明表2!$D$24:$H$48,说明表2!$F$22-3,0))</f>
        <v>150005</v>
      </c>
      <c r="S152" s="28" t="str">
        <f>IF(T152="","",SUBSTITUTE(VLOOKUP($K152,说明表3!$A$3:$D$17,说明表3!$C$1,0),"x",T152))</f>
        <v>150006,3,3,1</v>
      </c>
      <c r="T152" s="12">
        <f>IF(VLOOKUP($E152&amp;$H152,说明表2!$D$24:$H$48,说明表2!$G$22-3,0)="","",VLOOKUP($E152&amp;$H152,说明表2!$D$24:$H$48,说明表2!$G$22-3,0))</f>
        <v>150006</v>
      </c>
      <c r="U152" s="28" t="str">
        <f>IF(V152="","",SUBSTITUTE(VLOOKUP($K152,说明表3!$A$3:$D$17,说明表3!$D$1,0),"x",V152))</f>
        <v/>
      </c>
      <c r="V152" s="12" t="str">
        <f>IF(VLOOKUP($E152&amp;$H152,说明表2!$D$24:$H$48,说明表2!$H$22-3,0)="","",VLOOKUP($E152&amp;$H152,说明表2!$D$24:$H$48,说明表2!$H$22-3,0))</f>
        <v/>
      </c>
      <c r="W152" s="28" t="str">
        <f>VLOOKUP($K152,说明表4!$A$2:$U$17,说明表4!$B$1,0)</f>
        <v>300</v>
      </c>
      <c r="X152" s="28" t="str">
        <f>VLOOKUP($K152,说明表4!$A$2:$U$17,说明表4!$H$1,0)</f>
        <v>300</v>
      </c>
      <c r="Y152" s="28" t="str">
        <f>VLOOKUP($K152,说明表4!$A$2:$U$17,说明表4!$N$1,0)</f>
        <v/>
      </c>
      <c r="Z152" s="28">
        <v>300</v>
      </c>
    </row>
    <row r="153" spans="1:26" x14ac:dyDescent="0.2">
      <c r="A153" s="12">
        <f t="shared" si="73"/>
        <v>148</v>
      </c>
      <c r="B153" s="12">
        <f t="shared" si="79"/>
        <v>734</v>
      </c>
      <c r="C153" s="28">
        <f t="shared" si="76"/>
        <v>7</v>
      </c>
      <c r="D153" s="28">
        <f t="shared" si="77"/>
        <v>3</v>
      </c>
      <c r="E153" s="28" t="str">
        <f>VLOOKUP($D153,说明表2!$A$53:$B$58,2,0)</f>
        <v>红色</v>
      </c>
      <c r="F153" s="28">
        <f t="shared" si="74"/>
        <v>4</v>
      </c>
      <c r="G153" s="12" t="str">
        <f>VLOOKUP(F153,说明表2!$A$12:$B$16,2,0)</f>
        <v>工业时代</v>
      </c>
      <c r="H153" s="12" t="s">
        <v>92</v>
      </c>
      <c r="I153" s="12" t="str">
        <f t="shared" si="71"/>
        <v/>
      </c>
      <c r="K153" s="12" t="str">
        <f t="shared" si="81"/>
        <v>同色消</v>
      </c>
      <c r="L153" s="12" t="str">
        <f t="shared" si="72"/>
        <v>工业时代红色同色消</v>
      </c>
      <c r="M153" s="12">
        <f t="shared" si="80"/>
        <v>7</v>
      </c>
      <c r="N153" s="25">
        <v>1</v>
      </c>
      <c r="O153" s="12" t="str">
        <f>VLOOKUP(N153,说明表2!$A$1:$B$2,2,0)</f>
        <v>单个消除</v>
      </c>
      <c r="P153" s="12">
        <f t="shared" si="78"/>
        <v>4</v>
      </c>
      <c r="Q153" s="28" t="str">
        <f>IF(R153="","",SUBSTITUTE(VLOOKUP($K153,说明表3!$A$3:$D$17,说明表3!$B$1,0),"x",R153))</f>
        <v>150005,0,1,1</v>
      </c>
      <c r="R153" s="12">
        <f>IF(VLOOKUP($E153&amp;$H153,说明表2!$D$24:$H$48,说明表2!$F$22-3,0)="","",VLOOKUP($E153&amp;$H153,说明表2!$D$24:$H$48,说明表2!$F$22-3,0))</f>
        <v>150005</v>
      </c>
      <c r="S153" s="28" t="str">
        <f>IF(T153="","",SUBSTITUTE(VLOOKUP($K153,说明表3!$A$3:$D$17,说明表3!$C$1,0),"x",T153))</f>
        <v>150006,3,3,1</v>
      </c>
      <c r="T153" s="12">
        <f>IF(VLOOKUP($E153&amp;$H153,说明表2!$D$24:$H$48,说明表2!$G$22-3,0)="","",VLOOKUP($E153&amp;$H153,说明表2!$D$24:$H$48,说明表2!$G$22-3,0))</f>
        <v>150006</v>
      </c>
      <c r="U153" s="28" t="str">
        <f>IF(V153="","",SUBSTITUTE(VLOOKUP($K153,说明表3!$A$3:$D$17,说明表3!$D$1,0),"x",V153))</f>
        <v/>
      </c>
      <c r="V153" s="12" t="str">
        <f>IF(VLOOKUP($E153&amp;$H153,说明表2!$D$24:$H$48,说明表2!$H$22-3,0)="","",VLOOKUP($E153&amp;$H153,说明表2!$D$24:$H$48,说明表2!$H$22-3,0))</f>
        <v/>
      </c>
      <c r="W153" s="28" t="str">
        <f>VLOOKUP($K153,说明表4!$A$2:$U$17,说明表4!$B$1,0)</f>
        <v>300</v>
      </c>
      <c r="X153" s="28" t="str">
        <f>VLOOKUP($K153,说明表4!$A$2:$U$17,说明表4!$H$1,0)</f>
        <v>300</v>
      </c>
      <c r="Y153" s="28" t="str">
        <f>VLOOKUP($K153,说明表4!$A$2:$U$17,说明表4!$N$1,0)</f>
        <v/>
      </c>
      <c r="Z153" s="28">
        <v>300</v>
      </c>
    </row>
    <row r="154" spans="1:26" x14ac:dyDescent="0.2">
      <c r="A154" s="12">
        <f t="shared" si="73"/>
        <v>149</v>
      </c>
      <c r="B154" s="12">
        <f t="shared" si="79"/>
        <v>744</v>
      </c>
      <c r="C154" s="28">
        <f t="shared" si="76"/>
        <v>7</v>
      </c>
      <c r="D154" s="28">
        <f t="shared" si="77"/>
        <v>4</v>
      </c>
      <c r="E154" s="28" t="str">
        <f>VLOOKUP($D154,说明表2!$A$53:$B$58,2,0)</f>
        <v>金色</v>
      </c>
      <c r="F154" s="28">
        <f t="shared" si="74"/>
        <v>4</v>
      </c>
      <c r="G154" s="12" t="str">
        <f>VLOOKUP(F154,说明表2!$A$12:$B$16,2,0)</f>
        <v>工业时代</v>
      </c>
      <c r="H154" s="12" t="s">
        <v>92</v>
      </c>
      <c r="I154" s="12" t="str">
        <f t="shared" si="71"/>
        <v/>
      </c>
      <c r="K154" s="12" t="str">
        <f t="shared" si="81"/>
        <v>同色消</v>
      </c>
      <c r="L154" s="12" t="str">
        <f t="shared" si="72"/>
        <v>工业时代金色同色消</v>
      </c>
      <c r="M154" s="12">
        <f t="shared" si="80"/>
        <v>7</v>
      </c>
      <c r="N154" s="25">
        <v>1</v>
      </c>
      <c r="O154" s="12" t="str">
        <f>VLOOKUP(N154,说明表2!$A$1:$B$2,2,0)</f>
        <v>单个消除</v>
      </c>
      <c r="P154" s="12">
        <f t="shared" si="78"/>
        <v>4</v>
      </c>
      <c r="Q154" s="28" t="str">
        <f>IF(R154="","",SUBSTITUTE(VLOOKUP($K154,说明表3!$A$3:$D$17,说明表3!$B$1,0),"x",R154))</f>
        <v>150005,0,1,1</v>
      </c>
      <c r="R154" s="12">
        <f>IF(VLOOKUP($E154&amp;$H154,说明表2!$D$24:$H$48,说明表2!$F$22-3,0)="","",VLOOKUP($E154&amp;$H154,说明表2!$D$24:$H$48,说明表2!$F$22-3,0))</f>
        <v>150005</v>
      </c>
      <c r="S154" s="28" t="str">
        <f>IF(T154="","",SUBSTITUTE(VLOOKUP($K154,说明表3!$A$3:$D$17,说明表3!$C$1,0),"x",T154))</f>
        <v>150006,3,3,1</v>
      </c>
      <c r="T154" s="12">
        <f>IF(VLOOKUP($E154&amp;$H154,说明表2!$D$24:$H$48,说明表2!$G$22-3,0)="","",VLOOKUP($E154&amp;$H154,说明表2!$D$24:$H$48,说明表2!$G$22-3,0))</f>
        <v>150006</v>
      </c>
      <c r="U154" s="28" t="str">
        <f>IF(V154="","",SUBSTITUTE(VLOOKUP($K154,说明表3!$A$3:$D$17,说明表3!$D$1,0),"x",V154))</f>
        <v/>
      </c>
      <c r="V154" s="12" t="str">
        <f>IF(VLOOKUP($E154&amp;$H154,说明表2!$D$24:$H$48,说明表2!$H$22-3,0)="","",VLOOKUP($E154&amp;$H154,说明表2!$D$24:$H$48,说明表2!$H$22-3,0))</f>
        <v/>
      </c>
      <c r="W154" s="28" t="str">
        <f>VLOOKUP($K154,说明表4!$A$2:$U$17,说明表4!$B$1,0)</f>
        <v>300</v>
      </c>
      <c r="X154" s="28" t="str">
        <f>VLOOKUP($K154,说明表4!$A$2:$U$17,说明表4!$H$1,0)</f>
        <v>300</v>
      </c>
      <c r="Y154" s="28" t="str">
        <f>VLOOKUP($K154,说明表4!$A$2:$U$17,说明表4!$N$1,0)</f>
        <v/>
      </c>
      <c r="Z154" s="28">
        <v>300</v>
      </c>
    </row>
    <row r="155" spans="1:26" x14ac:dyDescent="0.2">
      <c r="A155" s="12">
        <f t="shared" si="73"/>
        <v>150</v>
      </c>
      <c r="B155" s="12">
        <f t="shared" si="79"/>
        <v>754</v>
      </c>
      <c r="C155" s="28">
        <f t="shared" si="76"/>
        <v>7</v>
      </c>
      <c r="D155" s="28">
        <f t="shared" si="77"/>
        <v>5</v>
      </c>
      <c r="E155" s="28" t="str">
        <f>VLOOKUP($D155,说明表2!$A$53:$B$58,2,0)</f>
        <v>紫色</v>
      </c>
      <c r="F155" s="28">
        <f t="shared" si="74"/>
        <v>4</v>
      </c>
      <c r="G155" s="12" t="str">
        <f>VLOOKUP(F155,说明表2!$A$12:$B$16,2,0)</f>
        <v>工业时代</v>
      </c>
      <c r="H155" s="12" t="s">
        <v>92</v>
      </c>
      <c r="I155" s="12" t="str">
        <f t="shared" si="71"/>
        <v/>
      </c>
      <c r="K155" s="12" t="str">
        <f t="shared" si="81"/>
        <v>同色消</v>
      </c>
      <c r="L155" s="12" t="str">
        <f t="shared" si="72"/>
        <v>工业时代紫色同色消</v>
      </c>
      <c r="M155" s="12">
        <f t="shared" si="80"/>
        <v>7</v>
      </c>
      <c r="N155" s="25">
        <v>1</v>
      </c>
      <c r="O155" s="12" t="str">
        <f>VLOOKUP(N155,说明表2!$A$1:$B$2,2,0)</f>
        <v>单个消除</v>
      </c>
      <c r="P155" s="12">
        <f t="shared" si="78"/>
        <v>4</v>
      </c>
      <c r="Q155" s="28" t="str">
        <f>IF(R155="","",SUBSTITUTE(VLOOKUP($K155,说明表3!$A$3:$D$17,说明表3!$B$1,0),"x",R155))</f>
        <v>150005,0,1,1</v>
      </c>
      <c r="R155" s="12">
        <f>IF(VLOOKUP($E155&amp;$H155,说明表2!$D$24:$H$48,说明表2!$F$22-3,0)="","",VLOOKUP($E155&amp;$H155,说明表2!$D$24:$H$48,说明表2!$F$22-3,0))</f>
        <v>150005</v>
      </c>
      <c r="S155" s="28" t="str">
        <f>IF(T155="","",SUBSTITUTE(VLOOKUP($K155,说明表3!$A$3:$D$17,说明表3!$C$1,0),"x",T155))</f>
        <v>150006,3,3,1</v>
      </c>
      <c r="T155" s="12">
        <f>IF(VLOOKUP($E155&amp;$H155,说明表2!$D$24:$H$48,说明表2!$G$22-3,0)="","",VLOOKUP($E155&amp;$H155,说明表2!$D$24:$H$48,说明表2!$G$22-3,0))</f>
        <v>150006</v>
      </c>
      <c r="U155" s="28" t="str">
        <f>IF(V155="","",SUBSTITUTE(VLOOKUP($K155,说明表3!$A$3:$D$17,说明表3!$D$1,0),"x",V155))</f>
        <v/>
      </c>
      <c r="V155" s="12" t="str">
        <f>IF(VLOOKUP($E155&amp;$H155,说明表2!$D$24:$H$48,说明表2!$H$22-3,0)="","",VLOOKUP($E155&amp;$H155,说明表2!$D$24:$H$48,说明表2!$H$22-3,0))</f>
        <v/>
      </c>
      <c r="W155" s="28" t="str">
        <f>VLOOKUP($K155,说明表4!$A$2:$U$17,说明表4!$B$1,0)</f>
        <v>300</v>
      </c>
      <c r="X155" s="28" t="str">
        <f>VLOOKUP($K155,说明表4!$A$2:$U$17,说明表4!$H$1,0)</f>
        <v>300</v>
      </c>
      <c r="Y155" s="28" t="str">
        <f>VLOOKUP($K155,说明表4!$A$2:$U$17,说明表4!$N$1,0)</f>
        <v/>
      </c>
      <c r="Z155" s="28">
        <v>300</v>
      </c>
    </row>
    <row r="156" spans="1:26" s="37" customFormat="1" ht="15" x14ac:dyDescent="0.2">
      <c r="A156" s="37">
        <f t="shared" si="73"/>
        <v>151</v>
      </c>
      <c r="B156" s="37">
        <f t="shared" si="79"/>
        <v>804</v>
      </c>
      <c r="C156" s="37">
        <v>8</v>
      </c>
      <c r="D156" s="37">
        <v>0</v>
      </c>
      <c r="E156" s="37" t="str">
        <f>VLOOKUP($D156,说明表2!$A$53:$B$58,2,0)</f>
        <v>五色</v>
      </c>
      <c r="F156" s="37">
        <f t="shared" si="74"/>
        <v>4</v>
      </c>
      <c r="G156" s="37" t="str">
        <f>VLOOKUP(F156,说明表2!$A$12:$B$16,2,0)</f>
        <v>工业时代</v>
      </c>
      <c r="H156" s="37" t="s">
        <v>55</v>
      </c>
      <c r="I156" s="37" t="s">
        <v>125</v>
      </c>
      <c r="J156" s="37" t="s">
        <v>55</v>
      </c>
      <c r="K156" s="37" t="str">
        <f t="shared" si="81"/>
        <v>小飞机+小飞机</v>
      </c>
      <c r="M156" s="37">
        <f t="shared" si="80"/>
        <v>8</v>
      </c>
      <c r="N156" s="37">
        <v>2</v>
      </c>
      <c r="O156" s="37" t="s">
        <v>127</v>
      </c>
      <c r="P156" s="37">
        <f t="shared" si="78"/>
        <v>4</v>
      </c>
      <c r="Q156" s="37" t="str">
        <f>IF(R156="","",SUBSTITUTE(VLOOKUP($K156,说明表3!$A$3:$D$17,说明表3!$B$1,0),"x",R156))</f>
        <v>20001,0,1,1</v>
      </c>
      <c r="R156" s="37">
        <v>20001</v>
      </c>
      <c r="S156" s="37" t="str">
        <f>IF(T156="","",SUBSTITUTE(VLOOKUP($K156,说明表3!$A$3:$D$17,说明表3!$C$1,0),"x",T156))</f>
        <v>4004,2,1,8;4004,2,1,8;4004,2,1,8</v>
      </c>
      <c r="T156" s="37">
        <v>4004</v>
      </c>
      <c r="U156" s="37" t="str">
        <f>IF(V156="","",SUBSTITUTE(VLOOKUP($K156,说明表3!$A$3:$D$17,说明表3!$D$1,0),"x",V156))</f>
        <v>22001,-1,-1,-1;22001,-1,-1,-1;22001,-1,-1,-1</v>
      </c>
      <c r="V156" s="37" t="s">
        <v>129</v>
      </c>
      <c r="W156" s="37" t="str">
        <f>VLOOKUP($K156,说明表4!$A$2:$U$17,说明表4!$B$1,0)</f>
        <v>600,800,1000</v>
      </c>
      <c r="X156" s="37" t="str">
        <f>VLOOKUP($K156,说明表4!$A$2:$U$17,说明表4!$H$1,0)</f>
        <v>500,500,500</v>
      </c>
      <c r="Y156" s="38" t="str">
        <f>VLOOKUP($K156,说明表4!$A$2:$U$17,说明表4!$N$1,0)</f>
        <v>1100,1300,1500</v>
      </c>
      <c r="Z156" s="38" t="s">
        <v>247</v>
      </c>
    </row>
    <row r="157" spans="1:26" s="37" customFormat="1" ht="15" x14ac:dyDescent="0.2">
      <c r="A157" s="37">
        <f t="shared" si="73"/>
        <v>152</v>
      </c>
      <c r="B157" s="37">
        <f t="shared" si="79"/>
        <v>904</v>
      </c>
      <c r="C157" s="37">
        <f>C156+1</f>
        <v>9</v>
      </c>
      <c r="D157" s="37">
        <v>0</v>
      </c>
      <c r="E157" s="37" t="str">
        <f>VLOOKUP($D157,说明表2!$A$53:$B$58,2,0)</f>
        <v>五色</v>
      </c>
      <c r="F157" s="37">
        <f t="shared" si="74"/>
        <v>4</v>
      </c>
      <c r="G157" s="37" t="str">
        <f>VLOOKUP(F157,说明表2!$A$12:$B$16,2,0)</f>
        <v>工业时代</v>
      </c>
      <c r="H157" s="37" t="s">
        <v>92</v>
      </c>
      <c r="I157" s="37" t="s">
        <v>125</v>
      </c>
      <c r="J157" s="37" t="s">
        <v>92</v>
      </c>
      <c r="K157" s="37" t="str">
        <f t="shared" si="81"/>
        <v>同色消+同色消</v>
      </c>
      <c r="M157" s="37">
        <f t="shared" si="80"/>
        <v>9</v>
      </c>
      <c r="N157" s="37">
        <v>2</v>
      </c>
      <c r="O157" s="37" t="s">
        <v>127</v>
      </c>
      <c r="P157" s="37">
        <f t="shared" si="78"/>
        <v>4</v>
      </c>
      <c r="Q157" s="37" t="str">
        <f>IF(R157="","",SUBSTITUTE(VLOOKUP($K157,说明表3!$A$3:$D$17,说明表3!$B$1,0),"x",R157))</f>
        <v>20002,-1,-1,-1</v>
      </c>
      <c r="R157" s="37">
        <v>20002</v>
      </c>
      <c r="S157" s="37" t="str">
        <f>IF(T157="","",SUBSTITUTE(VLOOKUP($K157,说明表3!$A$3:$D$17,说明表3!$C$1,0),"x",T157))</f>
        <v>21002,4,0,-1</v>
      </c>
      <c r="T157" s="37">
        <v>21002</v>
      </c>
      <c r="U157" s="37" t="str">
        <f>IF(V157="","",SUBSTITUTE(VLOOKUP($K157,说明表3!$A$3:$D$17,说明表3!$D$1,0),"x",V157))</f>
        <v>22002,-1,-1,-1</v>
      </c>
      <c r="V157" s="37" t="s">
        <v>134</v>
      </c>
      <c r="W157" s="37" t="str">
        <f>VLOOKUP($K157,说明表4!$A$2:$U$17,说明表4!$B$1,0)</f>
        <v>600</v>
      </c>
      <c r="X157" s="37" t="str">
        <f>VLOOKUP($K157,说明表4!$A$2:$U$17,说明表4!$H$1,0)</f>
        <v>500</v>
      </c>
      <c r="Y157" s="38" t="str">
        <f>VLOOKUP($K157,说明表4!$A$2:$U$17,说明表4!$N$1,0)</f>
        <v>1100</v>
      </c>
      <c r="Z157" s="38" t="s">
        <v>255</v>
      </c>
    </row>
    <row r="158" spans="1:26" s="37" customFormat="1" ht="15" x14ac:dyDescent="0.2">
      <c r="A158" s="37">
        <f t="shared" si="73"/>
        <v>153</v>
      </c>
      <c r="B158" s="37">
        <f t="shared" si="79"/>
        <v>1004</v>
      </c>
      <c r="C158" s="37">
        <f t="shared" ref="C158:C165" si="82">C157+1</f>
        <v>10</v>
      </c>
      <c r="D158" s="37">
        <v>0</v>
      </c>
      <c r="E158" s="37" t="str">
        <f>VLOOKUP($D158,说明表2!$A$53:$B$58,2,0)</f>
        <v>五色</v>
      </c>
      <c r="F158" s="37">
        <f t="shared" si="74"/>
        <v>4</v>
      </c>
      <c r="G158" s="37" t="str">
        <f>VLOOKUP(F158,说明表2!$A$12:$B$16,2,0)</f>
        <v>工业时代</v>
      </c>
      <c r="H158" s="37" t="s">
        <v>85</v>
      </c>
      <c r="I158" s="37" t="s">
        <v>125</v>
      </c>
      <c r="J158" s="37" t="s">
        <v>85</v>
      </c>
      <c r="K158" s="37" t="str">
        <f t="shared" si="81"/>
        <v>小炸弹+小炸弹</v>
      </c>
      <c r="M158" s="37">
        <f t="shared" si="80"/>
        <v>10</v>
      </c>
      <c r="N158" s="37">
        <v>2</v>
      </c>
      <c r="O158" s="37" t="s">
        <v>127</v>
      </c>
      <c r="P158" s="37">
        <f t="shared" si="78"/>
        <v>4</v>
      </c>
      <c r="Q158" s="37" t="str">
        <f>IF(R158="","",SUBSTITUTE(VLOOKUP($K158,说明表3!$A$3:$D$17,说明表3!$B$1,0),"x",R158))</f>
        <v>20003,-1,-1,-1</v>
      </c>
      <c r="R158" s="37">
        <v>20003</v>
      </c>
      <c r="S158" s="37" t="str">
        <f>IF(T158="","",SUBSTITUTE(VLOOKUP($K158,说明表3!$A$3:$D$17,说明表3!$C$1,0),"x",T158))</f>
        <v>21003,0,1,5</v>
      </c>
      <c r="T158" s="37">
        <v>21003</v>
      </c>
      <c r="U158" s="37" t="str">
        <f>IF(V158="","",SUBSTITUTE(VLOOKUP($K158,说明表3!$A$3:$D$17,说明表3!$D$1,0),"x",V158))</f>
        <v>22003,-1,-1,-1</v>
      </c>
      <c r="V158" s="37" t="s">
        <v>140</v>
      </c>
      <c r="W158" s="37" t="str">
        <f>VLOOKUP($K158,说明表4!$A$2:$U$17,说明表4!$B$1,0)</f>
        <v>600</v>
      </c>
      <c r="X158" s="37" t="str">
        <f>VLOOKUP($K158,说明表4!$A$2:$U$17,说明表4!$H$1,0)</f>
        <v>500</v>
      </c>
      <c r="Y158" s="38" t="str">
        <f>VLOOKUP($K158,说明表4!$A$2:$U$17,说明表4!$N$1,0)</f>
        <v>1100</v>
      </c>
      <c r="Z158" s="38" t="s">
        <v>249</v>
      </c>
    </row>
    <row r="159" spans="1:26" s="37" customFormat="1" ht="15" x14ac:dyDescent="0.2">
      <c r="A159" s="37">
        <f t="shared" si="73"/>
        <v>154</v>
      </c>
      <c r="B159" s="37">
        <f t="shared" si="79"/>
        <v>1104</v>
      </c>
      <c r="C159" s="37">
        <f t="shared" si="82"/>
        <v>11</v>
      </c>
      <c r="D159" s="37">
        <v>0</v>
      </c>
      <c r="E159" s="37" t="str">
        <f>VLOOKUP($D159,说明表2!$A$53:$B$58,2,0)</f>
        <v>五色</v>
      </c>
      <c r="F159" s="37">
        <f t="shared" si="74"/>
        <v>4</v>
      </c>
      <c r="G159" s="37" t="str">
        <f>VLOOKUP(F159,说明表2!$A$12:$B$16,2,0)</f>
        <v>工业时代</v>
      </c>
      <c r="H159" s="37" t="s">
        <v>63</v>
      </c>
      <c r="I159" s="37" t="s">
        <v>125</v>
      </c>
      <c r="J159" s="37" t="s">
        <v>63</v>
      </c>
      <c r="K159" s="37" t="str">
        <f t="shared" si="81"/>
        <v>一字消+一字消</v>
      </c>
      <c r="M159" s="37">
        <f t="shared" si="80"/>
        <v>11</v>
      </c>
      <c r="N159" s="37">
        <v>2</v>
      </c>
      <c r="O159" s="37" t="s">
        <v>127</v>
      </c>
      <c r="P159" s="37">
        <f t="shared" si="78"/>
        <v>4</v>
      </c>
      <c r="Q159" s="37" t="str">
        <f>IF(R159="","",SUBSTITUTE(VLOOKUP($K159,说明表3!$A$3:$D$17,说明表3!$B$1,0),"x",R159))</f>
        <v>20004,-1,-1,-1</v>
      </c>
      <c r="R159" s="37">
        <v>20004</v>
      </c>
      <c r="S159" s="37" t="str">
        <f>IF(T159="","",SUBSTITUTE(VLOOKUP($K159,说明表3!$A$3:$D$17,说明表3!$C$1,0),"x",T159))</f>
        <v>21004,0,1,6</v>
      </c>
      <c r="T159" s="37">
        <v>21004</v>
      </c>
      <c r="U159" s="37" t="str">
        <f>IF(V159="","",SUBSTITUTE(VLOOKUP($K159,说明表3!$A$3:$D$17,说明表3!$D$1,0),"x",V159))</f>
        <v>22004,-1,-1,-1</v>
      </c>
      <c r="V159" s="37" t="s">
        <v>145</v>
      </c>
      <c r="W159" s="37" t="str">
        <f>VLOOKUP($K159,说明表4!$A$2:$U$17,说明表4!$B$1,0)</f>
        <v>600</v>
      </c>
      <c r="X159" s="37" t="str">
        <f>VLOOKUP($K159,说明表4!$A$2:$U$17,说明表4!$H$1,0)</f>
        <v>500</v>
      </c>
      <c r="Y159" s="38" t="str">
        <f>VLOOKUP($K159,说明表4!$A$2:$U$17,说明表4!$N$1,0)</f>
        <v>1100</v>
      </c>
      <c r="Z159" s="38" t="s">
        <v>249</v>
      </c>
    </row>
    <row r="160" spans="1:26" s="37" customFormat="1" ht="15" x14ac:dyDescent="0.2">
      <c r="A160" s="37">
        <f t="shared" si="73"/>
        <v>155</v>
      </c>
      <c r="B160" s="37">
        <f t="shared" si="79"/>
        <v>1204</v>
      </c>
      <c r="C160" s="37">
        <f t="shared" si="82"/>
        <v>12</v>
      </c>
      <c r="D160" s="37">
        <v>0</v>
      </c>
      <c r="E160" s="37" t="str">
        <f>VLOOKUP($D160,说明表2!$A$53:$B$58,2,0)</f>
        <v>五色</v>
      </c>
      <c r="F160" s="37">
        <f t="shared" si="74"/>
        <v>4</v>
      </c>
      <c r="G160" s="37" t="str">
        <f>VLOOKUP(F160,说明表2!$A$12:$B$16,2,0)</f>
        <v>工业时代</v>
      </c>
      <c r="H160" s="37" t="s">
        <v>55</v>
      </c>
      <c r="I160" s="37" t="s">
        <v>125</v>
      </c>
      <c r="J160" s="37" t="s">
        <v>92</v>
      </c>
      <c r="K160" s="37" t="str">
        <f t="shared" si="81"/>
        <v>小飞机+同色消</v>
      </c>
      <c r="M160" s="37">
        <f t="shared" si="80"/>
        <v>12</v>
      </c>
      <c r="N160" s="37">
        <v>2</v>
      </c>
      <c r="O160" s="37" t="s">
        <v>127</v>
      </c>
      <c r="P160" s="37">
        <f t="shared" si="78"/>
        <v>4</v>
      </c>
      <c r="Q160" s="37" t="str">
        <f>IF(R160="","",SUBSTITUTE(VLOOKUP($K160,说明表3!$A$3:$D$17,说明表3!$B$1,0),"x",R160))</f>
        <v>20005,0,1,1</v>
      </c>
      <c r="R160" s="37">
        <v>20005</v>
      </c>
      <c r="S160" s="37" t="str">
        <f>IF(T160="","",SUBSTITUTE(VLOOKUP($K160,说明表3!$A$3:$D$17,说明表3!$C$1,0),"x",T160))</f>
        <v>4005,3,2,2</v>
      </c>
      <c r="T160" s="37">
        <v>4005</v>
      </c>
      <c r="U160" s="37" t="str">
        <f>IF(V160="","",SUBSTITUTE(VLOOKUP($K160,说明表3!$A$3:$D$17,说明表3!$D$1,0),"x",V160))</f>
        <v>22005,-1,-1,-1</v>
      </c>
      <c r="V160" s="37" t="s">
        <v>149</v>
      </c>
      <c r="W160" s="37" t="str">
        <f>VLOOKUP($K160,说明表4!$A$2:$U$17,说明表4!$B$1,0)</f>
        <v>600</v>
      </c>
      <c r="X160" s="37" t="str">
        <f>VLOOKUP($K160,说明表4!$A$2:$U$17,说明表4!$H$1,0)</f>
        <v>500</v>
      </c>
      <c r="Y160" s="38" t="str">
        <f>VLOOKUP($K160,说明表4!$A$2:$U$17,说明表4!$N$1,0)</f>
        <v/>
      </c>
      <c r="Z160" s="38"/>
    </row>
    <row r="161" spans="1:26" s="37" customFormat="1" ht="15" x14ac:dyDescent="0.2">
      <c r="A161" s="37">
        <f t="shared" si="73"/>
        <v>156</v>
      </c>
      <c r="B161" s="37">
        <f t="shared" si="79"/>
        <v>1304</v>
      </c>
      <c r="C161" s="37">
        <f t="shared" si="82"/>
        <v>13</v>
      </c>
      <c r="D161" s="37">
        <v>0</v>
      </c>
      <c r="E161" s="37" t="str">
        <f>VLOOKUP($D161,说明表2!$A$53:$B$58,2,0)</f>
        <v>五色</v>
      </c>
      <c r="F161" s="37">
        <f t="shared" si="74"/>
        <v>4</v>
      </c>
      <c r="G161" s="37" t="str">
        <f>VLOOKUP(F161,说明表2!$A$12:$B$16,2,0)</f>
        <v>工业时代</v>
      </c>
      <c r="H161" s="37" t="s">
        <v>55</v>
      </c>
      <c r="I161" s="37" t="s">
        <v>125</v>
      </c>
      <c r="J161" s="37" t="s">
        <v>63</v>
      </c>
      <c r="K161" s="37" t="str">
        <f t="shared" si="81"/>
        <v>小飞机+一字消</v>
      </c>
      <c r="M161" s="37">
        <f t="shared" si="80"/>
        <v>13</v>
      </c>
      <c r="N161" s="37">
        <v>2</v>
      </c>
      <c r="O161" s="37" t="s">
        <v>127</v>
      </c>
      <c r="P161" s="37">
        <f t="shared" si="78"/>
        <v>4</v>
      </c>
      <c r="Q161" s="37" t="str">
        <f>IF(R161="","",SUBSTITUTE(VLOOKUP($K161,说明表3!$A$3:$D$17,说明表3!$B$1,0),"x",R161))</f>
        <v>20006,0,1,1</v>
      </c>
      <c r="R161" s="37">
        <v>20006</v>
      </c>
      <c r="S161" s="37" t="str">
        <f>IF(T161="","",SUBSTITUTE(VLOOKUP($K161,说明表3!$A$3:$D$17,说明表3!$C$1,0),"x",T161))</f>
        <v>4004,2,1,2</v>
      </c>
      <c r="T161" s="37">
        <v>4004</v>
      </c>
      <c r="U161" s="37" t="str">
        <f>IF(V161="","",SUBSTITUTE(VLOOKUP($K161,说明表3!$A$3:$D$17,说明表3!$D$1,0),"x",V161))</f>
        <v>22006,-1,-1,-1</v>
      </c>
      <c r="V161" s="37" t="s">
        <v>153</v>
      </c>
      <c r="W161" s="37" t="str">
        <f>VLOOKUP($K161,说明表4!$A$2:$U$17,说明表4!$B$1,0)</f>
        <v>600</v>
      </c>
      <c r="X161" s="37" t="str">
        <f>VLOOKUP($K161,说明表4!$A$2:$U$17,说明表4!$H$1,0)</f>
        <v>500</v>
      </c>
      <c r="Y161" s="38" t="str">
        <f>VLOOKUP($K161,说明表4!$A$2:$U$17,说明表4!$N$1,0)</f>
        <v>1100</v>
      </c>
      <c r="Z161" s="38" t="s">
        <v>249</v>
      </c>
    </row>
    <row r="162" spans="1:26" s="37" customFormat="1" ht="15" x14ac:dyDescent="0.2">
      <c r="A162" s="37">
        <f t="shared" si="73"/>
        <v>157</v>
      </c>
      <c r="B162" s="37">
        <f t="shared" si="79"/>
        <v>1404</v>
      </c>
      <c r="C162" s="37">
        <f t="shared" si="82"/>
        <v>14</v>
      </c>
      <c r="D162" s="37">
        <v>0</v>
      </c>
      <c r="E162" s="37" t="str">
        <f>VLOOKUP($D162,说明表2!$A$53:$B$58,2,0)</f>
        <v>五色</v>
      </c>
      <c r="F162" s="37">
        <f t="shared" si="74"/>
        <v>4</v>
      </c>
      <c r="G162" s="37" t="str">
        <f>VLOOKUP(F162,说明表2!$A$12:$B$16,2,0)</f>
        <v>工业时代</v>
      </c>
      <c r="H162" s="37" t="s">
        <v>55</v>
      </c>
      <c r="I162" s="37" t="s">
        <v>125</v>
      </c>
      <c r="J162" s="37" t="s">
        <v>85</v>
      </c>
      <c r="K162" s="37" t="str">
        <f t="shared" si="81"/>
        <v>小飞机+小炸弹</v>
      </c>
      <c r="M162" s="37">
        <f t="shared" si="80"/>
        <v>14</v>
      </c>
      <c r="N162" s="37">
        <v>2</v>
      </c>
      <c r="O162" s="37" t="s">
        <v>127</v>
      </c>
      <c r="P162" s="37">
        <f t="shared" si="78"/>
        <v>4</v>
      </c>
      <c r="Q162" s="37" t="str">
        <f>IF(R162="","",SUBSTITUTE(VLOOKUP($K162,说明表3!$A$3:$D$17,说明表3!$B$1,0),"x",R162))</f>
        <v>20007,0,1,1</v>
      </c>
      <c r="R162" s="37">
        <v>20007</v>
      </c>
      <c r="S162" s="37" t="str">
        <f>IF(T162="","",SUBSTITUTE(VLOOKUP($K162,说明表3!$A$3:$D$17,说明表3!$C$1,0),"x",T162))</f>
        <v>4004,2,1,3</v>
      </c>
      <c r="T162" s="37">
        <v>4004</v>
      </c>
      <c r="U162" s="37" t="str">
        <f>IF(V162="","",SUBSTITUTE(VLOOKUP($K162,说明表3!$A$3:$D$17,说明表3!$D$1,0),"x",V162))</f>
        <v>22007,-1,-1,-1</v>
      </c>
      <c r="V162" s="37" t="s">
        <v>157</v>
      </c>
      <c r="W162" s="37" t="str">
        <f>VLOOKUP($K162,说明表4!$A$2:$U$17,说明表4!$B$1,0)</f>
        <v>600</v>
      </c>
      <c r="X162" s="37" t="str">
        <f>VLOOKUP($K162,说明表4!$A$2:$U$17,说明表4!$H$1,0)</f>
        <v>500</v>
      </c>
      <c r="Y162" s="38" t="str">
        <f>VLOOKUP($K162,说明表4!$A$2:$U$17,说明表4!$N$1,0)</f>
        <v>1100</v>
      </c>
      <c r="Z162" s="38" t="s">
        <v>249</v>
      </c>
    </row>
    <row r="163" spans="1:26" s="37" customFormat="1" ht="15" x14ac:dyDescent="0.2">
      <c r="A163" s="37">
        <f t="shared" si="73"/>
        <v>158</v>
      </c>
      <c r="B163" s="37">
        <f t="shared" si="79"/>
        <v>1504</v>
      </c>
      <c r="C163" s="37">
        <f t="shared" si="82"/>
        <v>15</v>
      </c>
      <c r="D163" s="37">
        <v>0</v>
      </c>
      <c r="E163" s="37" t="str">
        <f>VLOOKUP($D163,说明表2!$A$53:$B$58,2,0)</f>
        <v>五色</v>
      </c>
      <c r="F163" s="37">
        <f t="shared" si="74"/>
        <v>4</v>
      </c>
      <c r="G163" s="37" t="str">
        <f>VLOOKUP(F163,说明表2!$A$12:$B$16,2,0)</f>
        <v>工业时代</v>
      </c>
      <c r="H163" s="37" t="s">
        <v>63</v>
      </c>
      <c r="I163" s="37" t="s">
        <v>125</v>
      </c>
      <c r="J163" s="37" t="s">
        <v>85</v>
      </c>
      <c r="K163" s="37" t="str">
        <f t="shared" si="81"/>
        <v>一字消+小炸弹</v>
      </c>
      <c r="M163" s="37">
        <f t="shared" si="80"/>
        <v>15</v>
      </c>
      <c r="N163" s="37">
        <v>2</v>
      </c>
      <c r="O163" s="37" t="s">
        <v>127</v>
      </c>
      <c r="P163" s="37">
        <f t="shared" si="78"/>
        <v>4</v>
      </c>
      <c r="Q163" s="37" t="str">
        <f>IF(R163="","",SUBSTITUTE(VLOOKUP($K163,说明表3!$A$3:$D$17,说明表3!$B$1,0),"x",R163))</f>
        <v>20008,-1,-1,-1</v>
      </c>
      <c r="R163" s="37">
        <v>20008</v>
      </c>
      <c r="S163" s="37" t="str">
        <f>IF(T163="","",SUBSTITUTE(VLOOKUP($K163,说明表3!$A$3:$D$17,说明表3!$C$1,0),"x",T163))</f>
        <v>21008,0,1,7</v>
      </c>
      <c r="T163" s="37">
        <v>21008</v>
      </c>
      <c r="U163" s="37" t="str">
        <f>IF(V163="","",SUBSTITUTE(VLOOKUP($K163,说明表3!$A$3:$D$17,说明表3!$D$1,0),"x",V163))</f>
        <v>22008,-1,-1,-1</v>
      </c>
      <c r="V163" s="37" t="s">
        <v>162</v>
      </c>
      <c r="W163" s="37" t="str">
        <f>VLOOKUP($K163,说明表4!$A$2:$U$17,说明表4!$B$1,0)</f>
        <v>600</v>
      </c>
      <c r="X163" s="37" t="str">
        <f>VLOOKUP($K163,说明表4!$A$2:$U$17,说明表4!$H$1,0)</f>
        <v>500</v>
      </c>
      <c r="Y163" s="38" t="str">
        <f>VLOOKUP($K163,说明表4!$A$2:$U$17,说明表4!$N$1,0)</f>
        <v>1100</v>
      </c>
      <c r="Z163" s="38" t="s">
        <v>249</v>
      </c>
    </row>
    <row r="164" spans="1:26" s="37" customFormat="1" ht="15" x14ac:dyDescent="0.2">
      <c r="A164" s="37">
        <f t="shared" si="73"/>
        <v>159</v>
      </c>
      <c r="B164" s="37">
        <f t="shared" si="79"/>
        <v>1604</v>
      </c>
      <c r="C164" s="37">
        <f t="shared" si="82"/>
        <v>16</v>
      </c>
      <c r="D164" s="37">
        <v>0</v>
      </c>
      <c r="E164" s="37" t="str">
        <f>VLOOKUP($D164,说明表2!$A$53:$B$58,2,0)</f>
        <v>五色</v>
      </c>
      <c r="F164" s="37">
        <f t="shared" si="74"/>
        <v>4</v>
      </c>
      <c r="G164" s="37" t="str">
        <f>VLOOKUP(F164,说明表2!$A$12:$B$16,2,0)</f>
        <v>工业时代</v>
      </c>
      <c r="H164" s="37" t="s">
        <v>63</v>
      </c>
      <c r="I164" s="37" t="s">
        <v>125</v>
      </c>
      <c r="J164" s="37" t="s">
        <v>92</v>
      </c>
      <c r="K164" s="37" t="str">
        <f t="shared" si="81"/>
        <v>一字消+同色消</v>
      </c>
      <c r="M164" s="37">
        <f t="shared" si="80"/>
        <v>16</v>
      </c>
      <c r="N164" s="37">
        <v>2</v>
      </c>
      <c r="O164" s="37" t="s">
        <v>127</v>
      </c>
      <c r="P164" s="37">
        <f t="shared" si="78"/>
        <v>4</v>
      </c>
      <c r="Q164" s="37" t="str">
        <f>IF(R164="","",SUBSTITUTE(VLOOKUP($K164,说明表3!$A$3:$D$17,说明表3!$B$1,0),"x",R164))</f>
        <v>20009,0,1,1</v>
      </c>
      <c r="R164" s="37">
        <v>20009</v>
      </c>
      <c r="S164" s="37" t="str">
        <f>IF(T164="","",SUBSTITUTE(VLOOKUP($K164,说明表3!$A$3:$D$17,说明表3!$C$1,0),"x",T164))</f>
        <v>5005,3,2,3</v>
      </c>
      <c r="T164" s="37">
        <v>5005</v>
      </c>
      <c r="U164" s="37" t="str">
        <f>IF(V164="","",SUBSTITUTE(VLOOKUP($K164,说明表3!$A$3:$D$17,说明表3!$D$1,0),"x",V164))</f>
        <v>22009,-1,-1,-1</v>
      </c>
      <c r="V164" s="37" t="s">
        <v>166</v>
      </c>
      <c r="W164" s="37" t="str">
        <f>VLOOKUP($K164,说明表4!$A$2:$U$17,说明表4!$B$1,0)</f>
        <v>600</v>
      </c>
      <c r="X164" s="37" t="str">
        <f>VLOOKUP($K164,说明表4!$A$2:$U$17,说明表4!$H$1,0)</f>
        <v>500</v>
      </c>
      <c r="Y164" s="38" t="str">
        <f>VLOOKUP($K164,说明表4!$A$2:$U$17,说明表4!$N$1,0)</f>
        <v/>
      </c>
      <c r="Z164" s="38"/>
    </row>
    <row r="165" spans="1:26" s="37" customFormat="1" ht="15" x14ac:dyDescent="0.2">
      <c r="A165" s="37">
        <f t="shared" si="73"/>
        <v>160</v>
      </c>
      <c r="B165" s="37">
        <f t="shared" si="79"/>
        <v>1704</v>
      </c>
      <c r="C165" s="37">
        <f t="shared" si="82"/>
        <v>17</v>
      </c>
      <c r="D165" s="37">
        <v>0</v>
      </c>
      <c r="E165" s="37" t="str">
        <f>VLOOKUP($D165,说明表2!$A$53:$B$58,2,0)</f>
        <v>五色</v>
      </c>
      <c r="F165" s="37">
        <f t="shared" si="74"/>
        <v>4</v>
      </c>
      <c r="G165" s="37" t="str">
        <f>VLOOKUP(F165,说明表2!$A$12:$B$16,2,0)</f>
        <v>工业时代</v>
      </c>
      <c r="H165" s="37" t="s">
        <v>85</v>
      </c>
      <c r="I165" s="37" t="s">
        <v>125</v>
      </c>
      <c r="J165" s="37" t="s">
        <v>92</v>
      </c>
      <c r="K165" s="37" t="str">
        <f t="shared" si="81"/>
        <v>小炸弹+同色消</v>
      </c>
      <c r="M165" s="37">
        <f t="shared" si="80"/>
        <v>17</v>
      </c>
      <c r="N165" s="37">
        <v>2</v>
      </c>
      <c r="O165" s="37" t="s">
        <v>127</v>
      </c>
      <c r="P165" s="37">
        <f t="shared" si="78"/>
        <v>4</v>
      </c>
      <c r="Q165" s="37" t="str">
        <f>IF(R165="","",SUBSTITUTE(VLOOKUP($K165,说明表3!$A$3:$D$17,说明表3!$B$1,0),"x",R165))</f>
        <v>20010,0,1,1</v>
      </c>
      <c r="R165" s="37">
        <v>20010</v>
      </c>
      <c r="S165" s="37" t="str">
        <f>IF(T165="","",SUBSTITUTE(VLOOKUP($K165,说明表3!$A$3:$D$17,说明表3!$C$1,0),"x",T165))</f>
        <v>4005,3,2,4</v>
      </c>
      <c r="T165" s="37">
        <v>4005</v>
      </c>
      <c r="U165" s="37" t="str">
        <f>IF(V165="","",SUBSTITUTE(VLOOKUP($K165,说明表3!$A$3:$D$17,说明表3!$D$1,0),"x",V165))</f>
        <v>22010,-1,-1,-1</v>
      </c>
      <c r="V165" s="37" t="s">
        <v>170</v>
      </c>
      <c r="W165" s="37" t="str">
        <f>VLOOKUP($K165,说明表4!$A$2:$U$17,说明表4!$B$1,0)</f>
        <v>600</v>
      </c>
      <c r="X165" s="37" t="str">
        <f>VLOOKUP($K165,说明表4!$A$2:$U$17,说明表4!$H$1,0)</f>
        <v>500</v>
      </c>
      <c r="Y165" s="38" t="str">
        <f>VLOOKUP($K165,说明表4!$A$2:$U$17,说明表4!$N$1,0)</f>
        <v/>
      </c>
      <c r="Z165" s="38"/>
    </row>
    <row r="166" spans="1:26" x14ac:dyDescent="0.2">
      <c r="A166" s="12">
        <f t="shared" si="73"/>
        <v>161</v>
      </c>
      <c r="B166" s="12">
        <f t="shared" si="79"/>
        <v>115</v>
      </c>
      <c r="C166" s="28">
        <v>1</v>
      </c>
      <c r="D166" s="28">
        <v>1</v>
      </c>
      <c r="E166" s="28" t="str">
        <f>VLOOKUP($D166,说明表2!$A$53:$B$58,2,0)</f>
        <v>蓝色</v>
      </c>
      <c r="F166" s="28">
        <f t="shared" si="74"/>
        <v>5</v>
      </c>
      <c r="G166" s="12" t="str">
        <f>VLOOKUP(F166,说明表2!$A$12:$B$16,2,0)</f>
        <v>现代</v>
      </c>
      <c r="H166" s="12" t="s">
        <v>31</v>
      </c>
      <c r="I166" s="12" t="str">
        <f t="shared" ref="I166:I200" si="83">IF(J166="","","+")</f>
        <v/>
      </c>
      <c r="K166" s="12" t="str">
        <f t="shared" si="81"/>
        <v>普通棋子</v>
      </c>
      <c r="L166" s="12" t="str">
        <f t="shared" ref="L166:L200" si="84">_xlfn.CONCAT(G166,E166,K166)</f>
        <v>现代蓝色普通棋子</v>
      </c>
      <c r="M166" s="12">
        <f t="shared" si="80"/>
        <v>1</v>
      </c>
      <c r="N166" s="25">
        <v>1</v>
      </c>
      <c r="O166" s="12" t="str">
        <f>VLOOKUP(N166,说明表2!$A$1:$B$2,2,0)</f>
        <v>单个消除</v>
      </c>
      <c r="P166" s="12">
        <f t="shared" si="78"/>
        <v>5</v>
      </c>
      <c r="Q166" s="28" t="str">
        <f>IF(R166="","",SUBSTITUTE(VLOOKUP($K166,说明表3!$A$3:$D$17,说明表3!$B$1,0),"x",R166))</f>
        <v/>
      </c>
      <c r="R166" s="12" t="str">
        <f>IF(VLOOKUP($E166&amp;$H166,说明表2!$D$24:$H$48,说明表2!$F$22-3,0)="","",VLOOKUP($E166&amp;$H166,说明表2!$D$24:$H$48,说明表2!$F$22-3,0))</f>
        <v/>
      </c>
      <c r="S166" s="28" t="str">
        <f>IF(T166="","",SUBSTITUTE(VLOOKUP($K166,说明表3!$A$3:$D$17,说明表3!$C$1,0),"x",T166))</f>
        <v/>
      </c>
      <c r="T166" s="12" t="str">
        <f>IF(VLOOKUP($E166&amp;$H166,说明表2!$D$24:$H$48,说明表2!$G$22-3,0)="","",VLOOKUP($E166&amp;$H166,说明表2!$D$24:$H$48,说明表2!$G$22-3,0))</f>
        <v/>
      </c>
      <c r="U166" s="28" t="str">
        <f>IF(V166="","",SUBSTITUTE(VLOOKUP($K166,说明表3!$A$3:$D$17,说明表3!$D$1,0),"x",V166))</f>
        <v>130001,-1,-1,-1</v>
      </c>
      <c r="V166" s="12">
        <f>IF(VLOOKUP($E166&amp;$H166,说明表2!$D$24:$H$48,说明表2!$H$22-3,0)="","",VLOOKUP($E166&amp;$H166,说明表2!$D$24:$H$48,说明表2!$H$22-3,0))</f>
        <v>130001</v>
      </c>
      <c r="W166" s="28" t="str">
        <f>VLOOKUP($K166,说明表4!$A$2:$U$17,说明表4!$B$1,0)</f>
        <v/>
      </c>
      <c r="X166" s="28" t="str">
        <f>VLOOKUP($K166,说明表4!$A$2:$U$17,说明表4!$H$1,0)</f>
        <v/>
      </c>
      <c r="Y166" s="28" t="str">
        <f>VLOOKUP($K166,说明表4!$A$2:$U$17,说明表4!$N$1,0)</f>
        <v/>
      </c>
      <c r="Z166" s="28">
        <v>300</v>
      </c>
    </row>
    <row r="167" spans="1:26" x14ac:dyDescent="0.2">
      <c r="A167" s="12">
        <f t="shared" si="73"/>
        <v>162</v>
      </c>
      <c r="B167" s="12">
        <f t="shared" si="79"/>
        <v>125</v>
      </c>
      <c r="C167" s="28">
        <v>1</v>
      </c>
      <c r="D167" s="28">
        <v>2</v>
      </c>
      <c r="E167" s="28" t="str">
        <f>VLOOKUP($D167,说明表2!$A$53:$B$58,2,0)</f>
        <v>绿色</v>
      </c>
      <c r="F167" s="28">
        <f t="shared" si="74"/>
        <v>5</v>
      </c>
      <c r="G167" s="12" t="str">
        <f>VLOOKUP(F167,说明表2!$A$12:$B$16,2,0)</f>
        <v>现代</v>
      </c>
      <c r="H167" s="12" t="s">
        <v>31</v>
      </c>
      <c r="I167" s="12" t="str">
        <f t="shared" si="83"/>
        <v/>
      </c>
      <c r="K167" s="12" t="str">
        <f t="shared" si="81"/>
        <v>普通棋子</v>
      </c>
      <c r="L167" s="12" t="str">
        <f t="shared" si="84"/>
        <v>现代绿色普通棋子</v>
      </c>
      <c r="M167" s="12">
        <f t="shared" si="80"/>
        <v>1</v>
      </c>
      <c r="N167" s="25">
        <v>1</v>
      </c>
      <c r="O167" s="12" t="str">
        <f>VLOOKUP(N167,说明表2!$A$1:$B$2,2,0)</f>
        <v>单个消除</v>
      </c>
      <c r="P167" s="12">
        <f t="shared" si="78"/>
        <v>5</v>
      </c>
      <c r="Q167" s="28" t="str">
        <f>IF(R167="","",SUBSTITUTE(VLOOKUP($K167,说明表3!$A$3:$D$17,说明表3!$B$1,0),"x",R167))</f>
        <v/>
      </c>
      <c r="R167" s="12" t="str">
        <f>IF(VLOOKUP($E167&amp;$H167,说明表2!$D$24:$H$48,说明表2!$F$22-3,0)="","",VLOOKUP($E167&amp;$H167,说明表2!$D$24:$H$48,说明表2!$F$22-3,0))</f>
        <v/>
      </c>
      <c r="S167" s="28" t="str">
        <f>IF(T167="","",SUBSTITUTE(VLOOKUP($K167,说明表3!$A$3:$D$17,说明表3!$C$1,0),"x",T167))</f>
        <v/>
      </c>
      <c r="T167" s="12" t="str">
        <f>IF(VLOOKUP($E167&amp;$H167,说明表2!$D$24:$H$48,说明表2!$G$22-3,0)="","",VLOOKUP($E167&amp;$H167,说明表2!$D$24:$H$48,说明表2!$G$22-3,0))</f>
        <v/>
      </c>
      <c r="U167" s="28" t="str">
        <f>IF(V167="","",SUBSTITUTE(VLOOKUP($K167,说明表3!$A$3:$D$17,说明表3!$D$1,0),"x",V167))</f>
        <v>130002,-1,-1,-1</v>
      </c>
      <c r="V167" s="12">
        <f>IF(VLOOKUP($E167&amp;$H167,说明表2!$D$24:$H$48,说明表2!$H$22-3,0)="","",VLOOKUP($E167&amp;$H167,说明表2!$D$24:$H$48,说明表2!$H$22-3,0))</f>
        <v>130002</v>
      </c>
      <c r="W167" s="28" t="str">
        <f>VLOOKUP($K167,说明表4!$A$2:$U$17,说明表4!$B$1,0)</f>
        <v/>
      </c>
      <c r="X167" s="28" t="str">
        <f>VLOOKUP($K167,说明表4!$A$2:$U$17,说明表4!$H$1,0)</f>
        <v/>
      </c>
      <c r="Y167" s="28" t="str">
        <f>VLOOKUP($K167,说明表4!$A$2:$U$17,说明表4!$N$1,0)</f>
        <v/>
      </c>
      <c r="Z167" s="28">
        <v>300</v>
      </c>
    </row>
    <row r="168" spans="1:26" x14ac:dyDescent="0.2">
      <c r="A168" s="12">
        <f t="shared" si="73"/>
        <v>163</v>
      </c>
      <c r="B168" s="12">
        <f t="shared" si="79"/>
        <v>135</v>
      </c>
      <c r="C168" s="28">
        <v>1</v>
      </c>
      <c r="D168" s="28">
        <v>3</v>
      </c>
      <c r="E168" s="28" t="str">
        <f>VLOOKUP($D168,说明表2!$A$53:$B$58,2,0)</f>
        <v>红色</v>
      </c>
      <c r="F168" s="28">
        <f t="shared" si="74"/>
        <v>5</v>
      </c>
      <c r="G168" s="12" t="str">
        <f>VLOOKUP(F168,说明表2!$A$12:$B$16,2,0)</f>
        <v>现代</v>
      </c>
      <c r="H168" s="12" t="s">
        <v>31</v>
      </c>
      <c r="I168" s="12" t="str">
        <f t="shared" si="83"/>
        <v/>
      </c>
      <c r="K168" s="12" t="str">
        <f t="shared" si="81"/>
        <v>普通棋子</v>
      </c>
      <c r="L168" s="12" t="str">
        <f t="shared" si="84"/>
        <v>现代红色普通棋子</v>
      </c>
      <c r="M168" s="12">
        <f t="shared" si="80"/>
        <v>1</v>
      </c>
      <c r="N168" s="25">
        <v>1</v>
      </c>
      <c r="O168" s="12" t="str">
        <f>VLOOKUP(N168,说明表2!$A$1:$B$2,2,0)</f>
        <v>单个消除</v>
      </c>
      <c r="P168" s="12">
        <f t="shared" si="78"/>
        <v>5</v>
      </c>
      <c r="Q168" s="28" t="str">
        <f>IF(R168="","",SUBSTITUTE(VLOOKUP($K168,说明表3!$A$3:$D$17,说明表3!$B$1,0),"x",R168))</f>
        <v/>
      </c>
      <c r="R168" s="12" t="str">
        <f>IF(VLOOKUP($E168&amp;$H168,说明表2!$D$24:$H$48,说明表2!$F$22-3,0)="","",VLOOKUP($E168&amp;$H168,说明表2!$D$24:$H$48,说明表2!$F$22-3,0))</f>
        <v/>
      </c>
      <c r="S168" s="28" t="str">
        <f>IF(T168="","",SUBSTITUTE(VLOOKUP($K168,说明表3!$A$3:$D$17,说明表3!$C$1,0),"x",T168))</f>
        <v/>
      </c>
      <c r="T168" s="12" t="str">
        <f>IF(VLOOKUP($E168&amp;$H168,说明表2!$D$24:$H$48,说明表2!$G$22-3,0)="","",VLOOKUP($E168&amp;$H168,说明表2!$D$24:$H$48,说明表2!$G$22-3,0))</f>
        <v/>
      </c>
      <c r="U168" s="28" t="str">
        <f>IF(V168="","",SUBSTITUTE(VLOOKUP($K168,说明表3!$A$3:$D$17,说明表3!$D$1,0),"x",V168))</f>
        <v>130003,-1,-1,-1</v>
      </c>
      <c r="V168" s="12">
        <f>IF(VLOOKUP($E168&amp;$H168,说明表2!$D$24:$H$48,说明表2!$H$22-3,0)="","",VLOOKUP($E168&amp;$H168,说明表2!$D$24:$H$48,说明表2!$H$22-3,0))</f>
        <v>130003</v>
      </c>
      <c r="W168" s="28" t="str">
        <f>VLOOKUP($K168,说明表4!$A$2:$U$17,说明表4!$B$1,0)</f>
        <v/>
      </c>
      <c r="X168" s="28" t="str">
        <f>VLOOKUP($K168,说明表4!$A$2:$U$17,说明表4!$H$1,0)</f>
        <v/>
      </c>
      <c r="Y168" s="28" t="str">
        <f>VLOOKUP($K168,说明表4!$A$2:$U$17,说明表4!$N$1,0)</f>
        <v/>
      </c>
      <c r="Z168" s="28">
        <v>300</v>
      </c>
    </row>
    <row r="169" spans="1:26" x14ac:dyDescent="0.2">
      <c r="A169" s="12">
        <f t="shared" si="73"/>
        <v>164</v>
      </c>
      <c r="B169" s="12">
        <f t="shared" si="79"/>
        <v>145</v>
      </c>
      <c r="C169" s="28">
        <v>1</v>
      </c>
      <c r="D169" s="28">
        <v>4</v>
      </c>
      <c r="E169" s="28" t="str">
        <f>VLOOKUP($D169,说明表2!$A$53:$B$58,2,0)</f>
        <v>金色</v>
      </c>
      <c r="F169" s="28">
        <f t="shared" si="74"/>
        <v>5</v>
      </c>
      <c r="G169" s="12" t="str">
        <f>VLOOKUP(F169,说明表2!$A$12:$B$16,2,0)</f>
        <v>现代</v>
      </c>
      <c r="H169" s="12" t="s">
        <v>31</v>
      </c>
      <c r="I169" s="12" t="str">
        <f t="shared" si="83"/>
        <v/>
      </c>
      <c r="K169" s="12" t="str">
        <f t="shared" si="81"/>
        <v>普通棋子</v>
      </c>
      <c r="L169" s="12" t="str">
        <f t="shared" si="84"/>
        <v>现代金色普通棋子</v>
      </c>
      <c r="M169" s="12">
        <f t="shared" si="80"/>
        <v>1</v>
      </c>
      <c r="N169" s="25">
        <v>1</v>
      </c>
      <c r="O169" s="12" t="str">
        <f>VLOOKUP(N169,说明表2!$A$1:$B$2,2,0)</f>
        <v>单个消除</v>
      </c>
      <c r="P169" s="12">
        <f t="shared" si="78"/>
        <v>5</v>
      </c>
      <c r="Q169" s="28" t="str">
        <f>IF(R169="","",SUBSTITUTE(VLOOKUP($K169,说明表3!$A$3:$D$17,说明表3!$B$1,0),"x",R169))</f>
        <v/>
      </c>
      <c r="R169" s="12" t="str">
        <f>IF(VLOOKUP($E169&amp;$H169,说明表2!$D$24:$H$48,说明表2!$F$22-3,0)="","",VLOOKUP($E169&amp;$H169,说明表2!$D$24:$H$48,说明表2!$F$22-3,0))</f>
        <v/>
      </c>
      <c r="S169" s="28" t="str">
        <f>IF(T169="","",SUBSTITUTE(VLOOKUP($K169,说明表3!$A$3:$D$17,说明表3!$C$1,0),"x",T169))</f>
        <v/>
      </c>
      <c r="T169" s="12" t="str">
        <f>IF(VLOOKUP($E169&amp;$H169,说明表2!$D$24:$H$48,说明表2!$G$22-3,0)="","",VLOOKUP($E169&amp;$H169,说明表2!$D$24:$H$48,说明表2!$G$22-3,0))</f>
        <v/>
      </c>
      <c r="U169" s="28" t="str">
        <f>IF(V169="","",SUBSTITUTE(VLOOKUP($K169,说明表3!$A$3:$D$17,说明表3!$D$1,0),"x",V169))</f>
        <v>130004,-1,-1,-1</v>
      </c>
      <c r="V169" s="12">
        <f>IF(VLOOKUP($E169&amp;$H169,说明表2!$D$24:$H$48,说明表2!$H$22-3,0)="","",VLOOKUP($E169&amp;$H169,说明表2!$D$24:$H$48,说明表2!$H$22-3,0))</f>
        <v>130004</v>
      </c>
      <c r="W169" s="28" t="str">
        <f>VLOOKUP($K169,说明表4!$A$2:$U$17,说明表4!$B$1,0)</f>
        <v/>
      </c>
      <c r="X169" s="28" t="str">
        <f>VLOOKUP($K169,说明表4!$A$2:$U$17,说明表4!$H$1,0)</f>
        <v/>
      </c>
      <c r="Y169" s="28" t="str">
        <f>VLOOKUP($K169,说明表4!$A$2:$U$17,说明表4!$N$1,0)</f>
        <v/>
      </c>
      <c r="Z169" s="28">
        <v>300</v>
      </c>
    </row>
    <row r="170" spans="1:26" x14ac:dyDescent="0.2">
      <c r="A170" s="12">
        <f t="shared" si="73"/>
        <v>165</v>
      </c>
      <c r="B170" s="12">
        <f t="shared" si="79"/>
        <v>155</v>
      </c>
      <c r="C170" s="28">
        <v>1</v>
      </c>
      <c r="D170" s="28">
        <v>5</v>
      </c>
      <c r="E170" s="28" t="str">
        <f>VLOOKUP($D170,说明表2!$A$53:$B$58,2,0)</f>
        <v>紫色</v>
      </c>
      <c r="F170" s="28">
        <f t="shared" si="74"/>
        <v>5</v>
      </c>
      <c r="G170" s="12" t="str">
        <f>VLOOKUP(F170,说明表2!$A$12:$B$16,2,0)</f>
        <v>现代</v>
      </c>
      <c r="H170" s="12" t="s">
        <v>31</v>
      </c>
      <c r="I170" s="12" t="str">
        <f t="shared" si="83"/>
        <v/>
      </c>
      <c r="K170" s="12" t="str">
        <f t="shared" si="81"/>
        <v>普通棋子</v>
      </c>
      <c r="L170" s="12" t="str">
        <f t="shared" si="84"/>
        <v>现代紫色普通棋子</v>
      </c>
      <c r="M170" s="12">
        <f t="shared" si="80"/>
        <v>1</v>
      </c>
      <c r="N170" s="25">
        <v>1</v>
      </c>
      <c r="O170" s="12" t="str">
        <f>VLOOKUP(N170,说明表2!$A$1:$B$2,2,0)</f>
        <v>单个消除</v>
      </c>
      <c r="P170" s="12">
        <f t="shared" si="78"/>
        <v>5</v>
      </c>
      <c r="Q170" s="28" t="str">
        <f>IF(R170="","",SUBSTITUTE(VLOOKUP($K170,说明表3!$A$3:$D$17,说明表3!$B$1,0),"x",R170))</f>
        <v/>
      </c>
      <c r="R170" s="12" t="str">
        <f>IF(VLOOKUP($E170&amp;$H170,说明表2!$D$24:$H$48,说明表2!$F$22-3,0)="","",VLOOKUP($E170&amp;$H170,说明表2!$D$24:$H$48,说明表2!$F$22-3,0))</f>
        <v/>
      </c>
      <c r="S170" s="28" t="str">
        <f>IF(T170="","",SUBSTITUTE(VLOOKUP($K170,说明表3!$A$3:$D$17,说明表3!$C$1,0),"x",T170))</f>
        <v/>
      </c>
      <c r="T170" s="12" t="str">
        <f>IF(VLOOKUP($E170&amp;$H170,说明表2!$D$24:$H$48,说明表2!$G$22-3,0)="","",VLOOKUP($E170&amp;$H170,说明表2!$D$24:$H$48,说明表2!$G$22-3,0))</f>
        <v/>
      </c>
      <c r="U170" s="28" t="str">
        <f>IF(V170="","",SUBSTITUTE(VLOOKUP($K170,说明表3!$A$3:$D$17,说明表3!$D$1,0),"x",V170))</f>
        <v>130005,-1,-1,-1</v>
      </c>
      <c r="V170" s="12">
        <f>IF(VLOOKUP($E170&amp;$H170,说明表2!$D$24:$H$48,说明表2!$H$22-3,0)="","",VLOOKUP($E170&amp;$H170,说明表2!$D$24:$H$48,说明表2!$H$22-3,0))</f>
        <v>130005</v>
      </c>
      <c r="W170" s="28" t="str">
        <f>VLOOKUP($K170,说明表4!$A$2:$U$17,说明表4!$B$1,0)</f>
        <v/>
      </c>
      <c r="X170" s="28" t="str">
        <f>VLOOKUP($K170,说明表4!$A$2:$U$17,说明表4!$H$1,0)</f>
        <v/>
      </c>
      <c r="Y170" s="28" t="str">
        <f>VLOOKUP($K170,说明表4!$A$2:$U$17,说明表4!$N$1,0)</f>
        <v/>
      </c>
      <c r="Z170" s="28">
        <v>300</v>
      </c>
    </row>
    <row r="171" spans="1:26" x14ac:dyDescent="0.2">
      <c r="A171" s="12">
        <f t="shared" si="73"/>
        <v>166</v>
      </c>
      <c r="B171" s="12">
        <f t="shared" si="79"/>
        <v>215</v>
      </c>
      <c r="C171" s="28">
        <f>C166+1</f>
        <v>2</v>
      </c>
      <c r="D171" s="28">
        <f t="shared" si="77"/>
        <v>1</v>
      </c>
      <c r="E171" s="28" t="str">
        <f>VLOOKUP($D171,说明表2!$A$53:$B$58,2,0)</f>
        <v>蓝色</v>
      </c>
      <c r="F171" s="28">
        <f t="shared" si="74"/>
        <v>5</v>
      </c>
      <c r="G171" s="12" t="str">
        <f>VLOOKUP(F171,说明表2!$A$12:$B$16,2,0)</f>
        <v>现代</v>
      </c>
      <c r="H171" s="12" t="s">
        <v>55</v>
      </c>
      <c r="I171" s="12" t="str">
        <f t="shared" si="83"/>
        <v/>
      </c>
      <c r="K171" s="12" t="str">
        <f t="shared" si="81"/>
        <v>小飞机</v>
      </c>
      <c r="L171" s="12" t="str">
        <f t="shared" si="84"/>
        <v>现代蓝色小飞机</v>
      </c>
      <c r="M171" s="12">
        <f t="shared" si="80"/>
        <v>2</v>
      </c>
      <c r="N171" s="25">
        <v>1</v>
      </c>
      <c r="O171" s="12" t="str">
        <f>VLOOKUP(N171,说明表2!$A$1:$B$2,2,0)</f>
        <v>单个消除</v>
      </c>
      <c r="P171" s="12">
        <f t="shared" si="78"/>
        <v>5</v>
      </c>
      <c r="Q171" s="28" t="str">
        <f>IF(R171="","",SUBSTITUTE(VLOOKUP($K171,说明表3!$A$3:$D$17,说明表3!$B$1,0),"x",R171))</f>
        <v>110011,0,1,1</v>
      </c>
      <c r="R171" s="12">
        <f>IF(VLOOKUP($E171&amp;$H171,说明表2!$D$24:$H$48,说明表2!$F$22-3,0)="","",VLOOKUP($E171&amp;$H171,说明表2!$D$24:$H$48,说明表2!$F$22-3,0))</f>
        <v>110011</v>
      </c>
      <c r="S171" s="28" t="str">
        <f>IF(T171="","",SUBSTITUTE(VLOOKUP($K171,说明表3!$A$3:$D$17,说明表3!$C$1,0),"x",T171))</f>
        <v>110006,2,1,8</v>
      </c>
      <c r="T171" s="12">
        <f>IF(VLOOKUP($E171&amp;$H171,说明表2!$D$24:$H$48,说明表2!$G$22-3,0)="","",VLOOKUP($E171&amp;$H171,说明表2!$D$24:$H$48,说明表2!$G$22-3,0))</f>
        <v>110006</v>
      </c>
      <c r="U171" s="28" t="str">
        <f>IF(V171="","",SUBSTITUTE(VLOOKUP($K171,说明表3!$A$3:$D$17,说明表3!$D$1,0),"x",V171))</f>
        <v>110012,-1,-1,-1</v>
      </c>
      <c r="V171" s="12">
        <f>IF(VLOOKUP($E171&amp;$H171,说明表2!$D$24:$H$48,说明表2!$H$22-3,0)="","",VLOOKUP($E171&amp;$H171,说明表2!$D$24:$H$48,说明表2!$H$22-3,0))</f>
        <v>110012</v>
      </c>
      <c r="W171" s="28" t="str">
        <f>VLOOKUP($K171,说明表4!$A$2:$U$17,说明表4!$B$1,0)</f>
        <v>500</v>
      </c>
      <c r="X171" s="28" t="str">
        <f>VLOOKUP($K171,说明表4!$A$2:$U$17,说明表4!$H$1,0)</f>
        <v>500</v>
      </c>
      <c r="Y171" s="28" t="str">
        <f>VLOOKUP($K171,说明表4!$A$2:$U$17,说明表4!$N$1,0)</f>
        <v>1000</v>
      </c>
      <c r="Z171" s="28">
        <v>1000</v>
      </c>
    </row>
    <row r="172" spans="1:26" x14ac:dyDescent="0.2">
      <c r="A172" s="12">
        <f t="shared" si="73"/>
        <v>167</v>
      </c>
      <c r="B172" s="12">
        <f t="shared" si="79"/>
        <v>225</v>
      </c>
      <c r="C172" s="28">
        <f t="shared" ref="C172:C200" si="85">C167+1</f>
        <v>2</v>
      </c>
      <c r="D172" s="28">
        <f t="shared" si="77"/>
        <v>2</v>
      </c>
      <c r="E172" s="28" t="str">
        <f>VLOOKUP($D172,说明表2!$A$53:$B$58,2,0)</f>
        <v>绿色</v>
      </c>
      <c r="F172" s="28">
        <f t="shared" si="74"/>
        <v>5</v>
      </c>
      <c r="G172" s="12" t="str">
        <f>VLOOKUP(F172,说明表2!$A$12:$B$16,2,0)</f>
        <v>现代</v>
      </c>
      <c r="H172" s="12" t="s">
        <v>55</v>
      </c>
      <c r="I172" s="12" t="str">
        <f t="shared" si="83"/>
        <v/>
      </c>
      <c r="K172" s="12" t="str">
        <f t="shared" si="81"/>
        <v>小飞机</v>
      </c>
      <c r="L172" s="12" t="str">
        <f t="shared" si="84"/>
        <v>现代绿色小飞机</v>
      </c>
      <c r="M172" s="12">
        <f t="shared" si="80"/>
        <v>2</v>
      </c>
      <c r="N172" s="25">
        <v>1</v>
      </c>
      <c r="O172" s="12" t="str">
        <f>VLOOKUP(N172,说明表2!$A$1:$B$2,2,0)</f>
        <v>单个消除</v>
      </c>
      <c r="P172" s="12">
        <f t="shared" si="78"/>
        <v>5</v>
      </c>
      <c r="Q172" s="28" t="str">
        <f>IF(R172="","",SUBSTITUTE(VLOOKUP($K172,说明表3!$A$3:$D$17,说明表3!$B$1,0),"x",R172))</f>
        <v>110011,0,1,1</v>
      </c>
      <c r="R172" s="12">
        <f>IF(VLOOKUP($E172&amp;$H172,说明表2!$D$24:$H$48,说明表2!$F$22-3,0)="","",VLOOKUP($E172&amp;$H172,说明表2!$D$24:$H$48,说明表2!$F$22-3,0))</f>
        <v>110011</v>
      </c>
      <c r="S172" s="28" t="str">
        <f>IF(T172="","",SUBSTITUTE(VLOOKUP($K172,说明表3!$A$3:$D$17,说明表3!$C$1,0),"x",T172))</f>
        <v>110007,2,1,8</v>
      </c>
      <c r="T172" s="12">
        <f>IF(VLOOKUP($E172&amp;$H172,说明表2!$D$24:$H$48,说明表2!$G$22-3,0)="","",VLOOKUP($E172&amp;$H172,说明表2!$D$24:$H$48,说明表2!$G$22-3,0))</f>
        <v>110007</v>
      </c>
      <c r="U172" s="28" t="str">
        <f>IF(V172="","",SUBSTITUTE(VLOOKUP($K172,说明表3!$A$3:$D$17,说明表3!$D$1,0),"x",V172))</f>
        <v>110012,-1,-1,-1</v>
      </c>
      <c r="V172" s="12">
        <f>IF(VLOOKUP($E172&amp;$H172,说明表2!$D$24:$H$48,说明表2!$H$22-3,0)="","",VLOOKUP($E172&amp;$H172,说明表2!$D$24:$H$48,说明表2!$H$22-3,0))</f>
        <v>110012</v>
      </c>
      <c r="W172" s="28" t="str">
        <f>VLOOKUP($K172,说明表4!$A$2:$U$17,说明表4!$B$1,0)</f>
        <v>500</v>
      </c>
      <c r="X172" s="28" t="str">
        <f>VLOOKUP($K172,说明表4!$A$2:$U$17,说明表4!$H$1,0)</f>
        <v>500</v>
      </c>
      <c r="Y172" s="28" t="str">
        <f>VLOOKUP($K172,说明表4!$A$2:$U$17,说明表4!$N$1,0)</f>
        <v>1000</v>
      </c>
      <c r="Z172" s="28">
        <v>1000</v>
      </c>
    </row>
    <row r="173" spans="1:26" x14ac:dyDescent="0.2">
      <c r="A173" s="12">
        <f t="shared" si="73"/>
        <v>168</v>
      </c>
      <c r="B173" s="12">
        <f t="shared" si="79"/>
        <v>235</v>
      </c>
      <c r="C173" s="28">
        <f t="shared" si="85"/>
        <v>2</v>
      </c>
      <c r="D173" s="28">
        <f t="shared" si="77"/>
        <v>3</v>
      </c>
      <c r="E173" s="28" t="str">
        <f>VLOOKUP($D173,说明表2!$A$53:$B$58,2,0)</f>
        <v>红色</v>
      </c>
      <c r="F173" s="28">
        <f t="shared" si="74"/>
        <v>5</v>
      </c>
      <c r="G173" s="12" t="str">
        <f>VLOOKUP(F173,说明表2!$A$12:$B$16,2,0)</f>
        <v>现代</v>
      </c>
      <c r="H173" s="12" t="s">
        <v>55</v>
      </c>
      <c r="I173" s="12" t="str">
        <f t="shared" si="83"/>
        <v/>
      </c>
      <c r="K173" s="12" t="str">
        <f t="shared" si="81"/>
        <v>小飞机</v>
      </c>
      <c r="L173" s="12" t="str">
        <f t="shared" si="84"/>
        <v>现代红色小飞机</v>
      </c>
      <c r="M173" s="12">
        <f t="shared" si="80"/>
        <v>2</v>
      </c>
      <c r="N173" s="25">
        <v>1</v>
      </c>
      <c r="O173" s="12" t="str">
        <f>VLOOKUP(N173,说明表2!$A$1:$B$2,2,0)</f>
        <v>单个消除</v>
      </c>
      <c r="P173" s="12">
        <f t="shared" si="78"/>
        <v>5</v>
      </c>
      <c r="Q173" s="28" t="str">
        <f>IF(R173="","",SUBSTITUTE(VLOOKUP($K173,说明表3!$A$3:$D$17,说明表3!$B$1,0),"x",R173))</f>
        <v>110011,0,1,1</v>
      </c>
      <c r="R173" s="12">
        <f>IF(VLOOKUP($E173&amp;$H173,说明表2!$D$24:$H$48,说明表2!$F$22-3,0)="","",VLOOKUP($E173&amp;$H173,说明表2!$D$24:$H$48,说明表2!$F$22-3,0))</f>
        <v>110011</v>
      </c>
      <c r="S173" s="28" t="str">
        <f>IF(T173="","",SUBSTITUTE(VLOOKUP($K173,说明表3!$A$3:$D$17,说明表3!$C$1,0),"x",T173))</f>
        <v>110008,2,1,8</v>
      </c>
      <c r="T173" s="12">
        <f>IF(VLOOKUP($E173&amp;$H173,说明表2!$D$24:$H$48,说明表2!$G$22-3,0)="","",VLOOKUP($E173&amp;$H173,说明表2!$D$24:$H$48,说明表2!$G$22-3,0))</f>
        <v>110008</v>
      </c>
      <c r="U173" s="28" t="str">
        <f>IF(V173="","",SUBSTITUTE(VLOOKUP($K173,说明表3!$A$3:$D$17,说明表3!$D$1,0),"x",V173))</f>
        <v>110012,-1,-1,-1</v>
      </c>
      <c r="V173" s="12">
        <f>IF(VLOOKUP($E173&amp;$H173,说明表2!$D$24:$H$48,说明表2!$H$22-3,0)="","",VLOOKUP($E173&amp;$H173,说明表2!$D$24:$H$48,说明表2!$H$22-3,0))</f>
        <v>110012</v>
      </c>
      <c r="W173" s="28" t="str">
        <f>VLOOKUP($K173,说明表4!$A$2:$U$17,说明表4!$B$1,0)</f>
        <v>500</v>
      </c>
      <c r="X173" s="28" t="str">
        <f>VLOOKUP($K173,说明表4!$A$2:$U$17,说明表4!$H$1,0)</f>
        <v>500</v>
      </c>
      <c r="Y173" s="28" t="str">
        <f>VLOOKUP($K173,说明表4!$A$2:$U$17,说明表4!$N$1,0)</f>
        <v>1000</v>
      </c>
      <c r="Z173" s="28">
        <v>1000</v>
      </c>
    </row>
    <row r="174" spans="1:26" x14ac:dyDescent="0.2">
      <c r="A174" s="12">
        <f t="shared" si="73"/>
        <v>169</v>
      </c>
      <c r="B174" s="12">
        <f t="shared" si="79"/>
        <v>245</v>
      </c>
      <c r="C174" s="28">
        <f t="shared" si="85"/>
        <v>2</v>
      </c>
      <c r="D174" s="28">
        <f t="shared" si="77"/>
        <v>4</v>
      </c>
      <c r="E174" s="28" t="str">
        <f>VLOOKUP($D174,说明表2!$A$53:$B$58,2,0)</f>
        <v>金色</v>
      </c>
      <c r="F174" s="28">
        <f t="shared" si="74"/>
        <v>5</v>
      </c>
      <c r="G174" s="12" t="str">
        <f>VLOOKUP(F174,说明表2!$A$12:$B$16,2,0)</f>
        <v>现代</v>
      </c>
      <c r="H174" s="12" t="s">
        <v>55</v>
      </c>
      <c r="I174" s="12" t="str">
        <f t="shared" si="83"/>
        <v/>
      </c>
      <c r="K174" s="12" t="str">
        <f t="shared" si="81"/>
        <v>小飞机</v>
      </c>
      <c r="L174" s="12" t="str">
        <f t="shared" si="84"/>
        <v>现代金色小飞机</v>
      </c>
      <c r="M174" s="12">
        <f t="shared" si="80"/>
        <v>2</v>
      </c>
      <c r="N174" s="25">
        <v>1</v>
      </c>
      <c r="O174" s="12" t="str">
        <f>VLOOKUP(N174,说明表2!$A$1:$B$2,2,0)</f>
        <v>单个消除</v>
      </c>
      <c r="P174" s="12">
        <f t="shared" si="78"/>
        <v>5</v>
      </c>
      <c r="Q174" s="28" t="str">
        <f>IF(R174="","",SUBSTITUTE(VLOOKUP($K174,说明表3!$A$3:$D$17,说明表3!$B$1,0),"x",R174))</f>
        <v>110011,0,1,1</v>
      </c>
      <c r="R174" s="12">
        <f>IF(VLOOKUP($E174&amp;$H174,说明表2!$D$24:$H$48,说明表2!$F$22-3,0)="","",VLOOKUP($E174&amp;$H174,说明表2!$D$24:$H$48,说明表2!$F$22-3,0))</f>
        <v>110011</v>
      </c>
      <c r="S174" s="28" t="str">
        <f>IF(T174="","",SUBSTITUTE(VLOOKUP($K174,说明表3!$A$3:$D$17,说明表3!$C$1,0),"x",T174))</f>
        <v>110009,2,1,8</v>
      </c>
      <c r="T174" s="12">
        <f>IF(VLOOKUP($E174&amp;$H174,说明表2!$D$24:$H$48,说明表2!$G$22-3,0)="","",VLOOKUP($E174&amp;$H174,说明表2!$D$24:$H$48,说明表2!$G$22-3,0))</f>
        <v>110009</v>
      </c>
      <c r="U174" s="28" t="str">
        <f>IF(V174="","",SUBSTITUTE(VLOOKUP($K174,说明表3!$A$3:$D$17,说明表3!$D$1,0),"x",V174))</f>
        <v>110012,-1,-1,-1</v>
      </c>
      <c r="V174" s="12">
        <f>IF(VLOOKUP($E174&amp;$H174,说明表2!$D$24:$H$48,说明表2!$H$22-3,0)="","",VLOOKUP($E174&amp;$H174,说明表2!$D$24:$H$48,说明表2!$H$22-3,0))</f>
        <v>110012</v>
      </c>
      <c r="W174" s="28" t="str">
        <f>VLOOKUP($K174,说明表4!$A$2:$U$17,说明表4!$B$1,0)</f>
        <v>500</v>
      </c>
      <c r="X174" s="28" t="str">
        <f>VLOOKUP($K174,说明表4!$A$2:$U$17,说明表4!$H$1,0)</f>
        <v>500</v>
      </c>
      <c r="Y174" s="28" t="str">
        <f>VLOOKUP($K174,说明表4!$A$2:$U$17,说明表4!$N$1,0)</f>
        <v>1000</v>
      </c>
      <c r="Z174" s="28">
        <v>1000</v>
      </c>
    </row>
    <row r="175" spans="1:26" x14ac:dyDescent="0.2">
      <c r="A175" s="12">
        <f t="shared" si="73"/>
        <v>170</v>
      </c>
      <c r="B175" s="12">
        <f t="shared" si="79"/>
        <v>255</v>
      </c>
      <c r="C175" s="28">
        <f t="shared" si="85"/>
        <v>2</v>
      </c>
      <c r="D175" s="28">
        <f t="shared" si="77"/>
        <v>5</v>
      </c>
      <c r="E175" s="28" t="str">
        <f>VLOOKUP($D175,说明表2!$A$53:$B$58,2,0)</f>
        <v>紫色</v>
      </c>
      <c r="F175" s="28">
        <f t="shared" si="74"/>
        <v>5</v>
      </c>
      <c r="G175" s="12" t="str">
        <f>VLOOKUP(F175,说明表2!$A$12:$B$16,2,0)</f>
        <v>现代</v>
      </c>
      <c r="H175" s="12" t="s">
        <v>55</v>
      </c>
      <c r="I175" s="12" t="str">
        <f t="shared" si="83"/>
        <v/>
      </c>
      <c r="K175" s="12" t="str">
        <f t="shared" si="81"/>
        <v>小飞机</v>
      </c>
      <c r="L175" s="12" t="str">
        <f t="shared" si="84"/>
        <v>现代紫色小飞机</v>
      </c>
      <c r="M175" s="12">
        <f t="shared" si="80"/>
        <v>2</v>
      </c>
      <c r="N175" s="25">
        <v>1</v>
      </c>
      <c r="O175" s="12" t="str">
        <f>VLOOKUP(N175,说明表2!$A$1:$B$2,2,0)</f>
        <v>单个消除</v>
      </c>
      <c r="P175" s="12">
        <f t="shared" si="78"/>
        <v>5</v>
      </c>
      <c r="Q175" s="28" t="str">
        <f>IF(R175="","",SUBSTITUTE(VLOOKUP($K175,说明表3!$A$3:$D$17,说明表3!$B$1,0),"x",R175))</f>
        <v>110011,0,1,1</v>
      </c>
      <c r="R175" s="12">
        <f>IF(VLOOKUP($E175&amp;$H175,说明表2!$D$24:$H$48,说明表2!$F$22-3,0)="","",VLOOKUP($E175&amp;$H175,说明表2!$D$24:$H$48,说明表2!$F$22-3,0))</f>
        <v>110011</v>
      </c>
      <c r="S175" s="28" t="str">
        <f>IF(T175="","",SUBSTITUTE(VLOOKUP($K175,说明表3!$A$3:$D$17,说明表3!$C$1,0),"x",T175))</f>
        <v>110010,2,1,8</v>
      </c>
      <c r="T175" s="12">
        <f>IF(VLOOKUP($E175&amp;$H175,说明表2!$D$24:$H$48,说明表2!$G$22-3,0)="","",VLOOKUP($E175&amp;$H175,说明表2!$D$24:$H$48,说明表2!$G$22-3,0))</f>
        <v>110010</v>
      </c>
      <c r="U175" s="28" t="str">
        <f>IF(V175="","",SUBSTITUTE(VLOOKUP($K175,说明表3!$A$3:$D$17,说明表3!$D$1,0),"x",V175))</f>
        <v>110012,-1,-1,-1</v>
      </c>
      <c r="V175" s="12">
        <f>IF(VLOOKUP($E175&amp;$H175,说明表2!$D$24:$H$48,说明表2!$H$22-3,0)="","",VLOOKUP($E175&amp;$H175,说明表2!$D$24:$H$48,说明表2!$H$22-3,0))</f>
        <v>110012</v>
      </c>
      <c r="W175" s="28" t="str">
        <f>VLOOKUP($K175,说明表4!$A$2:$U$17,说明表4!$B$1,0)</f>
        <v>500</v>
      </c>
      <c r="X175" s="28" t="str">
        <f>VLOOKUP($K175,说明表4!$A$2:$U$17,说明表4!$H$1,0)</f>
        <v>500</v>
      </c>
      <c r="Y175" s="28" t="str">
        <f>VLOOKUP($K175,说明表4!$A$2:$U$17,说明表4!$N$1,0)</f>
        <v>1000</v>
      </c>
      <c r="Z175" s="28">
        <v>1000</v>
      </c>
    </row>
    <row r="176" spans="1:26" x14ac:dyDescent="0.2">
      <c r="A176" s="12">
        <f t="shared" si="73"/>
        <v>171</v>
      </c>
      <c r="B176" s="12">
        <f t="shared" si="79"/>
        <v>315</v>
      </c>
      <c r="C176" s="28">
        <f>C171+1</f>
        <v>3</v>
      </c>
      <c r="D176" s="28">
        <f t="shared" si="77"/>
        <v>1</v>
      </c>
      <c r="E176" s="28" t="str">
        <f>VLOOKUP($D176,说明表2!$A$53:$B$58,2,0)</f>
        <v>蓝色</v>
      </c>
      <c r="F176" s="28">
        <f t="shared" si="74"/>
        <v>5</v>
      </c>
      <c r="G176" s="12" t="str">
        <f>VLOOKUP(F176,说明表2!$A$12:$B$16,2,0)</f>
        <v>现代</v>
      </c>
      <c r="H176" s="12" t="s">
        <v>55</v>
      </c>
      <c r="I176" s="12" t="str">
        <f t="shared" si="83"/>
        <v/>
      </c>
      <c r="K176" s="12" t="str">
        <f t="shared" si="81"/>
        <v>小飞机</v>
      </c>
      <c r="L176" s="12" t="str">
        <f t="shared" si="84"/>
        <v>现代蓝色小飞机</v>
      </c>
      <c r="M176" s="12">
        <f t="shared" si="80"/>
        <v>3</v>
      </c>
      <c r="N176" s="25">
        <v>1</v>
      </c>
      <c r="O176" s="12" t="str">
        <f>VLOOKUP(N176,说明表2!$A$1:$B$2,2,0)</f>
        <v>单个消除</v>
      </c>
      <c r="P176" s="12">
        <f t="shared" si="78"/>
        <v>5</v>
      </c>
      <c r="Q176" s="28" t="str">
        <f>IF(R176="","",SUBSTITUTE(VLOOKUP($K176,说明表3!$A$3:$D$17,说明表3!$B$1,0),"x",R176))</f>
        <v>110011,0,1,1</v>
      </c>
      <c r="R176" s="12">
        <f>IF(VLOOKUP($E176&amp;$H176,说明表2!$D$24:$H$48,说明表2!$F$22-3,0)="","",VLOOKUP($E176&amp;$H176,说明表2!$D$24:$H$48,说明表2!$F$22-3,0))</f>
        <v>110011</v>
      </c>
      <c r="S176" s="28" t="str">
        <f>IF(T176="","",SUBSTITUTE(VLOOKUP($K176,说明表3!$A$3:$D$17,说明表3!$C$1,0),"x",T176))</f>
        <v>110006,2,1,8</v>
      </c>
      <c r="T176" s="12">
        <f>IF(VLOOKUP($E176&amp;$H176,说明表2!$D$24:$H$48,说明表2!$G$22-3,0)="","",VLOOKUP($E176&amp;$H176,说明表2!$D$24:$H$48,说明表2!$G$22-3,0))</f>
        <v>110006</v>
      </c>
      <c r="U176" s="28" t="str">
        <f>IF(V176="","",SUBSTITUTE(VLOOKUP($K176,说明表3!$A$3:$D$17,说明表3!$D$1,0),"x",V176))</f>
        <v>110012,-1,-1,-1</v>
      </c>
      <c r="V176" s="12">
        <f>IF(VLOOKUP($E176&amp;$H176,说明表2!$D$24:$H$48,说明表2!$H$22-3,0)="","",VLOOKUP($E176&amp;$H176,说明表2!$D$24:$H$48,说明表2!$H$22-3,0))</f>
        <v>110012</v>
      </c>
      <c r="W176" s="28" t="str">
        <f>VLOOKUP($K176,说明表4!$A$2:$U$17,说明表4!$B$1,0)</f>
        <v>500</v>
      </c>
      <c r="X176" s="28" t="str">
        <f>VLOOKUP($K176,说明表4!$A$2:$U$17,说明表4!$H$1,0)</f>
        <v>500</v>
      </c>
      <c r="Y176" s="28" t="str">
        <f>VLOOKUP($K176,说明表4!$A$2:$U$17,说明表4!$N$1,0)</f>
        <v>1000</v>
      </c>
      <c r="Z176" s="28">
        <v>1000</v>
      </c>
    </row>
    <row r="177" spans="1:26" x14ac:dyDescent="0.2">
      <c r="A177" s="12">
        <f t="shared" si="73"/>
        <v>172</v>
      </c>
      <c r="B177" s="12">
        <f t="shared" si="79"/>
        <v>325</v>
      </c>
      <c r="C177" s="28">
        <f t="shared" si="85"/>
        <v>3</v>
      </c>
      <c r="D177" s="28">
        <f t="shared" si="77"/>
        <v>2</v>
      </c>
      <c r="E177" s="28" t="str">
        <f>VLOOKUP($D177,说明表2!$A$53:$B$58,2,0)</f>
        <v>绿色</v>
      </c>
      <c r="F177" s="28">
        <f t="shared" si="74"/>
        <v>5</v>
      </c>
      <c r="G177" s="12" t="str">
        <f>VLOOKUP(F177,说明表2!$A$12:$B$16,2,0)</f>
        <v>现代</v>
      </c>
      <c r="H177" s="12" t="s">
        <v>55</v>
      </c>
      <c r="I177" s="12" t="str">
        <f t="shared" si="83"/>
        <v/>
      </c>
      <c r="K177" s="12" t="str">
        <f t="shared" si="81"/>
        <v>小飞机</v>
      </c>
      <c r="L177" s="12" t="str">
        <f t="shared" si="84"/>
        <v>现代绿色小飞机</v>
      </c>
      <c r="M177" s="12">
        <f t="shared" si="80"/>
        <v>3</v>
      </c>
      <c r="N177" s="25">
        <v>1</v>
      </c>
      <c r="O177" s="12" t="str">
        <f>VLOOKUP(N177,说明表2!$A$1:$B$2,2,0)</f>
        <v>单个消除</v>
      </c>
      <c r="P177" s="12">
        <f t="shared" si="78"/>
        <v>5</v>
      </c>
      <c r="Q177" s="28" t="str">
        <f>IF(R177="","",SUBSTITUTE(VLOOKUP($K177,说明表3!$A$3:$D$17,说明表3!$B$1,0),"x",R177))</f>
        <v>110011,0,1,1</v>
      </c>
      <c r="R177" s="12">
        <f>IF(VLOOKUP($E177&amp;$H177,说明表2!$D$24:$H$48,说明表2!$F$22-3,0)="","",VLOOKUP($E177&amp;$H177,说明表2!$D$24:$H$48,说明表2!$F$22-3,0))</f>
        <v>110011</v>
      </c>
      <c r="S177" s="28" t="str">
        <f>IF(T177="","",SUBSTITUTE(VLOOKUP($K177,说明表3!$A$3:$D$17,说明表3!$C$1,0),"x",T177))</f>
        <v>110007,2,1,8</v>
      </c>
      <c r="T177" s="12">
        <f>IF(VLOOKUP($E177&amp;$H177,说明表2!$D$24:$H$48,说明表2!$G$22-3,0)="","",VLOOKUP($E177&amp;$H177,说明表2!$D$24:$H$48,说明表2!$G$22-3,0))</f>
        <v>110007</v>
      </c>
      <c r="U177" s="28" t="str">
        <f>IF(V177="","",SUBSTITUTE(VLOOKUP($K177,说明表3!$A$3:$D$17,说明表3!$D$1,0),"x",V177))</f>
        <v>110012,-1,-1,-1</v>
      </c>
      <c r="V177" s="12">
        <f>IF(VLOOKUP($E177&amp;$H177,说明表2!$D$24:$H$48,说明表2!$H$22-3,0)="","",VLOOKUP($E177&amp;$H177,说明表2!$D$24:$H$48,说明表2!$H$22-3,0))</f>
        <v>110012</v>
      </c>
      <c r="W177" s="28" t="str">
        <f>VLOOKUP($K177,说明表4!$A$2:$U$17,说明表4!$B$1,0)</f>
        <v>500</v>
      </c>
      <c r="X177" s="28" t="str">
        <f>VLOOKUP($K177,说明表4!$A$2:$U$17,说明表4!$H$1,0)</f>
        <v>500</v>
      </c>
      <c r="Y177" s="28" t="str">
        <f>VLOOKUP($K177,说明表4!$A$2:$U$17,说明表4!$N$1,0)</f>
        <v>1000</v>
      </c>
      <c r="Z177" s="28">
        <v>1000</v>
      </c>
    </row>
    <row r="178" spans="1:26" x14ac:dyDescent="0.2">
      <c r="A178" s="12">
        <f t="shared" si="73"/>
        <v>173</v>
      </c>
      <c r="B178" s="12">
        <f t="shared" si="79"/>
        <v>335</v>
      </c>
      <c r="C178" s="28">
        <f t="shared" si="85"/>
        <v>3</v>
      </c>
      <c r="D178" s="28">
        <f t="shared" si="77"/>
        <v>3</v>
      </c>
      <c r="E178" s="28" t="str">
        <f>VLOOKUP($D178,说明表2!$A$53:$B$58,2,0)</f>
        <v>红色</v>
      </c>
      <c r="F178" s="28">
        <f t="shared" si="74"/>
        <v>5</v>
      </c>
      <c r="G178" s="12" t="str">
        <f>VLOOKUP(F178,说明表2!$A$12:$B$16,2,0)</f>
        <v>现代</v>
      </c>
      <c r="H178" s="12" t="s">
        <v>55</v>
      </c>
      <c r="I178" s="12" t="str">
        <f t="shared" si="83"/>
        <v/>
      </c>
      <c r="K178" s="12" t="str">
        <f t="shared" si="81"/>
        <v>小飞机</v>
      </c>
      <c r="L178" s="12" t="str">
        <f t="shared" si="84"/>
        <v>现代红色小飞机</v>
      </c>
      <c r="M178" s="12">
        <f t="shared" si="80"/>
        <v>3</v>
      </c>
      <c r="N178" s="25">
        <v>1</v>
      </c>
      <c r="O178" s="12" t="str">
        <f>VLOOKUP(N178,说明表2!$A$1:$B$2,2,0)</f>
        <v>单个消除</v>
      </c>
      <c r="P178" s="12">
        <f t="shared" si="78"/>
        <v>5</v>
      </c>
      <c r="Q178" s="28" t="str">
        <f>IF(R178="","",SUBSTITUTE(VLOOKUP($K178,说明表3!$A$3:$D$17,说明表3!$B$1,0),"x",R178))</f>
        <v>110011,0,1,1</v>
      </c>
      <c r="R178" s="12">
        <f>IF(VLOOKUP($E178&amp;$H178,说明表2!$D$24:$H$48,说明表2!$F$22-3,0)="","",VLOOKUP($E178&amp;$H178,说明表2!$D$24:$H$48,说明表2!$F$22-3,0))</f>
        <v>110011</v>
      </c>
      <c r="S178" s="28" t="str">
        <f>IF(T178="","",SUBSTITUTE(VLOOKUP($K178,说明表3!$A$3:$D$17,说明表3!$C$1,0),"x",T178))</f>
        <v>110008,2,1,8</v>
      </c>
      <c r="T178" s="12">
        <f>IF(VLOOKUP($E178&amp;$H178,说明表2!$D$24:$H$48,说明表2!$G$22-3,0)="","",VLOOKUP($E178&amp;$H178,说明表2!$D$24:$H$48,说明表2!$G$22-3,0))</f>
        <v>110008</v>
      </c>
      <c r="U178" s="28" t="str">
        <f>IF(V178="","",SUBSTITUTE(VLOOKUP($K178,说明表3!$A$3:$D$17,说明表3!$D$1,0),"x",V178))</f>
        <v>110012,-1,-1,-1</v>
      </c>
      <c r="V178" s="12">
        <f>IF(VLOOKUP($E178&amp;$H178,说明表2!$D$24:$H$48,说明表2!$H$22-3,0)="","",VLOOKUP($E178&amp;$H178,说明表2!$D$24:$H$48,说明表2!$H$22-3,0))</f>
        <v>110012</v>
      </c>
      <c r="W178" s="28" t="str">
        <f>VLOOKUP($K178,说明表4!$A$2:$U$17,说明表4!$B$1,0)</f>
        <v>500</v>
      </c>
      <c r="X178" s="28" t="str">
        <f>VLOOKUP($K178,说明表4!$A$2:$U$17,说明表4!$H$1,0)</f>
        <v>500</v>
      </c>
      <c r="Y178" s="28" t="str">
        <f>VLOOKUP($K178,说明表4!$A$2:$U$17,说明表4!$N$1,0)</f>
        <v>1000</v>
      </c>
      <c r="Z178" s="28">
        <v>1000</v>
      </c>
    </row>
    <row r="179" spans="1:26" x14ac:dyDescent="0.2">
      <c r="A179" s="12">
        <f t="shared" si="73"/>
        <v>174</v>
      </c>
      <c r="B179" s="12">
        <f t="shared" si="79"/>
        <v>345</v>
      </c>
      <c r="C179" s="28">
        <f t="shared" si="85"/>
        <v>3</v>
      </c>
      <c r="D179" s="28">
        <f t="shared" si="77"/>
        <v>4</v>
      </c>
      <c r="E179" s="28" t="str">
        <f>VLOOKUP($D179,说明表2!$A$53:$B$58,2,0)</f>
        <v>金色</v>
      </c>
      <c r="F179" s="28">
        <f t="shared" si="74"/>
        <v>5</v>
      </c>
      <c r="G179" s="12" t="str">
        <f>VLOOKUP(F179,说明表2!$A$12:$B$16,2,0)</f>
        <v>现代</v>
      </c>
      <c r="H179" s="12" t="s">
        <v>55</v>
      </c>
      <c r="I179" s="12" t="str">
        <f t="shared" si="83"/>
        <v/>
      </c>
      <c r="K179" s="12" t="str">
        <f t="shared" si="81"/>
        <v>小飞机</v>
      </c>
      <c r="L179" s="12" t="str">
        <f t="shared" si="84"/>
        <v>现代金色小飞机</v>
      </c>
      <c r="M179" s="12">
        <f t="shared" si="80"/>
        <v>3</v>
      </c>
      <c r="N179" s="25">
        <v>1</v>
      </c>
      <c r="O179" s="12" t="str">
        <f>VLOOKUP(N179,说明表2!$A$1:$B$2,2,0)</f>
        <v>单个消除</v>
      </c>
      <c r="P179" s="12">
        <f t="shared" si="78"/>
        <v>5</v>
      </c>
      <c r="Q179" s="28" t="str">
        <f>IF(R179="","",SUBSTITUTE(VLOOKUP($K179,说明表3!$A$3:$D$17,说明表3!$B$1,0),"x",R179))</f>
        <v>110011,0,1,1</v>
      </c>
      <c r="R179" s="12">
        <f>IF(VLOOKUP($E179&amp;$H179,说明表2!$D$24:$H$48,说明表2!$F$22-3,0)="","",VLOOKUP($E179&amp;$H179,说明表2!$D$24:$H$48,说明表2!$F$22-3,0))</f>
        <v>110011</v>
      </c>
      <c r="S179" s="28" t="str">
        <f>IF(T179="","",SUBSTITUTE(VLOOKUP($K179,说明表3!$A$3:$D$17,说明表3!$C$1,0),"x",T179))</f>
        <v>110009,2,1,8</v>
      </c>
      <c r="T179" s="12">
        <f>IF(VLOOKUP($E179&amp;$H179,说明表2!$D$24:$H$48,说明表2!$G$22-3,0)="","",VLOOKUP($E179&amp;$H179,说明表2!$D$24:$H$48,说明表2!$G$22-3,0))</f>
        <v>110009</v>
      </c>
      <c r="U179" s="28" t="str">
        <f>IF(V179="","",SUBSTITUTE(VLOOKUP($K179,说明表3!$A$3:$D$17,说明表3!$D$1,0),"x",V179))</f>
        <v>110012,-1,-1,-1</v>
      </c>
      <c r="V179" s="12">
        <f>IF(VLOOKUP($E179&amp;$H179,说明表2!$D$24:$H$48,说明表2!$H$22-3,0)="","",VLOOKUP($E179&amp;$H179,说明表2!$D$24:$H$48,说明表2!$H$22-3,0))</f>
        <v>110012</v>
      </c>
      <c r="W179" s="28" t="str">
        <f>VLOOKUP($K179,说明表4!$A$2:$U$17,说明表4!$B$1,0)</f>
        <v>500</v>
      </c>
      <c r="X179" s="28" t="str">
        <f>VLOOKUP($K179,说明表4!$A$2:$U$17,说明表4!$H$1,0)</f>
        <v>500</v>
      </c>
      <c r="Y179" s="28" t="str">
        <f>VLOOKUP($K179,说明表4!$A$2:$U$17,说明表4!$N$1,0)</f>
        <v>1000</v>
      </c>
      <c r="Z179" s="28">
        <v>1000</v>
      </c>
    </row>
    <row r="180" spans="1:26" x14ac:dyDescent="0.2">
      <c r="A180" s="12">
        <f t="shared" si="73"/>
        <v>175</v>
      </c>
      <c r="B180" s="12">
        <f t="shared" si="79"/>
        <v>355</v>
      </c>
      <c r="C180" s="28">
        <f t="shared" si="85"/>
        <v>3</v>
      </c>
      <c r="D180" s="28">
        <f t="shared" si="77"/>
        <v>5</v>
      </c>
      <c r="E180" s="28" t="str">
        <f>VLOOKUP($D180,说明表2!$A$53:$B$58,2,0)</f>
        <v>紫色</v>
      </c>
      <c r="F180" s="28">
        <f t="shared" si="74"/>
        <v>5</v>
      </c>
      <c r="G180" s="12" t="str">
        <f>VLOOKUP(F180,说明表2!$A$12:$B$16,2,0)</f>
        <v>现代</v>
      </c>
      <c r="H180" s="12" t="s">
        <v>55</v>
      </c>
      <c r="I180" s="12" t="str">
        <f t="shared" si="83"/>
        <v/>
      </c>
      <c r="K180" s="12" t="str">
        <f t="shared" si="81"/>
        <v>小飞机</v>
      </c>
      <c r="L180" s="12" t="str">
        <f t="shared" si="84"/>
        <v>现代紫色小飞机</v>
      </c>
      <c r="M180" s="12">
        <f t="shared" si="80"/>
        <v>3</v>
      </c>
      <c r="N180" s="25">
        <v>1</v>
      </c>
      <c r="O180" s="12" t="str">
        <f>VLOOKUP(N180,说明表2!$A$1:$B$2,2,0)</f>
        <v>单个消除</v>
      </c>
      <c r="P180" s="12">
        <f t="shared" si="78"/>
        <v>5</v>
      </c>
      <c r="Q180" s="28" t="str">
        <f>IF(R180="","",SUBSTITUTE(VLOOKUP($K180,说明表3!$A$3:$D$17,说明表3!$B$1,0),"x",R180))</f>
        <v>110011,0,1,1</v>
      </c>
      <c r="R180" s="12">
        <f>IF(VLOOKUP($E180&amp;$H180,说明表2!$D$24:$H$48,说明表2!$F$22-3,0)="","",VLOOKUP($E180&amp;$H180,说明表2!$D$24:$H$48,说明表2!$F$22-3,0))</f>
        <v>110011</v>
      </c>
      <c r="S180" s="28" t="str">
        <f>IF(T180="","",SUBSTITUTE(VLOOKUP($K180,说明表3!$A$3:$D$17,说明表3!$C$1,0),"x",T180))</f>
        <v>110010,2,1,8</v>
      </c>
      <c r="T180" s="12">
        <f>IF(VLOOKUP($E180&amp;$H180,说明表2!$D$24:$H$48,说明表2!$G$22-3,0)="","",VLOOKUP($E180&amp;$H180,说明表2!$D$24:$H$48,说明表2!$G$22-3,0))</f>
        <v>110010</v>
      </c>
      <c r="U180" s="28" t="str">
        <f>IF(V180="","",SUBSTITUTE(VLOOKUP($K180,说明表3!$A$3:$D$17,说明表3!$D$1,0),"x",V180))</f>
        <v>110012,-1,-1,-1</v>
      </c>
      <c r="V180" s="12">
        <f>IF(VLOOKUP($E180&amp;$H180,说明表2!$D$24:$H$48,说明表2!$H$22-3,0)="","",VLOOKUP($E180&amp;$H180,说明表2!$D$24:$H$48,说明表2!$H$22-3,0))</f>
        <v>110012</v>
      </c>
      <c r="W180" s="28" t="str">
        <f>VLOOKUP($K180,说明表4!$A$2:$U$17,说明表4!$B$1,0)</f>
        <v>500</v>
      </c>
      <c r="X180" s="28" t="str">
        <f>VLOOKUP($K180,说明表4!$A$2:$U$17,说明表4!$H$1,0)</f>
        <v>500</v>
      </c>
      <c r="Y180" s="28" t="str">
        <f>VLOOKUP($K180,说明表4!$A$2:$U$17,说明表4!$N$1,0)</f>
        <v>1000</v>
      </c>
      <c r="Z180" s="28">
        <v>1000</v>
      </c>
    </row>
    <row r="181" spans="1:26" x14ac:dyDescent="0.2">
      <c r="A181" s="12">
        <f t="shared" si="73"/>
        <v>176</v>
      </c>
      <c r="B181" s="12">
        <f t="shared" si="79"/>
        <v>415</v>
      </c>
      <c r="C181" s="28">
        <f t="shared" si="85"/>
        <v>4</v>
      </c>
      <c r="D181" s="28">
        <f t="shared" si="77"/>
        <v>1</v>
      </c>
      <c r="E181" s="28" t="str">
        <f>VLOOKUP($D181,说明表2!$A$53:$B$58,2,0)</f>
        <v>蓝色</v>
      </c>
      <c r="F181" s="28">
        <f t="shared" si="74"/>
        <v>5</v>
      </c>
      <c r="G181" s="12" t="str">
        <f>VLOOKUP(F181,说明表2!$A$12:$B$16,2,0)</f>
        <v>现代</v>
      </c>
      <c r="H181" s="12" t="s">
        <v>63</v>
      </c>
      <c r="I181" s="12" t="str">
        <f t="shared" si="83"/>
        <v/>
      </c>
      <c r="K181" s="12" t="str">
        <f t="shared" si="81"/>
        <v>一字消</v>
      </c>
      <c r="L181" s="12" t="str">
        <f t="shared" si="84"/>
        <v>现代蓝色一字消</v>
      </c>
      <c r="M181" s="12">
        <f t="shared" si="80"/>
        <v>4</v>
      </c>
      <c r="N181" s="25">
        <v>1</v>
      </c>
      <c r="O181" s="12" t="str">
        <f>VLOOKUP(N181,说明表2!$A$1:$B$2,2,0)</f>
        <v>单个消除</v>
      </c>
      <c r="P181" s="12">
        <f t="shared" si="78"/>
        <v>5</v>
      </c>
      <c r="Q181" s="28" t="str">
        <f>IF(R181="","",SUBSTITUTE(VLOOKUP($K181,说明表3!$A$3:$D$17,说明表3!$B$1,0),"x",R181))</f>
        <v>150003,-1,-1,-1</v>
      </c>
      <c r="R181" s="12">
        <f>IF(VLOOKUP($E181&amp;$H181,说明表2!$D$24:$H$48,说明表2!$F$22-3,0)="","",VLOOKUP($E181&amp;$H181,说明表2!$D$24:$H$48,说明表2!$F$22-3,0))</f>
        <v>150003</v>
      </c>
      <c r="S181" s="28" t="str">
        <f>IF(T181="","",SUBSTITUTE(VLOOKUP($K181,说明表3!$A$3:$D$17,说明表3!$C$1,0),"x",T181))</f>
        <v>150007,0,1,2</v>
      </c>
      <c r="T181" s="12">
        <f>IF(VLOOKUP($E181&amp;$H181,说明表2!$D$24:$H$48,说明表2!$H$22-3,0)="","",VLOOKUP($E181&amp;$H181,说明表2!$D$24:$H$48,说明表2!$H$22-3,0))</f>
        <v>150007</v>
      </c>
      <c r="U181" s="28" t="str">
        <f>IF(V181="","",SUBSTITUTE(VLOOKUP($K181,说明表3!$A$3:$D$17,说明表3!$D$1,0),"x",V181))</f>
        <v>150007,-1,-1,-1</v>
      </c>
      <c r="V181" s="12">
        <f>IF(VLOOKUP($E181&amp;$H181,说明表2!$D$24:$H$48,说明表2!$H$22-3,0)="","",VLOOKUP($E181&amp;$H181,说明表2!$D$24:$H$48,说明表2!$H$22-3,0))</f>
        <v>150007</v>
      </c>
      <c r="W181" s="28" t="str">
        <f>VLOOKUP($K181,说明表4!$A$2:$U$17,说明表4!$B$1,0)</f>
        <v>300</v>
      </c>
      <c r="X181" s="28" t="str">
        <f>VLOOKUP($K181,说明表4!$A$2:$U$17,说明表4!$H$1,0)</f>
        <v>300</v>
      </c>
      <c r="Y181" s="28" t="str">
        <f>VLOOKUP($K181,说明表4!$A$2:$U$17,说明表4!$N$1,0)</f>
        <v>300</v>
      </c>
      <c r="Z181" s="28">
        <v>800</v>
      </c>
    </row>
    <row r="182" spans="1:26" x14ac:dyDescent="0.2">
      <c r="A182" s="12">
        <f t="shared" si="73"/>
        <v>177</v>
      </c>
      <c r="B182" s="12">
        <f t="shared" si="79"/>
        <v>425</v>
      </c>
      <c r="C182" s="28">
        <f t="shared" si="85"/>
        <v>4</v>
      </c>
      <c r="D182" s="28">
        <f t="shared" si="77"/>
        <v>2</v>
      </c>
      <c r="E182" s="28" t="str">
        <f>VLOOKUP($D182,说明表2!$A$53:$B$58,2,0)</f>
        <v>绿色</v>
      </c>
      <c r="F182" s="28">
        <f t="shared" si="74"/>
        <v>5</v>
      </c>
      <c r="G182" s="12" t="str">
        <f>VLOOKUP(F182,说明表2!$A$12:$B$16,2,0)</f>
        <v>现代</v>
      </c>
      <c r="H182" s="12" t="s">
        <v>63</v>
      </c>
      <c r="I182" s="12" t="str">
        <f t="shared" si="83"/>
        <v/>
      </c>
      <c r="K182" s="12" t="str">
        <f t="shared" si="81"/>
        <v>一字消</v>
      </c>
      <c r="L182" s="12" t="str">
        <f t="shared" si="84"/>
        <v>现代绿色一字消</v>
      </c>
      <c r="M182" s="12">
        <f t="shared" si="80"/>
        <v>4</v>
      </c>
      <c r="N182" s="25">
        <v>1</v>
      </c>
      <c r="O182" s="12" t="str">
        <f>VLOOKUP(N182,说明表2!$A$1:$B$2,2,0)</f>
        <v>单个消除</v>
      </c>
      <c r="P182" s="12">
        <f t="shared" si="78"/>
        <v>5</v>
      </c>
      <c r="Q182" s="28" t="str">
        <f>IF(R182="","",SUBSTITUTE(VLOOKUP($K182,说明表3!$A$3:$D$17,说明表3!$B$1,0),"x",R182))</f>
        <v>150003,-1,-1,-1</v>
      </c>
      <c r="R182" s="12">
        <f>IF(VLOOKUP($E182&amp;$H182,说明表2!$D$24:$H$48,说明表2!$F$22-3,0)="","",VLOOKUP($E182&amp;$H182,说明表2!$D$24:$H$48,说明表2!$F$22-3,0))</f>
        <v>150003</v>
      </c>
      <c r="S182" s="28" t="str">
        <f>IF(T182="","",SUBSTITUTE(VLOOKUP($K182,说明表3!$A$3:$D$17,说明表3!$C$1,0),"x",T182))</f>
        <v>150007,0,1,2</v>
      </c>
      <c r="T182" s="12">
        <f>IF(VLOOKUP($E182&amp;$H182,说明表2!$D$24:$H$48,说明表2!$H$22-3,0)="","",VLOOKUP($E182&amp;$H182,说明表2!$D$24:$H$48,说明表2!$H$22-3,0))</f>
        <v>150007</v>
      </c>
      <c r="U182" s="28" t="str">
        <f>IF(V182="","",SUBSTITUTE(VLOOKUP($K182,说明表3!$A$3:$D$17,说明表3!$D$1,0),"x",V182))</f>
        <v>150007,-1,-1,-1</v>
      </c>
      <c r="V182" s="12">
        <f>IF(VLOOKUP($E182&amp;$H182,说明表2!$D$24:$H$48,说明表2!$H$22-3,0)="","",VLOOKUP($E182&amp;$H182,说明表2!$D$24:$H$48,说明表2!$H$22-3,0))</f>
        <v>150007</v>
      </c>
      <c r="W182" s="28" t="str">
        <f>VLOOKUP($K182,说明表4!$A$2:$U$17,说明表4!$B$1,0)</f>
        <v>300</v>
      </c>
      <c r="X182" s="28" t="str">
        <f>VLOOKUP($K182,说明表4!$A$2:$U$17,说明表4!$H$1,0)</f>
        <v>300</v>
      </c>
      <c r="Y182" s="28" t="str">
        <f>VLOOKUP($K182,说明表4!$A$2:$U$17,说明表4!$N$1,0)</f>
        <v>300</v>
      </c>
      <c r="Z182" s="28">
        <v>800</v>
      </c>
    </row>
    <row r="183" spans="1:26" x14ac:dyDescent="0.2">
      <c r="A183" s="12">
        <f t="shared" si="73"/>
        <v>178</v>
      </c>
      <c r="B183" s="12">
        <f t="shared" si="79"/>
        <v>435</v>
      </c>
      <c r="C183" s="28">
        <f t="shared" si="85"/>
        <v>4</v>
      </c>
      <c r="D183" s="28">
        <f t="shared" si="77"/>
        <v>3</v>
      </c>
      <c r="E183" s="28" t="str">
        <f>VLOOKUP($D183,说明表2!$A$53:$B$58,2,0)</f>
        <v>红色</v>
      </c>
      <c r="F183" s="28">
        <f t="shared" si="74"/>
        <v>5</v>
      </c>
      <c r="G183" s="12" t="str">
        <f>VLOOKUP(F183,说明表2!$A$12:$B$16,2,0)</f>
        <v>现代</v>
      </c>
      <c r="H183" s="12" t="s">
        <v>63</v>
      </c>
      <c r="I183" s="12" t="str">
        <f t="shared" si="83"/>
        <v/>
      </c>
      <c r="K183" s="12" t="str">
        <f t="shared" si="81"/>
        <v>一字消</v>
      </c>
      <c r="L183" s="12" t="str">
        <f t="shared" si="84"/>
        <v>现代红色一字消</v>
      </c>
      <c r="M183" s="12">
        <f t="shared" si="80"/>
        <v>4</v>
      </c>
      <c r="N183" s="25">
        <v>1</v>
      </c>
      <c r="O183" s="12" t="str">
        <f>VLOOKUP(N183,说明表2!$A$1:$B$2,2,0)</f>
        <v>单个消除</v>
      </c>
      <c r="P183" s="12">
        <f t="shared" si="78"/>
        <v>5</v>
      </c>
      <c r="Q183" s="28" t="str">
        <f>IF(R183="","",SUBSTITUTE(VLOOKUP($K183,说明表3!$A$3:$D$17,说明表3!$B$1,0),"x",R183))</f>
        <v>150003,-1,-1,-1</v>
      </c>
      <c r="R183" s="12">
        <f>IF(VLOOKUP($E183&amp;$H183,说明表2!$D$24:$H$48,说明表2!$F$22-3,0)="","",VLOOKUP($E183&amp;$H183,说明表2!$D$24:$H$48,说明表2!$F$22-3,0))</f>
        <v>150003</v>
      </c>
      <c r="S183" s="28" t="str">
        <f>IF(T183="","",SUBSTITUTE(VLOOKUP($K183,说明表3!$A$3:$D$17,说明表3!$C$1,0),"x",T183))</f>
        <v>150007,0,1,2</v>
      </c>
      <c r="T183" s="12">
        <f>IF(VLOOKUP($E183&amp;$H183,说明表2!$D$24:$H$48,说明表2!$H$22-3,0)="","",VLOOKUP($E183&amp;$H183,说明表2!$D$24:$H$48,说明表2!$H$22-3,0))</f>
        <v>150007</v>
      </c>
      <c r="U183" s="28" t="str">
        <f>IF(V183="","",SUBSTITUTE(VLOOKUP($K183,说明表3!$A$3:$D$17,说明表3!$D$1,0),"x",V183))</f>
        <v>150007,-1,-1,-1</v>
      </c>
      <c r="V183" s="12">
        <f>IF(VLOOKUP($E183&amp;$H183,说明表2!$D$24:$H$48,说明表2!$H$22-3,0)="","",VLOOKUP($E183&amp;$H183,说明表2!$D$24:$H$48,说明表2!$H$22-3,0))</f>
        <v>150007</v>
      </c>
      <c r="W183" s="28" t="str">
        <f>VLOOKUP($K183,说明表4!$A$2:$U$17,说明表4!$B$1,0)</f>
        <v>300</v>
      </c>
      <c r="X183" s="28" t="str">
        <f>VLOOKUP($K183,说明表4!$A$2:$U$17,说明表4!$H$1,0)</f>
        <v>300</v>
      </c>
      <c r="Y183" s="28" t="str">
        <f>VLOOKUP($K183,说明表4!$A$2:$U$17,说明表4!$N$1,0)</f>
        <v>300</v>
      </c>
      <c r="Z183" s="28">
        <v>800</v>
      </c>
    </row>
    <row r="184" spans="1:26" x14ac:dyDescent="0.2">
      <c r="A184" s="12">
        <f t="shared" si="73"/>
        <v>179</v>
      </c>
      <c r="B184" s="12">
        <f t="shared" si="79"/>
        <v>445</v>
      </c>
      <c r="C184" s="28">
        <f t="shared" si="85"/>
        <v>4</v>
      </c>
      <c r="D184" s="28">
        <f t="shared" si="77"/>
        <v>4</v>
      </c>
      <c r="E184" s="28" t="str">
        <f>VLOOKUP($D184,说明表2!$A$53:$B$58,2,0)</f>
        <v>金色</v>
      </c>
      <c r="F184" s="28">
        <f t="shared" si="74"/>
        <v>5</v>
      </c>
      <c r="G184" s="12" t="str">
        <f>VLOOKUP(F184,说明表2!$A$12:$B$16,2,0)</f>
        <v>现代</v>
      </c>
      <c r="H184" s="12" t="s">
        <v>63</v>
      </c>
      <c r="I184" s="12" t="str">
        <f t="shared" si="83"/>
        <v/>
      </c>
      <c r="K184" s="12" t="str">
        <f t="shared" si="81"/>
        <v>一字消</v>
      </c>
      <c r="L184" s="12" t="str">
        <f t="shared" si="84"/>
        <v>现代金色一字消</v>
      </c>
      <c r="M184" s="12">
        <f t="shared" si="80"/>
        <v>4</v>
      </c>
      <c r="N184" s="25">
        <v>1</v>
      </c>
      <c r="O184" s="12" t="str">
        <f>VLOOKUP(N184,说明表2!$A$1:$B$2,2,0)</f>
        <v>单个消除</v>
      </c>
      <c r="P184" s="12">
        <f t="shared" si="78"/>
        <v>5</v>
      </c>
      <c r="Q184" s="28" t="str">
        <f>IF(R184="","",SUBSTITUTE(VLOOKUP($K184,说明表3!$A$3:$D$17,说明表3!$B$1,0),"x",R184))</f>
        <v>150003,-1,-1,-1</v>
      </c>
      <c r="R184" s="12">
        <f>IF(VLOOKUP($E184&amp;$H184,说明表2!$D$24:$H$48,说明表2!$F$22-3,0)="","",VLOOKUP($E184&amp;$H184,说明表2!$D$24:$H$48,说明表2!$F$22-3,0))</f>
        <v>150003</v>
      </c>
      <c r="S184" s="28" t="str">
        <f>IF(T184="","",SUBSTITUTE(VLOOKUP($K184,说明表3!$A$3:$D$17,说明表3!$C$1,0),"x",T184))</f>
        <v>150007,0,1,2</v>
      </c>
      <c r="T184" s="12">
        <f>IF(VLOOKUP($E184&amp;$H184,说明表2!$D$24:$H$48,说明表2!$H$22-3,0)="","",VLOOKUP($E184&amp;$H184,说明表2!$D$24:$H$48,说明表2!$H$22-3,0))</f>
        <v>150007</v>
      </c>
      <c r="U184" s="28" t="str">
        <f>IF(V184="","",SUBSTITUTE(VLOOKUP($K184,说明表3!$A$3:$D$17,说明表3!$D$1,0),"x",V184))</f>
        <v>150007,-1,-1,-1</v>
      </c>
      <c r="V184" s="12">
        <f>IF(VLOOKUP($E184&amp;$H184,说明表2!$D$24:$H$48,说明表2!$H$22-3,0)="","",VLOOKUP($E184&amp;$H184,说明表2!$D$24:$H$48,说明表2!$H$22-3,0))</f>
        <v>150007</v>
      </c>
      <c r="W184" s="28" t="str">
        <f>VLOOKUP($K184,说明表4!$A$2:$U$17,说明表4!$B$1,0)</f>
        <v>300</v>
      </c>
      <c r="X184" s="28" t="str">
        <f>VLOOKUP($K184,说明表4!$A$2:$U$17,说明表4!$H$1,0)</f>
        <v>300</v>
      </c>
      <c r="Y184" s="28" t="str">
        <f>VLOOKUP($K184,说明表4!$A$2:$U$17,说明表4!$N$1,0)</f>
        <v>300</v>
      </c>
      <c r="Z184" s="28">
        <v>800</v>
      </c>
    </row>
    <row r="185" spans="1:26" x14ac:dyDescent="0.2">
      <c r="A185" s="12">
        <f t="shared" si="73"/>
        <v>180</v>
      </c>
      <c r="B185" s="12">
        <f t="shared" si="79"/>
        <v>455</v>
      </c>
      <c r="C185" s="28">
        <f t="shared" si="85"/>
        <v>4</v>
      </c>
      <c r="D185" s="28">
        <f t="shared" si="77"/>
        <v>5</v>
      </c>
      <c r="E185" s="28" t="str">
        <f>VLOOKUP($D185,说明表2!$A$53:$B$58,2,0)</f>
        <v>紫色</v>
      </c>
      <c r="F185" s="28">
        <f t="shared" si="74"/>
        <v>5</v>
      </c>
      <c r="G185" s="12" t="str">
        <f>VLOOKUP(F185,说明表2!$A$12:$B$16,2,0)</f>
        <v>现代</v>
      </c>
      <c r="H185" s="12" t="s">
        <v>63</v>
      </c>
      <c r="I185" s="12" t="str">
        <f t="shared" si="83"/>
        <v/>
      </c>
      <c r="K185" s="12" t="str">
        <f t="shared" si="81"/>
        <v>一字消</v>
      </c>
      <c r="L185" s="12" t="str">
        <f t="shared" si="84"/>
        <v>现代紫色一字消</v>
      </c>
      <c r="M185" s="12">
        <f t="shared" si="80"/>
        <v>4</v>
      </c>
      <c r="N185" s="25">
        <v>1</v>
      </c>
      <c r="O185" s="12" t="str">
        <f>VLOOKUP(N185,说明表2!$A$1:$B$2,2,0)</f>
        <v>单个消除</v>
      </c>
      <c r="P185" s="12">
        <f t="shared" si="78"/>
        <v>5</v>
      </c>
      <c r="Q185" s="28" t="str">
        <f>IF(R185="","",SUBSTITUTE(VLOOKUP($K185,说明表3!$A$3:$D$17,说明表3!$B$1,0),"x",R185))</f>
        <v>150003,-1,-1,-1</v>
      </c>
      <c r="R185" s="12">
        <f>IF(VLOOKUP($E185&amp;$H185,说明表2!$D$24:$H$48,说明表2!$F$22-3,0)="","",VLOOKUP($E185&amp;$H185,说明表2!$D$24:$H$48,说明表2!$F$22-3,0))</f>
        <v>150003</v>
      </c>
      <c r="S185" s="28" t="str">
        <f>IF(T185="","",SUBSTITUTE(VLOOKUP($K185,说明表3!$A$3:$D$17,说明表3!$C$1,0),"x",T185))</f>
        <v>150007,0,1,2</v>
      </c>
      <c r="T185" s="12">
        <f>IF(VLOOKUP($E185&amp;$H185,说明表2!$D$24:$H$48,说明表2!$H$22-3,0)="","",VLOOKUP($E185&amp;$H185,说明表2!$D$24:$H$48,说明表2!$H$22-3,0))</f>
        <v>150007</v>
      </c>
      <c r="U185" s="28" t="str">
        <f>IF(V185="","",SUBSTITUTE(VLOOKUP($K185,说明表3!$A$3:$D$17,说明表3!$D$1,0),"x",V185))</f>
        <v>150007,-1,-1,-1</v>
      </c>
      <c r="V185" s="12">
        <f>IF(VLOOKUP($E185&amp;$H185,说明表2!$D$24:$H$48,说明表2!$H$22-3,0)="","",VLOOKUP($E185&amp;$H185,说明表2!$D$24:$H$48,说明表2!$H$22-3,0))</f>
        <v>150007</v>
      </c>
      <c r="W185" s="28" t="str">
        <f>VLOOKUP($K185,说明表4!$A$2:$U$17,说明表4!$B$1,0)</f>
        <v>300</v>
      </c>
      <c r="X185" s="28" t="str">
        <f>VLOOKUP($K185,说明表4!$A$2:$U$17,说明表4!$H$1,0)</f>
        <v>300</v>
      </c>
      <c r="Y185" s="28" t="str">
        <f>VLOOKUP($K185,说明表4!$A$2:$U$17,说明表4!$N$1,0)</f>
        <v>300</v>
      </c>
      <c r="Z185" s="28">
        <v>800</v>
      </c>
    </row>
    <row r="186" spans="1:26" x14ac:dyDescent="0.2">
      <c r="A186" s="12">
        <f t="shared" ref="A186:A210" si="86">ROW()-5</f>
        <v>181</v>
      </c>
      <c r="B186" s="12">
        <f t="shared" si="79"/>
        <v>515</v>
      </c>
      <c r="C186" s="28">
        <f t="shared" si="85"/>
        <v>5</v>
      </c>
      <c r="D186" s="28">
        <f t="shared" si="77"/>
        <v>1</v>
      </c>
      <c r="E186" s="28" t="str">
        <f>VLOOKUP($D186,说明表2!$A$53:$B$58,2,0)</f>
        <v>蓝色</v>
      </c>
      <c r="F186" s="28">
        <f t="shared" ref="F186:F210" si="87">F141+1</f>
        <v>5</v>
      </c>
      <c r="G186" s="12" t="str">
        <f>VLOOKUP(F186,说明表2!$A$12:$B$16,2,0)</f>
        <v>现代</v>
      </c>
      <c r="H186" s="12" t="s">
        <v>63</v>
      </c>
      <c r="I186" s="12" t="str">
        <f t="shared" si="83"/>
        <v/>
      </c>
      <c r="K186" s="12" t="str">
        <f t="shared" si="81"/>
        <v>一字消</v>
      </c>
      <c r="L186" s="12" t="str">
        <f t="shared" si="84"/>
        <v>现代蓝色一字消</v>
      </c>
      <c r="M186" s="12">
        <f t="shared" si="80"/>
        <v>5</v>
      </c>
      <c r="N186" s="25">
        <v>1</v>
      </c>
      <c r="O186" s="12" t="str">
        <f>VLOOKUP(N186,说明表2!$A$1:$B$2,2,0)</f>
        <v>单个消除</v>
      </c>
      <c r="P186" s="12">
        <f t="shared" si="78"/>
        <v>5</v>
      </c>
      <c r="Q186" s="28" t="str">
        <f>IF(R186="","",SUBSTITUTE(VLOOKUP($K186,说明表3!$A$3:$D$17,说明表3!$B$1,0),"x",R186))</f>
        <v>150003,-1,-1,-1</v>
      </c>
      <c r="R186" s="12">
        <f>IF(VLOOKUP($E186&amp;$H186,说明表2!$D$24:$H$48,说明表2!$F$22-3,0)="","",VLOOKUP($E186&amp;$H186,说明表2!$D$24:$H$48,说明表2!$F$22-3,0))</f>
        <v>150003</v>
      </c>
      <c r="S186" s="28" t="str">
        <f>IF(T186="","",SUBSTITUTE(VLOOKUP($K186,说明表3!$A$3:$D$17,说明表3!$C$1,0),"x",T186))</f>
        <v>150007,0,1,2</v>
      </c>
      <c r="T186" s="12">
        <f>IF(VLOOKUP($E186&amp;$H186,说明表2!$D$24:$H$48,说明表2!$H$22-3,0)="","",VLOOKUP($E186&amp;$H186,说明表2!$D$24:$H$48,说明表2!$H$22-3,0))</f>
        <v>150007</v>
      </c>
      <c r="U186" s="28" t="str">
        <f>IF(V186="","",SUBSTITUTE(VLOOKUP($K186,说明表3!$A$3:$D$17,说明表3!$D$1,0),"x",V186))</f>
        <v>150007,-1,-1,-1</v>
      </c>
      <c r="V186" s="12">
        <f>IF(VLOOKUP($E186&amp;$H186,说明表2!$D$24:$H$48,说明表2!$H$22-3,0)="","",VLOOKUP($E186&amp;$H186,说明表2!$D$24:$H$48,说明表2!$H$22-3,0))</f>
        <v>150007</v>
      </c>
      <c r="W186" s="28" t="str">
        <f>VLOOKUP($K186,说明表4!$A$2:$U$17,说明表4!$B$1,0)</f>
        <v>300</v>
      </c>
      <c r="X186" s="28" t="str">
        <f>VLOOKUP($K186,说明表4!$A$2:$U$17,说明表4!$H$1,0)</f>
        <v>300</v>
      </c>
      <c r="Y186" s="28" t="str">
        <f>VLOOKUP($K186,说明表4!$A$2:$U$17,说明表4!$N$1,0)</f>
        <v>300</v>
      </c>
      <c r="Z186" s="28">
        <v>800</v>
      </c>
    </row>
    <row r="187" spans="1:26" x14ac:dyDescent="0.2">
      <c r="A187" s="12">
        <f t="shared" si="86"/>
        <v>182</v>
      </c>
      <c r="B187" s="12">
        <f t="shared" si="79"/>
        <v>525</v>
      </c>
      <c r="C187" s="28">
        <f t="shared" si="85"/>
        <v>5</v>
      </c>
      <c r="D187" s="28">
        <f t="shared" si="77"/>
        <v>2</v>
      </c>
      <c r="E187" s="28" t="str">
        <f>VLOOKUP($D187,说明表2!$A$53:$B$58,2,0)</f>
        <v>绿色</v>
      </c>
      <c r="F187" s="28">
        <f t="shared" si="87"/>
        <v>5</v>
      </c>
      <c r="G187" s="12" t="str">
        <f>VLOOKUP(F187,说明表2!$A$12:$B$16,2,0)</f>
        <v>现代</v>
      </c>
      <c r="H187" s="12" t="s">
        <v>63</v>
      </c>
      <c r="I187" s="12" t="str">
        <f t="shared" si="83"/>
        <v/>
      </c>
      <c r="K187" s="12" t="str">
        <f t="shared" si="81"/>
        <v>一字消</v>
      </c>
      <c r="L187" s="12" t="str">
        <f t="shared" si="84"/>
        <v>现代绿色一字消</v>
      </c>
      <c r="M187" s="12">
        <f t="shared" si="80"/>
        <v>5</v>
      </c>
      <c r="N187" s="25">
        <v>1</v>
      </c>
      <c r="O187" s="12" t="str">
        <f>VLOOKUP(N187,说明表2!$A$1:$B$2,2,0)</f>
        <v>单个消除</v>
      </c>
      <c r="P187" s="12">
        <f t="shared" si="78"/>
        <v>5</v>
      </c>
      <c r="Q187" s="28" t="str">
        <f>IF(R187="","",SUBSTITUTE(VLOOKUP($K187,说明表3!$A$3:$D$17,说明表3!$B$1,0),"x",R187))</f>
        <v>150003,-1,-1,-1</v>
      </c>
      <c r="R187" s="12">
        <f>IF(VLOOKUP($E187&amp;$H187,说明表2!$D$24:$H$48,说明表2!$F$22-3,0)="","",VLOOKUP($E187&amp;$H187,说明表2!$D$24:$H$48,说明表2!$F$22-3,0))</f>
        <v>150003</v>
      </c>
      <c r="S187" s="28" t="str">
        <f>IF(T187="","",SUBSTITUTE(VLOOKUP($K187,说明表3!$A$3:$D$17,说明表3!$C$1,0),"x",T187))</f>
        <v>150007,0,1,2</v>
      </c>
      <c r="T187" s="12">
        <f>IF(VLOOKUP($E187&amp;$H187,说明表2!$D$24:$H$48,说明表2!$H$22-3,0)="","",VLOOKUP($E187&amp;$H187,说明表2!$D$24:$H$48,说明表2!$H$22-3,0))</f>
        <v>150007</v>
      </c>
      <c r="U187" s="28" t="str">
        <f>IF(V187="","",SUBSTITUTE(VLOOKUP($K187,说明表3!$A$3:$D$17,说明表3!$D$1,0),"x",V187))</f>
        <v>150007,-1,-1,-1</v>
      </c>
      <c r="V187" s="12">
        <f>IF(VLOOKUP($E187&amp;$H187,说明表2!$D$24:$H$48,说明表2!$H$22-3,0)="","",VLOOKUP($E187&amp;$H187,说明表2!$D$24:$H$48,说明表2!$H$22-3,0))</f>
        <v>150007</v>
      </c>
      <c r="W187" s="28" t="str">
        <f>VLOOKUP($K187,说明表4!$A$2:$U$17,说明表4!$B$1,0)</f>
        <v>300</v>
      </c>
      <c r="X187" s="28" t="str">
        <f>VLOOKUP($K187,说明表4!$A$2:$U$17,说明表4!$H$1,0)</f>
        <v>300</v>
      </c>
      <c r="Y187" s="28" t="str">
        <f>VLOOKUP($K187,说明表4!$A$2:$U$17,说明表4!$N$1,0)</f>
        <v>300</v>
      </c>
      <c r="Z187" s="28">
        <v>800</v>
      </c>
    </row>
    <row r="188" spans="1:26" x14ac:dyDescent="0.2">
      <c r="A188" s="12">
        <f t="shared" si="86"/>
        <v>183</v>
      </c>
      <c r="B188" s="12">
        <f t="shared" si="79"/>
        <v>535</v>
      </c>
      <c r="C188" s="28">
        <f t="shared" si="85"/>
        <v>5</v>
      </c>
      <c r="D188" s="28">
        <f t="shared" si="77"/>
        <v>3</v>
      </c>
      <c r="E188" s="28" t="str">
        <f>VLOOKUP($D188,说明表2!$A$53:$B$58,2,0)</f>
        <v>红色</v>
      </c>
      <c r="F188" s="28">
        <f t="shared" si="87"/>
        <v>5</v>
      </c>
      <c r="G188" s="12" t="str">
        <f>VLOOKUP(F188,说明表2!$A$12:$B$16,2,0)</f>
        <v>现代</v>
      </c>
      <c r="H188" s="12" t="s">
        <v>63</v>
      </c>
      <c r="I188" s="12" t="str">
        <f t="shared" si="83"/>
        <v/>
      </c>
      <c r="K188" s="12" t="str">
        <f t="shared" si="81"/>
        <v>一字消</v>
      </c>
      <c r="L188" s="12" t="str">
        <f t="shared" si="84"/>
        <v>现代红色一字消</v>
      </c>
      <c r="M188" s="12">
        <f t="shared" si="80"/>
        <v>5</v>
      </c>
      <c r="N188" s="25">
        <v>1</v>
      </c>
      <c r="O188" s="12" t="str">
        <f>VLOOKUP(N188,说明表2!$A$1:$B$2,2,0)</f>
        <v>单个消除</v>
      </c>
      <c r="P188" s="12">
        <f t="shared" si="78"/>
        <v>5</v>
      </c>
      <c r="Q188" s="28" t="str">
        <f>IF(R188="","",SUBSTITUTE(VLOOKUP($K188,说明表3!$A$3:$D$17,说明表3!$B$1,0),"x",R188))</f>
        <v>150003,-1,-1,-1</v>
      </c>
      <c r="R188" s="12">
        <f>IF(VLOOKUP($E188&amp;$H188,说明表2!$D$24:$H$48,说明表2!$F$22-3,0)="","",VLOOKUP($E188&amp;$H188,说明表2!$D$24:$H$48,说明表2!$F$22-3,0))</f>
        <v>150003</v>
      </c>
      <c r="S188" s="28" t="str">
        <f>IF(T188="","",SUBSTITUTE(VLOOKUP($K188,说明表3!$A$3:$D$17,说明表3!$C$1,0),"x",T188))</f>
        <v>150007,0,1,2</v>
      </c>
      <c r="T188" s="12">
        <f>IF(VLOOKUP($E188&amp;$H188,说明表2!$D$24:$H$48,说明表2!$H$22-3,0)="","",VLOOKUP($E188&amp;$H188,说明表2!$D$24:$H$48,说明表2!$H$22-3,0))</f>
        <v>150007</v>
      </c>
      <c r="U188" s="28" t="str">
        <f>IF(V188="","",SUBSTITUTE(VLOOKUP($K188,说明表3!$A$3:$D$17,说明表3!$D$1,0),"x",V188))</f>
        <v>150007,-1,-1,-1</v>
      </c>
      <c r="V188" s="12">
        <f>IF(VLOOKUP($E188&amp;$H188,说明表2!$D$24:$H$48,说明表2!$H$22-3,0)="","",VLOOKUP($E188&amp;$H188,说明表2!$D$24:$H$48,说明表2!$H$22-3,0))</f>
        <v>150007</v>
      </c>
      <c r="W188" s="28" t="str">
        <f>VLOOKUP($K188,说明表4!$A$2:$U$17,说明表4!$B$1,0)</f>
        <v>300</v>
      </c>
      <c r="X188" s="28" t="str">
        <f>VLOOKUP($K188,说明表4!$A$2:$U$17,说明表4!$H$1,0)</f>
        <v>300</v>
      </c>
      <c r="Y188" s="28" t="str">
        <f>VLOOKUP($K188,说明表4!$A$2:$U$17,说明表4!$N$1,0)</f>
        <v>300</v>
      </c>
      <c r="Z188" s="28">
        <v>800</v>
      </c>
    </row>
    <row r="189" spans="1:26" x14ac:dyDescent="0.2">
      <c r="A189" s="12">
        <f t="shared" si="86"/>
        <v>184</v>
      </c>
      <c r="B189" s="12">
        <f t="shared" si="79"/>
        <v>545</v>
      </c>
      <c r="C189" s="28">
        <f t="shared" si="85"/>
        <v>5</v>
      </c>
      <c r="D189" s="28">
        <f t="shared" si="77"/>
        <v>4</v>
      </c>
      <c r="E189" s="28" t="str">
        <f>VLOOKUP($D189,说明表2!$A$53:$B$58,2,0)</f>
        <v>金色</v>
      </c>
      <c r="F189" s="28">
        <f t="shared" si="87"/>
        <v>5</v>
      </c>
      <c r="G189" s="12" t="str">
        <f>VLOOKUP(F189,说明表2!$A$12:$B$16,2,0)</f>
        <v>现代</v>
      </c>
      <c r="H189" s="12" t="s">
        <v>63</v>
      </c>
      <c r="I189" s="12" t="str">
        <f t="shared" si="83"/>
        <v/>
      </c>
      <c r="K189" s="12" t="str">
        <f t="shared" si="81"/>
        <v>一字消</v>
      </c>
      <c r="L189" s="12" t="str">
        <f t="shared" si="84"/>
        <v>现代金色一字消</v>
      </c>
      <c r="M189" s="12">
        <f t="shared" si="80"/>
        <v>5</v>
      </c>
      <c r="N189" s="25">
        <v>1</v>
      </c>
      <c r="O189" s="12" t="str">
        <f>VLOOKUP(N189,说明表2!$A$1:$B$2,2,0)</f>
        <v>单个消除</v>
      </c>
      <c r="P189" s="12">
        <f t="shared" si="78"/>
        <v>5</v>
      </c>
      <c r="Q189" s="28" t="str">
        <f>IF(R189="","",SUBSTITUTE(VLOOKUP($K189,说明表3!$A$3:$D$17,说明表3!$B$1,0),"x",R189))</f>
        <v>150003,-1,-1,-1</v>
      </c>
      <c r="R189" s="12">
        <f>IF(VLOOKUP($E189&amp;$H189,说明表2!$D$24:$H$48,说明表2!$F$22-3,0)="","",VLOOKUP($E189&amp;$H189,说明表2!$D$24:$H$48,说明表2!$F$22-3,0))</f>
        <v>150003</v>
      </c>
      <c r="S189" s="28" t="str">
        <f>IF(T189="","",SUBSTITUTE(VLOOKUP($K189,说明表3!$A$3:$D$17,说明表3!$C$1,0),"x",T189))</f>
        <v>150007,0,1,2</v>
      </c>
      <c r="T189" s="12">
        <f>IF(VLOOKUP($E189&amp;$H189,说明表2!$D$24:$H$48,说明表2!$H$22-3,0)="","",VLOOKUP($E189&amp;$H189,说明表2!$D$24:$H$48,说明表2!$H$22-3,0))</f>
        <v>150007</v>
      </c>
      <c r="U189" s="28" t="str">
        <f>IF(V189="","",SUBSTITUTE(VLOOKUP($K189,说明表3!$A$3:$D$17,说明表3!$D$1,0),"x",V189))</f>
        <v>150007,-1,-1,-1</v>
      </c>
      <c r="V189" s="12">
        <f>IF(VLOOKUP($E189&amp;$H189,说明表2!$D$24:$H$48,说明表2!$H$22-3,0)="","",VLOOKUP($E189&amp;$H189,说明表2!$D$24:$H$48,说明表2!$H$22-3,0))</f>
        <v>150007</v>
      </c>
      <c r="W189" s="28" t="str">
        <f>VLOOKUP($K189,说明表4!$A$2:$U$17,说明表4!$B$1,0)</f>
        <v>300</v>
      </c>
      <c r="X189" s="28" t="str">
        <f>VLOOKUP($K189,说明表4!$A$2:$U$17,说明表4!$H$1,0)</f>
        <v>300</v>
      </c>
      <c r="Y189" s="28" t="str">
        <f>VLOOKUP($K189,说明表4!$A$2:$U$17,说明表4!$N$1,0)</f>
        <v>300</v>
      </c>
      <c r="Z189" s="28">
        <v>800</v>
      </c>
    </row>
    <row r="190" spans="1:26" x14ac:dyDescent="0.2">
      <c r="A190" s="12">
        <f t="shared" si="86"/>
        <v>185</v>
      </c>
      <c r="B190" s="12">
        <f t="shared" si="79"/>
        <v>555</v>
      </c>
      <c r="C190" s="28">
        <f t="shared" si="85"/>
        <v>5</v>
      </c>
      <c r="D190" s="28">
        <f t="shared" si="77"/>
        <v>5</v>
      </c>
      <c r="E190" s="28" t="str">
        <f>VLOOKUP($D190,说明表2!$A$53:$B$58,2,0)</f>
        <v>紫色</v>
      </c>
      <c r="F190" s="28">
        <f t="shared" si="87"/>
        <v>5</v>
      </c>
      <c r="G190" s="12" t="str">
        <f>VLOOKUP(F190,说明表2!$A$12:$B$16,2,0)</f>
        <v>现代</v>
      </c>
      <c r="H190" s="12" t="s">
        <v>63</v>
      </c>
      <c r="I190" s="12" t="str">
        <f t="shared" si="83"/>
        <v/>
      </c>
      <c r="K190" s="12" t="str">
        <f t="shared" si="81"/>
        <v>一字消</v>
      </c>
      <c r="L190" s="12" t="str">
        <f t="shared" si="84"/>
        <v>现代紫色一字消</v>
      </c>
      <c r="M190" s="12">
        <f t="shared" si="80"/>
        <v>5</v>
      </c>
      <c r="N190" s="25">
        <v>1</v>
      </c>
      <c r="O190" s="12" t="str">
        <f>VLOOKUP(N190,说明表2!$A$1:$B$2,2,0)</f>
        <v>单个消除</v>
      </c>
      <c r="P190" s="12">
        <f t="shared" si="78"/>
        <v>5</v>
      </c>
      <c r="Q190" s="28" t="str">
        <f>IF(R190="","",SUBSTITUTE(VLOOKUP($K190,说明表3!$A$3:$D$17,说明表3!$B$1,0),"x",R190))</f>
        <v>150003,-1,-1,-1</v>
      </c>
      <c r="R190" s="12">
        <f>IF(VLOOKUP($E190&amp;$H190,说明表2!$D$24:$H$48,说明表2!$F$22-3,0)="","",VLOOKUP($E190&amp;$H190,说明表2!$D$24:$H$48,说明表2!$F$22-3,0))</f>
        <v>150003</v>
      </c>
      <c r="S190" s="28" t="str">
        <f>IF(T190="","",SUBSTITUTE(VLOOKUP($K190,说明表3!$A$3:$D$17,说明表3!$C$1,0),"x",T190))</f>
        <v>150007,0,1,2</v>
      </c>
      <c r="T190" s="12">
        <f>IF(VLOOKUP($E190&amp;$H190,说明表2!$D$24:$H$48,说明表2!$H$22-3,0)="","",VLOOKUP($E190&amp;$H190,说明表2!$D$24:$H$48,说明表2!$H$22-3,0))</f>
        <v>150007</v>
      </c>
      <c r="U190" s="28" t="str">
        <f>IF(V190="","",SUBSTITUTE(VLOOKUP($K190,说明表3!$A$3:$D$17,说明表3!$D$1,0),"x",V190))</f>
        <v>150007,-1,-1,-1</v>
      </c>
      <c r="V190" s="12">
        <f>IF(VLOOKUP($E190&amp;$H190,说明表2!$D$24:$H$48,说明表2!$H$22-3,0)="","",VLOOKUP($E190&amp;$H190,说明表2!$D$24:$H$48,说明表2!$H$22-3,0))</f>
        <v>150007</v>
      </c>
      <c r="W190" s="28" t="str">
        <f>VLOOKUP($K190,说明表4!$A$2:$U$17,说明表4!$B$1,0)</f>
        <v>300</v>
      </c>
      <c r="X190" s="28" t="str">
        <f>VLOOKUP($K190,说明表4!$A$2:$U$17,说明表4!$H$1,0)</f>
        <v>300</v>
      </c>
      <c r="Y190" s="28" t="str">
        <f>VLOOKUP($K190,说明表4!$A$2:$U$17,说明表4!$N$1,0)</f>
        <v>300</v>
      </c>
      <c r="Z190" s="28">
        <v>800</v>
      </c>
    </row>
    <row r="191" spans="1:26" x14ac:dyDescent="0.2">
      <c r="A191" s="12">
        <f t="shared" si="86"/>
        <v>186</v>
      </c>
      <c r="B191" s="12">
        <f t="shared" si="79"/>
        <v>615</v>
      </c>
      <c r="C191" s="28">
        <f t="shared" si="85"/>
        <v>6</v>
      </c>
      <c r="D191" s="28">
        <f t="shared" ref="D191:D200" si="88">D186</f>
        <v>1</v>
      </c>
      <c r="E191" s="28" t="str">
        <f>VLOOKUP($D191,说明表2!$A$53:$B$58,2,0)</f>
        <v>蓝色</v>
      </c>
      <c r="F191" s="28">
        <f t="shared" si="87"/>
        <v>5</v>
      </c>
      <c r="G191" s="12" t="str">
        <f>VLOOKUP(F191,说明表2!$A$12:$B$16,2,0)</f>
        <v>现代</v>
      </c>
      <c r="H191" s="12" t="s">
        <v>85</v>
      </c>
      <c r="I191" s="12" t="str">
        <f t="shared" si="83"/>
        <v/>
      </c>
      <c r="K191" s="12" t="str">
        <f t="shared" si="81"/>
        <v>小炸弹</v>
      </c>
      <c r="L191" s="12" t="str">
        <f t="shared" si="84"/>
        <v>现代蓝色小炸弹</v>
      </c>
      <c r="M191" s="12">
        <f t="shared" si="80"/>
        <v>6</v>
      </c>
      <c r="N191" s="25">
        <v>1</v>
      </c>
      <c r="O191" s="12" t="str">
        <f>VLOOKUP(N191,说明表2!$A$1:$B$2,2,0)</f>
        <v>单个消除</v>
      </c>
      <c r="P191" s="12">
        <f t="shared" si="78"/>
        <v>5</v>
      </c>
      <c r="Q191" s="28" t="str">
        <f>IF(R191="","",SUBSTITUTE(VLOOKUP($K191,说明表3!$A$3:$D$17,说明表3!$B$1,0),"x",R191))</f>
        <v>150004,-1,-1,-1</v>
      </c>
      <c r="R191" s="12">
        <f>IF(VLOOKUP($E191&amp;$H191,说明表2!$D$24:$H$48,说明表2!$F$22-3,0)="","",VLOOKUP($E191&amp;$H191,说明表2!$D$24:$H$48,说明表2!$F$22-3,0))</f>
        <v>150004</v>
      </c>
      <c r="S191" s="28" t="str">
        <f>IF(T191="","",SUBSTITUTE(VLOOKUP($K191,说明表3!$A$3:$D$17,说明表3!$C$1,0),"x",T191))</f>
        <v>150009,0,1,3</v>
      </c>
      <c r="T191" s="12">
        <f>IF(VLOOKUP($E191&amp;$H191,说明表2!$D$24:$H$48,说明表2!$H$22-3,0)="","",VLOOKUP($E191&amp;$H191,说明表2!$D$24:$H$48,说明表2!$H$22-3,0))</f>
        <v>150009</v>
      </c>
      <c r="U191" s="28" t="str">
        <f>IF(V191="","",SUBSTITUTE(VLOOKUP($K191,说明表3!$A$3:$D$17,说明表3!$D$1,0),"x",V191))</f>
        <v>150009,-1,-1,-1</v>
      </c>
      <c r="V191" s="12">
        <f>IF(VLOOKUP($E191&amp;$H191,说明表2!$D$24:$H$48,说明表2!$H$22-3,0)="","",VLOOKUP($E191&amp;$H191,说明表2!$D$24:$H$48,说明表2!$H$22-3,0))</f>
        <v>150009</v>
      </c>
      <c r="W191" s="28" t="str">
        <f>VLOOKUP($K191,说明表4!$A$2:$U$17,说明表4!$B$1,0)</f>
        <v>300</v>
      </c>
      <c r="X191" s="28" t="str">
        <f>VLOOKUP($K191,说明表4!$A$2:$U$17,说明表4!$H$1,0)</f>
        <v>300</v>
      </c>
      <c r="Y191" s="28" t="str">
        <f>VLOOKUP($K191,说明表4!$A$2:$U$17,说明表4!$N$1,0)</f>
        <v>300</v>
      </c>
      <c r="Z191" s="28">
        <v>1000</v>
      </c>
    </row>
    <row r="192" spans="1:26" x14ac:dyDescent="0.2">
      <c r="A192" s="12">
        <f t="shared" si="86"/>
        <v>187</v>
      </c>
      <c r="B192" s="12">
        <f t="shared" si="79"/>
        <v>625</v>
      </c>
      <c r="C192" s="28">
        <f t="shared" si="85"/>
        <v>6</v>
      </c>
      <c r="D192" s="28">
        <f t="shared" si="88"/>
        <v>2</v>
      </c>
      <c r="E192" s="28" t="str">
        <f>VLOOKUP($D192,说明表2!$A$53:$B$58,2,0)</f>
        <v>绿色</v>
      </c>
      <c r="F192" s="28">
        <f t="shared" si="87"/>
        <v>5</v>
      </c>
      <c r="G192" s="12" t="str">
        <f>VLOOKUP(F192,说明表2!$A$12:$B$16,2,0)</f>
        <v>现代</v>
      </c>
      <c r="H192" s="12" t="s">
        <v>85</v>
      </c>
      <c r="I192" s="12" t="str">
        <f t="shared" si="83"/>
        <v/>
      </c>
      <c r="K192" s="12" t="str">
        <f t="shared" si="81"/>
        <v>小炸弹</v>
      </c>
      <c r="L192" s="12" t="str">
        <f t="shared" si="84"/>
        <v>现代绿色小炸弹</v>
      </c>
      <c r="M192" s="12">
        <f t="shared" si="80"/>
        <v>6</v>
      </c>
      <c r="N192" s="25">
        <v>1</v>
      </c>
      <c r="O192" s="12" t="str">
        <f>VLOOKUP(N192,说明表2!$A$1:$B$2,2,0)</f>
        <v>单个消除</v>
      </c>
      <c r="P192" s="12">
        <f t="shared" si="78"/>
        <v>5</v>
      </c>
      <c r="Q192" s="28" t="str">
        <f>IF(R192="","",SUBSTITUTE(VLOOKUP($K192,说明表3!$A$3:$D$17,说明表3!$B$1,0),"x",R192))</f>
        <v>150004,-1,-1,-1</v>
      </c>
      <c r="R192" s="12">
        <f>IF(VLOOKUP($E192&amp;$H192,说明表2!$D$24:$H$48,说明表2!$F$22-3,0)="","",VLOOKUP($E192&amp;$H192,说明表2!$D$24:$H$48,说明表2!$F$22-3,0))</f>
        <v>150004</v>
      </c>
      <c r="S192" s="28" t="str">
        <f>IF(T192="","",SUBSTITUTE(VLOOKUP($K192,说明表3!$A$3:$D$17,说明表3!$C$1,0),"x",T192))</f>
        <v>150009,0,1,3</v>
      </c>
      <c r="T192" s="12">
        <f>IF(VLOOKUP($E192&amp;$H192,说明表2!$D$24:$H$48,说明表2!$H$22-3,0)="","",VLOOKUP($E192&amp;$H192,说明表2!$D$24:$H$48,说明表2!$H$22-3,0))</f>
        <v>150009</v>
      </c>
      <c r="U192" s="28" t="str">
        <f>IF(V192="","",SUBSTITUTE(VLOOKUP($K192,说明表3!$A$3:$D$17,说明表3!$D$1,0),"x",V192))</f>
        <v>150009,-1,-1,-1</v>
      </c>
      <c r="V192" s="12">
        <f>IF(VLOOKUP($E192&amp;$H192,说明表2!$D$24:$H$48,说明表2!$H$22-3,0)="","",VLOOKUP($E192&amp;$H192,说明表2!$D$24:$H$48,说明表2!$H$22-3,0))</f>
        <v>150009</v>
      </c>
      <c r="W192" s="28" t="str">
        <f>VLOOKUP($K192,说明表4!$A$2:$U$17,说明表4!$B$1,0)</f>
        <v>300</v>
      </c>
      <c r="X192" s="28" t="str">
        <f>VLOOKUP($K192,说明表4!$A$2:$U$17,说明表4!$H$1,0)</f>
        <v>300</v>
      </c>
      <c r="Y192" s="28" t="str">
        <f>VLOOKUP($K192,说明表4!$A$2:$U$17,说明表4!$N$1,0)</f>
        <v>300</v>
      </c>
      <c r="Z192" s="28">
        <v>1000</v>
      </c>
    </row>
    <row r="193" spans="1:26" x14ac:dyDescent="0.2">
      <c r="A193" s="12">
        <f t="shared" si="86"/>
        <v>188</v>
      </c>
      <c r="B193" s="12">
        <f t="shared" si="79"/>
        <v>635</v>
      </c>
      <c r="C193" s="28">
        <f t="shared" si="85"/>
        <v>6</v>
      </c>
      <c r="D193" s="28">
        <f t="shared" si="88"/>
        <v>3</v>
      </c>
      <c r="E193" s="28" t="str">
        <f>VLOOKUP($D193,说明表2!$A$53:$B$58,2,0)</f>
        <v>红色</v>
      </c>
      <c r="F193" s="28">
        <f t="shared" si="87"/>
        <v>5</v>
      </c>
      <c r="G193" s="12" t="str">
        <f>VLOOKUP(F193,说明表2!$A$12:$B$16,2,0)</f>
        <v>现代</v>
      </c>
      <c r="H193" s="12" t="s">
        <v>85</v>
      </c>
      <c r="I193" s="12" t="str">
        <f t="shared" si="83"/>
        <v/>
      </c>
      <c r="K193" s="12" t="str">
        <f t="shared" si="81"/>
        <v>小炸弹</v>
      </c>
      <c r="L193" s="12" t="str">
        <f t="shared" si="84"/>
        <v>现代红色小炸弹</v>
      </c>
      <c r="M193" s="12">
        <f t="shared" si="80"/>
        <v>6</v>
      </c>
      <c r="N193" s="25">
        <v>1</v>
      </c>
      <c r="O193" s="12" t="str">
        <f>VLOOKUP(N193,说明表2!$A$1:$B$2,2,0)</f>
        <v>单个消除</v>
      </c>
      <c r="P193" s="12">
        <f t="shared" si="78"/>
        <v>5</v>
      </c>
      <c r="Q193" s="28" t="str">
        <f>IF(R193="","",SUBSTITUTE(VLOOKUP($K193,说明表3!$A$3:$D$17,说明表3!$B$1,0),"x",R193))</f>
        <v>150004,-1,-1,-1</v>
      </c>
      <c r="R193" s="12">
        <f>IF(VLOOKUP($E193&amp;$H193,说明表2!$D$24:$H$48,说明表2!$F$22-3,0)="","",VLOOKUP($E193&amp;$H193,说明表2!$D$24:$H$48,说明表2!$F$22-3,0))</f>
        <v>150004</v>
      </c>
      <c r="S193" s="28" t="str">
        <f>IF(T193="","",SUBSTITUTE(VLOOKUP($K193,说明表3!$A$3:$D$17,说明表3!$C$1,0),"x",T193))</f>
        <v>150009,0,1,3</v>
      </c>
      <c r="T193" s="12">
        <f>IF(VLOOKUP($E193&amp;$H193,说明表2!$D$24:$H$48,说明表2!$H$22-3,0)="","",VLOOKUP($E193&amp;$H193,说明表2!$D$24:$H$48,说明表2!$H$22-3,0))</f>
        <v>150009</v>
      </c>
      <c r="U193" s="28" t="str">
        <f>IF(V193="","",SUBSTITUTE(VLOOKUP($K193,说明表3!$A$3:$D$17,说明表3!$D$1,0),"x",V193))</f>
        <v>150009,-1,-1,-1</v>
      </c>
      <c r="V193" s="12">
        <f>IF(VLOOKUP($E193&amp;$H193,说明表2!$D$24:$H$48,说明表2!$H$22-3,0)="","",VLOOKUP($E193&amp;$H193,说明表2!$D$24:$H$48,说明表2!$H$22-3,0))</f>
        <v>150009</v>
      </c>
      <c r="W193" s="28" t="str">
        <f>VLOOKUP($K193,说明表4!$A$2:$U$17,说明表4!$B$1,0)</f>
        <v>300</v>
      </c>
      <c r="X193" s="28" t="str">
        <f>VLOOKUP($K193,说明表4!$A$2:$U$17,说明表4!$H$1,0)</f>
        <v>300</v>
      </c>
      <c r="Y193" s="28" t="str">
        <f>VLOOKUP($K193,说明表4!$A$2:$U$17,说明表4!$N$1,0)</f>
        <v>300</v>
      </c>
      <c r="Z193" s="28">
        <v>1000</v>
      </c>
    </row>
    <row r="194" spans="1:26" x14ac:dyDescent="0.2">
      <c r="A194" s="12">
        <f t="shared" si="86"/>
        <v>189</v>
      </c>
      <c r="B194" s="12">
        <f t="shared" si="79"/>
        <v>645</v>
      </c>
      <c r="C194" s="28">
        <f t="shared" si="85"/>
        <v>6</v>
      </c>
      <c r="D194" s="28">
        <f t="shared" si="88"/>
        <v>4</v>
      </c>
      <c r="E194" s="28" t="str">
        <f>VLOOKUP($D194,说明表2!$A$53:$B$58,2,0)</f>
        <v>金色</v>
      </c>
      <c r="F194" s="28">
        <f t="shared" si="87"/>
        <v>5</v>
      </c>
      <c r="G194" s="12" t="str">
        <f>VLOOKUP(F194,说明表2!$A$12:$B$16,2,0)</f>
        <v>现代</v>
      </c>
      <c r="H194" s="12" t="s">
        <v>85</v>
      </c>
      <c r="I194" s="12" t="str">
        <f t="shared" si="83"/>
        <v/>
      </c>
      <c r="K194" s="12" t="str">
        <f t="shared" si="81"/>
        <v>小炸弹</v>
      </c>
      <c r="L194" s="12" t="str">
        <f t="shared" si="84"/>
        <v>现代金色小炸弹</v>
      </c>
      <c r="M194" s="12">
        <f t="shared" si="80"/>
        <v>6</v>
      </c>
      <c r="N194" s="25">
        <v>1</v>
      </c>
      <c r="O194" s="12" t="str">
        <f>VLOOKUP(N194,说明表2!$A$1:$B$2,2,0)</f>
        <v>单个消除</v>
      </c>
      <c r="P194" s="12">
        <f t="shared" si="78"/>
        <v>5</v>
      </c>
      <c r="Q194" s="28" t="str">
        <f>IF(R194="","",SUBSTITUTE(VLOOKUP($K194,说明表3!$A$3:$D$17,说明表3!$B$1,0),"x",R194))</f>
        <v>150004,-1,-1,-1</v>
      </c>
      <c r="R194" s="12">
        <f>IF(VLOOKUP($E194&amp;$H194,说明表2!$D$24:$H$48,说明表2!$F$22-3,0)="","",VLOOKUP($E194&amp;$H194,说明表2!$D$24:$H$48,说明表2!$F$22-3,0))</f>
        <v>150004</v>
      </c>
      <c r="S194" s="28" t="str">
        <f>IF(T194="","",SUBSTITUTE(VLOOKUP($K194,说明表3!$A$3:$D$17,说明表3!$C$1,0),"x",T194))</f>
        <v>150009,0,1,3</v>
      </c>
      <c r="T194" s="12">
        <f>IF(VLOOKUP($E194&amp;$H194,说明表2!$D$24:$H$48,说明表2!$H$22-3,0)="","",VLOOKUP($E194&amp;$H194,说明表2!$D$24:$H$48,说明表2!$H$22-3,0))</f>
        <v>150009</v>
      </c>
      <c r="U194" s="28" t="str">
        <f>IF(V194="","",SUBSTITUTE(VLOOKUP($K194,说明表3!$A$3:$D$17,说明表3!$D$1,0),"x",V194))</f>
        <v>150009,-1,-1,-1</v>
      </c>
      <c r="V194" s="12">
        <f>IF(VLOOKUP($E194&amp;$H194,说明表2!$D$24:$H$48,说明表2!$H$22-3,0)="","",VLOOKUP($E194&amp;$H194,说明表2!$D$24:$H$48,说明表2!$H$22-3,0))</f>
        <v>150009</v>
      </c>
      <c r="W194" s="28" t="str">
        <f>VLOOKUP($K194,说明表4!$A$2:$U$17,说明表4!$B$1,0)</f>
        <v>300</v>
      </c>
      <c r="X194" s="28" t="str">
        <f>VLOOKUP($K194,说明表4!$A$2:$U$17,说明表4!$H$1,0)</f>
        <v>300</v>
      </c>
      <c r="Y194" s="28" t="str">
        <f>VLOOKUP($K194,说明表4!$A$2:$U$17,说明表4!$N$1,0)</f>
        <v>300</v>
      </c>
      <c r="Z194" s="28">
        <v>1000</v>
      </c>
    </row>
    <row r="195" spans="1:26" x14ac:dyDescent="0.2">
      <c r="A195" s="12">
        <f t="shared" si="86"/>
        <v>190</v>
      </c>
      <c r="B195" s="12">
        <f t="shared" si="79"/>
        <v>655</v>
      </c>
      <c r="C195" s="28">
        <f t="shared" si="85"/>
        <v>6</v>
      </c>
      <c r="D195" s="28">
        <f t="shared" si="88"/>
        <v>5</v>
      </c>
      <c r="E195" s="28" t="str">
        <f>VLOOKUP($D195,说明表2!$A$53:$B$58,2,0)</f>
        <v>紫色</v>
      </c>
      <c r="F195" s="28">
        <f t="shared" si="87"/>
        <v>5</v>
      </c>
      <c r="G195" s="12" t="str">
        <f>VLOOKUP(F195,说明表2!$A$12:$B$16,2,0)</f>
        <v>现代</v>
      </c>
      <c r="H195" s="12" t="s">
        <v>85</v>
      </c>
      <c r="I195" s="12" t="str">
        <f t="shared" si="83"/>
        <v/>
      </c>
      <c r="K195" s="12" t="str">
        <f t="shared" si="81"/>
        <v>小炸弹</v>
      </c>
      <c r="L195" s="12" t="str">
        <f t="shared" si="84"/>
        <v>现代紫色小炸弹</v>
      </c>
      <c r="M195" s="12">
        <f t="shared" si="80"/>
        <v>6</v>
      </c>
      <c r="N195" s="25">
        <v>1</v>
      </c>
      <c r="O195" s="12" t="str">
        <f>VLOOKUP(N195,说明表2!$A$1:$B$2,2,0)</f>
        <v>单个消除</v>
      </c>
      <c r="P195" s="12">
        <f t="shared" si="78"/>
        <v>5</v>
      </c>
      <c r="Q195" s="28" t="str">
        <f>IF(R195="","",SUBSTITUTE(VLOOKUP($K195,说明表3!$A$3:$D$17,说明表3!$B$1,0),"x",R195))</f>
        <v>150004,-1,-1,-1</v>
      </c>
      <c r="R195" s="12">
        <f>IF(VLOOKUP($E195&amp;$H195,说明表2!$D$24:$H$48,说明表2!$F$22-3,0)="","",VLOOKUP($E195&amp;$H195,说明表2!$D$24:$H$48,说明表2!$F$22-3,0))</f>
        <v>150004</v>
      </c>
      <c r="S195" s="28" t="str">
        <f>IF(T195="","",SUBSTITUTE(VLOOKUP($K195,说明表3!$A$3:$D$17,说明表3!$C$1,0),"x",T195))</f>
        <v>150009,0,1,3</v>
      </c>
      <c r="T195" s="12">
        <f>IF(VLOOKUP($E195&amp;$H195,说明表2!$D$24:$H$48,说明表2!$H$22-3,0)="","",VLOOKUP($E195&amp;$H195,说明表2!$D$24:$H$48,说明表2!$H$22-3,0))</f>
        <v>150009</v>
      </c>
      <c r="U195" s="28" t="str">
        <f>IF(V195="","",SUBSTITUTE(VLOOKUP($K195,说明表3!$A$3:$D$17,说明表3!$D$1,0),"x",V195))</f>
        <v>150009,-1,-1,-1</v>
      </c>
      <c r="V195" s="12">
        <f>IF(VLOOKUP($E195&amp;$H195,说明表2!$D$24:$H$48,说明表2!$H$22-3,0)="","",VLOOKUP($E195&amp;$H195,说明表2!$D$24:$H$48,说明表2!$H$22-3,0))</f>
        <v>150009</v>
      </c>
      <c r="W195" s="28" t="str">
        <f>VLOOKUP($K195,说明表4!$A$2:$U$17,说明表4!$B$1,0)</f>
        <v>300</v>
      </c>
      <c r="X195" s="28" t="str">
        <f>VLOOKUP($K195,说明表4!$A$2:$U$17,说明表4!$H$1,0)</f>
        <v>300</v>
      </c>
      <c r="Y195" s="28" t="str">
        <f>VLOOKUP($K195,说明表4!$A$2:$U$17,说明表4!$N$1,0)</f>
        <v>300</v>
      </c>
      <c r="Z195" s="28">
        <v>1000</v>
      </c>
    </row>
    <row r="196" spans="1:26" x14ac:dyDescent="0.2">
      <c r="A196" s="12">
        <f t="shared" si="86"/>
        <v>191</v>
      </c>
      <c r="B196" s="12">
        <f t="shared" si="79"/>
        <v>715</v>
      </c>
      <c r="C196" s="28">
        <f t="shared" si="85"/>
        <v>7</v>
      </c>
      <c r="D196" s="28">
        <f t="shared" si="88"/>
        <v>1</v>
      </c>
      <c r="E196" s="28" t="str">
        <f>VLOOKUP($D196,说明表2!$A$53:$B$58,2,0)</f>
        <v>蓝色</v>
      </c>
      <c r="F196" s="28">
        <f t="shared" si="87"/>
        <v>5</v>
      </c>
      <c r="G196" s="12" t="str">
        <f>VLOOKUP(F196,说明表2!$A$12:$B$16,2,0)</f>
        <v>现代</v>
      </c>
      <c r="H196" s="12" t="s">
        <v>92</v>
      </c>
      <c r="I196" s="12" t="str">
        <f t="shared" si="83"/>
        <v/>
      </c>
      <c r="K196" s="12" t="str">
        <f t="shared" si="81"/>
        <v>同色消</v>
      </c>
      <c r="L196" s="12" t="str">
        <f t="shared" si="84"/>
        <v>现代蓝色同色消</v>
      </c>
      <c r="M196" s="12">
        <f t="shared" si="80"/>
        <v>7</v>
      </c>
      <c r="N196" s="25">
        <v>1</v>
      </c>
      <c r="O196" s="12" t="str">
        <f>VLOOKUP(N196,说明表2!$A$1:$B$2,2,0)</f>
        <v>单个消除</v>
      </c>
      <c r="P196" s="12">
        <f t="shared" si="78"/>
        <v>5</v>
      </c>
      <c r="Q196" s="28" t="str">
        <f>IF(R196="","",SUBSTITUTE(VLOOKUP($K196,说明表3!$A$3:$D$17,说明表3!$B$1,0),"x",R196))</f>
        <v>150005,0,1,1</v>
      </c>
      <c r="R196" s="12">
        <f>IF(VLOOKUP($E196&amp;$H196,说明表2!$D$24:$H$48,说明表2!$F$22-3,0)="","",VLOOKUP($E196&amp;$H196,说明表2!$D$24:$H$48,说明表2!$F$22-3,0))</f>
        <v>150005</v>
      </c>
      <c r="S196" s="28" t="str">
        <f>IF(T196="","",SUBSTITUTE(VLOOKUP($K196,说明表3!$A$3:$D$17,说明表3!$C$1,0),"x",T196))</f>
        <v>150006,3,3,1</v>
      </c>
      <c r="T196" s="12">
        <f>IF(VLOOKUP($E196&amp;$H196,说明表2!$D$24:$H$48,说明表2!$G$22-3,0)="","",VLOOKUP($E196&amp;$H196,说明表2!$D$24:$H$48,说明表2!$G$22-3,0))</f>
        <v>150006</v>
      </c>
      <c r="U196" s="28" t="str">
        <f>IF(V196="","",SUBSTITUTE(VLOOKUP($K196,说明表3!$A$3:$D$17,说明表3!$D$1,0),"x",V196))</f>
        <v/>
      </c>
      <c r="V196" s="12" t="str">
        <f>IF(VLOOKUP($E196&amp;$H196,说明表2!$D$24:$H$48,说明表2!$H$22-3,0)="","",VLOOKUP($E196&amp;$H196,说明表2!$D$24:$H$48,说明表2!$H$22-3,0))</f>
        <v/>
      </c>
      <c r="W196" s="28" t="str">
        <f>VLOOKUP($K196,说明表4!$A$2:$U$17,说明表4!$B$1,0)</f>
        <v>300</v>
      </c>
      <c r="X196" s="28" t="str">
        <f>VLOOKUP($K196,说明表4!$A$2:$U$17,说明表4!$H$1,0)</f>
        <v>300</v>
      </c>
      <c r="Y196" s="28" t="str">
        <f>VLOOKUP($K196,说明表4!$A$2:$U$17,说明表4!$N$1,0)</f>
        <v/>
      </c>
      <c r="Z196" s="28">
        <v>300</v>
      </c>
    </row>
    <row r="197" spans="1:26" x14ac:dyDescent="0.2">
      <c r="A197" s="12">
        <f t="shared" si="86"/>
        <v>192</v>
      </c>
      <c r="B197" s="12">
        <f t="shared" si="79"/>
        <v>725</v>
      </c>
      <c r="C197" s="28">
        <f t="shared" si="85"/>
        <v>7</v>
      </c>
      <c r="D197" s="28">
        <f t="shared" si="88"/>
        <v>2</v>
      </c>
      <c r="E197" s="28" t="str">
        <f>VLOOKUP($D197,说明表2!$A$53:$B$58,2,0)</f>
        <v>绿色</v>
      </c>
      <c r="F197" s="28">
        <f t="shared" si="87"/>
        <v>5</v>
      </c>
      <c r="G197" s="12" t="str">
        <f>VLOOKUP(F197,说明表2!$A$12:$B$16,2,0)</f>
        <v>现代</v>
      </c>
      <c r="H197" s="12" t="s">
        <v>92</v>
      </c>
      <c r="I197" s="12" t="str">
        <f t="shared" si="83"/>
        <v/>
      </c>
      <c r="K197" s="12" t="str">
        <f t="shared" si="81"/>
        <v>同色消</v>
      </c>
      <c r="L197" s="12" t="str">
        <f t="shared" si="84"/>
        <v>现代绿色同色消</v>
      </c>
      <c r="M197" s="12">
        <f t="shared" si="80"/>
        <v>7</v>
      </c>
      <c r="N197" s="25">
        <v>1</v>
      </c>
      <c r="O197" s="12" t="str">
        <f>VLOOKUP(N197,说明表2!$A$1:$B$2,2,0)</f>
        <v>单个消除</v>
      </c>
      <c r="P197" s="12">
        <f t="shared" si="78"/>
        <v>5</v>
      </c>
      <c r="Q197" s="28" t="str">
        <f>IF(R197="","",SUBSTITUTE(VLOOKUP($K197,说明表3!$A$3:$D$17,说明表3!$B$1,0),"x",R197))</f>
        <v>150005,0,1,1</v>
      </c>
      <c r="R197" s="12">
        <f>IF(VLOOKUP($E197&amp;$H197,说明表2!$D$24:$H$48,说明表2!$F$22-3,0)="","",VLOOKUP($E197&amp;$H197,说明表2!$D$24:$H$48,说明表2!$F$22-3,0))</f>
        <v>150005</v>
      </c>
      <c r="S197" s="28" t="str">
        <f>IF(T197="","",SUBSTITUTE(VLOOKUP($K197,说明表3!$A$3:$D$17,说明表3!$C$1,0),"x",T197))</f>
        <v>150006,3,3,1</v>
      </c>
      <c r="T197" s="12">
        <f>IF(VLOOKUP($E197&amp;$H197,说明表2!$D$24:$H$48,说明表2!$G$22-3,0)="","",VLOOKUP($E197&amp;$H197,说明表2!$D$24:$H$48,说明表2!$G$22-3,0))</f>
        <v>150006</v>
      </c>
      <c r="U197" s="28" t="str">
        <f>IF(V197="","",SUBSTITUTE(VLOOKUP($K197,说明表3!$A$3:$D$17,说明表3!$D$1,0),"x",V197))</f>
        <v/>
      </c>
      <c r="V197" s="12" t="str">
        <f>IF(VLOOKUP($E197&amp;$H197,说明表2!$D$24:$H$48,说明表2!$H$22-3,0)="","",VLOOKUP($E197&amp;$H197,说明表2!$D$24:$H$48,说明表2!$H$22-3,0))</f>
        <v/>
      </c>
      <c r="W197" s="28" t="str">
        <f>VLOOKUP($K197,说明表4!$A$2:$U$17,说明表4!$B$1,0)</f>
        <v>300</v>
      </c>
      <c r="X197" s="28" t="str">
        <f>VLOOKUP($K197,说明表4!$A$2:$U$17,说明表4!$H$1,0)</f>
        <v>300</v>
      </c>
      <c r="Y197" s="28" t="str">
        <f>VLOOKUP($K197,说明表4!$A$2:$U$17,说明表4!$N$1,0)</f>
        <v/>
      </c>
      <c r="Z197" s="28">
        <v>300</v>
      </c>
    </row>
    <row r="198" spans="1:26" x14ac:dyDescent="0.2">
      <c r="A198" s="12">
        <f t="shared" si="86"/>
        <v>193</v>
      </c>
      <c r="B198" s="12">
        <f t="shared" si="79"/>
        <v>735</v>
      </c>
      <c r="C198" s="28">
        <f t="shared" si="85"/>
        <v>7</v>
      </c>
      <c r="D198" s="28">
        <f t="shared" si="88"/>
        <v>3</v>
      </c>
      <c r="E198" s="28" t="str">
        <f>VLOOKUP($D198,说明表2!$A$53:$B$58,2,0)</f>
        <v>红色</v>
      </c>
      <c r="F198" s="28">
        <f t="shared" si="87"/>
        <v>5</v>
      </c>
      <c r="G198" s="12" t="str">
        <f>VLOOKUP(F198,说明表2!$A$12:$B$16,2,0)</f>
        <v>现代</v>
      </c>
      <c r="H198" s="12" t="s">
        <v>92</v>
      </c>
      <c r="I198" s="12" t="str">
        <f t="shared" si="83"/>
        <v/>
      </c>
      <c r="K198" s="12" t="str">
        <f t="shared" si="81"/>
        <v>同色消</v>
      </c>
      <c r="L198" s="12" t="str">
        <f t="shared" si="84"/>
        <v>现代红色同色消</v>
      </c>
      <c r="M198" s="12">
        <f t="shared" si="80"/>
        <v>7</v>
      </c>
      <c r="N198" s="25">
        <v>1</v>
      </c>
      <c r="O198" s="12" t="str">
        <f>VLOOKUP(N198,说明表2!$A$1:$B$2,2,0)</f>
        <v>单个消除</v>
      </c>
      <c r="P198" s="12">
        <f t="shared" si="78"/>
        <v>5</v>
      </c>
      <c r="Q198" s="28" t="str">
        <f>IF(R198="","",SUBSTITUTE(VLOOKUP($K198,说明表3!$A$3:$D$17,说明表3!$B$1,0),"x",R198))</f>
        <v>150005,0,1,1</v>
      </c>
      <c r="R198" s="12">
        <f>IF(VLOOKUP($E198&amp;$H198,说明表2!$D$24:$H$48,说明表2!$F$22-3,0)="","",VLOOKUP($E198&amp;$H198,说明表2!$D$24:$H$48,说明表2!$F$22-3,0))</f>
        <v>150005</v>
      </c>
      <c r="S198" s="28" t="str">
        <f>IF(T198="","",SUBSTITUTE(VLOOKUP($K198,说明表3!$A$3:$D$17,说明表3!$C$1,0),"x",T198))</f>
        <v>150006,3,3,1</v>
      </c>
      <c r="T198" s="12">
        <f>IF(VLOOKUP($E198&amp;$H198,说明表2!$D$24:$H$48,说明表2!$G$22-3,0)="","",VLOOKUP($E198&amp;$H198,说明表2!$D$24:$H$48,说明表2!$G$22-3,0))</f>
        <v>150006</v>
      </c>
      <c r="U198" s="28" t="str">
        <f>IF(V198="","",SUBSTITUTE(VLOOKUP($K198,说明表3!$A$3:$D$17,说明表3!$D$1,0),"x",V198))</f>
        <v/>
      </c>
      <c r="V198" s="12" t="str">
        <f>IF(VLOOKUP($E198&amp;$H198,说明表2!$D$24:$H$48,说明表2!$H$22-3,0)="","",VLOOKUP($E198&amp;$H198,说明表2!$D$24:$H$48,说明表2!$H$22-3,0))</f>
        <v/>
      </c>
      <c r="W198" s="28" t="str">
        <f>VLOOKUP($K198,说明表4!$A$2:$U$17,说明表4!$B$1,0)</f>
        <v>300</v>
      </c>
      <c r="X198" s="28" t="str">
        <f>VLOOKUP($K198,说明表4!$A$2:$U$17,说明表4!$H$1,0)</f>
        <v>300</v>
      </c>
      <c r="Y198" s="28" t="str">
        <f>VLOOKUP($K198,说明表4!$A$2:$U$17,说明表4!$N$1,0)</f>
        <v/>
      </c>
      <c r="Z198" s="28">
        <v>300</v>
      </c>
    </row>
    <row r="199" spans="1:26" x14ac:dyDescent="0.2">
      <c r="A199" s="12">
        <f t="shared" si="86"/>
        <v>194</v>
      </c>
      <c r="B199" s="12">
        <f t="shared" si="79"/>
        <v>745</v>
      </c>
      <c r="C199" s="28">
        <f t="shared" si="85"/>
        <v>7</v>
      </c>
      <c r="D199" s="28">
        <f t="shared" si="88"/>
        <v>4</v>
      </c>
      <c r="E199" s="28" t="str">
        <f>VLOOKUP($D199,说明表2!$A$53:$B$58,2,0)</f>
        <v>金色</v>
      </c>
      <c r="F199" s="28">
        <f t="shared" si="87"/>
        <v>5</v>
      </c>
      <c r="G199" s="12" t="str">
        <f>VLOOKUP(F199,说明表2!$A$12:$B$16,2,0)</f>
        <v>现代</v>
      </c>
      <c r="H199" s="12" t="s">
        <v>92</v>
      </c>
      <c r="I199" s="12" t="str">
        <f t="shared" si="83"/>
        <v/>
      </c>
      <c r="K199" s="12" t="str">
        <f t="shared" si="81"/>
        <v>同色消</v>
      </c>
      <c r="L199" s="12" t="str">
        <f t="shared" si="84"/>
        <v>现代金色同色消</v>
      </c>
      <c r="M199" s="12">
        <f t="shared" si="80"/>
        <v>7</v>
      </c>
      <c r="N199" s="25">
        <v>1</v>
      </c>
      <c r="O199" s="12" t="str">
        <f>VLOOKUP(N199,说明表2!$A$1:$B$2,2,0)</f>
        <v>单个消除</v>
      </c>
      <c r="P199" s="12">
        <f t="shared" ref="P199:P210" si="89">F199</f>
        <v>5</v>
      </c>
      <c r="Q199" s="28" t="str">
        <f>IF(R199="","",SUBSTITUTE(VLOOKUP($K199,说明表3!$A$3:$D$17,说明表3!$B$1,0),"x",R199))</f>
        <v>150005,0,1,1</v>
      </c>
      <c r="R199" s="12">
        <f>IF(VLOOKUP($E199&amp;$H199,说明表2!$D$24:$H$48,说明表2!$F$22-3,0)="","",VLOOKUP($E199&amp;$H199,说明表2!$D$24:$H$48,说明表2!$F$22-3,0))</f>
        <v>150005</v>
      </c>
      <c r="S199" s="28" t="str">
        <f>IF(T199="","",SUBSTITUTE(VLOOKUP($K199,说明表3!$A$3:$D$17,说明表3!$C$1,0),"x",T199))</f>
        <v>150006,3,3,1</v>
      </c>
      <c r="T199" s="12">
        <f>IF(VLOOKUP($E199&amp;$H199,说明表2!$D$24:$H$48,说明表2!$G$22-3,0)="","",VLOOKUP($E199&amp;$H199,说明表2!$D$24:$H$48,说明表2!$G$22-3,0))</f>
        <v>150006</v>
      </c>
      <c r="U199" s="28" t="str">
        <f>IF(V199="","",SUBSTITUTE(VLOOKUP($K199,说明表3!$A$3:$D$17,说明表3!$D$1,0),"x",V199))</f>
        <v/>
      </c>
      <c r="V199" s="12" t="str">
        <f>IF(VLOOKUP($E199&amp;$H199,说明表2!$D$24:$H$48,说明表2!$H$22-3,0)="","",VLOOKUP($E199&amp;$H199,说明表2!$D$24:$H$48,说明表2!$H$22-3,0))</f>
        <v/>
      </c>
      <c r="W199" s="28" t="str">
        <f>VLOOKUP($K199,说明表4!$A$2:$U$17,说明表4!$B$1,0)</f>
        <v>300</v>
      </c>
      <c r="X199" s="28" t="str">
        <f>VLOOKUP($K199,说明表4!$A$2:$U$17,说明表4!$H$1,0)</f>
        <v>300</v>
      </c>
      <c r="Y199" s="28" t="str">
        <f>VLOOKUP($K199,说明表4!$A$2:$U$17,说明表4!$N$1,0)</f>
        <v/>
      </c>
      <c r="Z199" s="28">
        <v>300</v>
      </c>
    </row>
    <row r="200" spans="1:26" x14ac:dyDescent="0.2">
      <c r="A200" s="12">
        <f t="shared" si="86"/>
        <v>195</v>
      </c>
      <c r="B200" s="12">
        <f t="shared" si="79"/>
        <v>755</v>
      </c>
      <c r="C200" s="28">
        <f t="shared" si="85"/>
        <v>7</v>
      </c>
      <c r="D200" s="28">
        <f t="shared" si="88"/>
        <v>5</v>
      </c>
      <c r="E200" s="28" t="str">
        <f>VLOOKUP($D200,说明表2!$A$53:$B$58,2,0)</f>
        <v>紫色</v>
      </c>
      <c r="F200" s="28">
        <f t="shared" si="87"/>
        <v>5</v>
      </c>
      <c r="G200" s="12" t="str">
        <f>VLOOKUP(F200,说明表2!$A$12:$B$16,2,0)</f>
        <v>现代</v>
      </c>
      <c r="H200" s="12" t="s">
        <v>92</v>
      </c>
      <c r="I200" s="12" t="str">
        <f t="shared" si="83"/>
        <v/>
      </c>
      <c r="K200" s="12" t="str">
        <f t="shared" si="81"/>
        <v>同色消</v>
      </c>
      <c r="L200" s="12" t="str">
        <f t="shared" si="84"/>
        <v>现代紫色同色消</v>
      </c>
      <c r="M200" s="12">
        <f t="shared" si="80"/>
        <v>7</v>
      </c>
      <c r="N200" s="25">
        <v>1</v>
      </c>
      <c r="O200" s="12" t="str">
        <f>VLOOKUP(N200,说明表2!$A$1:$B$2,2,0)</f>
        <v>单个消除</v>
      </c>
      <c r="P200" s="12">
        <f t="shared" si="89"/>
        <v>5</v>
      </c>
      <c r="Q200" s="28" t="str">
        <f>IF(R200="","",SUBSTITUTE(VLOOKUP($K200,说明表3!$A$3:$D$17,说明表3!$B$1,0),"x",R200))</f>
        <v>150005,0,1,1</v>
      </c>
      <c r="R200" s="12">
        <f>IF(VLOOKUP($E200&amp;$H200,说明表2!$D$24:$H$48,说明表2!$F$22-3,0)="","",VLOOKUP($E200&amp;$H200,说明表2!$D$24:$H$48,说明表2!$F$22-3,0))</f>
        <v>150005</v>
      </c>
      <c r="S200" s="28" t="str">
        <f>IF(T200="","",SUBSTITUTE(VLOOKUP($K200,说明表3!$A$3:$D$17,说明表3!$C$1,0),"x",T200))</f>
        <v>150006,3,3,1</v>
      </c>
      <c r="T200" s="12">
        <f>IF(VLOOKUP($E200&amp;$H200,说明表2!$D$24:$H$48,说明表2!$G$22-3,0)="","",VLOOKUP($E200&amp;$H200,说明表2!$D$24:$H$48,说明表2!$G$22-3,0))</f>
        <v>150006</v>
      </c>
      <c r="U200" s="28" t="str">
        <f>IF(V200="","",SUBSTITUTE(VLOOKUP($K200,说明表3!$A$3:$D$17,说明表3!$D$1,0),"x",V200))</f>
        <v/>
      </c>
      <c r="V200" s="12" t="str">
        <f>IF(VLOOKUP($E200&amp;$H200,说明表2!$D$24:$H$48,说明表2!$H$22-3,0)="","",VLOOKUP($E200&amp;$H200,说明表2!$D$24:$H$48,说明表2!$H$22-3,0))</f>
        <v/>
      </c>
      <c r="W200" s="28" t="str">
        <f>VLOOKUP($K200,说明表4!$A$2:$U$17,说明表4!$B$1,0)</f>
        <v>300</v>
      </c>
      <c r="X200" s="28" t="str">
        <f>VLOOKUP($K200,说明表4!$A$2:$U$17,说明表4!$H$1,0)</f>
        <v>300</v>
      </c>
      <c r="Y200" s="28" t="str">
        <f>VLOOKUP($K200,说明表4!$A$2:$U$17,说明表4!$N$1,0)</f>
        <v/>
      </c>
      <c r="Z200" s="28">
        <v>300</v>
      </c>
    </row>
    <row r="201" spans="1:26" s="37" customFormat="1" ht="15" x14ac:dyDescent="0.2">
      <c r="A201" s="37">
        <f t="shared" si="86"/>
        <v>196</v>
      </c>
      <c r="B201" s="37">
        <f t="shared" si="79"/>
        <v>805</v>
      </c>
      <c r="C201" s="37">
        <v>8</v>
      </c>
      <c r="D201" s="37">
        <v>0</v>
      </c>
      <c r="E201" s="37" t="str">
        <f>VLOOKUP($D201,说明表2!$A$53:$B$58,2,0)</f>
        <v>五色</v>
      </c>
      <c r="F201" s="37">
        <f t="shared" si="87"/>
        <v>5</v>
      </c>
      <c r="G201" s="37" t="str">
        <f>VLOOKUP(F201,说明表2!$A$12:$B$16,2,0)</f>
        <v>现代</v>
      </c>
      <c r="H201" s="37" t="s">
        <v>55</v>
      </c>
      <c r="I201" s="37" t="s">
        <v>125</v>
      </c>
      <c r="J201" s="37" t="s">
        <v>55</v>
      </c>
      <c r="K201" s="37" t="str">
        <f t="shared" si="81"/>
        <v>小飞机+小飞机</v>
      </c>
      <c r="M201" s="37">
        <f t="shared" si="80"/>
        <v>8</v>
      </c>
      <c r="N201" s="37">
        <v>2</v>
      </c>
      <c r="O201" s="37" t="s">
        <v>127</v>
      </c>
      <c r="P201" s="37">
        <f t="shared" si="89"/>
        <v>5</v>
      </c>
      <c r="Q201" s="37" t="str">
        <f>IF(R201="","",SUBSTITUTE(VLOOKUP($K201,说明表3!$A$3:$D$17,说明表3!$B$1,0),"x",R201))</f>
        <v>20001,0,1,1</v>
      </c>
      <c r="R201" s="37">
        <v>20001</v>
      </c>
      <c r="S201" s="37" t="str">
        <f>IF(T201="","",SUBSTITUTE(VLOOKUP($K201,说明表3!$A$3:$D$17,说明表3!$C$1,0),"x",T201))</f>
        <v>4004,2,1,8;4004,2,1,8;4004,2,1,8</v>
      </c>
      <c r="T201" s="37">
        <v>4004</v>
      </c>
      <c r="U201" s="37" t="str">
        <f>IF(V201="","",SUBSTITUTE(VLOOKUP($K201,说明表3!$A$3:$D$17,说明表3!$D$1,0),"x",V201))</f>
        <v>22001,-1,-1,-1;22001,-1,-1,-1;22001,-1,-1,-1</v>
      </c>
      <c r="V201" s="37" t="s">
        <v>129</v>
      </c>
      <c r="W201" s="37" t="str">
        <f>VLOOKUP($K201,说明表4!$A$2:$U$17,说明表4!$B$1,0)</f>
        <v>600,800,1000</v>
      </c>
      <c r="X201" s="37" t="str">
        <f>VLOOKUP($K201,说明表4!$A$2:$U$17,说明表4!$H$1,0)</f>
        <v>500,500,500</v>
      </c>
      <c r="Y201" s="38" t="str">
        <f>VLOOKUP($K201,说明表4!$A$2:$U$17,说明表4!$N$1,0)</f>
        <v>1100,1300,1500</v>
      </c>
      <c r="Z201" s="38" t="s">
        <v>247</v>
      </c>
    </row>
    <row r="202" spans="1:26" s="37" customFormat="1" ht="15" x14ac:dyDescent="0.2">
      <c r="A202" s="37">
        <f t="shared" si="86"/>
        <v>197</v>
      </c>
      <c r="B202" s="37">
        <f t="shared" si="79"/>
        <v>905</v>
      </c>
      <c r="C202" s="37">
        <f>C201+1</f>
        <v>9</v>
      </c>
      <c r="D202" s="37">
        <v>0</v>
      </c>
      <c r="E202" s="37" t="str">
        <f>VLOOKUP($D202,说明表2!$A$53:$B$58,2,0)</f>
        <v>五色</v>
      </c>
      <c r="F202" s="37">
        <f t="shared" si="87"/>
        <v>5</v>
      </c>
      <c r="G202" s="37" t="str">
        <f>VLOOKUP(F202,说明表2!$A$12:$B$16,2,0)</f>
        <v>现代</v>
      </c>
      <c r="H202" s="37" t="s">
        <v>92</v>
      </c>
      <c r="I202" s="37" t="s">
        <v>125</v>
      </c>
      <c r="J202" s="37" t="s">
        <v>92</v>
      </c>
      <c r="K202" s="37" t="str">
        <f t="shared" si="81"/>
        <v>同色消+同色消</v>
      </c>
      <c r="M202" s="37">
        <f t="shared" si="80"/>
        <v>9</v>
      </c>
      <c r="N202" s="37">
        <v>2</v>
      </c>
      <c r="O202" s="37" t="s">
        <v>127</v>
      </c>
      <c r="P202" s="37">
        <f t="shared" si="89"/>
        <v>5</v>
      </c>
      <c r="Q202" s="37" t="str">
        <f>IF(R202="","",SUBSTITUTE(VLOOKUP($K202,说明表3!$A$3:$D$17,说明表3!$B$1,0),"x",R202))</f>
        <v>20002,-1,-1,-1</v>
      </c>
      <c r="R202" s="37">
        <v>20002</v>
      </c>
      <c r="S202" s="37" t="str">
        <f>IF(T202="","",SUBSTITUTE(VLOOKUP($K202,说明表3!$A$3:$D$17,说明表3!$C$1,0),"x",T202))</f>
        <v>21002,4,0,-1</v>
      </c>
      <c r="T202" s="37">
        <v>21002</v>
      </c>
      <c r="U202" s="37" t="str">
        <f>IF(V202="","",SUBSTITUTE(VLOOKUP($K202,说明表3!$A$3:$D$17,说明表3!$D$1,0),"x",V202))</f>
        <v>22002,-1,-1,-1</v>
      </c>
      <c r="V202" s="37" t="s">
        <v>134</v>
      </c>
      <c r="W202" s="37" t="str">
        <f>VLOOKUP($K202,说明表4!$A$2:$U$17,说明表4!$B$1,0)</f>
        <v>600</v>
      </c>
      <c r="X202" s="37" t="str">
        <f>VLOOKUP($K202,说明表4!$A$2:$U$17,说明表4!$H$1,0)</f>
        <v>500</v>
      </c>
      <c r="Y202" s="38" t="str">
        <f>VLOOKUP($K202,说明表4!$A$2:$U$17,说明表4!$N$1,0)</f>
        <v>1100</v>
      </c>
      <c r="Z202" s="38" t="s">
        <v>255</v>
      </c>
    </row>
    <row r="203" spans="1:26" s="37" customFormat="1" ht="15" x14ac:dyDescent="0.2">
      <c r="A203" s="37">
        <f t="shared" si="86"/>
        <v>198</v>
      </c>
      <c r="B203" s="37">
        <f t="shared" si="79"/>
        <v>1005</v>
      </c>
      <c r="C203" s="37">
        <f t="shared" ref="C203:C210" si="90">C202+1</f>
        <v>10</v>
      </c>
      <c r="D203" s="37">
        <v>0</v>
      </c>
      <c r="E203" s="37" t="str">
        <f>VLOOKUP($D203,说明表2!$A$53:$B$58,2,0)</f>
        <v>五色</v>
      </c>
      <c r="F203" s="37">
        <f t="shared" si="87"/>
        <v>5</v>
      </c>
      <c r="G203" s="37" t="str">
        <f>VLOOKUP(F203,说明表2!$A$12:$B$16,2,0)</f>
        <v>现代</v>
      </c>
      <c r="H203" s="37" t="s">
        <v>85</v>
      </c>
      <c r="I203" s="37" t="s">
        <v>125</v>
      </c>
      <c r="J203" s="37" t="s">
        <v>85</v>
      </c>
      <c r="K203" s="37" t="str">
        <f t="shared" si="81"/>
        <v>小炸弹+小炸弹</v>
      </c>
      <c r="M203" s="37">
        <f t="shared" si="80"/>
        <v>10</v>
      </c>
      <c r="N203" s="37">
        <v>2</v>
      </c>
      <c r="O203" s="37" t="s">
        <v>127</v>
      </c>
      <c r="P203" s="37">
        <f t="shared" si="89"/>
        <v>5</v>
      </c>
      <c r="Q203" s="37" t="str">
        <f>IF(R203="","",SUBSTITUTE(VLOOKUP($K203,说明表3!$A$3:$D$17,说明表3!$B$1,0),"x",R203))</f>
        <v>20003,-1,-1,-1</v>
      </c>
      <c r="R203" s="37">
        <v>20003</v>
      </c>
      <c r="S203" s="37" t="str">
        <f>IF(T203="","",SUBSTITUTE(VLOOKUP($K203,说明表3!$A$3:$D$17,说明表3!$C$1,0),"x",T203))</f>
        <v>21003,0,1,5</v>
      </c>
      <c r="T203" s="37">
        <v>21003</v>
      </c>
      <c r="U203" s="37" t="str">
        <f>IF(V203="","",SUBSTITUTE(VLOOKUP($K203,说明表3!$A$3:$D$17,说明表3!$D$1,0),"x",V203))</f>
        <v>22003,-1,-1,-1</v>
      </c>
      <c r="V203" s="37" t="s">
        <v>140</v>
      </c>
      <c r="W203" s="37" t="str">
        <f>VLOOKUP($K203,说明表4!$A$2:$U$17,说明表4!$B$1,0)</f>
        <v>600</v>
      </c>
      <c r="X203" s="37" t="str">
        <f>VLOOKUP($K203,说明表4!$A$2:$U$17,说明表4!$H$1,0)</f>
        <v>500</v>
      </c>
      <c r="Y203" s="38" t="str">
        <f>VLOOKUP($K203,说明表4!$A$2:$U$17,说明表4!$N$1,0)</f>
        <v>1100</v>
      </c>
      <c r="Z203" s="38" t="s">
        <v>249</v>
      </c>
    </row>
    <row r="204" spans="1:26" s="37" customFormat="1" ht="15" x14ac:dyDescent="0.2">
      <c r="A204" s="37">
        <f t="shared" si="86"/>
        <v>199</v>
      </c>
      <c r="B204" s="37">
        <f t="shared" si="79"/>
        <v>1105</v>
      </c>
      <c r="C204" s="37">
        <f t="shared" si="90"/>
        <v>11</v>
      </c>
      <c r="D204" s="37">
        <v>0</v>
      </c>
      <c r="E204" s="37" t="str">
        <f>VLOOKUP($D204,说明表2!$A$53:$B$58,2,0)</f>
        <v>五色</v>
      </c>
      <c r="F204" s="37">
        <f t="shared" si="87"/>
        <v>5</v>
      </c>
      <c r="G204" s="37" t="str">
        <f>VLOOKUP(F204,说明表2!$A$12:$B$16,2,0)</f>
        <v>现代</v>
      </c>
      <c r="H204" s="37" t="s">
        <v>63</v>
      </c>
      <c r="I204" s="37" t="s">
        <v>125</v>
      </c>
      <c r="J204" s="37" t="s">
        <v>63</v>
      </c>
      <c r="K204" s="37" t="str">
        <f t="shared" si="81"/>
        <v>一字消+一字消</v>
      </c>
      <c r="M204" s="37">
        <f t="shared" si="80"/>
        <v>11</v>
      </c>
      <c r="N204" s="37">
        <v>2</v>
      </c>
      <c r="O204" s="37" t="s">
        <v>127</v>
      </c>
      <c r="P204" s="37">
        <f t="shared" si="89"/>
        <v>5</v>
      </c>
      <c r="Q204" s="37" t="str">
        <f>IF(R204="","",SUBSTITUTE(VLOOKUP($K204,说明表3!$A$3:$D$17,说明表3!$B$1,0),"x",R204))</f>
        <v>20004,-1,-1,-1</v>
      </c>
      <c r="R204" s="37">
        <v>20004</v>
      </c>
      <c r="S204" s="37" t="str">
        <f>IF(T204="","",SUBSTITUTE(VLOOKUP($K204,说明表3!$A$3:$D$17,说明表3!$C$1,0),"x",T204))</f>
        <v>21004,0,1,6</v>
      </c>
      <c r="T204" s="37">
        <v>21004</v>
      </c>
      <c r="U204" s="37" t="str">
        <f>IF(V204="","",SUBSTITUTE(VLOOKUP($K204,说明表3!$A$3:$D$17,说明表3!$D$1,0),"x",V204))</f>
        <v>22004,-1,-1,-1</v>
      </c>
      <c r="V204" s="37" t="s">
        <v>145</v>
      </c>
      <c r="W204" s="37" t="str">
        <f>VLOOKUP($K204,说明表4!$A$2:$U$17,说明表4!$B$1,0)</f>
        <v>600</v>
      </c>
      <c r="X204" s="37" t="str">
        <f>VLOOKUP($K204,说明表4!$A$2:$U$17,说明表4!$H$1,0)</f>
        <v>500</v>
      </c>
      <c r="Y204" s="38" t="str">
        <f>VLOOKUP($K204,说明表4!$A$2:$U$17,说明表4!$N$1,0)</f>
        <v>1100</v>
      </c>
      <c r="Z204" s="38" t="s">
        <v>249</v>
      </c>
    </row>
    <row r="205" spans="1:26" s="37" customFormat="1" ht="15" x14ac:dyDescent="0.2">
      <c r="A205" s="37">
        <f t="shared" si="86"/>
        <v>200</v>
      </c>
      <c r="B205" s="37">
        <f t="shared" si="79"/>
        <v>1205</v>
      </c>
      <c r="C205" s="37">
        <f t="shared" si="90"/>
        <v>12</v>
      </c>
      <c r="D205" s="37">
        <v>0</v>
      </c>
      <c r="E205" s="37" t="str">
        <f>VLOOKUP($D205,说明表2!$A$53:$B$58,2,0)</f>
        <v>五色</v>
      </c>
      <c r="F205" s="37">
        <f t="shared" si="87"/>
        <v>5</v>
      </c>
      <c r="G205" s="37" t="str">
        <f>VLOOKUP(F205,说明表2!$A$12:$B$16,2,0)</f>
        <v>现代</v>
      </c>
      <c r="H205" s="37" t="s">
        <v>55</v>
      </c>
      <c r="I205" s="37" t="s">
        <v>125</v>
      </c>
      <c r="J205" s="37" t="s">
        <v>92</v>
      </c>
      <c r="K205" s="37" t="str">
        <f t="shared" si="81"/>
        <v>小飞机+同色消</v>
      </c>
      <c r="M205" s="37">
        <f t="shared" si="80"/>
        <v>12</v>
      </c>
      <c r="N205" s="37">
        <v>2</v>
      </c>
      <c r="O205" s="37" t="s">
        <v>127</v>
      </c>
      <c r="P205" s="37">
        <f t="shared" si="89"/>
        <v>5</v>
      </c>
      <c r="Q205" s="37" t="str">
        <f>IF(R205="","",SUBSTITUTE(VLOOKUP($K205,说明表3!$A$3:$D$17,说明表3!$B$1,0),"x",R205))</f>
        <v>20005,0,1,1</v>
      </c>
      <c r="R205" s="37">
        <v>20005</v>
      </c>
      <c r="S205" s="37" t="str">
        <f>IF(T205="","",SUBSTITUTE(VLOOKUP($K205,说明表3!$A$3:$D$17,说明表3!$C$1,0),"x",T205))</f>
        <v>4005,3,2,2</v>
      </c>
      <c r="T205" s="37">
        <v>4005</v>
      </c>
      <c r="U205" s="37" t="str">
        <f>IF(V205="","",SUBSTITUTE(VLOOKUP($K205,说明表3!$A$3:$D$17,说明表3!$D$1,0),"x",V205))</f>
        <v>22005,-1,-1,-1</v>
      </c>
      <c r="V205" s="37" t="s">
        <v>149</v>
      </c>
      <c r="W205" s="37" t="str">
        <f>VLOOKUP($K205,说明表4!$A$2:$U$17,说明表4!$B$1,0)</f>
        <v>600</v>
      </c>
      <c r="X205" s="37" t="str">
        <f>VLOOKUP($K205,说明表4!$A$2:$U$17,说明表4!$H$1,0)</f>
        <v>500</v>
      </c>
      <c r="Y205" s="38" t="str">
        <f>VLOOKUP($K205,说明表4!$A$2:$U$17,说明表4!$N$1,0)</f>
        <v/>
      </c>
      <c r="Z205" s="38"/>
    </row>
    <row r="206" spans="1:26" s="37" customFormat="1" ht="15" x14ac:dyDescent="0.2">
      <c r="A206" s="37">
        <f t="shared" si="86"/>
        <v>201</v>
      </c>
      <c r="B206" s="37">
        <f t="shared" si="79"/>
        <v>1305</v>
      </c>
      <c r="C206" s="37">
        <f t="shared" si="90"/>
        <v>13</v>
      </c>
      <c r="D206" s="37">
        <v>0</v>
      </c>
      <c r="E206" s="37" t="str">
        <f>VLOOKUP($D206,说明表2!$A$53:$B$58,2,0)</f>
        <v>五色</v>
      </c>
      <c r="F206" s="37">
        <f t="shared" si="87"/>
        <v>5</v>
      </c>
      <c r="G206" s="37" t="str">
        <f>VLOOKUP(F206,说明表2!$A$12:$B$16,2,0)</f>
        <v>现代</v>
      </c>
      <c r="H206" s="37" t="s">
        <v>55</v>
      </c>
      <c r="I206" s="37" t="s">
        <v>125</v>
      </c>
      <c r="J206" s="37" t="s">
        <v>63</v>
      </c>
      <c r="K206" s="37" t="str">
        <f t="shared" si="81"/>
        <v>小飞机+一字消</v>
      </c>
      <c r="M206" s="37">
        <f t="shared" si="80"/>
        <v>13</v>
      </c>
      <c r="N206" s="37">
        <v>2</v>
      </c>
      <c r="O206" s="37" t="s">
        <v>127</v>
      </c>
      <c r="P206" s="37">
        <f t="shared" si="89"/>
        <v>5</v>
      </c>
      <c r="Q206" s="37" t="str">
        <f>IF(R206="","",SUBSTITUTE(VLOOKUP($K206,说明表3!$A$3:$D$17,说明表3!$B$1,0),"x",R206))</f>
        <v>20006,0,1,1</v>
      </c>
      <c r="R206" s="37">
        <v>20006</v>
      </c>
      <c r="S206" s="37" t="str">
        <f>IF(T206="","",SUBSTITUTE(VLOOKUP($K206,说明表3!$A$3:$D$17,说明表3!$C$1,0),"x",T206))</f>
        <v>4004,2,1,2</v>
      </c>
      <c r="T206" s="37">
        <v>4004</v>
      </c>
      <c r="U206" s="37" t="str">
        <f>IF(V206="","",SUBSTITUTE(VLOOKUP($K206,说明表3!$A$3:$D$17,说明表3!$D$1,0),"x",V206))</f>
        <v>22006,-1,-1,-1</v>
      </c>
      <c r="V206" s="37" t="s">
        <v>153</v>
      </c>
      <c r="W206" s="37" t="str">
        <f>VLOOKUP($K206,说明表4!$A$2:$U$17,说明表4!$B$1,0)</f>
        <v>600</v>
      </c>
      <c r="X206" s="37" t="str">
        <f>VLOOKUP($K206,说明表4!$A$2:$U$17,说明表4!$H$1,0)</f>
        <v>500</v>
      </c>
      <c r="Y206" s="38" t="str">
        <f>VLOOKUP($K206,说明表4!$A$2:$U$17,说明表4!$N$1,0)</f>
        <v>1100</v>
      </c>
      <c r="Z206" s="38" t="s">
        <v>249</v>
      </c>
    </row>
    <row r="207" spans="1:26" s="37" customFormat="1" ht="15" x14ac:dyDescent="0.2">
      <c r="A207" s="37">
        <f t="shared" si="86"/>
        <v>202</v>
      </c>
      <c r="B207" s="37">
        <f t="shared" si="79"/>
        <v>1405</v>
      </c>
      <c r="C207" s="37">
        <f t="shared" si="90"/>
        <v>14</v>
      </c>
      <c r="D207" s="37">
        <v>0</v>
      </c>
      <c r="E207" s="37" t="str">
        <f>VLOOKUP($D207,说明表2!$A$53:$B$58,2,0)</f>
        <v>五色</v>
      </c>
      <c r="F207" s="37">
        <f t="shared" si="87"/>
        <v>5</v>
      </c>
      <c r="G207" s="37" t="str">
        <f>VLOOKUP(F207,说明表2!$A$12:$B$16,2,0)</f>
        <v>现代</v>
      </c>
      <c r="H207" s="37" t="s">
        <v>55</v>
      </c>
      <c r="I207" s="37" t="s">
        <v>125</v>
      </c>
      <c r="J207" s="37" t="s">
        <v>85</v>
      </c>
      <c r="K207" s="37" t="str">
        <f t="shared" si="81"/>
        <v>小飞机+小炸弹</v>
      </c>
      <c r="M207" s="37">
        <f t="shared" si="80"/>
        <v>14</v>
      </c>
      <c r="N207" s="37">
        <v>2</v>
      </c>
      <c r="O207" s="37" t="s">
        <v>127</v>
      </c>
      <c r="P207" s="37">
        <f t="shared" si="89"/>
        <v>5</v>
      </c>
      <c r="Q207" s="37" t="str">
        <f>IF(R207="","",SUBSTITUTE(VLOOKUP($K207,说明表3!$A$3:$D$17,说明表3!$B$1,0),"x",R207))</f>
        <v>20007,0,1,1</v>
      </c>
      <c r="R207" s="37">
        <v>20007</v>
      </c>
      <c r="S207" s="37" t="str">
        <f>IF(T207="","",SUBSTITUTE(VLOOKUP($K207,说明表3!$A$3:$D$17,说明表3!$C$1,0),"x",T207))</f>
        <v>4004,2,1,3</v>
      </c>
      <c r="T207" s="37">
        <v>4004</v>
      </c>
      <c r="U207" s="37" t="str">
        <f>IF(V207="","",SUBSTITUTE(VLOOKUP($K207,说明表3!$A$3:$D$17,说明表3!$D$1,0),"x",V207))</f>
        <v>22007,-1,-1,-1</v>
      </c>
      <c r="V207" s="37" t="s">
        <v>157</v>
      </c>
      <c r="W207" s="37" t="str">
        <f>VLOOKUP($K207,说明表4!$A$2:$U$17,说明表4!$B$1,0)</f>
        <v>600</v>
      </c>
      <c r="X207" s="37" t="str">
        <f>VLOOKUP($K207,说明表4!$A$2:$U$17,说明表4!$H$1,0)</f>
        <v>500</v>
      </c>
      <c r="Y207" s="38" t="str">
        <f>VLOOKUP($K207,说明表4!$A$2:$U$17,说明表4!$N$1,0)</f>
        <v>1100</v>
      </c>
      <c r="Z207" s="38" t="s">
        <v>249</v>
      </c>
    </row>
    <row r="208" spans="1:26" s="37" customFormat="1" ht="15" x14ac:dyDescent="0.2">
      <c r="A208" s="37">
        <f t="shared" si="86"/>
        <v>203</v>
      </c>
      <c r="B208" s="37">
        <f t="shared" si="79"/>
        <v>1505</v>
      </c>
      <c r="C208" s="37">
        <f t="shared" si="90"/>
        <v>15</v>
      </c>
      <c r="D208" s="37">
        <v>0</v>
      </c>
      <c r="E208" s="37" t="str">
        <f>VLOOKUP($D208,说明表2!$A$53:$B$58,2,0)</f>
        <v>五色</v>
      </c>
      <c r="F208" s="37">
        <f t="shared" si="87"/>
        <v>5</v>
      </c>
      <c r="G208" s="37" t="str">
        <f>VLOOKUP(F208,说明表2!$A$12:$B$16,2,0)</f>
        <v>现代</v>
      </c>
      <c r="H208" s="37" t="s">
        <v>63</v>
      </c>
      <c r="I208" s="37" t="s">
        <v>125</v>
      </c>
      <c r="J208" s="37" t="s">
        <v>85</v>
      </c>
      <c r="K208" s="37" t="str">
        <f t="shared" si="81"/>
        <v>一字消+小炸弹</v>
      </c>
      <c r="M208" s="37">
        <f t="shared" si="80"/>
        <v>15</v>
      </c>
      <c r="N208" s="37">
        <v>2</v>
      </c>
      <c r="O208" s="37" t="s">
        <v>127</v>
      </c>
      <c r="P208" s="37">
        <f t="shared" si="89"/>
        <v>5</v>
      </c>
      <c r="Q208" s="37" t="str">
        <f>IF(R208="","",SUBSTITUTE(VLOOKUP($K208,说明表3!$A$3:$D$17,说明表3!$B$1,0),"x",R208))</f>
        <v>20008,-1,-1,-1</v>
      </c>
      <c r="R208" s="37">
        <v>20008</v>
      </c>
      <c r="S208" s="37" t="str">
        <f>IF(T208="","",SUBSTITUTE(VLOOKUP($K208,说明表3!$A$3:$D$17,说明表3!$C$1,0),"x",T208))</f>
        <v>21008,0,1,7</v>
      </c>
      <c r="T208" s="37">
        <v>21008</v>
      </c>
      <c r="U208" s="37" t="str">
        <f>IF(V208="","",SUBSTITUTE(VLOOKUP($K208,说明表3!$A$3:$D$17,说明表3!$D$1,0),"x",V208))</f>
        <v>22008,-1,-1,-1</v>
      </c>
      <c r="V208" s="37" t="s">
        <v>162</v>
      </c>
      <c r="W208" s="37" t="str">
        <f>VLOOKUP($K208,说明表4!$A$2:$U$17,说明表4!$B$1,0)</f>
        <v>600</v>
      </c>
      <c r="X208" s="37" t="str">
        <f>VLOOKUP($K208,说明表4!$A$2:$U$17,说明表4!$H$1,0)</f>
        <v>500</v>
      </c>
      <c r="Y208" s="38" t="str">
        <f>VLOOKUP($K208,说明表4!$A$2:$U$17,说明表4!$N$1,0)</f>
        <v>1100</v>
      </c>
      <c r="Z208" s="38" t="s">
        <v>249</v>
      </c>
    </row>
    <row r="209" spans="1:26" s="37" customFormat="1" ht="15" x14ac:dyDescent="0.2">
      <c r="A209" s="37">
        <f t="shared" si="86"/>
        <v>204</v>
      </c>
      <c r="B209" s="37">
        <f t="shared" si="79"/>
        <v>1605</v>
      </c>
      <c r="C209" s="37">
        <f t="shared" si="90"/>
        <v>16</v>
      </c>
      <c r="D209" s="37">
        <v>0</v>
      </c>
      <c r="E209" s="37" t="str">
        <f>VLOOKUP($D209,说明表2!$A$53:$B$58,2,0)</f>
        <v>五色</v>
      </c>
      <c r="F209" s="37">
        <f t="shared" si="87"/>
        <v>5</v>
      </c>
      <c r="G209" s="37" t="str">
        <f>VLOOKUP(F209,说明表2!$A$12:$B$16,2,0)</f>
        <v>现代</v>
      </c>
      <c r="H209" s="37" t="s">
        <v>63</v>
      </c>
      <c r="I209" s="37" t="s">
        <v>125</v>
      </c>
      <c r="J209" s="37" t="s">
        <v>92</v>
      </c>
      <c r="K209" s="37" t="str">
        <f t="shared" si="81"/>
        <v>一字消+同色消</v>
      </c>
      <c r="M209" s="37">
        <f t="shared" si="80"/>
        <v>16</v>
      </c>
      <c r="N209" s="37">
        <v>2</v>
      </c>
      <c r="O209" s="37" t="s">
        <v>127</v>
      </c>
      <c r="P209" s="37">
        <f t="shared" si="89"/>
        <v>5</v>
      </c>
      <c r="Q209" s="37" t="str">
        <f>IF(R209="","",SUBSTITUTE(VLOOKUP($K209,说明表3!$A$3:$D$17,说明表3!$B$1,0),"x",R209))</f>
        <v>20009,0,1,1</v>
      </c>
      <c r="R209" s="37">
        <v>20009</v>
      </c>
      <c r="S209" s="37" t="str">
        <f>IF(T209="","",SUBSTITUTE(VLOOKUP($K209,说明表3!$A$3:$D$17,说明表3!$C$1,0),"x",T209))</f>
        <v>5005,3,2,3</v>
      </c>
      <c r="T209" s="37">
        <v>5005</v>
      </c>
      <c r="U209" s="37" t="str">
        <f>IF(V209="","",SUBSTITUTE(VLOOKUP($K209,说明表3!$A$3:$D$17,说明表3!$D$1,0),"x",V209))</f>
        <v>22009,-1,-1,-1</v>
      </c>
      <c r="V209" s="37" t="s">
        <v>166</v>
      </c>
      <c r="W209" s="37" t="str">
        <f>VLOOKUP($K209,说明表4!$A$2:$U$17,说明表4!$B$1,0)</f>
        <v>600</v>
      </c>
      <c r="X209" s="37" t="str">
        <f>VLOOKUP($K209,说明表4!$A$2:$U$17,说明表4!$H$1,0)</f>
        <v>500</v>
      </c>
      <c r="Y209" s="38" t="str">
        <f>VLOOKUP($K209,说明表4!$A$2:$U$17,说明表4!$N$1,0)</f>
        <v/>
      </c>
      <c r="Z209" s="38"/>
    </row>
    <row r="210" spans="1:26" s="37" customFormat="1" ht="15" x14ac:dyDescent="0.2">
      <c r="A210" s="37">
        <f t="shared" si="86"/>
        <v>205</v>
      </c>
      <c r="B210" s="37">
        <f t="shared" ref="B210" si="91">C210*100+D210*10+F210</f>
        <v>1705</v>
      </c>
      <c r="C210" s="37">
        <f t="shared" si="90"/>
        <v>17</v>
      </c>
      <c r="D210" s="37">
        <v>0</v>
      </c>
      <c r="E210" s="37" t="str">
        <f>VLOOKUP($D210,说明表2!$A$53:$B$58,2,0)</f>
        <v>五色</v>
      </c>
      <c r="F210" s="37">
        <f t="shared" si="87"/>
        <v>5</v>
      </c>
      <c r="G210" s="37" t="str">
        <f>VLOOKUP(F210,说明表2!$A$12:$B$16,2,0)</f>
        <v>现代</v>
      </c>
      <c r="H210" s="37" t="s">
        <v>85</v>
      </c>
      <c r="I210" s="37" t="s">
        <v>125</v>
      </c>
      <c r="J210" s="37" t="s">
        <v>92</v>
      </c>
      <c r="K210" s="37" t="str">
        <f t="shared" si="81"/>
        <v>小炸弹+同色消</v>
      </c>
      <c r="M210" s="37">
        <f t="shared" ref="M210" si="92">C210</f>
        <v>17</v>
      </c>
      <c r="N210" s="37">
        <v>2</v>
      </c>
      <c r="O210" s="37" t="s">
        <v>127</v>
      </c>
      <c r="P210" s="37">
        <f t="shared" si="89"/>
        <v>5</v>
      </c>
      <c r="Q210" s="37" t="str">
        <f>IF(R210="","",SUBSTITUTE(VLOOKUP($K210,说明表3!$A$3:$D$17,说明表3!$B$1,0),"x",R210))</f>
        <v>20010,0,1,1</v>
      </c>
      <c r="R210" s="37">
        <v>20010</v>
      </c>
      <c r="S210" s="37" t="str">
        <f>IF(T210="","",SUBSTITUTE(VLOOKUP($K210,说明表3!$A$3:$D$17,说明表3!$C$1,0),"x",T210))</f>
        <v>4005,3,2,4</v>
      </c>
      <c r="T210" s="37">
        <v>4005</v>
      </c>
      <c r="U210" s="37" t="str">
        <f>IF(V210="","",SUBSTITUTE(VLOOKUP($K210,说明表3!$A$3:$D$17,说明表3!$D$1,0),"x",V210))</f>
        <v>22010,-1,-1,-1</v>
      </c>
      <c r="V210" s="37" t="s">
        <v>170</v>
      </c>
      <c r="W210" s="37" t="str">
        <f>VLOOKUP($K210,说明表4!$A$2:$U$17,说明表4!$B$1,0)</f>
        <v>600</v>
      </c>
      <c r="X210" s="37" t="str">
        <f>VLOOKUP($K210,说明表4!$A$2:$U$17,说明表4!$H$1,0)</f>
        <v>500</v>
      </c>
      <c r="Y210" s="38" t="str">
        <f>VLOOKUP($K210,说明表4!$A$2:$U$17,说明表4!$N$1,0)</f>
        <v/>
      </c>
      <c r="Z210" s="38"/>
    </row>
  </sheetData>
  <autoFilter ref="A5:Z210" xr:uid="{00000000-0001-0000-0100-000000000000}"/>
  <phoneticPr fontId="15" type="noConversion"/>
  <conditionalFormatting sqref="A1:A1048576">
    <cfRule type="duplicateValues" dxfId="26" priority="6"/>
  </conditionalFormatting>
  <conditionalFormatting sqref="A211:A1048576 A1:A5">
    <cfRule type="duplicateValues" dxfId="25" priority="7"/>
  </conditionalFormatting>
  <conditionalFormatting sqref="B1:B1048576">
    <cfRule type="duplicateValues" dxfId="24" priority="4"/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4 D6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5">
    <cfRule type="containsText" dxfId="23" priority="18" operator="containsText" text="5">
      <formula>NOT(ISERROR(SEARCH("5",F1)))</formula>
    </cfRule>
    <cfRule type="containsText" dxfId="22" priority="19" operator="containsText" text="4">
      <formula>NOT(ISERROR(SEARCH("4",F1)))</formula>
    </cfRule>
    <cfRule type="containsText" dxfId="21" priority="20" operator="containsText" text="3">
      <formula>NOT(ISERROR(SEARCH("3",F1)))</formula>
    </cfRule>
    <cfRule type="containsText" dxfId="20" priority="21" operator="containsText" text="2">
      <formula>NOT(ISERROR(SEARCH("2",F1)))</formula>
    </cfRule>
    <cfRule type="containsText" dxfId="19" priority="22" operator="containsText" text="1">
      <formula>NOT(ISERROR(SEARCH("1",F1)))</formula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048576 E41">
    <cfRule type="containsText" dxfId="18" priority="8" operator="containsText" text="5">
      <formula>NOT(ISERROR(SEARCH("5",E11)))</formula>
    </cfRule>
    <cfRule type="containsText" dxfId="17" priority="9" operator="containsText" text="4">
      <formula>NOT(ISERROR(SEARCH("4",E11)))</formula>
    </cfRule>
    <cfRule type="containsText" dxfId="16" priority="10" operator="containsText" text="3">
      <formula>NOT(ISERROR(SEARCH("3",E11)))</formula>
    </cfRule>
    <cfRule type="containsText" dxfId="15" priority="11" operator="containsText" text="2">
      <formula>NOT(ISERROR(SEARCH("2",E11)))</formula>
    </cfRule>
    <cfRule type="containsText" dxfId="14" priority="12" operator="containsText" text="1">
      <formula>NOT(ISERROR(SEARCH("1",E11)))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C31" sqref="C31"/>
    </sheetView>
  </sheetViews>
  <sheetFormatPr defaultColWidth="9" defaultRowHeight="16.5" x14ac:dyDescent="0.3"/>
  <cols>
    <col min="1" max="1" width="9" style="10"/>
    <col min="2" max="2" width="23.625" style="10" customWidth="1"/>
    <col min="3" max="3" width="75.875" style="5" customWidth="1"/>
    <col min="4" max="16384" width="9" style="10"/>
  </cols>
  <sheetData>
    <row r="1" spans="1:5" x14ac:dyDescent="0.3">
      <c r="A1" s="5">
        <v>1</v>
      </c>
      <c r="C1" s="6"/>
    </row>
    <row r="2" spans="1:5" x14ac:dyDescent="0.3">
      <c r="A2" s="5" t="s">
        <v>0</v>
      </c>
      <c r="B2" s="5" t="s">
        <v>171</v>
      </c>
      <c r="C2" s="5" t="s">
        <v>172</v>
      </c>
    </row>
    <row r="3" spans="1:5" x14ac:dyDescent="0.3">
      <c r="A3" s="5"/>
      <c r="B3" s="5"/>
      <c r="C3" s="6" t="s">
        <v>13</v>
      </c>
    </row>
    <row r="4" spans="1:5" x14ac:dyDescent="0.3">
      <c r="A4" s="5" t="s">
        <v>14</v>
      </c>
      <c r="B4" s="5"/>
      <c r="C4" s="6"/>
    </row>
    <row r="5" spans="1:5" ht="66" x14ac:dyDescent="0.3">
      <c r="A5" s="5" t="s">
        <v>15</v>
      </c>
      <c r="B5" s="5" t="s">
        <v>16</v>
      </c>
      <c r="C5" s="6" t="s">
        <v>24</v>
      </c>
    </row>
    <row r="6" spans="1:5" x14ac:dyDescent="0.3">
      <c r="A6" s="10">
        <v>1</v>
      </c>
      <c r="B6" s="10">
        <v>1</v>
      </c>
      <c r="C6" s="5">
        <v>0</v>
      </c>
      <c r="D6" s="4">
        <v>1</v>
      </c>
      <c r="E6" s="34" t="s">
        <v>277</v>
      </c>
    </row>
    <row r="7" spans="1:5" x14ac:dyDescent="0.3">
      <c r="A7" s="10">
        <v>2</v>
      </c>
      <c r="B7" s="10">
        <v>2</v>
      </c>
      <c r="C7" s="34" t="s">
        <v>114</v>
      </c>
      <c r="D7" s="4">
        <v>2</v>
      </c>
      <c r="E7" s="34" t="s">
        <v>271</v>
      </c>
    </row>
    <row r="8" spans="1:5" x14ac:dyDescent="0.3">
      <c r="A8" s="10">
        <v>3</v>
      </c>
      <c r="B8" s="10">
        <v>3</v>
      </c>
      <c r="C8" s="10" t="s">
        <v>87</v>
      </c>
      <c r="D8" s="4">
        <v>3</v>
      </c>
      <c r="E8" s="34" t="s">
        <v>85</v>
      </c>
    </row>
    <row r="9" spans="1:5" x14ac:dyDescent="0.3">
      <c r="A9" s="10">
        <v>4</v>
      </c>
      <c r="B9" s="10">
        <v>4</v>
      </c>
      <c r="C9" s="10" t="s">
        <v>275</v>
      </c>
      <c r="D9" s="4">
        <v>4</v>
      </c>
      <c r="E9" s="34" t="s">
        <v>273</v>
      </c>
    </row>
    <row r="10" spans="1:5" x14ac:dyDescent="0.3">
      <c r="A10" s="10">
        <v>5</v>
      </c>
      <c r="B10" s="10">
        <v>5</v>
      </c>
      <c r="C10" s="10" t="s">
        <v>136</v>
      </c>
      <c r="D10" s="4">
        <v>5</v>
      </c>
      <c r="E10" s="34" t="s">
        <v>135</v>
      </c>
    </row>
    <row r="11" spans="1:5" x14ac:dyDescent="0.3">
      <c r="A11" s="10">
        <v>6</v>
      </c>
      <c r="B11" s="10">
        <v>6</v>
      </c>
      <c r="C11" s="33" t="s">
        <v>278</v>
      </c>
      <c r="D11" s="4">
        <v>6</v>
      </c>
      <c r="E11" s="34" t="s">
        <v>141</v>
      </c>
    </row>
    <row r="12" spans="1:5" x14ac:dyDescent="0.3">
      <c r="A12" s="10">
        <v>7</v>
      </c>
      <c r="B12" s="10">
        <v>7</v>
      </c>
      <c r="C12" s="35" t="s">
        <v>279</v>
      </c>
      <c r="D12" s="4">
        <v>7</v>
      </c>
      <c r="E12" s="34" t="s">
        <v>158</v>
      </c>
    </row>
    <row r="13" spans="1:5" x14ac:dyDescent="0.3">
      <c r="A13" s="10">
        <v>8</v>
      </c>
      <c r="B13" s="10">
        <v>8</v>
      </c>
      <c r="C13" s="5" t="s">
        <v>270</v>
      </c>
      <c r="D13" s="4">
        <v>8</v>
      </c>
      <c r="E13" s="10" t="s">
        <v>55</v>
      </c>
    </row>
  </sheetData>
  <phoneticPr fontId="15" type="noConversion"/>
  <conditionalFormatting sqref="A1:A5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C18" sqref="C18"/>
    </sheetView>
  </sheetViews>
  <sheetFormatPr defaultColWidth="9" defaultRowHeight="16.5" x14ac:dyDescent="0.3"/>
  <cols>
    <col min="1" max="1" width="9" style="10"/>
    <col min="2" max="2" width="23.625" style="10" customWidth="1"/>
    <col min="3" max="3" width="75.875" style="5" customWidth="1"/>
    <col min="4" max="16384" width="9" style="10"/>
  </cols>
  <sheetData>
    <row r="1" spans="1:5" x14ac:dyDescent="0.3">
      <c r="A1" s="5">
        <v>1</v>
      </c>
      <c r="C1" s="6"/>
    </row>
    <row r="2" spans="1:5" x14ac:dyDescent="0.3">
      <c r="A2" s="5" t="s">
        <v>0</v>
      </c>
      <c r="B2" s="5" t="s">
        <v>171</v>
      </c>
      <c r="C2" s="5" t="s">
        <v>172</v>
      </c>
    </row>
    <row r="3" spans="1:5" x14ac:dyDescent="0.3">
      <c r="A3" s="5"/>
      <c r="B3" s="5"/>
      <c r="C3" s="6" t="s">
        <v>13</v>
      </c>
    </row>
    <row r="4" spans="1:5" x14ac:dyDescent="0.3">
      <c r="A4" s="5" t="s">
        <v>14</v>
      </c>
      <c r="B4" s="5"/>
      <c r="C4" s="6"/>
    </row>
    <row r="5" spans="1:5" ht="66" x14ac:dyDescent="0.3">
      <c r="A5" s="5" t="s">
        <v>15</v>
      </c>
      <c r="B5" s="5" t="s">
        <v>16</v>
      </c>
      <c r="C5" s="6" t="s">
        <v>24</v>
      </c>
    </row>
    <row r="6" spans="1:5" x14ac:dyDescent="0.3">
      <c r="A6" s="39">
        <f>ROW()-5</f>
        <v>1</v>
      </c>
      <c r="B6" s="39">
        <v>1</v>
      </c>
      <c r="C6" s="40">
        <v>0</v>
      </c>
      <c r="D6" s="41">
        <f>B6</f>
        <v>1</v>
      </c>
      <c r="E6" s="34" t="s">
        <v>257</v>
      </c>
    </row>
    <row r="7" spans="1:5" x14ac:dyDescent="0.3">
      <c r="A7" s="39">
        <f t="shared" ref="A7:A13" si="0">ROW()-5</f>
        <v>2</v>
      </c>
      <c r="B7" s="39">
        <v>2</v>
      </c>
      <c r="C7" s="39" t="s">
        <v>114</v>
      </c>
      <c r="D7" s="41">
        <f t="shared" ref="D7:D13" si="1">B7</f>
        <v>2</v>
      </c>
      <c r="E7" s="39" t="s">
        <v>272</v>
      </c>
    </row>
    <row r="8" spans="1:5" x14ac:dyDescent="0.3">
      <c r="A8" s="39">
        <f t="shared" si="0"/>
        <v>3</v>
      </c>
      <c r="B8" s="39">
        <v>3</v>
      </c>
      <c r="C8" s="39" t="s">
        <v>87</v>
      </c>
      <c r="D8" s="41">
        <f t="shared" si="1"/>
        <v>3</v>
      </c>
      <c r="E8" s="34" t="s">
        <v>259</v>
      </c>
    </row>
    <row r="9" spans="1:5" x14ac:dyDescent="0.3">
      <c r="A9" s="39">
        <f t="shared" si="0"/>
        <v>4</v>
      </c>
      <c r="B9" s="39">
        <v>4</v>
      </c>
      <c r="C9" s="39" t="s">
        <v>276</v>
      </c>
      <c r="D9" s="41">
        <f t="shared" si="1"/>
        <v>4</v>
      </c>
      <c r="E9" s="39" t="s">
        <v>274</v>
      </c>
    </row>
    <row r="10" spans="1:5" x14ac:dyDescent="0.3">
      <c r="A10" s="39">
        <f t="shared" si="0"/>
        <v>5</v>
      </c>
      <c r="B10" s="39">
        <v>5</v>
      </c>
      <c r="C10" s="39" t="s">
        <v>136</v>
      </c>
      <c r="D10" s="41">
        <f t="shared" si="1"/>
        <v>5</v>
      </c>
      <c r="E10" s="34" t="s">
        <v>260</v>
      </c>
    </row>
    <row r="11" spans="1:5" x14ac:dyDescent="0.3">
      <c r="A11" s="39">
        <f t="shared" si="0"/>
        <v>6</v>
      </c>
      <c r="B11" s="39">
        <v>6</v>
      </c>
      <c r="C11" s="33" t="s">
        <v>256</v>
      </c>
      <c r="D11" s="41">
        <f t="shared" si="1"/>
        <v>6</v>
      </c>
      <c r="E11" s="34" t="s">
        <v>261</v>
      </c>
    </row>
    <row r="12" spans="1:5" x14ac:dyDescent="0.3">
      <c r="A12" s="39">
        <f t="shared" si="0"/>
        <v>7</v>
      </c>
      <c r="B12" s="39">
        <v>7</v>
      </c>
      <c r="C12" s="35" t="s">
        <v>263</v>
      </c>
      <c r="D12" s="41">
        <f t="shared" si="1"/>
        <v>7</v>
      </c>
      <c r="E12" s="34" t="s">
        <v>262</v>
      </c>
    </row>
    <row r="13" spans="1:5" x14ac:dyDescent="0.3">
      <c r="A13" s="39">
        <f t="shared" si="0"/>
        <v>8</v>
      </c>
      <c r="B13" s="39">
        <v>8</v>
      </c>
      <c r="C13" s="40" t="s">
        <v>270</v>
      </c>
      <c r="D13" s="41">
        <f t="shared" si="1"/>
        <v>8</v>
      </c>
      <c r="E13" s="34" t="s">
        <v>258</v>
      </c>
    </row>
  </sheetData>
  <phoneticPr fontId="15" type="noConversion"/>
  <conditionalFormatting sqref="A1:A5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"/>
  <sheetViews>
    <sheetView topLeftCell="B10" workbookViewId="0">
      <selection activeCell="M21" sqref="M21"/>
    </sheetView>
  </sheetViews>
  <sheetFormatPr defaultColWidth="9" defaultRowHeight="14.25" x14ac:dyDescent="0.2"/>
  <cols>
    <col min="3" max="3" width="18.375" customWidth="1"/>
  </cols>
  <sheetData>
    <row r="1" spans="1:12" ht="16.5" x14ac:dyDescent="0.3">
      <c r="A1" s="7" t="s">
        <v>55</v>
      </c>
      <c r="B1" s="7" t="s">
        <v>55</v>
      </c>
      <c r="C1" t="str">
        <f>A1&amp;B1</f>
        <v>小飞机小飞机</v>
      </c>
      <c r="D1" s="28">
        <v>8</v>
      </c>
      <c r="H1" s="8">
        <v>21001</v>
      </c>
      <c r="L1" s="9" t="s">
        <v>173</v>
      </c>
    </row>
    <row r="2" spans="1:12" ht="16.5" x14ac:dyDescent="0.2">
      <c r="A2" s="7" t="s">
        <v>92</v>
      </c>
      <c r="B2" s="7" t="s">
        <v>92</v>
      </c>
      <c r="C2" t="str">
        <f t="shared" ref="C2:C10" si="0">A2&amp;B2</f>
        <v>同色消同色消</v>
      </c>
      <c r="D2" s="28">
        <v>9</v>
      </c>
      <c r="H2" s="8">
        <v>21002</v>
      </c>
    </row>
    <row r="3" spans="1:12" ht="16.5" x14ac:dyDescent="0.2">
      <c r="A3" s="7" t="s">
        <v>85</v>
      </c>
      <c r="B3" s="7" t="s">
        <v>85</v>
      </c>
      <c r="C3" t="str">
        <f t="shared" si="0"/>
        <v>小炸弹小炸弹</v>
      </c>
      <c r="D3" s="28">
        <v>10</v>
      </c>
      <c r="H3" s="8">
        <v>21003</v>
      </c>
    </row>
    <row r="4" spans="1:12" ht="16.5" x14ac:dyDescent="0.2">
      <c r="A4" s="7" t="s">
        <v>63</v>
      </c>
      <c r="B4" s="7" t="s">
        <v>63</v>
      </c>
      <c r="C4" t="str">
        <f t="shared" si="0"/>
        <v>一字消一字消</v>
      </c>
      <c r="D4" s="28">
        <v>11</v>
      </c>
      <c r="H4" s="8">
        <v>21004</v>
      </c>
    </row>
    <row r="5" spans="1:12" ht="16.5" x14ac:dyDescent="0.2">
      <c r="A5" s="7" t="s">
        <v>55</v>
      </c>
      <c r="B5" s="7" t="s">
        <v>92</v>
      </c>
      <c r="C5" t="str">
        <f t="shared" si="0"/>
        <v>小飞机同色消</v>
      </c>
      <c r="D5" s="28">
        <v>12</v>
      </c>
      <c r="H5" s="8">
        <v>21005</v>
      </c>
    </row>
    <row r="6" spans="1:12" ht="16.5" x14ac:dyDescent="0.2">
      <c r="A6" s="7" t="s">
        <v>55</v>
      </c>
      <c r="B6" s="7" t="s">
        <v>63</v>
      </c>
      <c r="C6" t="str">
        <f t="shared" si="0"/>
        <v>小飞机一字消</v>
      </c>
      <c r="D6" s="28">
        <v>13</v>
      </c>
      <c r="H6" s="8">
        <v>21006</v>
      </c>
    </row>
    <row r="7" spans="1:12" ht="16.5" x14ac:dyDescent="0.2">
      <c r="A7" s="7" t="s">
        <v>55</v>
      </c>
      <c r="B7" s="7" t="s">
        <v>85</v>
      </c>
      <c r="C7" t="str">
        <f t="shared" si="0"/>
        <v>小飞机小炸弹</v>
      </c>
      <c r="D7" s="28">
        <v>14</v>
      </c>
      <c r="H7" s="8">
        <v>21007</v>
      </c>
    </row>
    <row r="8" spans="1:12" ht="16.5" x14ac:dyDescent="0.2">
      <c r="A8" s="7" t="s">
        <v>63</v>
      </c>
      <c r="B8" s="7" t="s">
        <v>85</v>
      </c>
      <c r="C8" t="str">
        <f t="shared" si="0"/>
        <v>一字消小炸弹</v>
      </c>
      <c r="D8" s="28">
        <v>15</v>
      </c>
      <c r="H8" s="8">
        <v>21008</v>
      </c>
    </row>
    <row r="9" spans="1:12" ht="16.5" x14ac:dyDescent="0.2">
      <c r="A9" s="7" t="s">
        <v>63</v>
      </c>
      <c r="B9" s="7" t="s">
        <v>92</v>
      </c>
      <c r="C9" t="str">
        <f t="shared" si="0"/>
        <v>一字消同色消</v>
      </c>
      <c r="D9" s="28">
        <v>16</v>
      </c>
      <c r="H9" s="8">
        <v>21009</v>
      </c>
    </row>
    <row r="10" spans="1:12" ht="16.5" x14ac:dyDescent="0.2">
      <c r="A10" s="7" t="s">
        <v>85</v>
      </c>
      <c r="B10" s="7" t="s">
        <v>92</v>
      </c>
      <c r="C10" t="str">
        <f t="shared" si="0"/>
        <v>小炸弹同色消</v>
      </c>
      <c r="D10" s="28">
        <v>17</v>
      </c>
      <c r="H10" s="8">
        <v>21010</v>
      </c>
    </row>
    <row r="11" spans="1:12" ht="16.5" x14ac:dyDescent="0.2">
      <c r="A11" s="7" t="s">
        <v>92</v>
      </c>
      <c r="B11" s="7" t="s">
        <v>55</v>
      </c>
      <c r="C11" t="str">
        <f t="shared" ref="C11:C16" si="1">A11&amp;B11</f>
        <v>同色消小飞机</v>
      </c>
      <c r="D11" s="28">
        <v>12</v>
      </c>
    </row>
    <row r="12" spans="1:12" ht="16.5" x14ac:dyDescent="0.2">
      <c r="A12" s="7" t="s">
        <v>63</v>
      </c>
      <c r="B12" s="7" t="s">
        <v>55</v>
      </c>
      <c r="C12" t="str">
        <f t="shared" si="1"/>
        <v>一字消小飞机</v>
      </c>
      <c r="D12" s="28">
        <v>13</v>
      </c>
    </row>
    <row r="13" spans="1:12" ht="16.5" x14ac:dyDescent="0.2">
      <c r="A13" s="7" t="s">
        <v>85</v>
      </c>
      <c r="B13" s="7" t="s">
        <v>55</v>
      </c>
      <c r="C13" t="str">
        <f t="shared" si="1"/>
        <v>小炸弹小飞机</v>
      </c>
      <c r="D13" s="28">
        <v>14</v>
      </c>
    </row>
    <row r="14" spans="1:12" ht="16.5" x14ac:dyDescent="0.2">
      <c r="A14" s="7" t="s">
        <v>85</v>
      </c>
      <c r="B14" s="7" t="s">
        <v>63</v>
      </c>
      <c r="C14" t="str">
        <f t="shared" si="1"/>
        <v>小炸弹一字消</v>
      </c>
      <c r="D14" s="28">
        <v>15</v>
      </c>
    </row>
    <row r="15" spans="1:12" ht="16.5" x14ac:dyDescent="0.2">
      <c r="A15" s="7" t="s">
        <v>92</v>
      </c>
      <c r="B15" s="7" t="s">
        <v>63</v>
      </c>
      <c r="C15" t="str">
        <f t="shared" si="1"/>
        <v>同色消一字消</v>
      </c>
      <c r="D15" s="28">
        <v>16</v>
      </c>
    </row>
    <row r="16" spans="1:12" ht="16.5" x14ac:dyDescent="0.2">
      <c r="A16" s="7" t="s">
        <v>92</v>
      </c>
      <c r="B16" s="7" t="s">
        <v>85</v>
      </c>
      <c r="C16" t="str">
        <f t="shared" si="1"/>
        <v>同色消小炸弹</v>
      </c>
      <c r="D16" s="28">
        <v>17</v>
      </c>
    </row>
  </sheetData>
  <phoneticPr fontId="15" type="noConversion"/>
  <conditionalFormatting sqref="C1:C16">
    <cfRule type="duplicateValues" dxfId="9" priority="8"/>
  </conditionalFormatting>
  <conditionalFormatting sqref="D1: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8"/>
  <sheetViews>
    <sheetView topLeftCell="A20" workbookViewId="0">
      <selection activeCell="K32" sqref="K32"/>
    </sheetView>
  </sheetViews>
  <sheetFormatPr defaultColWidth="9" defaultRowHeight="16.5" x14ac:dyDescent="0.3"/>
  <cols>
    <col min="1" max="2" width="9.25" style="19" customWidth="1"/>
    <col min="3" max="3" width="9.25" style="19" bestFit="1" customWidth="1"/>
    <col min="4" max="4" width="13" style="19" bestFit="1" customWidth="1"/>
    <col min="5" max="5" width="17.5" style="19" bestFit="1" customWidth="1"/>
    <col min="6" max="6" width="23.75" style="19" bestFit="1" customWidth="1"/>
    <col min="7" max="8" width="13.25" style="19" bestFit="1" customWidth="1"/>
    <col min="9" max="16384" width="9" style="19"/>
  </cols>
  <sheetData>
    <row r="1" spans="1:2" x14ac:dyDescent="0.3">
      <c r="A1" s="19">
        <v>1</v>
      </c>
      <c r="B1" s="19" t="s">
        <v>34</v>
      </c>
    </row>
    <row r="2" spans="1:2" x14ac:dyDescent="0.3">
      <c r="A2" s="19">
        <v>2</v>
      </c>
      <c r="B2" s="19" t="s">
        <v>127</v>
      </c>
    </row>
    <row r="11" spans="1:2" s="20" customFormat="1" x14ac:dyDescent="0.3"/>
    <row r="12" spans="1:2" x14ac:dyDescent="0.3">
      <c r="A12" s="19">
        <v>1</v>
      </c>
      <c r="B12" s="19" t="s">
        <v>30</v>
      </c>
    </row>
    <row r="13" spans="1:2" x14ac:dyDescent="0.3">
      <c r="A13" s="19">
        <v>2</v>
      </c>
      <c r="B13" s="19" t="s">
        <v>43</v>
      </c>
    </row>
    <row r="14" spans="1:2" x14ac:dyDescent="0.3">
      <c r="A14" s="19">
        <v>3</v>
      </c>
      <c r="B14" s="19" t="s">
        <v>49</v>
      </c>
    </row>
    <row r="15" spans="1:2" x14ac:dyDescent="0.3">
      <c r="A15" s="19">
        <v>4</v>
      </c>
      <c r="B15" s="19" t="s">
        <v>69</v>
      </c>
    </row>
    <row r="16" spans="1:2" x14ac:dyDescent="0.3">
      <c r="A16" s="19">
        <v>5</v>
      </c>
      <c r="B16" s="19" t="s">
        <v>98</v>
      </c>
    </row>
    <row r="21" spans="1:8" s="20" customFormat="1" x14ac:dyDescent="0.3"/>
    <row r="22" spans="1:8" x14ac:dyDescent="0.3">
      <c r="A22" s="21">
        <v>1</v>
      </c>
      <c r="B22" s="21">
        <v>2</v>
      </c>
      <c r="C22" s="21">
        <v>3</v>
      </c>
      <c r="D22" s="21">
        <v>4</v>
      </c>
      <c r="E22" s="21">
        <v>5</v>
      </c>
      <c r="F22" s="21">
        <v>6</v>
      </c>
      <c r="G22" s="21">
        <v>7</v>
      </c>
      <c r="H22" s="21">
        <v>8</v>
      </c>
    </row>
    <row r="23" spans="1:8" ht="97.5" customHeight="1" x14ac:dyDescent="0.3">
      <c r="A23" s="18" t="s">
        <v>174</v>
      </c>
      <c r="B23" s="18" t="s">
        <v>241</v>
      </c>
      <c r="C23" s="18" t="s">
        <v>174</v>
      </c>
      <c r="D23" s="18" t="s">
        <v>242</v>
      </c>
      <c r="E23" s="18" t="s">
        <v>175</v>
      </c>
      <c r="F23" s="22" t="s">
        <v>176</v>
      </c>
      <c r="G23" s="22" t="s">
        <v>177</v>
      </c>
      <c r="H23" s="22" t="s">
        <v>178</v>
      </c>
    </row>
    <row r="24" spans="1:8" x14ac:dyDescent="0.3">
      <c r="A24" s="23">
        <v>1</v>
      </c>
      <c r="B24" s="18" t="s">
        <v>29</v>
      </c>
      <c r="C24" s="18" t="s">
        <v>31</v>
      </c>
      <c r="D24" s="19" t="str">
        <f>_xlfn.CONCAT(B24:C24)</f>
        <v>蓝色普通棋子</v>
      </c>
      <c r="E24" s="18"/>
      <c r="G24" s="18"/>
      <c r="H24" s="18">
        <v>130001</v>
      </c>
    </row>
    <row r="25" spans="1:8" x14ac:dyDescent="0.3">
      <c r="A25" s="23">
        <v>2</v>
      </c>
      <c r="B25" s="18" t="s">
        <v>35</v>
      </c>
      <c r="C25" s="18" t="s">
        <v>31</v>
      </c>
      <c r="D25" s="19" t="str">
        <f t="shared" ref="D25:D48" si="0">_xlfn.CONCAT(B25:C25)</f>
        <v>绿色普通棋子</v>
      </c>
      <c r="E25" s="18"/>
      <c r="G25" s="18"/>
      <c r="H25" s="18">
        <v>130002</v>
      </c>
    </row>
    <row r="26" spans="1:8" x14ac:dyDescent="0.3">
      <c r="A26" s="23">
        <v>3</v>
      </c>
      <c r="B26" s="18" t="s">
        <v>37</v>
      </c>
      <c r="C26" s="18" t="s">
        <v>31</v>
      </c>
      <c r="D26" s="19" t="str">
        <f t="shared" si="0"/>
        <v>红色普通棋子</v>
      </c>
      <c r="E26" s="18"/>
      <c r="G26" s="18"/>
      <c r="H26" s="18">
        <v>130003</v>
      </c>
    </row>
    <row r="27" spans="1:8" x14ac:dyDescent="0.3">
      <c r="A27" s="23">
        <v>4</v>
      </c>
      <c r="B27" s="18" t="s">
        <v>39</v>
      </c>
      <c r="C27" s="18" t="s">
        <v>31</v>
      </c>
      <c r="D27" s="19" t="str">
        <f t="shared" si="0"/>
        <v>金色普通棋子</v>
      </c>
      <c r="E27" s="18"/>
      <c r="G27" s="18"/>
      <c r="H27" s="18">
        <v>130004</v>
      </c>
    </row>
    <row r="28" spans="1:8" x14ac:dyDescent="0.3">
      <c r="A28" s="23">
        <v>5</v>
      </c>
      <c r="B28" s="18" t="s">
        <v>41</v>
      </c>
      <c r="C28" s="18" t="s">
        <v>31</v>
      </c>
      <c r="D28" s="19" t="str">
        <f t="shared" si="0"/>
        <v>紫色普通棋子</v>
      </c>
      <c r="E28" s="18"/>
      <c r="G28" s="18"/>
      <c r="H28" s="18">
        <v>130005</v>
      </c>
    </row>
    <row r="29" spans="1:8" x14ac:dyDescent="0.3">
      <c r="A29" s="23">
        <v>1</v>
      </c>
      <c r="B29" s="18" t="s">
        <v>29</v>
      </c>
      <c r="C29" s="18" t="s">
        <v>55</v>
      </c>
      <c r="D29" s="19" t="str">
        <f t="shared" si="0"/>
        <v>蓝色小飞机</v>
      </c>
      <c r="E29" s="18">
        <v>120003</v>
      </c>
      <c r="F29" s="47">
        <v>110011</v>
      </c>
      <c r="G29" s="46">
        <v>110006</v>
      </c>
      <c r="H29" s="47">
        <v>110012</v>
      </c>
    </row>
    <row r="30" spans="1:8" x14ac:dyDescent="0.3">
      <c r="A30" s="23">
        <v>2</v>
      </c>
      <c r="B30" s="18" t="s">
        <v>35</v>
      </c>
      <c r="C30" s="18" t="s">
        <v>55</v>
      </c>
      <c r="D30" s="19" t="str">
        <f t="shared" si="0"/>
        <v>绿色小飞机</v>
      </c>
      <c r="E30" s="18">
        <v>120003</v>
      </c>
      <c r="F30" s="47">
        <v>110011</v>
      </c>
      <c r="G30" s="46">
        <v>110007</v>
      </c>
      <c r="H30" s="47">
        <v>110012</v>
      </c>
    </row>
    <row r="31" spans="1:8" x14ac:dyDescent="0.3">
      <c r="A31" s="23">
        <v>3</v>
      </c>
      <c r="B31" s="18" t="s">
        <v>37</v>
      </c>
      <c r="C31" s="18" t="s">
        <v>55</v>
      </c>
      <c r="D31" s="19" t="str">
        <f t="shared" si="0"/>
        <v>红色小飞机</v>
      </c>
      <c r="E31" s="18">
        <v>120003</v>
      </c>
      <c r="F31" s="47">
        <v>110011</v>
      </c>
      <c r="G31" s="46">
        <v>110008</v>
      </c>
      <c r="H31" s="47">
        <v>110012</v>
      </c>
    </row>
    <row r="32" spans="1:8" x14ac:dyDescent="0.3">
      <c r="A32" s="23">
        <v>4</v>
      </c>
      <c r="B32" s="18" t="s">
        <v>39</v>
      </c>
      <c r="C32" s="18" t="s">
        <v>55</v>
      </c>
      <c r="D32" s="19" t="str">
        <f t="shared" si="0"/>
        <v>金色小飞机</v>
      </c>
      <c r="E32" s="18">
        <v>120003</v>
      </c>
      <c r="F32" s="47">
        <v>110011</v>
      </c>
      <c r="G32" s="46">
        <v>110009</v>
      </c>
      <c r="H32" s="47">
        <v>110012</v>
      </c>
    </row>
    <row r="33" spans="1:8" x14ac:dyDescent="0.3">
      <c r="A33" s="23">
        <v>5</v>
      </c>
      <c r="B33" s="18" t="s">
        <v>41</v>
      </c>
      <c r="C33" s="18" t="s">
        <v>55</v>
      </c>
      <c r="D33" s="19" t="str">
        <f t="shared" si="0"/>
        <v>紫色小飞机</v>
      </c>
      <c r="E33" s="18">
        <v>120003</v>
      </c>
      <c r="F33" s="47">
        <v>110011</v>
      </c>
      <c r="G33" s="46">
        <v>110010</v>
      </c>
      <c r="H33" s="47">
        <v>110012</v>
      </c>
    </row>
    <row r="34" spans="1:8" x14ac:dyDescent="0.3">
      <c r="A34" s="23">
        <v>1</v>
      </c>
      <c r="B34" s="18" t="s">
        <v>29</v>
      </c>
      <c r="C34" s="18" t="s">
        <v>63</v>
      </c>
      <c r="D34" s="19" t="str">
        <f t="shared" si="0"/>
        <v>蓝色一字消</v>
      </c>
      <c r="E34" s="18">
        <v>120004</v>
      </c>
      <c r="F34" s="43">
        <v>150003</v>
      </c>
      <c r="G34" s="18"/>
      <c r="H34" s="18">
        <v>150007</v>
      </c>
    </row>
    <row r="35" spans="1:8" x14ac:dyDescent="0.3">
      <c r="A35" s="23">
        <v>2</v>
      </c>
      <c r="B35" s="18" t="s">
        <v>35</v>
      </c>
      <c r="C35" s="18" t="s">
        <v>63</v>
      </c>
      <c r="D35" s="19" t="str">
        <f t="shared" si="0"/>
        <v>绿色一字消</v>
      </c>
      <c r="E35" s="18">
        <v>120004</v>
      </c>
      <c r="F35" s="18">
        <v>150003</v>
      </c>
      <c r="G35" s="18"/>
      <c r="H35" s="18">
        <v>150007</v>
      </c>
    </row>
    <row r="36" spans="1:8" x14ac:dyDescent="0.3">
      <c r="A36" s="23">
        <v>3</v>
      </c>
      <c r="B36" s="18" t="s">
        <v>37</v>
      </c>
      <c r="C36" s="18" t="s">
        <v>63</v>
      </c>
      <c r="D36" s="19" t="str">
        <f t="shared" si="0"/>
        <v>红色一字消</v>
      </c>
      <c r="E36" s="18">
        <v>120004</v>
      </c>
      <c r="F36" s="18">
        <v>150003</v>
      </c>
      <c r="G36" s="18"/>
      <c r="H36" s="18">
        <v>150007</v>
      </c>
    </row>
    <row r="37" spans="1:8" x14ac:dyDescent="0.3">
      <c r="A37" s="23">
        <v>4</v>
      </c>
      <c r="B37" s="18" t="s">
        <v>39</v>
      </c>
      <c r="C37" s="18" t="s">
        <v>63</v>
      </c>
      <c r="D37" s="19" t="str">
        <f t="shared" si="0"/>
        <v>金色一字消</v>
      </c>
      <c r="E37" s="18">
        <v>120004</v>
      </c>
      <c r="F37" s="18">
        <v>150003</v>
      </c>
      <c r="G37" s="18"/>
      <c r="H37" s="18">
        <v>150007</v>
      </c>
    </row>
    <row r="38" spans="1:8" x14ac:dyDescent="0.3">
      <c r="A38" s="23">
        <v>5</v>
      </c>
      <c r="B38" s="18" t="s">
        <v>41</v>
      </c>
      <c r="C38" s="18" t="s">
        <v>63</v>
      </c>
      <c r="D38" s="19" t="str">
        <f t="shared" si="0"/>
        <v>紫色一字消</v>
      </c>
      <c r="E38" s="18">
        <v>120004</v>
      </c>
      <c r="F38" s="18">
        <v>150003</v>
      </c>
      <c r="G38" s="18"/>
      <c r="H38" s="18">
        <v>150007</v>
      </c>
    </row>
    <row r="39" spans="1:8" x14ac:dyDescent="0.3">
      <c r="A39" s="23">
        <v>1</v>
      </c>
      <c r="B39" s="18" t="s">
        <v>29</v>
      </c>
      <c r="C39" s="18" t="s">
        <v>85</v>
      </c>
      <c r="D39" s="19" t="str">
        <f t="shared" si="0"/>
        <v>蓝色小炸弹</v>
      </c>
      <c r="E39" s="18">
        <v>120004</v>
      </c>
      <c r="F39" s="18">
        <v>150004</v>
      </c>
      <c r="G39" s="18"/>
      <c r="H39" s="18">
        <v>150009</v>
      </c>
    </row>
    <row r="40" spans="1:8" x14ac:dyDescent="0.3">
      <c r="A40" s="23">
        <v>2</v>
      </c>
      <c r="B40" s="18" t="s">
        <v>35</v>
      </c>
      <c r="C40" s="18" t="s">
        <v>85</v>
      </c>
      <c r="D40" s="19" t="str">
        <f t="shared" si="0"/>
        <v>绿色小炸弹</v>
      </c>
      <c r="E40" s="18">
        <v>120004</v>
      </c>
      <c r="F40" s="18">
        <v>150004</v>
      </c>
      <c r="G40" s="18"/>
      <c r="H40" s="18">
        <v>150009</v>
      </c>
    </row>
    <row r="41" spans="1:8" x14ac:dyDescent="0.3">
      <c r="A41" s="23">
        <v>3</v>
      </c>
      <c r="B41" s="18" t="s">
        <v>37</v>
      </c>
      <c r="C41" s="18" t="s">
        <v>85</v>
      </c>
      <c r="D41" s="19" t="str">
        <f t="shared" si="0"/>
        <v>红色小炸弹</v>
      </c>
      <c r="E41" s="18">
        <v>120004</v>
      </c>
      <c r="F41" s="18">
        <v>150004</v>
      </c>
      <c r="G41" s="18"/>
      <c r="H41" s="18">
        <v>150009</v>
      </c>
    </row>
    <row r="42" spans="1:8" x14ac:dyDescent="0.3">
      <c r="A42" s="23">
        <v>4</v>
      </c>
      <c r="B42" s="18" t="s">
        <v>39</v>
      </c>
      <c r="C42" s="18" t="s">
        <v>85</v>
      </c>
      <c r="D42" s="19" t="str">
        <f t="shared" si="0"/>
        <v>金色小炸弹</v>
      </c>
      <c r="E42" s="18">
        <v>120004</v>
      </c>
      <c r="F42" s="18">
        <v>150004</v>
      </c>
      <c r="G42" s="18"/>
      <c r="H42" s="18">
        <v>150009</v>
      </c>
    </row>
    <row r="43" spans="1:8" x14ac:dyDescent="0.3">
      <c r="A43" s="23">
        <v>5</v>
      </c>
      <c r="B43" s="18" t="s">
        <v>41</v>
      </c>
      <c r="C43" s="18" t="s">
        <v>85</v>
      </c>
      <c r="D43" s="19" t="str">
        <f t="shared" si="0"/>
        <v>紫色小炸弹</v>
      </c>
      <c r="E43" s="18">
        <v>120004</v>
      </c>
      <c r="F43" s="18">
        <v>150004</v>
      </c>
      <c r="G43" s="18"/>
      <c r="H43" s="18">
        <v>150009</v>
      </c>
    </row>
    <row r="44" spans="1:8" x14ac:dyDescent="0.3">
      <c r="A44" s="23">
        <v>1</v>
      </c>
      <c r="B44" s="18" t="s">
        <v>29</v>
      </c>
      <c r="C44" s="18" t="s">
        <v>92</v>
      </c>
      <c r="D44" s="19" t="str">
        <f t="shared" si="0"/>
        <v>蓝色同色消</v>
      </c>
      <c r="E44" s="18">
        <v>120004</v>
      </c>
      <c r="F44" s="18">
        <v>150005</v>
      </c>
      <c r="G44" s="18">
        <v>150006</v>
      </c>
      <c r="H44" s="18"/>
    </row>
    <row r="45" spans="1:8" x14ac:dyDescent="0.3">
      <c r="A45" s="23">
        <v>2</v>
      </c>
      <c r="B45" s="18" t="s">
        <v>35</v>
      </c>
      <c r="C45" s="18" t="s">
        <v>92</v>
      </c>
      <c r="D45" s="19" t="str">
        <f t="shared" si="0"/>
        <v>绿色同色消</v>
      </c>
      <c r="E45" s="18">
        <v>120004</v>
      </c>
      <c r="F45" s="18">
        <v>150005</v>
      </c>
      <c r="G45" s="18">
        <v>150006</v>
      </c>
      <c r="H45" s="18"/>
    </row>
    <row r="46" spans="1:8" x14ac:dyDescent="0.3">
      <c r="A46" s="23">
        <v>3</v>
      </c>
      <c r="B46" s="18" t="s">
        <v>37</v>
      </c>
      <c r="C46" s="18" t="s">
        <v>92</v>
      </c>
      <c r="D46" s="19" t="str">
        <f t="shared" si="0"/>
        <v>红色同色消</v>
      </c>
      <c r="E46" s="18">
        <v>120004</v>
      </c>
      <c r="F46" s="18">
        <v>150005</v>
      </c>
      <c r="G46" s="18">
        <v>150006</v>
      </c>
      <c r="H46" s="18"/>
    </row>
    <row r="47" spans="1:8" x14ac:dyDescent="0.3">
      <c r="A47" s="23">
        <v>4</v>
      </c>
      <c r="B47" s="18" t="s">
        <v>39</v>
      </c>
      <c r="C47" s="18" t="s">
        <v>92</v>
      </c>
      <c r="D47" s="19" t="str">
        <f t="shared" si="0"/>
        <v>金色同色消</v>
      </c>
      <c r="E47" s="18">
        <v>120004</v>
      </c>
      <c r="F47" s="18">
        <v>150005</v>
      </c>
      <c r="G47" s="18">
        <v>150006</v>
      </c>
      <c r="H47" s="18"/>
    </row>
    <row r="48" spans="1:8" x14ac:dyDescent="0.3">
      <c r="A48" s="23">
        <v>5</v>
      </c>
      <c r="B48" s="18" t="s">
        <v>41</v>
      </c>
      <c r="C48" s="18" t="s">
        <v>92</v>
      </c>
      <c r="D48" s="19" t="str">
        <f t="shared" si="0"/>
        <v>紫色同色消</v>
      </c>
      <c r="E48" s="18">
        <v>120004</v>
      </c>
      <c r="F48" s="18">
        <v>150005</v>
      </c>
      <c r="G48" s="18">
        <v>150006</v>
      </c>
      <c r="H48" s="18"/>
    </row>
    <row r="51" spans="1:2" s="24" customFormat="1" x14ac:dyDescent="0.3"/>
    <row r="52" spans="1:2" x14ac:dyDescent="0.3">
      <c r="A52" s="21">
        <v>1</v>
      </c>
      <c r="B52" s="21">
        <v>2</v>
      </c>
    </row>
    <row r="53" spans="1:2" x14ac:dyDescent="0.3">
      <c r="A53" s="23">
        <v>0</v>
      </c>
      <c r="B53" s="42" t="s">
        <v>295</v>
      </c>
    </row>
    <row r="54" spans="1:2" x14ac:dyDescent="0.3">
      <c r="A54" s="23">
        <v>1</v>
      </c>
      <c r="B54" s="18" t="s">
        <v>29</v>
      </c>
    </row>
    <row r="55" spans="1:2" x14ac:dyDescent="0.3">
      <c r="A55" s="23">
        <v>2</v>
      </c>
      <c r="B55" s="18" t="s">
        <v>35</v>
      </c>
    </row>
    <row r="56" spans="1:2" x14ac:dyDescent="0.3">
      <c r="A56" s="23">
        <v>3</v>
      </c>
      <c r="B56" s="18" t="s">
        <v>37</v>
      </c>
    </row>
    <row r="57" spans="1:2" x14ac:dyDescent="0.3">
      <c r="A57" s="23">
        <v>4</v>
      </c>
      <c r="B57" s="18" t="s">
        <v>39</v>
      </c>
    </row>
    <row r="58" spans="1:2" x14ac:dyDescent="0.3">
      <c r="A58" s="23">
        <v>5</v>
      </c>
      <c r="B58" s="18" t="s">
        <v>41</v>
      </c>
    </row>
  </sheetData>
  <phoneticPr fontId="15" type="noConversion"/>
  <conditionalFormatting sqref="G29:G33">
    <cfRule type="duplicateValues" dxfId="8" priority="5"/>
    <cfRule type="duplicateValues" dxfId="7" priority="6"/>
  </conditionalFormatting>
  <conditionalFormatting sqref="F29:F33">
    <cfRule type="duplicateValues" dxfId="3" priority="3"/>
  </conditionalFormatting>
  <conditionalFormatting sqref="F29:F33">
    <cfRule type="duplicateValues" dxfId="2" priority="4"/>
  </conditionalFormatting>
  <conditionalFormatting sqref="H29:H33">
    <cfRule type="duplicateValues" dxfId="1" priority="1"/>
  </conditionalFormatting>
  <conditionalFormatting sqref="H29:H33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workbookViewId="0">
      <selection activeCell="H27" sqref="H27"/>
    </sheetView>
  </sheetViews>
  <sheetFormatPr defaultColWidth="9" defaultRowHeight="14.25" x14ac:dyDescent="0.2"/>
  <cols>
    <col min="1" max="1" width="14.375" style="1" bestFit="1" customWidth="1"/>
    <col min="2" max="2" width="9.5" style="1" bestFit="1" customWidth="1"/>
    <col min="3" max="3" width="18" style="1" bestFit="1" customWidth="1"/>
    <col min="4" max="4" width="28" style="1" bestFit="1" customWidth="1"/>
    <col min="5" max="16384" width="9" style="1"/>
  </cols>
  <sheetData>
    <row r="1" spans="1:5" ht="16.5" x14ac:dyDescent="0.3">
      <c r="A1" s="2">
        <v>1</v>
      </c>
      <c r="B1" s="2">
        <v>2</v>
      </c>
      <c r="C1" s="2">
        <v>3</v>
      </c>
      <c r="D1" s="2">
        <v>4</v>
      </c>
    </row>
    <row r="2" spans="1:5" x14ac:dyDescent="0.2">
      <c r="B2" s="1" t="s">
        <v>179</v>
      </c>
      <c r="C2" s="1" t="s">
        <v>180</v>
      </c>
      <c r="D2" s="1" t="s">
        <v>181</v>
      </c>
      <c r="E2" s="3"/>
    </row>
    <row r="3" spans="1:5" x14ac:dyDescent="0.2">
      <c r="A3" s="1" t="s">
        <v>31</v>
      </c>
      <c r="B3" s="1" t="s">
        <v>182</v>
      </c>
      <c r="C3" s="3" t="s">
        <v>183</v>
      </c>
      <c r="D3" s="3" t="s">
        <v>183</v>
      </c>
    </row>
    <row r="4" spans="1:5" x14ac:dyDescent="0.2">
      <c r="A4" s="1" t="s">
        <v>55</v>
      </c>
      <c r="B4" s="1" t="s">
        <v>182</v>
      </c>
      <c r="C4" s="1" t="s">
        <v>282</v>
      </c>
      <c r="D4" s="3" t="s">
        <v>183</v>
      </c>
    </row>
    <row r="5" spans="1:5" x14ac:dyDescent="0.2">
      <c r="A5" s="1" t="s">
        <v>63</v>
      </c>
      <c r="B5" s="1" t="s">
        <v>183</v>
      </c>
      <c r="C5" s="1" t="s">
        <v>281</v>
      </c>
      <c r="D5" s="3" t="s">
        <v>183</v>
      </c>
    </row>
    <row r="6" spans="1:5" x14ac:dyDescent="0.2">
      <c r="A6" s="1" t="s">
        <v>85</v>
      </c>
      <c r="B6" s="1" t="s">
        <v>183</v>
      </c>
      <c r="C6" s="1" t="s">
        <v>184</v>
      </c>
      <c r="D6" s="3" t="s">
        <v>183</v>
      </c>
    </row>
    <row r="7" spans="1:5" x14ac:dyDescent="0.2">
      <c r="A7" s="1" t="s">
        <v>92</v>
      </c>
      <c r="B7" s="1" t="s">
        <v>182</v>
      </c>
      <c r="C7" s="1" t="s">
        <v>185</v>
      </c>
      <c r="D7" s="3" t="s">
        <v>183</v>
      </c>
    </row>
    <row r="8" spans="1:5" x14ac:dyDescent="0.2">
      <c r="A8" s="1" t="s">
        <v>126</v>
      </c>
      <c r="B8" s="1" t="s">
        <v>182</v>
      </c>
      <c r="C8" s="1" t="s">
        <v>280</v>
      </c>
      <c r="D8" s="11" t="s">
        <v>188</v>
      </c>
    </row>
    <row r="9" spans="1:5" x14ac:dyDescent="0.2">
      <c r="A9" s="1" t="s">
        <v>131</v>
      </c>
      <c r="B9" s="1" t="s">
        <v>183</v>
      </c>
      <c r="C9" s="1" t="s">
        <v>252</v>
      </c>
      <c r="D9" s="3" t="s">
        <v>183</v>
      </c>
    </row>
    <row r="10" spans="1:5" x14ac:dyDescent="0.2">
      <c r="A10" s="1" t="s">
        <v>135</v>
      </c>
      <c r="B10" s="1" t="s">
        <v>183</v>
      </c>
      <c r="C10" s="1" t="s">
        <v>186</v>
      </c>
      <c r="D10" s="3" t="s">
        <v>183</v>
      </c>
    </row>
    <row r="11" spans="1:5" x14ac:dyDescent="0.2">
      <c r="A11" s="1" t="s">
        <v>141</v>
      </c>
      <c r="B11" s="1" t="s">
        <v>183</v>
      </c>
      <c r="C11" s="1" t="s">
        <v>187</v>
      </c>
      <c r="D11" s="3" t="s">
        <v>183</v>
      </c>
    </row>
    <row r="12" spans="1:5" x14ac:dyDescent="0.2">
      <c r="A12" s="1" t="s">
        <v>146</v>
      </c>
      <c r="B12" s="1" t="s">
        <v>182</v>
      </c>
      <c r="C12" s="1" t="s">
        <v>287</v>
      </c>
      <c r="D12" s="3" t="s">
        <v>183</v>
      </c>
    </row>
    <row r="13" spans="1:5" x14ac:dyDescent="0.2">
      <c r="A13" s="1" t="s">
        <v>150</v>
      </c>
      <c r="B13" s="1" t="s">
        <v>182</v>
      </c>
      <c r="C13" s="1" t="s">
        <v>299</v>
      </c>
      <c r="D13" s="3" t="s">
        <v>183</v>
      </c>
    </row>
    <row r="14" spans="1:5" x14ac:dyDescent="0.2">
      <c r="A14" s="1" t="s">
        <v>154</v>
      </c>
      <c r="B14" s="1" t="s">
        <v>182</v>
      </c>
      <c r="C14" s="1" t="s">
        <v>264</v>
      </c>
      <c r="D14" s="3" t="s">
        <v>183</v>
      </c>
    </row>
    <row r="15" spans="1:5" x14ac:dyDescent="0.2">
      <c r="A15" s="1" t="s">
        <v>158</v>
      </c>
      <c r="B15" s="1" t="s">
        <v>183</v>
      </c>
      <c r="C15" s="1" t="s">
        <v>286</v>
      </c>
      <c r="D15" s="3" t="s">
        <v>183</v>
      </c>
    </row>
    <row r="16" spans="1:5" x14ac:dyDescent="0.2">
      <c r="A16" s="1" t="s">
        <v>163</v>
      </c>
      <c r="B16" s="1" t="s">
        <v>182</v>
      </c>
      <c r="C16" s="1" t="s">
        <v>266</v>
      </c>
      <c r="D16" s="3" t="s">
        <v>183</v>
      </c>
    </row>
    <row r="17" spans="1:4" x14ac:dyDescent="0.2">
      <c r="A17" s="1" t="s">
        <v>167</v>
      </c>
      <c r="B17" s="1" t="s">
        <v>182</v>
      </c>
      <c r="C17" s="1" t="s">
        <v>265</v>
      </c>
      <c r="D17" s="3" t="s">
        <v>183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497B-3241-4F6B-A330-C0DAB92B2F7C}">
  <dimension ref="A1:U17"/>
  <sheetViews>
    <sheetView workbookViewId="0">
      <selection activeCell="H23" sqref="H23"/>
    </sheetView>
  </sheetViews>
  <sheetFormatPr defaultRowHeight="16.5" x14ac:dyDescent="0.2"/>
  <cols>
    <col min="1" max="1" width="14.875" style="44" bestFit="1" customWidth="1"/>
    <col min="2" max="2" width="30.375" style="44" bestFit="1" customWidth="1"/>
    <col min="3" max="3" width="5.125" style="44" bestFit="1" customWidth="1"/>
    <col min="4" max="4" width="2.25" style="44" bestFit="1" customWidth="1"/>
    <col min="5" max="5" width="5.125" style="44" bestFit="1" customWidth="1"/>
    <col min="6" max="6" width="2.25" style="44" bestFit="1" customWidth="1"/>
    <col min="7" max="7" width="6.25" style="44" bestFit="1" customWidth="1"/>
    <col min="8" max="8" width="27.875" style="44" bestFit="1" customWidth="1"/>
    <col min="9" max="9" width="6.25" style="44" bestFit="1" customWidth="1"/>
    <col min="10" max="10" width="3.125" style="44" customWidth="1"/>
    <col min="11" max="11" width="9" style="44"/>
    <col min="12" max="12" width="3.125" style="44" customWidth="1"/>
    <col min="13" max="13" width="9" style="44"/>
    <col min="14" max="14" width="32" style="44" bestFit="1" customWidth="1"/>
    <col min="15" max="15" width="6.75" style="44" bestFit="1" customWidth="1"/>
    <col min="16" max="16" width="3.25" style="44" customWidth="1"/>
    <col min="17" max="17" width="9" style="44"/>
    <col min="18" max="18" width="3.25" style="44" customWidth="1"/>
    <col min="19" max="19" width="9" style="44"/>
    <col min="20" max="20" width="27.875" style="44" bestFit="1" customWidth="1"/>
    <col min="21" max="21" width="7.375" style="44" bestFit="1" customWidth="1"/>
    <col min="22" max="22" width="4.375" style="44" customWidth="1"/>
    <col min="23" max="23" width="9" style="44"/>
    <col min="24" max="24" width="4.375" style="44" customWidth="1"/>
    <col min="25" max="16384" width="9" style="44"/>
  </cols>
  <sheetData>
    <row r="1" spans="1:21" x14ac:dyDescent="0.2">
      <c r="A1" s="45">
        <v>1</v>
      </c>
      <c r="B1" s="45">
        <v>2</v>
      </c>
      <c r="C1" s="45">
        <v>3</v>
      </c>
      <c r="D1" s="45">
        <v>4</v>
      </c>
      <c r="E1" s="45">
        <v>5</v>
      </c>
      <c r="F1" s="45">
        <v>6</v>
      </c>
      <c r="G1" s="45">
        <v>7</v>
      </c>
      <c r="H1" s="45">
        <v>8</v>
      </c>
      <c r="I1" s="45">
        <v>9</v>
      </c>
      <c r="J1" s="45">
        <v>10</v>
      </c>
      <c r="K1" s="45">
        <v>11</v>
      </c>
      <c r="L1" s="45">
        <v>12</v>
      </c>
      <c r="M1" s="45">
        <v>13</v>
      </c>
      <c r="N1" s="45">
        <v>14</v>
      </c>
      <c r="O1" s="45">
        <v>15</v>
      </c>
      <c r="P1" s="45">
        <v>16</v>
      </c>
      <c r="Q1" s="45">
        <v>17</v>
      </c>
      <c r="R1" s="45">
        <v>18</v>
      </c>
      <c r="S1" s="45">
        <v>19</v>
      </c>
      <c r="T1" s="45">
        <v>20</v>
      </c>
    </row>
    <row r="2" spans="1:21" ht="99" x14ac:dyDescent="0.2">
      <c r="B2" s="30" t="s">
        <v>25</v>
      </c>
      <c r="H2" s="30" t="s">
        <v>26</v>
      </c>
      <c r="N2" s="30" t="s">
        <v>27</v>
      </c>
      <c r="T2" s="30" t="s">
        <v>28</v>
      </c>
    </row>
    <row r="3" spans="1:21" x14ac:dyDescent="0.2">
      <c r="A3" s="44" t="s">
        <v>31</v>
      </c>
      <c r="B3" s="44" t="str">
        <f>_xlfn.CONCAT(C3:G3)</f>
        <v/>
      </c>
      <c r="D3" s="44" t="str">
        <f>IF(E3="","",",")</f>
        <v/>
      </c>
      <c r="F3" s="44" t="str">
        <f>IF(G3="","",",")</f>
        <v/>
      </c>
      <c r="H3" s="44" t="str">
        <f>_xlfn.CONCAT(I3:M3)</f>
        <v/>
      </c>
      <c r="J3" s="44" t="str">
        <f>IF(K3="","",",")</f>
        <v/>
      </c>
      <c r="L3" s="44" t="str">
        <f>IF(M3="","",",")</f>
        <v/>
      </c>
      <c r="N3" s="44" t="str">
        <f>_xlfn.CONCAT(O3:S3)</f>
        <v/>
      </c>
      <c r="P3" s="44" t="str">
        <f>IF(Q3="","",",")</f>
        <v/>
      </c>
      <c r="R3" s="44" t="str">
        <f>IF(S3="","",",")</f>
        <v/>
      </c>
      <c r="T3" s="44" t="str">
        <f>_xlfn.CONCAT(U3:Y3)</f>
        <v>500</v>
      </c>
      <c r="U3" s="44">
        <v>500</v>
      </c>
    </row>
    <row r="4" spans="1:21" x14ac:dyDescent="0.2">
      <c r="A4" s="44" t="s">
        <v>258</v>
      </c>
      <c r="B4" s="44" t="str">
        <f t="shared" ref="B4:B17" si="0">_xlfn.CONCAT(C4:G4)</f>
        <v>500</v>
      </c>
      <c r="C4" s="44">
        <v>500</v>
      </c>
      <c r="D4" s="44" t="str">
        <f t="shared" ref="D4:F17" si="1">IF(E4="","",",")</f>
        <v/>
      </c>
      <c r="F4" s="44" t="str">
        <f t="shared" si="1"/>
        <v/>
      </c>
      <c r="H4" s="44" t="str">
        <f t="shared" ref="H4:H17" si="2">_xlfn.CONCAT(I4:M4)</f>
        <v>500</v>
      </c>
      <c r="I4" s="44">
        <v>500</v>
      </c>
      <c r="J4" s="44" t="str">
        <f t="shared" ref="J4" si="3">IF(K4="","",",")</f>
        <v/>
      </c>
      <c r="L4" s="44" t="str">
        <f t="shared" ref="L4" si="4">IF(M4="","",",")</f>
        <v/>
      </c>
      <c r="N4" s="44" t="str">
        <f t="shared" ref="N4:N17" si="5">_xlfn.CONCAT(O4:S4)</f>
        <v>1000</v>
      </c>
      <c r="O4" s="44">
        <v>1000</v>
      </c>
      <c r="P4" s="44" t="str">
        <f t="shared" ref="P4" si="6">IF(Q4="","",",")</f>
        <v/>
      </c>
      <c r="R4" s="44" t="str">
        <f t="shared" ref="R4" si="7">IF(S4="","",",")</f>
        <v/>
      </c>
      <c r="T4" s="44" t="str">
        <f t="shared" ref="T4:T17" si="8">_xlfn.CONCAT(U4:Y4)</f>
        <v>1300</v>
      </c>
      <c r="U4" s="44">
        <v>1300</v>
      </c>
    </row>
    <row r="5" spans="1:21" x14ac:dyDescent="0.2">
      <c r="A5" s="44" t="s">
        <v>307</v>
      </c>
      <c r="B5" s="44" t="str">
        <f t="shared" si="0"/>
        <v>300</v>
      </c>
      <c r="C5" s="44">
        <v>300</v>
      </c>
      <c r="D5" s="44" t="str">
        <f t="shared" si="1"/>
        <v/>
      </c>
      <c r="F5" s="44" t="str">
        <f t="shared" si="1"/>
        <v/>
      </c>
      <c r="H5" s="44" t="str">
        <f t="shared" si="2"/>
        <v>300</v>
      </c>
      <c r="I5" s="44">
        <v>300</v>
      </c>
      <c r="J5" s="44" t="str">
        <f t="shared" ref="J5" si="9">IF(K5="","",",")</f>
        <v/>
      </c>
      <c r="L5" s="44" t="str">
        <f t="shared" ref="L5" si="10">IF(M5="","",",")</f>
        <v/>
      </c>
      <c r="N5" s="44" t="str">
        <f t="shared" si="5"/>
        <v>300</v>
      </c>
      <c r="O5" s="44">
        <v>300</v>
      </c>
      <c r="P5" s="44" t="str">
        <f t="shared" ref="P5" si="11">IF(Q5="","",",")</f>
        <v/>
      </c>
      <c r="R5" s="44" t="str">
        <f t="shared" ref="R5" si="12">IF(S5="","",",")</f>
        <v/>
      </c>
      <c r="T5" s="44" t="str">
        <f t="shared" si="8"/>
        <v>800</v>
      </c>
      <c r="U5" s="44">
        <v>800</v>
      </c>
    </row>
    <row r="6" spans="1:21" x14ac:dyDescent="0.2">
      <c r="A6" s="44" t="s">
        <v>259</v>
      </c>
      <c r="B6" s="44" t="str">
        <f t="shared" si="0"/>
        <v>300</v>
      </c>
      <c r="C6" s="44">
        <v>300</v>
      </c>
      <c r="D6" s="44" t="str">
        <f t="shared" si="1"/>
        <v/>
      </c>
      <c r="F6" s="44" t="str">
        <f t="shared" si="1"/>
        <v/>
      </c>
      <c r="H6" s="44" t="str">
        <f t="shared" si="2"/>
        <v>300</v>
      </c>
      <c r="I6" s="44">
        <v>300</v>
      </c>
      <c r="J6" s="44" t="str">
        <f t="shared" ref="J6" si="13">IF(K6="","",",")</f>
        <v/>
      </c>
      <c r="L6" s="44" t="str">
        <f t="shared" ref="L6" si="14">IF(M6="","",",")</f>
        <v/>
      </c>
      <c r="N6" s="44" t="str">
        <f t="shared" si="5"/>
        <v>300</v>
      </c>
      <c r="O6" s="44">
        <v>300</v>
      </c>
      <c r="P6" s="44" t="str">
        <f t="shared" ref="P6" si="15">IF(Q6="","",",")</f>
        <v/>
      </c>
      <c r="R6" s="44" t="str">
        <f t="shared" ref="R6" si="16">IF(S6="","",",")</f>
        <v/>
      </c>
      <c r="T6" s="44" t="str">
        <f t="shared" si="8"/>
        <v>1000</v>
      </c>
      <c r="U6" s="44">
        <v>1000</v>
      </c>
    </row>
    <row r="7" spans="1:21" x14ac:dyDescent="0.2">
      <c r="A7" s="44" t="s">
        <v>308</v>
      </c>
      <c r="B7" s="44" t="str">
        <f t="shared" si="0"/>
        <v>300</v>
      </c>
      <c r="C7" s="44">
        <v>300</v>
      </c>
      <c r="D7" s="44" t="str">
        <f t="shared" si="1"/>
        <v/>
      </c>
      <c r="F7" s="44" t="str">
        <f t="shared" si="1"/>
        <v/>
      </c>
      <c r="H7" s="44" t="str">
        <f t="shared" si="2"/>
        <v>300</v>
      </c>
      <c r="I7" s="44">
        <v>300</v>
      </c>
      <c r="J7" s="44" t="str">
        <f t="shared" ref="J7" si="17">IF(K7="","",",")</f>
        <v/>
      </c>
      <c r="L7" s="44" t="str">
        <f t="shared" ref="L7" si="18">IF(M7="","",",")</f>
        <v/>
      </c>
      <c r="N7" s="44" t="str">
        <f t="shared" si="5"/>
        <v/>
      </c>
      <c r="P7" s="44" t="str">
        <f t="shared" ref="P7" si="19">IF(Q7="","",",")</f>
        <v/>
      </c>
      <c r="R7" s="44" t="str">
        <f t="shared" ref="R7" si="20">IF(S7="","",",")</f>
        <v/>
      </c>
      <c r="T7" s="44" t="str">
        <f t="shared" si="8"/>
        <v>300</v>
      </c>
      <c r="U7" s="44">
        <v>300</v>
      </c>
    </row>
    <row r="8" spans="1:21" x14ac:dyDescent="0.2">
      <c r="A8" s="44" t="s">
        <v>126</v>
      </c>
      <c r="B8" s="44" t="str">
        <f t="shared" si="0"/>
        <v>600,800,1000</v>
      </c>
      <c r="C8" s="44">
        <v>600</v>
      </c>
      <c r="D8" s="44" t="str">
        <f t="shared" si="1"/>
        <v>,</v>
      </c>
      <c r="E8" s="44">
        <v>800</v>
      </c>
      <c r="F8" s="44" t="str">
        <f t="shared" si="1"/>
        <v>,</v>
      </c>
      <c r="G8" s="44">
        <v>1000</v>
      </c>
      <c r="H8" s="44" t="str">
        <f t="shared" si="2"/>
        <v>500,500,500</v>
      </c>
      <c r="I8" s="44">
        <v>500</v>
      </c>
      <c r="J8" s="44" t="str">
        <f t="shared" ref="J8" si="21">IF(K8="","",",")</f>
        <v>,</v>
      </c>
      <c r="K8" s="44">
        <v>500</v>
      </c>
      <c r="L8" s="44" t="str">
        <f t="shared" ref="L8" si="22">IF(M8="","",",")</f>
        <v>,</v>
      </c>
      <c r="M8" s="44">
        <v>500</v>
      </c>
      <c r="N8" s="44" t="str">
        <f t="shared" si="5"/>
        <v>1100,1300,1500</v>
      </c>
      <c r="O8" s="44">
        <v>1100</v>
      </c>
      <c r="P8" s="44" t="str">
        <f t="shared" ref="P8" si="23">IF(Q8="","",",")</f>
        <v>,</v>
      </c>
      <c r="Q8" s="44">
        <v>1300</v>
      </c>
      <c r="R8" s="44" t="str">
        <f t="shared" ref="R8" si="24">IF(S8="","",",")</f>
        <v>,</v>
      </c>
      <c r="S8" s="44">
        <v>1500</v>
      </c>
      <c r="T8" s="44" t="str">
        <f t="shared" si="8"/>
        <v>2000</v>
      </c>
      <c r="U8" s="44" t="s">
        <v>246</v>
      </c>
    </row>
    <row r="9" spans="1:21" x14ac:dyDescent="0.2">
      <c r="A9" s="44" t="s">
        <v>131</v>
      </c>
      <c r="B9" s="44" t="str">
        <f t="shared" si="0"/>
        <v>600</v>
      </c>
      <c r="C9" s="44">
        <v>600</v>
      </c>
      <c r="D9" s="44" t="str">
        <f t="shared" si="1"/>
        <v/>
      </c>
      <c r="F9" s="44" t="str">
        <f t="shared" si="1"/>
        <v/>
      </c>
      <c r="H9" s="44" t="str">
        <f t="shared" si="2"/>
        <v>500</v>
      </c>
      <c r="I9" s="44">
        <v>500</v>
      </c>
      <c r="J9" s="44" t="str">
        <f t="shared" ref="J9" si="25">IF(K9="","",",")</f>
        <v/>
      </c>
      <c r="L9" s="44" t="str">
        <f t="shared" ref="L9" si="26">IF(M9="","",",")</f>
        <v/>
      </c>
      <c r="N9" s="44" t="str">
        <f t="shared" si="5"/>
        <v>1100</v>
      </c>
      <c r="O9" s="44">
        <v>1100</v>
      </c>
      <c r="P9" s="44" t="str">
        <f t="shared" ref="P9" si="27">IF(Q9="","",",")</f>
        <v/>
      </c>
      <c r="R9" s="44" t="str">
        <f t="shared" ref="R9" si="28">IF(S9="","",",")</f>
        <v/>
      </c>
      <c r="T9" s="44" t="str">
        <f t="shared" si="8"/>
        <v>5000</v>
      </c>
      <c r="U9" s="44">
        <v>5000</v>
      </c>
    </row>
    <row r="10" spans="1:21" x14ac:dyDescent="0.2">
      <c r="A10" s="44" t="s">
        <v>135</v>
      </c>
      <c r="B10" s="44" t="str">
        <f t="shared" si="0"/>
        <v>600</v>
      </c>
      <c r="C10" s="44">
        <v>600</v>
      </c>
      <c r="D10" s="44" t="str">
        <f t="shared" si="1"/>
        <v/>
      </c>
      <c r="F10" s="44" t="str">
        <f t="shared" si="1"/>
        <v/>
      </c>
      <c r="H10" s="44" t="str">
        <f t="shared" si="2"/>
        <v>500</v>
      </c>
      <c r="I10" s="44">
        <v>500</v>
      </c>
      <c r="J10" s="44" t="str">
        <f t="shared" ref="J10" si="29">IF(K10="","",",")</f>
        <v/>
      </c>
      <c r="L10" s="44" t="str">
        <f t="shared" ref="L10" si="30">IF(M10="","",",")</f>
        <v/>
      </c>
      <c r="N10" s="44" t="str">
        <f t="shared" si="5"/>
        <v>1100</v>
      </c>
      <c r="O10" s="44">
        <v>1100</v>
      </c>
      <c r="P10" s="44" t="str">
        <f t="shared" ref="P10" si="31">IF(Q10="","",",")</f>
        <v/>
      </c>
      <c r="R10" s="44" t="str">
        <f t="shared" ref="R10" si="32">IF(S10="","",",")</f>
        <v/>
      </c>
      <c r="T10" s="44" t="str">
        <f t="shared" si="8"/>
        <v>1600</v>
      </c>
      <c r="U10" s="44">
        <v>1600</v>
      </c>
    </row>
    <row r="11" spans="1:21" x14ac:dyDescent="0.2">
      <c r="A11" s="44" t="s">
        <v>141</v>
      </c>
      <c r="B11" s="44" t="str">
        <f t="shared" si="0"/>
        <v>600</v>
      </c>
      <c r="C11" s="44">
        <v>600</v>
      </c>
      <c r="D11" s="44" t="str">
        <f t="shared" si="1"/>
        <v/>
      </c>
      <c r="F11" s="44" t="str">
        <f t="shared" si="1"/>
        <v/>
      </c>
      <c r="H11" s="44" t="str">
        <f t="shared" si="2"/>
        <v>500</v>
      </c>
      <c r="I11" s="44">
        <v>500</v>
      </c>
      <c r="J11" s="44" t="str">
        <f t="shared" ref="J11" si="33">IF(K11="","",",")</f>
        <v/>
      </c>
      <c r="L11" s="44" t="str">
        <f t="shared" ref="L11" si="34">IF(M11="","",",")</f>
        <v/>
      </c>
      <c r="N11" s="44" t="str">
        <f t="shared" si="5"/>
        <v>1100</v>
      </c>
      <c r="O11" s="44">
        <v>1100</v>
      </c>
      <c r="P11" s="44" t="str">
        <f t="shared" ref="P11" si="35">IF(Q11="","",",")</f>
        <v/>
      </c>
      <c r="R11" s="44" t="str">
        <f t="shared" ref="R11" si="36">IF(S11="","",",")</f>
        <v/>
      </c>
      <c r="T11" s="44" t="str">
        <f t="shared" si="8"/>
        <v>1600</v>
      </c>
      <c r="U11" s="44">
        <v>1600</v>
      </c>
    </row>
    <row r="12" spans="1:21" x14ac:dyDescent="0.2">
      <c r="A12" s="44" t="s">
        <v>146</v>
      </c>
      <c r="B12" s="44" t="str">
        <f t="shared" si="0"/>
        <v>600</v>
      </c>
      <c r="C12" s="44">
        <v>600</v>
      </c>
      <c r="D12" s="44" t="str">
        <f t="shared" si="1"/>
        <v/>
      </c>
      <c r="F12" s="44" t="str">
        <f t="shared" si="1"/>
        <v/>
      </c>
      <c r="H12" s="44" t="str">
        <f t="shared" si="2"/>
        <v>500</v>
      </c>
      <c r="I12" s="44">
        <v>500</v>
      </c>
      <c r="J12" s="44" t="str">
        <f t="shared" ref="J12" si="37">IF(K12="","",",")</f>
        <v/>
      </c>
      <c r="L12" s="44" t="str">
        <f t="shared" ref="L12" si="38">IF(M12="","",",")</f>
        <v/>
      </c>
      <c r="N12" s="44" t="str">
        <f t="shared" si="5"/>
        <v/>
      </c>
      <c r="P12" s="44" t="str">
        <f t="shared" ref="P12" si="39">IF(Q12="","",",")</f>
        <v/>
      </c>
      <c r="R12" s="44" t="str">
        <f t="shared" ref="R12" si="40">IF(S12="","",",")</f>
        <v/>
      </c>
      <c r="T12" s="44" t="str">
        <f t="shared" si="8"/>
        <v/>
      </c>
    </row>
    <row r="13" spans="1:21" x14ac:dyDescent="0.2">
      <c r="A13" s="44" t="s">
        <v>150</v>
      </c>
      <c r="B13" s="44" t="str">
        <f t="shared" si="0"/>
        <v>600</v>
      </c>
      <c r="C13" s="44">
        <v>600</v>
      </c>
      <c r="D13" s="44" t="str">
        <f t="shared" si="1"/>
        <v/>
      </c>
      <c r="F13" s="44" t="str">
        <f t="shared" si="1"/>
        <v/>
      </c>
      <c r="H13" s="44" t="str">
        <f t="shared" si="2"/>
        <v>500</v>
      </c>
      <c r="I13" s="44">
        <v>500</v>
      </c>
      <c r="J13" s="44" t="str">
        <f t="shared" ref="J13" si="41">IF(K13="","",",")</f>
        <v/>
      </c>
      <c r="L13" s="44" t="str">
        <f t="shared" ref="L13" si="42">IF(M13="","",",")</f>
        <v/>
      </c>
      <c r="N13" s="44" t="str">
        <f t="shared" si="5"/>
        <v>1100</v>
      </c>
      <c r="O13" s="44">
        <v>1100</v>
      </c>
      <c r="P13" s="44" t="str">
        <f t="shared" ref="P13" si="43">IF(Q13="","",",")</f>
        <v/>
      </c>
      <c r="R13" s="44" t="str">
        <f t="shared" ref="R13" si="44">IF(S13="","",",")</f>
        <v/>
      </c>
      <c r="T13" s="44" t="str">
        <f t="shared" si="8"/>
        <v>1600</v>
      </c>
      <c r="U13" s="44">
        <v>1600</v>
      </c>
    </row>
    <row r="14" spans="1:21" x14ac:dyDescent="0.2">
      <c r="A14" s="44" t="s">
        <v>154</v>
      </c>
      <c r="B14" s="44" t="str">
        <f t="shared" si="0"/>
        <v>600</v>
      </c>
      <c r="C14" s="44">
        <v>600</v>
      </c>
      <c r="D14" s="44" t="str">
        <f t="shared" si="1"/>
        <v/>
      </c>
      <c r="F14" s="44" t="str">
        <f t="shared" si="1"/>
        <v/>
      </c>
      <c r="H14" s="44" t="str">
        <f t="shared" si="2"/>
        <v>500</v>
      </c>
      <c r="I14" s="44">
        <v>500</v>
      </c>
      <c r="J14" s="44" t="str">
        <f t="shared" ref="J14" si="45">IF(K14="","",",")</f>
        <v/>
      </c>
      <c r="L14" s="44" t="str">
        <f t="shared" ref="L14" si="46">IF(M14="","",",")</f>
        <v/>
      </c>
      <c r="N14" s="44" t="str">
        <f t="shared" si="5"/>
        <v>1100</v>
      </c>
      <c r="O14" s="44">
        <v>1100</v>
      </c>
      <c r="P14" s="44" t="str">
        <f t="shared" ref="P14" si="47">IF(Q14="","",",")</f>
        <v/>
      </c>
      <c r="R14" s="44" t="str">
        <f t="shared" ref="R14" si="48">IF(S14="","",",")</f>
        <v/>
      </c>
      <c r="T14" s="44" t="str">
        <f t="shared" si="8"/>
        <v>1600</v>
      </c>
      <c r="U14" s="44">
        <v>1600</v>
      </c>
    </row>
    <row r="15" spans="1:21" x14ac:dyDescent="0.2">
      <c r="A15" s="44" t="s">
        <v>158</v>
      </c>
      <c r="B15" s="44" t="str">
        <f t="shared" si="0"/>
        <v>600</v>
      </c>
      <c r="C15" s="44">
        <v>600</v>
      </c>
      <c r="D15" s="44" t="str">
        <f t="shared" si="1"/>
        <v/>
      </c>
      <c r="F15" s="44" t="str">
        <f t="shared" si="1"/>
        <v/>
      </c>
      <c r="H15" s="44" t="str">
        <f t="shared" si="2"/>
        <v>500</v>
      </c>
      <c r="I15" s="44">
        <v>500</v>
      </c>
      <c r="J15" s="44" t="str">
        <f t="shared" ref="J15" si="49">IF(K15="","",",")</f>
        <v/>
      </c>
      <c r="L15" s="44" t="str">
        <f t="shared" ref="L15" si="50">IF(M15="","",",")</f>
        <v/>
      </c>
      <c r="N15" s="44" t="str">
        <f t="shared" si="5"/>
        <v>1100</v>
      </c>
      <c r="O15" s="44">
        <v>1100</v>
      </c>
      <c r="P15" s="44" t="str">
        <f t="shared" ref="P15" si="51">IF(Q15="","",",")</f>
        <v/>
      </c>
      <c r="R15" s="44" t="str">
        <f t="shared" ref="R15" si="52">IF(S15="","",",")</f>
        <v/>
      </c>
      <c r="T15" s="44" t="str">
        <f t="shared" si="8"/>
        <v>1600</v>
      </c>
      <c r="U15" s="44">
        <v>1600</v>
      </c>
    </row>
    <row r="16" spans="1:21" x14ac:dyDescent="0.2">
      <c r="A16" s="44" t="s">
        <v>163</v>
      </c>
      <c r="B16" s="44" t="str">
        <f t="shared" si="0"/>
        <v>600</v>
      </c>
      <c r="C16" s="44">
        <v>600</v>
      </c>
      <c r="D16" s="44" t="str">
        <f t="shared" si="1"/>
        <v/>
      </c>
      <c r="F16" s="44" t="str">
        <f t="shared" si="1"/>
        <v/>
      </c>
      <c r="H16" s="44" t="str">
        <f t="shared" si="2"/>
        <v>500</v>
      </c>
      <c r="I16" s="44">
        <v>500</v>
      </c>
      <c r="J16" s="44" t="str">
        <f t="shared" ref="J16" si="53">IF(K16="","",",")</f>
        <v/>
      </c>
      <c r="L16" s="44" t="str">
        <f t="shared" ref="L16" si="54">IF(M16="","",",")</f>
        <v/>
      </c>
      <c r="N16" s="44" t="str">
        <f t="shared" si="5"/>
        <v/>
      </c>
      <c r="P16" s="44" t="str">
        <f t="shared" ref="P16" si="55">IF(Q16="","",",")</f>
        <v/>
      </c>
      <c r="R16" s="44" t="str">
        <f t="shared" ref="R16" si="56">IF(S16="","",",")</f>
        <v/>
      </c>
      <c r="T16" s="44" t="str">
        <f t="shared" si="8"/>
        <v/>
      </c>
    </row>
    <row r="17" spans="1:20" x14ac:dyDescent="0.2">
      <c r="A17" s="44" t="s">
        <v>167</v>
      </c>
      <c r="B17" s="44" t="str">
        <f t="shared" si="0"/>
        <v>600</v>
      </c>
      <c r="C17" s="44">
        <v>600</v>
      </c>
      <c r="D17" s="44" t="str">
        <f t="shared" si="1"/>
        <v/>
      </c>
      <c r="F17" s="44" t="str">
        <f t="shared" si="1"/>
        <v/>
      </c>
      <c r="H17" s="44" t="str">
        <f t="shared" si="2"/>
        <v>500</v>
      </c>
      <c r="I17" s="44">
        <v>500</v>
      </c>
      <c r="J17" s="44" t="str">
        <f t="shared" ref="J17" si="57">IF(K17="","",",")</f>
        <v/>
      </c>
      <c r="L17" s="44" t="str">
        <f t="shared" ref="L17" si="58">IF(M17="","",",")</f>
        <v/>
      </c>
      <c r="N17" s="44" t="str">
        <f t="shared" si="5"/>
        <v/>
      </c>
      <c r="P17" s="44" t="str">
        <f t="shared" ref="P17" si="59">IF(Q17="","",",")</f>
        <v/>
      </c>
      <c r="R17" s="44" t="str">
        <f t="shared" ref="R17" si="60">IF(S17="","",",")</f>
        <v/>
      </c>
      <c r="T17" s="44" t="str">
        <f t="shared" si="8"/>
        <v/>
      </c>
    </row>
  </sheetData>
  <phoneticPr fontId="15" type="noConversion"/>
  <conditionalFormatting sqref="U1:Y1048576 C2:G1048576 I2:M1048576 O2:S1048576">
    <cfRule type="notContainsBlanks" dxfId="6" priority="1">
      <formula>LEN(TRIM(C1))&gt;0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t_eliminate_effect_s</vt:lpstr>
      <vt:lpstr>t_eliminate_effect_s说明表</vt:lpstr>
      <vt:lpstr>t_coordinate_s</vt:lpstr>
      <vt:lpstr>t_coordinate_s说明表</vt:lpstr>
      <vt:lpstr>说明表1</vt:lpstr>
      <vt:lpstr>说明表2</vt:lpstr>
      <vt:lpstr>说明表3</vt:lpstr>
      <vt:lpstr>说明表4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代小松</cp:lastModifiedBy>
  <dcterms:created xsi:type="dcterms:W3CDTF">2015-06-05T18:19:00Z</dcterms:created>
  <dcterms:modified xsi:type="dcterms:W3CDTF">2023-06-10T13:43:43Z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45E2B945798540FBAB7E105DB7706313</vt:lpwstr>
  </property>
  <property fmtid="{D5CDD505-2E9C-101B-9397-08002B2CF9AE}" pid="3" name="KSOProductBuildVer">
    <vt:lpwstr>2052-11.1.0.12763</vt:lpwstr>
  </property>
</Properties>
</file>